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re Order Entry" sheetId="1" r:id="rId4"/>
    <sheet state="visible" name="Stacker Frames" sheetId="2" r:id="rId5"/>
    <sheet state="visible" name="Order Log" sheetId="3" r:id="rId6"/>
    <sheet state="visible" name="Calculations" sheetId="4" r:id="rId7"/>
    <sheet state="visible" name="Moulding" sheetId="5" r:id="rId8"/>
    <sheet state="visible" name="Supply" sheetId="6" r:id="rId9"/>
    <sheet state="visible" name="PO Values" sheetId="7" r:id="rId10"/>
  </sheets>
  <definedNames>
    <definedName name="NamedRange1">'Store Order Entry'!$D$43</definedName>
  </definedNames>
  <calcPr/>
</workbook>
</file>

<file path=xl/sharedStrings.xml><?xml version="1.0" encoding="utf-8"?>
<sst xmlns="http://schemas.openxmlformats.org/spreadsheetml/2006/main" count="7289" uniqueCount="3058">
  <si>
    <r>
      <rPr>
        <rFont val="Calibri"/>
        <b/>
        <color theme="1"/>
        <sz val="14.0"/>
      </rPr>
      <t xml:space="preserve">6 Shirley Ave
Somerset, NJ 08873
(800) 916-8770
</t>
    </r>
    <r>
      <rPr>
        <rFont val="Calibri"/>
        <b/>
        <color theme="1"/>
        <sz val="10.0"/>
      </rPr>
      <t>hello@CustomPictureFrames.com</t>
    </r>
  </si>
  <si>
    <t>Customer Name:</t>
  </si>
  <si>
    <t>Annie Medina</t>
  </si>
  <si>
    <t>Date:</t>
  </si>
  <si>
    <t xml:space="preserve"> </t>
  </si>
  <si>
    <t>Address 1</t>
  </si>
  <si>
    <t>L15B Pine Tree Blvd</t>
  </si>
  <si>
    <t>Phone:</t>
  </si>
  <si>
    <t>Address 2</t>
  </si>
  <si>
    <t>Email:</t>
  </si>
  <si>
    <t>City, State, Zip</t>
  </si>
  <si>
    <t>Old Bridge, NJ 08857</t>
  </si>
  <si>
    <t>Description:</t>
  </si>
  <si>
    <t>F8694_12x24_NGA</t>
  </si>
  <si>
    <t>Special Requests:</t>
  </si>
  <si>
    <t>Frame SKU</t>
  </si>
  <si>
    <t>No</t>
  </si>
  <si>
    <t>Sticks Only (18')</t>
  </si>
  <si>
    <t>Chop Only</t>
  </si>
  <si>
    <t>Push Pins</t>
  </si>
  <si>
    <t>Width</t>
  </si>
  <si>
    <t>Height</t>
  </si>
  <si>
    <t>Mat Border (All)</t>
  </si>
  <si>
    <t>Mat Border (Left)</t>
  </si>
  <si>
    <t>Mat Border (Right)</t>
  </si>
  <si>
    <t>Mat Border (Top)</t>
  </si>
  <si>
    <t>Mat Border (Bottom)</t>
  </si>
  <si>
    <t>Mat 1 SKU</t>
  </si>
  <si>
    <t>Mat 1 Reveal</t>
  </si>
  <si>
    <t>Mat 2 SKU</t>
  </si>
  <si>
    <t>Mat 2 Reveal</t>
  </si>
  <si>
    <t>Mat 3 SKU</t>
  </si>
  <si>
    <t>Extra Mat Openings</t>
  </si>
  <si>
    <t>Acrylic</t>
  </si>
  <si>
    <t>Standard</t>
  </si>
  <si>
    <t>Backing</t>
  </si>
  <si>
    <t>White Foam</t>
  </si>
  <si>
    <t>Print (Paper)</t>
  </si>
  <si>
    <t>None</t>
  </si>
  <si>
    <t>Paper Type</t>
  </si>
  <si>
    <t>Dry Mount</t>
  </si>
  <si>
    <t>Print (Canvas)</t>
  </si>
  <si>
    <t>Wrap Style</t>
  </si>
  <si>
    <t>Canvas Stretching</t>
  </si>
  <si>
    <t>Engraved Plaque</t>
  </si>
  <si>
    <t>Size</t>
  </si>
  <si>
    <t>LEDs</t>
  </si>
  <si>
    <t>Shadowbox Fitting</t>
  </si>
  <si>
    <t>Additional Labor</t>
  </si>
  <si>
    <t>Quantity</t>
  </si>
  <si>
    <t>Item Total</t>
  </si>
  <si>
    <t>HI, AK, PR</t>
  </si>
  <si>
    <t>Shipping</t>
  </si>
  <si>
    <t>Yes</t>
  </si>
  <si>
    <t>Sales Tax</t>
  </si>
  <si>
    <t>Discount</t>
  </si>
  <si>
    <t>Total</t>
  </si>
  <si>
    <t>Deposit</t>
  </si>
  <si>
    <t>Balance</t>
  </si>
  <si>
    <t>MAT WIDTH</t>
  </si>
  <si>
    <t>Top Mat SKU</t>
  </si>
  <si>
    <t>No Mat</t>
  </si>
  <si>
    <t>Double Mat SKU</t>
  </si>
  <si>
    <t>Reveal</t>
  </si>
  <si>
    <t>Triple Mat SKU</t>
  </si>
  <si>
    <t>Artwork SHORT SIDE</t>
  </si>
  <si>
    <t>Artwork LONG SIDE</t>
  </si>
  <si>
    <t>SHADOW BOX BACKING</t>
  </si>
  <si>
    <t>ENTER QUANTITY</t>
  </si>
  <si>
    <t>Include Acrylic</t>
  </si>
  <si>
    <t>Requested Usable Depth</t>
  </si>
  <si>
    <t>Complex Request</t>
  </si>
  <si>
    <t>Components to order:</t>
  </si>
  <si>
    <t>SKU to Order</t>
  </si>
  <si>
    <t>Depth</t>
  </si>
  <si>
    <t>TITLE</t>
  </si>
  <si>
    <t>QTY to order</t>
  </si>
  <si>
    <t>F9532</t>
  </si>
  <si>
    <t>STACKER FRAME</t>
  </si>
  <si>
    <t>F9533</t>
  </si>
  <si>
    <t>Calculated  Frame Depth</t>
  </si>
  <si>
    <t>Overall Frame Size</t>
  </si>
  <si>
    <t>PRICE w/o Shipping</t>
  </si>
  <si>
    <t>PRICE with SHIPPING</t>
  </si>
  <si>
    <t>HI | AK | PR | CAN SHIPPNIG</t>
  </si>
  <si>
    <t>price per ft</t>
  </si>
  <si>
    <t>discounted</t>
  </si>
  <si>
    <t>IN QTY</t>
  </si>
  <si>
    <t>FT QTY</t>
  </si>
  <si>
    <t>Unit Cost</t>
  </si>
  <si>
    <t>Total Cost</t>
  </si>
  <si>
    <t>Assembly Charge</t>
  </si>
  <si>
    <t>Size with Mat short</t>
  </si>
  <si>
    <t>Size with Mat long</t>
  </si>
  <si>
    <t>Cubic Inches</t>
  </si>
  <si>
    <t>Frame Cost</t>
  </si>
  <si>
    <t>Mat Cost</t>
  </si>
  <si>
    <t>Backing Cost</t>
  </si>
  <si>
    <t>TOTAL COST</t>
  </si>
  <si>
    <t>RETAIL PRICE</t>
  </si>
  <si>
    <t>Timestamp</t>
  </si>
  <si>
    <t>User</t>
  </si>
  <si>
    <t>Additional Labor 1/2 Hour</t>
  </si>
  <si>
    <t>Subtotal</t>
  </si>
  <si>
    <t>Order Tab</t>
  </si>
  <si>
    <t>afontana77@gmail.com</t>
  </si>
  <si>
    <t>Anthony Fontana</t>
  </si>
  <si>
    <t>6 Shirley Ave</t>
  </si>
  <si>
    <t>Somerset, NJ 08873</t>
  </si>
  <si>
    <t>F101_24x36_TEST</t>
  </si>
  <si>
    <t>This is a test order, do not ship.</t>
  </si>
  <si>
    <t>Non Glare</t>
  </si>
  <si>
    <t>Store Order Entry</t>
  </si>
  <si>
    <t>cpfsomersetstore@gmail.com</t>
  </si>
  <si>
    <t>This is a test order, do not ship. 12x24 Noir Classique with NON GLARE Acrylic and backing</t>
  </si>
  <si>
    <t>6 Shirley Ave | Somerset, NJ 08873
(800) 916-8770</t>
  </si>
  <si>
    <t>Sticks Only</t>
  </si>
  <si>
    <t>United Inches x 1</t>
  </si>
  <si>
    <t>United Inches x 2</t>
  </si>
  <si>
    <t>Sqaure Inches</t>
  </si>
  <si>
    <t>Moulding Width</t>
  </si>
  <si>
    <t>Join Ft</t>
  </si>
  <si>
    <t>Join Cost</t>
  </si>
  <si>
    <t>markup</t>
  </si>
  <si>
    <t>shipping</t>
  </si>
  <si>
    <t>SKU</t>
  </si>
  <si>
    <t>Rabbet</t>
  </si>
  <si>
    <t>Length Base Price</t>
  </si>
  <si>
    <t>Chop Base Price</t>
  </si>
  <si>
    <t>Join Base Price</t>
  </si>
  <si>
    <t>Bundle Price</t>
  </si>
  <si>
    <t>Chop Discount Price</t>
  </si>
  <si>
    <t>Join Discount Price</t>
  </si>
  <si>
    <t>Box Price</t>
  </si>
  <si>
    <t>Box Qty or MOQ</t>
  </si>
  <si>
    <t>Special Pricing</t>
  </si>
  <si>
    <t>Special Discount %</t>
  </si>
  <si>
    <t>yes</t>
  </si>
  <si>
    <t>null</t>
  </si>
  <si>
    <t>M460310</t>
  </si>
  <si>
    <t>M471315</t>
  </si>
  <si>
    <t>M473015</t>
  </si>
  <si>
    <t>M480030</t>
  </si>
  <si>
    <t>M480610</t>
  </si>
  <si>
    <t>M483520</t>
  </si>
  <si>
    <t>M89210</t>
  </si>
  <si>
    <t>M89214</t>
  </si>
  <si>
    <t>M89407</t>
  </si>
  <si>
    <t>83942</t>
  </si>
  <si>
    <t>A76265</t>
  </si>
  <si>
    <t>A76266</t>
  </si>
  <si>
    <t>A76267</t>
  </si>
  <si>
    <t>E83453</t>
  </si>
  <si>
    <t>E83454</t>
  </si>
  <si>
    <t>E83456</t>
  </si>
  <si>
    <t>E83459</t>
  </si>
  <si>
    <t>E83460</t>
  </si>
  <si>
    <t>E83461</t>
  </si>
  <si>
    <t>E83464</t>
  </si>
  <si>
    <t>E83465</t>
  </si>
  <si>
    <t>E83466</t>
  </si>
  <si>
    <t>E83468</t>
  </si>
  <si>
    <t>E83469</t>
  </si>
  <si>
    <t>E83472</t>
  </si>
  <si>
    <t>E83474</t>
  </si>
  <si>
    <t>E83475</t>
  </si>
  <si>
    <t>E83480</t>
  </si>
  <si>
    <t>E83488</t>
  </si>
  <si>
    <t>E83493</t>
  </si>
  <si>
    <t>E83494</t>
  </si>
  <si>
    <t>E83498</t>
  </si>
  <si>
    <t>E83499</t>
  </si>
  <si>
    <t>E83852</t>
  </si>
  <si>
    <t>E83855</t>
  </si>
  <si>
    <t>E83856</t>
  </si>
  <si>
    <t>E83857</t>
  </si>
  <si>
    <t>E83858</t>
  </si>
  <si>
    <t>E83859</t>
  </si>
  <si>
    <t>E83860</t>
  </si>
  <si>
    <t>E83861</t>
  </si>
  <si>
    <t>E83862</t>
  </si>
  <si>
    <t>E83863</t>
  </si>
  <si>
    <t>E83864</t>
  </si>
  <si>
    <t>E83865</t>
  </si>
  <si>
    <t>E83866</t>
  </si>
  <si>
    <t>E83867</t>
  </si>
  <si>
    <t>E83868</t>
  </si>
  <si>
    <t>E83869</t>
  </si>
  <si>
    <t>E83870</t>
  </si>
  <si>
    <t>E83871</t>
  </si>
  <si>
    <t>E83873</t>
  </si>
  <si>
    <t>E84055</t>
  </si>
  <si>
    <t>E84058</t>
  </si>
  <si>
    <t>E84059</t>
  </si>
  <si>
    <t>ITEM #</t>
  </si>
  <si>
    <t>DESCRIPTION</t>
  </si>
  <si>
    <t>MOQ</t>
  </si>
  <si>
    <t>PRICE</t>
  </si>
  <si>
    <t>NOTES</t>
  </si>
  <si>
    <t>ITEM TYPE</t>
  </si>
  <si>
    <t>Decor Premium ATG Dispenser</t>
  </si>
  <si>
    <t>Supply</t>
  </si>
  <si>
    <t>364B</t>
  </si>
  <si>
    <t>2 Mil Hi-Tac ATG Tape 1/2"X36Yd</t>
  </si>
  <si>
    <t>1" x 180' Framers Tape</t>
  </si>
  <si>
    <t>Security Hardware (1) Polybag</t>
  </si>
  <si>
    <t>Security Hardware (100) Bulk</t>
  </si>
  <si>
    <t>Security Hardware Wrench</t>
  </si>
  <si>
    <t>Blender Chartpak Marker</t>
  </si>
  <si>
    <t>Black Chartpak Marker</t>
  </si>
  <si>
    <t>Light Oak Chartpak Marker</t>
  </si>
  <si>
    <t>Medium Oak Chartpak Marker</t>
  </si>
  <si>
    <t>Dark Oak Chartpak Marker</t>
  </si>
  <si>
    <t>Red Mahogany Chartpak Marker</t>
  </si>
  <si>
    <t>Light Pine Chartpak Marker</t>
  </si>
  <si>
    <t>Medium Cherry Chartpak Marker</t>
  </si>
  <si>
    <t>Dark Cherry Chartpak Marker</t>
  </si>
  <si>
    <t>Walnut/Mahogany Chartpak Marker</t>
  </si>
  <si>
    <t>Dark Walnut Chartpak Marker</t>
  </si>
  <si>
    <t>Cadmium Yellow Chartpak Marker</t>
  </si>
  <si>
    <t>True Blue Chartpak Marker</t>
  </si>
  <si>
    <t>Ice Blue Chartpak Marker</t>
  </si>
  <si>
    <t>Evergreen Chartpak Marker</t>
  </si>
  <si>
    <t>Basic Grey Chartpak Marker</t>
  </si>
  <si>
    <t>Chartpak Marker Set of 9</t>
  </si>
  <si>
    <t>Chartpak Marker Set of 25</t>
  </si>
  <si>
    <t>546T</t>
  </si>
  <si>
    <t>0/0” Offset Clips w/ Screws (1,000-Bulk)</t>
  </si>
  <si>
    <t>548T</t>
  </si>
  <si>
    <t>1/8” Offset Clips w/ Screws (1,000-Bulk)</t>
  </si>
  <si>
    <t>549T</t>
  </si>
  <si>
    <t>1/4” Offset Clips w/ Screws (1,000-Bulk)</t>
  </si>
  <si>
    <t>550T</t>
  </si>
  <si>
    <t>3/8” Offset Clips w/ Screws (1,000-Bulk)</t>
  </si>
  <si>
    <t>551T</t>
  </si>
  <si>
    <t>1/2” Offset Clips w/ Screws (1,000-Bulk)</t>
  </si>
  <si>
    <t>823T</t>
  </si>
  <si>
    <t>3/4” Offset Clips w/ Screws (1,000-Bulk)</t>
  </si>
  <si>
    <t>824T</t>
  </si>
  <si>
    <t>1” Offset Clips w/ Screws (1,000-Bulk)</t>
  </si>
  <si>
    <t>825T</t>
  </si>
  <si>
    <t>1-1/4” Offset Clips w/ Screws (1,000-Bulk)</t>
  </si>
  <si>
    <t>Decor Premium Miter Vise 4"</t>
  </si>
  <si>
    <t>1/4"Decor Mw/Hw V-Nail Amp 6K/B</t>
  </si>
  <si>
    <t>Dusting Brush Cf</t>
  </si>
  <si>
    <t>13/16" Silver Ridge Turnbuttons w/screws (100-pack)</t>
  </si>
  <si>
    <t>1" Silver Ridge Turnbuttons w/screws (100-pack)</t>
  </si>
  <si>
    <t>13/16" Black Flat Turnbuttons w/screws (100-pack)</t>
  </si>
  <si>
    <t>13/16" Black Ridge Turnbuttons w/screws (100-pack)</t>
  </si>
  <si>
    <t>21-1</t>
  </si>
  <si>
    <t>Dark Gold 2oz Amaco Nail Hole Filler</t>
  </si>
  <si>
    <t>21-2</t>
  </si>
  <si>
    <t>Gold 2oz Amaco Nail Hole Filler</t>
  </si>
  <si>
    <t>21-3</t>
  </si>
  <si>
    <t>Black 2oz Amaco Nail Hole Filler</t>
  </si>
  <si>
    <t>21-4</t>
  </si>
  <si>
    <t>Walnut 2oz Amaco Nail Hole Filler</t>
  </si>
  <si>
    <t>21-5</t>
  </si>
  <si>
    <t>White 2oz Amaco Nail Hole Filler</t>
  </si>
  <si>
    <t>21-6</t>
  </si>
  <si>
    <t>Natural 2oz Amaco Nail Hole Filler</t>
  </si>
  <si>
    <t>21-7</t>
  </si>
  <si>
    <t>Silver 2oz Amaco Nail Hole Filler</t>
  </si>
  <si>
    <t>21-15</t>
  </si>
  <si>
    <t>Ivory 2oz Amaco Nail Hole Filler</t>
  </si>
  <si>
    <t>21-20</t>
  </si>
  <si>
    <t>Dark Walnut 2oz Amaco Nail Hole Filler</t>
  </si>
  <si>
    <t>21-22</t>
  </si>
  <si>
    <t>Gray 2oz Amaco Nail Hole Filler</t>
  </si>
  <si>
    <t>22-3</t>
  </si>
  <si>
    <t>Black 1lb Amaco Nail Hole Filler</t>
  </si>
  <si>
    <t>22-5</t>
  </si>
  <si>
    <t>White 1lb Amaco Nail Hole Filler</t>
  </si>
  <si>
    <t>23-1</t>
  </si>
  <si>
    <t>Black Woodstain Dauber</t>
  </si>
  <si>
    <t>23-2</t>
  </si>
  <si>
    <t>Walnut Woodstain Dauber</t>
  </si>
  <si>
    <t>23-4</t>
  </si>
  <si>
    <t>Spanish Walnut Woodstain Dauber</t>
  </si>
  <si>
    <t>23-7</t>
  </si>
  <si>
    <t>Cherry Woodstain Dauber</t>
  </si>
  <si>
    <t>23-8</t>
  </si>
  <si>
    <t>Mahogany Woodstain Dauber</t>
  </si>
  <si>
    <t>23-9</t>
  </si>
  <si>
    <t>Golden Oak Woodstain Dauber</t>
  </si>
  <si>
    <t>18-40</t>
  </si>
  <si>
    <t>18" - 40Lb. Kraft Paper</t>
  </si>
  <si>
    <t>24-40</t>
  </si>
  <si>
    <t>24" - 40Lb. Kraft Paper</t>
  </si>
  <si>
    <t>30-40</t>
  </si>
  <si>
    <t>30" - 40Lb. Kraft Paper</t>
  </si>
  <si>
    <t>36-40</t>
  </si>
  <si>
    <t>36" - 40Lb. Kraft Paper</t>
  </si>
  <si>
    <t>36-50</t>
  </si>
  <si>
    <t>40-50</t>
  </si>
  <si>
    <t>40" - 40Lb. Kraft Paper</t>
  </si>
  <si>
    <t>48-50</t>
  </si>
  <si>
    <t>48" - 40Lb. Kraft Paper</t>
  </si>
  <si>
    <t>926T</t>
  </si>
  <si>
    <t>Prepack Hardware Packet (1000 bags/box)</t>
  </si>
  <si>
    <t>1/4”x2” Canvas Spring Clips 100/bx</t>
  </si>
  <si>
    <t>916T</t>
  </si>
  <si>
    <t>1/4”x2” Canvas Spring Clips 1000/bx</t>
  </si>
  <si>
    <t>1/2”x3” Canvas Spring Clips 100/box</t>
  </si>
  <si>
    <t>917T</t>
  </si>
  <si>
    <t>1/2”x3” Canvas Spring Clips 1000/box</t>
  </si>
  <si>
    <t>725B</t>
  </si>
  <si>
    <t>10lb. Nickel Plated Goodwill Hangers (1000 Bulk)</t>
  </si>
  <si>
    <t>726B</t>
  </si>
  <si>
    <t>20lb. Nickel Plated Goodwill Hangers (1000 Bulk)</t>
  </si>
  <si>
    <t>727B</t>
  </si>
  <si>
    <t>30lb. Nickel Plated Goodwill Hangers (1000 Bulk)</t>
  </si>
  <si>
    <t>728B</t>
  </si>
  <si>
    <t>50lb. Nickel Plated Goodwill Hangers (1000 Bulk)</t>
  </si>
  <si>
    <t>729B</t>
  </si>
  <si>
    <t>100lb. Nickel Plated Goodwill Hangers (1000 Bulk)</t>
  </si>
  <si>
    <t>Dura-Lon #4 Plastic Coated Wire</t>
  </si>
  <si>
    <t>GP</t>
  </si>
  <si>
    <t>1 Pint Perma-Join Framers Glue</t>
  </si>
  <si>
    <t>One Hole D-Ring Hanger (100/Box)</t>
  </si>
  <si>
    <t>Three Hole Heavy Hanger (100/Box)</t>
  </si>
  <si>
    <t>One Hole Heavy Hanger (100/Box)</t>
  </si>
  <si>
    <t>Two Hole D-Ring Hanger (100/Box)</t>
  </si>
  <si>
    <t>Two Hole Heavy Hanger (100/Box)</t>
  </si>
  <si>
    <t>One Hole Light Hanger (100/Box)</t>
  </si>
  <si>
    <t>Two Hole Medium Hanger (100/Box)</t>
  </si>
  <si>
    <t>Order 705T</t>
  </si>
  <si>
    <t>One Hole Medium Hanger (100/Box)</t>
  </si>
  <si>
    <t>One Hole Mini Hanger (100/Box)</t>
  </si>
  <si>
    <t>705T</t>
  </si>
  <si>
    <t>One Hole D-Ring Hanger (1,000/Box)</t>
  </si>
  <si>
    <t>Order 705 no "T"</t>
  </si>
  <si>
    <t>706T</t>
  </si>
  <si>
    <t>Three Hole Heavy Hanger (1,000/Box)</t>
  </si>
  <si>
    <t>Order 706 no "T"</t>
  </si>
  <si>
    <t>707T</t>
  </si>
  <si>
    <t>One Hole Heavy Hanger (1,000/Box)</t>
  </si>
  <si>
    <t>Order 707 no "T"</t>
  </si>
  <si>
    <t>708T</t>
  </si>
  <si>
    <t>Two Hole D-Ring Hanger (1,000/Box)</t>
  </si>
  <si>
    <t>Order 708 no "T"</t>
  </si>
  <si>
    <t>709T</t>
  </si>
  <si>
    <t>Two Hole Heavy Hanger (1,000/Box)</t>
  </si>
  <si>
    <t>Order 709 no "T"</t>
  </si>
  <si>
    <t>714T</t>
  </si>
  <si>
    <t>One Hole Light Hanger (1,000/Box)</t>
  </si>
  <si>
    <t>Order 714 no "T"</t>
  </si>
  <si>
    <t>715T</t>
  </si>
  <si>
    <t>Two Hole Medium Hanger (1,000/Box)</t>
  </si>
  <si>
    <t>716T</t>
  </si>
  <si>
    <t>One Hole Medium Hanger (1,000/Box)</t>
  </si>
  <si>
    <t>Order 716 no "T"</t>
  </si>
  <si>
    <t>1353T</t>
  </si>
  <si>
    <t>One Hole Mini Hanger (1,000/Box)</t>
  </si>
  <si>
    <t>Super Steel Hanger Two Hole (100/Box)</t>
  </si>
  <si>
    <t>Super Steel Hanger Four Hole (100/Box)</t>
  </si>
  <si>
    <t>838T</t>
  </si>
  <si>
    <t>Super Steel Hanger Two Hole (1,000/Box)</t>
  </si>
  <si>
    <t>839T</t>
  </si>
  <si>
    <t>Super Steel Hanger Four Hole (1,000/Box)</t>
  </si>
  <si>
    <t>217-1/2 Screw Eyes (1,000/Bag)</t>
  </si>
  <si>
    <t>216-1/2 Screw Eyes (1,000/Bag)</t>
  </si>
  <si>
    <t>215-1/2 Screw Eyes (1,000/Bag)</t>
  </si>
  <si>
    <t>214-1/2 Screw Eyes (1,000/Bag)</t>
  </si>
  <si>
    <t>213-1/2 Screw Eyes (1,000/Bag)</t>
  </si>
  <si>
    <t>212-1/2 Screw Eyes (1,000/Bag)</t>
  </si>
  <si>
    <t>211-1/2 Screw Eyes (1,000/Bag)</t>
  </si>
  <si>
    <t>210-1/2 Screw Eyes (1,000/Bag)</t>
  </si>
  <si>
    <t>208-1/2 Screw Eyes (1,000/Bag)</t>
  </si>
  <si>
    <t>216 Screw Eyes (1,000/Bag)</t>
  </si>
  <si>
    <t>214 Screw Eyes (1,000/Bag)</t>
  </si>
  <si>
    <t>212 Screw Eyes (1,000/Bag)</t>
  </si>
  <si>
    <t>210 Screw Eyes (1,000/Bag)</t>
  </si>
  <si>
    <t>208 Screw Eyes (1,000/Bag)</t>
  </si>
  <si>
    <t>Security Bracket Hangers</t>
  </si>
  <si>
    <t>16x20 Velour Easel Back (1-pack)</t>
  </si>
  <si>
    <t>3.5x5 Faux Leather Easel Back (6-Pack)</t>
  </si>
  <si>
    <t>4x6 Faux Leather Easel Back (6-Pack)</t>
  </si>
  <si>
    <t>5x7 Faux Leather Easel Back (6-Pack)</t>
  </si>
  <si>
    <t>6x8 Faux Leather Easel Back (6-Pack)</t>
  </si>
  <si>
    <t>8x10 Faux Leather Easel Back (6-Pack)</t>
  </si>
  <si>
    <t>8.5x11 Faux Leather Easel Back (6-Pack)</t>
  </si>
  <si>
    <t>10x12 Faux Leather Easel Back (6-Pack)</t>
  </si>
  <si>
    <t>11x14 Faux Leather Easel Back (6-Pack)</t>
  </si>
  <si>
    <t>1”x1”x1/2” inside corner bracket (100/pack)</t>
  </si>
  <si>
    <t>2”x1/2” hole plate (100/pack)</t>
  </si>
  <si>
    <t>3”x3/4” hole plate (100/pack)</t>
  </si>
  <si>
    <t>11/2”x11/2”x3/8” corner bracket (100/pack)</t>
  </si>
  <si>
    <t>2”x2”x3/8” corner bracket (100/pack)</t>
  </si>
  <si>
    <t>31/2”x31/2”x3/4” corner bracket (48/pack)</t>
  </si>
  <si>
    <t>5”x5”x7/8” corner bracket (48/pack)</t>
  </si>
  <si>
    <t>Silver Small Nailess Sawtooth (100/pack)</t>
  </si>
  <si>
    <t>Silver Large Nailess Sawtooth (100/pack)</t>
  </si>
  <si>
    <t>Brass Small Nailess Sawtooth (100/pack)</t>
  </si>
  <si>
    <t>Brass Large Nailess Sawtooth (100/pack)</t>
  </si>
  <si>
    <t>Black Small Nailess Sawtooth (100/pack)</t>
  </si>
  <si>
    <t>Black Large Nailess Sawtooth (100/pack)</t>
  </si>
  <si>
    <t>405T</t>
  </si>
  <si>
    <t>Silver Small Nailess Sawtooth (1,000/pack)</t>
  </si>
  <si>
    <t>406T</t>
  </si>
  <si>
    <t>Silver Large Nailess Sawtooth (1,000/pack)</t>
  </si>
  <si>
    <t>407T</t>
  </si>
  <si>
    <t>Brass Small Nailess Sawtooth (1,000/pack)</t>
  </si>
  <si>
    <t>408T</t>
  </si>
  <si>
    <t>Brass Large Nailess Sawtooth (1,000/pack)</t>
  </si>
  <si>
    <t>409T</t>
  </si>
  <si>
    <t>Black Small Nailess Sawtooth (1,000/pack)</t>
  </si>
  <si>
    <t>410T</t>
  </si>
  <si>
    <t>Black Large Nailess Sawtooth (1,000/pack)</t>
  </si>
  <si>
    <t>Silver Small Nail Sawtooth (100/pack)</t>
  </si>
  <si>
    <t>411T</t>
  </si>
  <si>
    <t>Silver Small Nail Sawtooth (1,000/pack)</t>
  </si>
  <si>
    <t>Silver Large Nail Sawtooth (100/pack)</t>
  </si>
  <si>
    <t>412T</t>
  </si>
  <si>
    <t>Silver Large Nail Sawtooth (1,000/pack)</t>
  </si>
  <si>
    <t>Silver Large Screw Sawtooth (100/pack)</t>
  </si>
  <si>
    <t>413T</t>
  </si>
  <si>
    <t>Silver Large Screw Sawtooth (1,000/pack)</t>
  </si>
  <si>
    <t>F05001</t>
  </si>
  <si>
    <t xml:space="preserve">Fletcher M3000 Blades 10/Tube </t>
  </si>
  <si>
    <t>F05004</t>
  </si>
  <si>
    <t>Utility / Rail Cutting Blades 100 / box</t>
  </si>
  <si>
    <t>F05712</t>
  </si>
  <si>
    <t>Fletch F3000 Acryl Scoring Blade</t>
  </si>
  <si>
    <t>3/8"x#4 Phillips Pan Head Sheet Metal Screws (200/box)</t>
  </si>
  <si>
    <t>1/4"x#6 Phillips Pan Head Sheet Metal Screws (200/box)</t>
  </si>
  <si>
    <t>3/8"x#6 Phillips Pan Head Sheet Metal Screws (200/box)</t>
  </si>
  <si>
    <t>1/2"x#6 Phillips Pan Head Sheet Metal Screws (200/box)</t>
  </si>
  <si>
    <t>5/8"x#6 Phillips Pan Head Sheet Metal Screws (200/box)</t>
  </si>
  <si>
    <t>3/4"x#6 Phillips Pan Head Sheet Metal Screws (200/box)</t>
  </si>
  <si>
    <t>1"x#6 Phillips Pan Head Sheet Metal Screws (200/box)</t>
  </si>
  <si>
    <t>1/2"x#8 Phillips Pan Head Sheet Metal Screws (200/box)</t>
  </si>
  <si>
    <t>5/8"x#8 Phillips Pan Head Sheet Metal Screws (200/box)</t>
  </si>
  <si>
    <t>1"x#8 Phillips Pan Head Sheet Metal Screws (200/box)</t>
  </si>
  <si>
    <t>1"x#10 Phillips Pan Head Sheet Metal Screws (200/box)</t>
  </si>
  <si>
    <t>1/2"x#4 Phillips Flat Head Wood Screws (200/box)</t>
  </si>
  <si>
    <t>3/4"x#4 Phillips Flat Head Wood Screws (200/box)</t>
  </si>
  <si>
    <t>3/8"x#6 Phillips Flat Head Wood Screws (200/box)</t>
  </si>
  <si>
    <t>1/2"x#6 Phillips Flat Head Wood Screws (200/box)</t>
  </si>
  <si>
    <t>5/8"x#6 Phillips Flat Head Wood Screws (200/box)</t>
  </si>
  <si>
    <t>3/4"x#6 Phillips Flat Head Wood Screws (200/box)</t>
  </si>
  <si>
    <t>1"x#6 Phillips Flat Head Wood Screws (200/box)</t>
  </si>
  <si>
    <t>1/2"x#4 Phillips Round Head Wood Screws (200/box)</t>
  </si>
  <si>
    <t>3/4"x#4 Phillips Round Head Wood Screws (200/box)</t>
  </si>
  <si>
    <t>1/2"x#6 Phillips Round Head Wood Screws (200/box)</t>
  </si>
  <si>
    <t>5/8"x#6 Phillips Round Head Wood Screws (200/box)</t>
  </si>
  <si>
    <t>3/4"x#6 Phillips Round Head Wood Screws (200/box)</t>
  </si>
  <si>
    <t>1"x#6 Phillips Round Head Wood Screws (200/box)</t>
  </si>
  <si>
    <t>419T</t>
  </si>
  <si>
    <t>3/8"x#4 Phillips Pan Head Sheet Metal Screws (1,000/box)</t>
  </si>
  <si>
    <t>420T</t>
  </si>
  <si>
    <t>1/4"x#6 Phillips Pan Head Sheet Metal Screws (1,000/box)</t>
  </si>
  <si>
    <t>421T</t>
  </si>
  <si>
    <t>3/8"x#6 Phillips Pan Head Sheet Metal Screws (1,000/box)</t>
  </si>
  <si>
    <t>422T</t>
  </si>
  <si>
    <t>1/2"x#6 Phillips Pan Head Sheet Metal Screws (1,000/box)</t>
  </si>
  <si>
    <t>423T</t>
  </si>
  <si>
    <t>5/8"x#6 Phillips Pan Head Sheet Metal Screws (1,000/box)</t>
  </si>
  <si>
    <t>424T</t>
  </si>
  <si>
    <t>3/4"x#6 Phillips Pan Head Sheet Metal Screws (1,000/box)</t>
  </si>
  <si>
    <t>425T</t>
  </si>
  <si>
    <t>1"x#6 Phillips Pan Head Sheet Metal Screws (1,000/box)</t>
  </si>
  <si>
    <t>426T</t>
  </si>
  <si>
    <t>1"x#8 Phillips Pan Head Sheet Metal Screws (1,000/box)</t>
  </si>
  <si>
    <t>427T</t>
  </si>
  <si>
    <t>1/2"x#8 Phillips Pan Head Sheet Metal Screws (1,000/box)</t>
  </si>
  <si>
    <t>428T</t>
  </si>
  <si>
    <t>5/8"x#8 Phillips Pan Head Sheet Metal Screws (1,000/box)</t>
  </si>
  <si>
    <t>429T</t>
  </si>
  <si>
    <t>1"x#10 Phillips Pan Head Sheet Metal Screws (1,000/box)</t>
  </si>
  <si>
    <t>431T</t>
  </si>
  <si>
    <t>3/8"x#6 Phillips Flat Head Wood Screws (1,000/box)</t>
  </si>
  <si>
    <t>432T</t>
  </si>
  <si>
    <t>1/2"x#6 Phillips Flat Head Wood Screws (1,000/box)</t>
  </si>
  <si>
    <t>433T</t>
  </si>
  <si>
    <t>5/8"x#6 Phillips Flat Head Wood Screws (1,000/box)</t>
  </si>
  <si>
    <t>434T</t>
  </si>
  <si>
    <t>3/4"x#6 Phillips Flat Head Wood Screws (1,000/box)</t>
  </si>
  <si>
    <t>435T</t>
  </si>
  <si>
    <t>1"x#6 Phillips Flat Head Wood Screws (1,000/box)</t>
  </si>
  <si>
    <t>436T</t>
  </si>
  <si>
    <t>1/2"x#4 Phillips Flat Head Wood Screws (1,000/box)</t>
  </si>
  <si>
    <t>437T</t>
  </si>
  <si>
    <t>3/4"x#4 Phillips Flat Head Wood Screws (1,000/box)</t>
  </si>
  <si>
    <t>442T</t>
  </si>
  <si>
    <t>1/2"x#6 Phillips Round Head Wood Screws (1,000/box)</t>
  </si>
  <si>
    <t>443T</t>
  </si>
  <si>
    <t>5/8"x#6 Phillips Round Head Wood Screws (1,000/box)</t>
  </si>
  <si>
    <t>444T</t>
  </si>
  <si>
    <t>3/4"x#6 Phillips Round Head Wood Screws (1,000/box)</t>
  </si>
  <si>
    <t>445T</t>
  </si>
  <si>
    <t>1"x#6 Phillips Round Head Wood Screws (1,000/box)</t>
  </si>
  <si>
    <t>446T</t>
  </si>
  <si>
    <t>1/2"x#4 Phillips Round Head Wood Screws (1,000/box)</t>
  </si>
  <si>
    <t>447T</t>
  </si>
  <si>
    <t>3/4"x#4 Phillips Round Head Wood Screws (1,000/box)</t>
  </si>
  <si>
    <t>20"x30"x | 3/16" | Regular White by Gilman</t>
  </si>
  <si>
    <t>Foam</t>
  </si>
  <si>
    <t>24"x36"x | 3/16" | Mountcor White by Gilman</t>
  </si>
  <si>
    <t>Order 117</t>
  </si>
  <si>
    <t>24"x36"x | 3/16" | Pressure Sensitive by Gilman</t>
  </si>
  <si>
    <t>24"x36"x | 3/16" | Regular White by Gilman</t>
  </si>
  <si>
    <t>24"x36"x | 3/16" | Speedmount by Bainbridge</t>
  </si>
  <si>
    <t>24”x36”x | 3/16” | Heat Activated by Gilman</t>
  </si>
  <si>
    <t>24”x36”x | 3/16” | Regular White by Bainbridge</t>
  </si>
  <si>
    <t>Order 100</t>
  </si>
  <si>
    <t>30"x40"x | 3/16" | Regular White by Gilman</t>
  </si>
  <si>
    <t>32"x40"x | 1/8" | Acid Free White by Gilman</t>
  </si>
  <si>
    <t>Order 157</t>
  </si>
  <si>
    <t>32"x40"x | 1/8" | Regular White by Gilman</t>
  </si>
  <si>
    <t>Order 102</t>
  </si>
  <si>
    <t>32"x40"x | 3/16" | Acid Free Black by Bainbridge</t>
  </si>
  <si>
    <t>32"x40"x | 3/16" | Acid Free White by Gilman</t>
  </si>
  <si>
    <t>32"x40"x | 3/16" | Mountcor White by Gilman</t>
  </si>
  <si>
    <t>Order 113</t>
  </si>
  <si>
    <t>32"x40"x | 3/16" | Pressure Sensitive by Gilman</t>
  </si>
  <si>
    <t>32"x40"x | 3/16" | Regular White by Gilman</t>
  </si>
  <si>
    <t>32"x40"x | 3/16" | Speedmount by Bainbridge</t>
  </si>
  <si>
    <t>32”x40”x | 1/8” | Acid Free White by Bainbridge</t>
  </si>
  <si>
    <t>32”x40”x | 1/8” | Regular White by Bainbridge</t>
  </si>
  <si>
    <t>32”x40”x | 3/16" | Mountcor Black by Gilman</t>
  </si>
  <si>
    <t>32”x40”x | 3/16" | Regular Black by Gilman</t>
  </si>
  <si>
    <t>32”x40”x | 3/16” | Acid Free White by Bainbridge</t>
  </si>
  <si>
    <t>32”x40”x | 3/16” | Heat Activated by Gilman</t>
  </si>
  <si>
    <t>32”x40”x | 3/16” | Regular White by Bainbridge</t>
  </si>
  <si>
    <t>36"x48"x | 3/16" | Regular White by Gilman</t>
  </si>
  <si>
    <t>36”x48”x | 3/16” | Heat Activated by Gilman</t>
  </si>
  <si>
    <t>40"x60"x | 1/8" | Acid Free White by Gilman</t>
  </si>
  <si>
    <t>Order 158</t>
  </si>
  <si>
    <t>40"x60"x | 1/8" | Regular White by Gilman</t>
  </si>
  <si>
    <t>Order 103</t>
  </si>
  <si>
    <t>40"x60"x | 3/16" | Acid Free Black by Bainbridge</t>
  </si>
  <si>
    <t>40"x60"x | 3/16" | Acid Free White by Gilman</t>
  </si>
  <si>
    <t>40"x60"x | 3/16" | Mountcor White by Gilman</t>
  </si>
  <si>
    <t>Order 114</t>
  </si>
  <si>
    <t>40"x60"x | 3/16" | Pressure Sensitive by Gilman</t>
  </si>
  <si>
    <t>40"x60"x | 3/16" | Regular White by Gilman</t>
  </si>
  <si>
    <t>40"x60"x | 3/16" | Speedmount by Bainbridge</t>
  </si>
  <si>
    <t>40"X60"X | 3/16” | Acid Free White by Bainbridge</t>
  </si>
  <si>
    <t>40”x60”x | 3/16" | Mountcor Black by Gilman</t>
  </si>
  <si>
    <t>40”x60”x | 3/16" | Regular Black by Gilman</t>
  </si>
  <si>
    <t>40”x60”x | 3/16” | Heat Activated by Gilman</t>
  </si>
  <si>
    <t>40”x60”x | 3/16” | Regular White by Bainbridge</t>
  </si>
  <si>
    <t>48"x96"x | 3/16" | Acid Free White by Gilman</t>
  </si>
  <si>
    <t>Order 156</t>
  </si>
  <si>
    <t>48"x96"x | 3/16" | Regular White by Gilman</t>
  </si>
  <si>
    <t>48”x96”x | 3/16" | Mountcor White by Gilman</t>
  </si>
  <si>
    <t>Order 119</t>
  </si>
  <si>
    <t>48”x96”x | 3/16" | Regular Black by Gilman</t>
  </si>
  <si>
    <t>48”x96”x | 3/16” | Acid Free White by Bainbridge</t>
  </si>
  <si>
    <t>48”x96”x | 3/16” | Heat Activated by Gilman</t>
  </si>
  <si>
    <t>48”x96”x | 3/16” | Regular White by Bainbridge</t>
  </si>
  <si>
    <t>Order 104</t>
  </si>
  <si>
    <t>60"x120"x | 3/16" | Regular White by Gilman</t>
  </si>
  <si>
    <t>No Backing</t>
  </si>
  <si>
    <t>White Foam Board</t>
  </si>
  <si>
    <t>Black Foam</t>
  </si>
  <si>
    <t>Black Foam Board</t>
  </si>
  <si>
    <t>Plywood</t>
  </si>
  <si>
    <t>BC061 - Super White  - White Core</t>
  </si>
  <si>
    <t>Super White  - White Core</t>
  </si>
  <si>
    <t>Mat</t>
  </si>
  <si>
    <t>BC065 - Fabric White  - White Core</t>
  </si>
  <si>
    <t>Fabric White  - White Core</t>
  </si>
  <si>
    <t>BC088 - TV Grey  - White Core</t>
  </si>
  <si>
    <t>TV Grey  - White Core</t>
  </si>
  <si>
    <t>BC203 - Cream  - White Core</t>
  </si>
  <si>
    <t>Cream  - White Core</t>
  </si>
  <si>
    <t>BC346 - Brazilian White  - White Core</t>
  </si>
  <si>
    <t>Brazilian White  - White Core</t>
  </si>
  <si>
    <t>BC377 - Firecracker  - White Core</t>
  </si>
  <si>
    <t>Firecracker  - White Core</t>
  </si>
  <si>
    <t>BC709 - Extreme White  - White Core</t>
  </si>
  <si>
    <t>Extreme White  - White Core</t>
  </si>
  <si>
    <t>BC711 - Black  - White Core</t>
  </si>
  <si>
    <t>Black  - White Core</t>
  </si>
  <si>
    <t>BC868 - Forest Green  - White Core</t>
  </si>
  <si>
    <t>Forest Green  - White Core</t>
  </si>
  <si>
    <t>BC885 - Delft Blue  - White Core</t>
  </si>
  <si>
    <t>Delft Blue  - White Core</t>
  </si>
  <si>
    <t>VB450 - Spice  - Berkshire</t>
  </si>
  <si>
    <t>Spice  - Berkshire</t>
  </si>
  <si>
    <t>VB452 - Umber  - Berkshire</t>
  </si>
  <si>
    <t>Umber  - Berkshire</t>
  </si>
  <si>
    <t>VB459 - Deep Red  - Berkshire</t>
  </si>
  <si>
    <t>Deep Red  - Berkshire</t>
  </si>
  <si>
    <t>VB461 - Crisp  - Berkshire</t>
  </si>
  <si>
    <t>Crisp  - Berkshire</t>
  </si>
  <si>
    <t>VB472 - Silver  - Berkshire</t>
  </si>
  <si>
    <t>Silver  - Berkshire</t>
  </si>
  <si>
    <t>VB473 - Topaz  - Berkshire</t>
  </si>
  <si>
    <t>Topaz  - Berkshire</t>
  </si>
  <si>
    <t>VB500 - Canvas  - Berkshire</t>
  </si>
  <si>
    <t>Canvas  - Berkshire</t>
  </si>
  <si>
    <t>VB502 - Cloud  - Berkshire</t>
  </si>
  <si>
    <t>Cloud  - Berkshire</t>
  </si>
  <si>
    <t>VB508 - Ecru  - Berkshire</t>
  </si>
  <si>
    <t>Ecru  - Berkshire</t>
  </si>
  <si>
    <t>VB511 - Beige  - Berkshire</t>
  </si>
  <si>
    <t>Beige  - Berkshire</t>
  </si>
  <si>
    <t>VB519 - Soft Yellow  - Berkshire</t>
  </si>
  <si>
    <t>Soft Yellow  - Berkshire</t>
  </si>
  <si>
    <t>VB520 - Golden  - Berkshire</t>
  </si>
  <si>
    <t>Golden  - Berkshire</t>
  </si>
  <si>
    <t>VB522 - Palm  - Berkshire</t>
  </si>
  <si>
    <t>Palm  - Berkshire</t>
  </si>
  <si>
    <t>VB524 - Hunter Green  - Berkshire</t>
  </si>
  <si>
    <t>Hunter Green  - Berkshire</t>
  </si>
  <si>
    <t>VB527 - Bright Green  - Berkshire</t>
  </si>
  <si>
    <t>Bright Green  - Berkshire</t>
  </si>
  <si>
    <t>VB532 - Reef  - Berkshire</t>
  </si>
  <si>
    <t>Reef  - Berkshire</t>
  </si>
  <si>
    <t>VB534 - Fountain Blue  - Berkshire</t>
  </si>
  <si>
    <t>Fountain Blue  - Berkshire</t>
  </si>
  <si>
    <t>VB535 - Gray  - Berkshire</t>
  </si>
  <si>
    <t>Gray  - Berkshire</t>
  </si>
  <si>
    <t>VB537 - Bluestone  - Berkshire</t>
  </si>
  <si>
    <t>Bluestone  - Berkshire</t>
  </si>
  <si>
    <t>VB538 - Brittany Blue  - Berkshire</t>
  </si>
  <si>
    <t>Brittany Blue  - Berkshire</t>
  </si>
  <si>
    <t>VB541 - Steel Blue  - Berkshire</t>
  </si>
  <si>
    <t>Steel Blue  - Berkshire</t>
  </si>
  <si>
    <t>VB548 - Pansy  - Berkshire</t>
  </si>
  <si>
    <t>Pansy  - Berkshire</t>
  </si>
  <si>
    <t>VB550 - Cardinal  - Berkshire</t>
  </si>
  <si>
    <t>Cardinal  - Berkshire</t>
  </si>
  <si>
    <t>VB556 - Terracotta  - Berkshire</t>
  </si>
  <si>
    <t>Terracotta  - Berkshire</t>
  </si>
  <si>
    <t>VB571 - Pitch  - Berkshire</t>
  </si>
  <si>
    <t>Pitch  - Berkshire</t>
  </si>
  <si>
    <t>VB577 - Classic Gold  - Berkshire</t>
  </si>
  <si>
    <t>Classic Gold  - Berkshire</t>
  </si>
  <si>
    <t>VB700 - Carnelian Orange  - Berkshire</t>
  </si>
  <si>
    <t>Carnelian Orange  - Berkshire</t>
  </si>
  <si>
    <t>VB703 - Marzipan  - Berkshire</t>
  </si>
  <si>
    <t>Marzipan  - Berkshire</t>
  </si>
  <si>
    <t>VB706 - Loam  - Berkshire</t>
  </si>
  <si>
    <t>Loam  - Berkshire</t>
  </si>
  <si>
    <t>VB710 - Aged Oak  - Berkshire</t>
  </si>
  <si>
    <t>Aged Oak  - Berkshire</t>
  </si>
  <si>
    <t>VB771 - Pure Gray  - Berkshire</t>
  </si>
  <si>
    <t>Pure Gray  - Berkshire</t>
  </si>
  <si>
    <t>VB772 - Dover White  - Berkshire</t>
  </si>
  <si>
    <t>Dover White  - Berkshire</t>
  </si>
  <si>
    <t>VB797 - Beach  - Berkshire</t>
  </si>
  <si>
    <t>Beach  - Berkshire</t>
  </si>
  <si>
    <t>VB802 - Midgray  - Berkshire</t>
  </si>
  <si>
    <t>Midgray  - Berkshire</t>
  </si>
  <si>
    <t>VB1101 - Yankee Blue Pinstripe Vertical  - Berkshire</t>
  </si>
  <si>
    <t>Yankee Blue Pinstripe Vertical  - Berkshire</t>
  </si>
  <si>
    <t>VB5074 - Frosted Silver  - Berkshire</t>
  </si>
  <si>
    <t>Frosted Silver  - Berkshire</t>
  </si>
  <si>
    <t>VB5075 - Frosted Gold  - Berkshire</t>
  </si>
  <si>
    <t>Frosted Gold  - Berkshire</t>
  </si>
  <si>
    <t>VB5570 - Gold  - Berkshire</t>
  </si>
  <si>
    <t>Gold  - Berkshire</t>
  </si>
  <si>
    <t>VB7245 - Belgique-Bruzelles  - Berkshire</t>
  </si>
  <si>
    <t>Belgique-Bruzelles  - Berkshire</t>
  </si>
  <si>
    <t>VB7246 - Belgique-Antwerpen  - Berkshire</t>
  </si>
  <si>
    <t>Belgique-Antwerpen  - Berkshire</t>
  </si>
  <si>
    <t>VBX501 - Papyrus  - Berkshire</t>
  </si>
  <si>
    <t>Papyrus  - Berkshire</t>
  </si>
  <si>
    <t>VB038 - Maroon  - Berkshire</t>
  </si>
  <si>
    <t>Maroon  - Berkshire</t>
  </si>
  <si>
    <t>VB097 - Polar White  - Berkshire</t>
  </si>
  <si>
    <t>Polar White  - Berkshire</t>
  </si>
  <si>
    <t>VB102 - Hollyhock  - Berkshire</t>
  </si>
  <si>
    <t>Hollyhock  - Berkshire</t>
  </si>
  <si>
    <t>VB106 - Weatherwood  - Berkshire</t>
  </si>
  <si>
    <t>Weatherwood  - Berkshire</t>
  </si>
  <si>
    <t>VB110 - Buttercup  - Berkshire</t>
  </si>
  <si>
    <t>Buttercup  - Berkshire</t>
  </si>
  <si>
    <t>VB120 - Purple Iris  - Berkshire</t>
  </si>
  <si>
    <t>Purple Iris  - Berkshire</t>
  </si>
  <si>
    <t>VB125 - Spruce  - Berkshire</t>
  </si>
  <si>
    <t>Spruce  - Berkshire</t>
  </si>
  <si>
    <t>VB126 - French Vanilla  - Berkshire</t>
  </si>
  <si>
    <t>French Vanilla  - Berkshire</t>
  </si>
  <si>
    <t>VB127 - Forest Shadow  - Berkshire</t>
  </si>
  <si>
    <t>Forest Shadow  - Berkshire</t>
  </si>
  <si>
    <t>VB130 - Silver Mist  - Berkshire</t>
  </si>
  <si>
    <t>Silver Mist  - Berkshire</t>
  </si>
  <si>
    <t>VB131 - Midnight Blue  - Berkshire</t>
  </si>
  <si>
    <t>Midnight Blue  - Berkshire</t>
  </si>
  <si>
    <t>VB132 - Mojave  - Berkshire</t>
  </si>
  <si>
    <t>Mojave  - Berkshire</t>
  </si>
  <si>
    <t>VB143 - Bay Blue  - Berkshire</t>
  </si>
  <si>
    <t>Bay Blue  - Berkshire</t>
  </si>
  <si>
    <t>VB152 - Tangerine  - Berkshire</t>
  </si>
  <si>
    <t>Tangerine  - Berkshire</t>
  </si>
  <si>
    <t>VB153 - Brick  - Berkshire</t>
  </si>
  <si>
    <t>Brick  - Berkshire</t>
  </si>
  <si>
    <t>VB155 - Pumice  - Berkshire</t>
  </si>
  <si>
    <t>Pumice  - Berkshire</t>
  </si>
  <si>
    <t>VB161 - Granite  - Berkshire</t>
  </si>
  <si>
    <t>Granite  - Berkshire</t>
  </si>
  <si>
    <t>VB163 - Oyster Shell  - Berkshire</t>
  </si>
  <si>
    <t>Oyster Shell  - Berkshire</t>
  </si>
  <si>
    <t>VB169 - Bamboo  - Berkshire</t>
  </si>
  <si>
    <t>Bamboo  - Berkshire</t>
  </si>
  <si>
    <t>VB221 - Smooth Black  - Berkshire</t>
  </si>
  <si>
    <t>Smooth Black  - Berkshire</t>
  </si>
  <si>
    <t>VB222 - Smooth White  - Berkshire</t>
  </si>
  <si>
    <t>Smooth White  - Berkshire</t>
  </si>
  <si>
    <t>VB235 - Chamois  - Berkshire</t>
  </si>
  <si>
    <t>Chamois  - Berkshire</t>
  </si>
  <si>
    <t>VB239 - Toasted Almond  - Berkshire</t>
  </si>
  <si>
    <t>Toasted Almond  - Berkshire</t>
  </si>
  <si>
    <t>VB251 - Antique White  - Berkshire</t>
  </si>
  <si>
    <t>Antique White  - Berkshire</t>
  </si>
  <si>
    <t>VB253 - Pale Laurel  - Berkshire</t>
  </si>
  <si>
    <t>Pale Laurel  - Berkshire</t>
  </si>
  <si>
    <t>VB334 - Bottle Blue  - Berkshire</t>
  </si>
  <si>
    <t>Bottle Blue  - Berkshire</t>
  </si>
  <si>
    <t>VB357 - Rattan  - Berkshire</t>
  </si>
  <si>
    <t>Rattan  - Berkshire</t>
  </si>
  <si>
    <t>VB358 - Dill  - Berkshire</t>
  </si>
  <si>
    <t>Dill  - Berkshire</t>
  </si>
  <si>
    <t>VB361 - Pistachio  - Berkshire</t>
  </si>
  <si>
    <t>Pistachio  - Berkshire</t>
  </si>
  <si>
    <t>VB402 - White  - Berkshire</t>
  </si>
  <si>
    <t>White  - Berkshire</t>
  </si>
  <si>
    <t>VB403 - Pure White  - Berkshire</t>
  </si>
  <si>
    <t>Pure White  - Berkshire</t>
  </si>
  <si>
    <t>VB404 - Textured Black  - Berkshire</t>
  </si>
  <si>
    <t>Textured Black  - Berkshire</t>
  </si>
  <si>
    <t>VB407 - Cream Linen  - Berkshire</t>
  </si>
  <si>
    <t>Cream Linen  - Berkshire</t>
  </si>
  <si>
    <t>VB697 - Polar White/Blk Core  - Berkshire</t>
  </si>
  <si>
    <t>Polar White/Blk Core  - Berkshire</t>
  </si>
  <si>
    <t>VB6277 - Smooth Black/Blk Core  - Berkshire</t>
  </si>
  <si>
    <t>Smooth Black/Blk Core  - Berkshire</t>
  </si>
  <si>
    <t>VB62100 - Basketball/Blk Core  - Berkshire</t>
  </si>
  <si>
    <t>Basketball/Blk Core  - Berkshire</t>
  </si>
  <si>
    <t>VB62101 - Football/Blk Core  - Berkshire</t>
  </si>
  <si>
    <t>Football/Blk Core  - Berkshire</t>
  </si>
  <si>
    <t>VBW038 - Maroon/Wht Core  - Berkshire White Core</t>
  </si>
  <si>
    <t>Maroon/Wht Core  - Berkshire White Core</t>
  </si>
  <si>
    <t>VBW97 - Polar White/Wht Core  - Berkshire White Core</t>
  </si>
  <si>
    <t>Polar White/Wht Core  - Berkshire White Core</t>
  </si>
  <si>
    <t>VBW127 - Forest Shadow/Wht Core  - Berkshire White Core</t>
  </si>
  <si>
    <t>Forest Shadow/Wht Core  - Berkshire White Core</t>
  </si>
  <si>
    <t>VBW131 - Midnight Blue/Wht Core  - Berkshire White Core</t>
  </si>
  <si>
    <t>Midnight Blue/Wht Core  - Berkshire White Core</t>
  </si>
  <si>
    <t>VBW221 - Smooth Black/Wht Core  - Berkshire White Core</t>
  </si>
  <si>
    <t>Smooth Black/Wht Core  - Berkshire White Core</t>
  </si>
  <si>
    <t>VBW222 - Smooth White/Wht Core  - Berkshire White Core</t>
  </si>
  <si>
    <t>Smooth White/Wht Core  - Berkshire White Core</t>
  </si>
  <si>
    <t>VBW251 - Ant White/Wht Core  - Berkshire White Core</t>
  </si>
  <si>
    <t>Ant White/Wht Core  - Berkshire White Core</t>
  </si>
  <si>
    <t>VBW334 - Bottle Blue/Wht Core  - Berkshire White Core</t>
  </si>
  <si>
    <t>Bottle Blue/Wht Core  - Berkshire White Core</t>
  </si>
  <si>
    <t>VBW402 - White/Wht Core  - Berkshire White Core</t>
  </si>
  <si>
    <t>White/Wht Core  - Berkshire White Core</t>
  </si>
  <si>
    <t>VBW459 - Deep Red/Wht Core  - Berkshire White Core</t>
  </si>
  <si>
    <t>Deep Red/Wht Core  - Berkshire White Core</t>
  </si>
  <si>
    <t>VBW472 - Silver Metallic/Wht Core  - Berkshire White Core</t>
  </si>
  <si>
    <t>Silver Metallic/Wht Core  - Berkshire White Core</t>
  </si>
  <si>
    <t>VBW516 - Heritage Gray/Wht Core  - Berkshire White Core</t>
  </si>
  <si>
    <t>Heritage Gray/Wht Core  - Berkshire White Core</t>
  </si>
  <si>
    <t>VB9124 - Royal Blue  - Berkshire Suede</t>
  </si>
  <si>
    <t>Royal Blue  - Berkshire Suede</t>
  </si>
  <si>
    <t>VB9125 - Winter  - Berkshire Suede</t>
  </si>
  <si>
    <t>Winter  - Berkshire Suede</t>
  </si>
  <si>
    <t>VB9129 - Treeline  - Berkshire Suede</t>
  </si>
  <si>
    <t>Treeline  - Berkshire Suede</t>
  </si>
  <si>
    <t>VB9132 - Brook  - Berkshire Suede</t>
  </si>
  <si>
    <t>Brook  - Berkshire Suede</t>
  </si>
  <si>
    <t>VB9133 - Torrent  - Berkshire Suede</t>
  </si>
  <si>
    <t>Torrent  - Berkshire Suede</t>
  </si>
  <si>
    <t>VB9134 - Berry  - Berkshire Suede</t>
  </si>
  <si>
    <t>Berry  - Berkshire Suede</t>
  </si>
  <si>
    <t>VB9135 - Blaze  - Berkshire Suede</t>
  </si>
  <si>
    <t>Blaze  - Berkshire Suede</t>
  </si>
  <si>
    <t>VB9137 - Thicket  - Berkshire Suede</t>
  </si>
  <si>
    <t>Thicket  - Berkshire Suede</t>
  </si>
  <si>
    <t>VB9140 - Smoke  - Berkshire Suede</t>
  </si>
  <si>
    <t>Smoke  - Berkshire Suede</t>
  </si>
  <si>
    <t>VB9141 - Ash  - Berkshire Suede</t>
  </si>
  <si>
    <t>Ash  - Berkshire Suede</t>
  </si>
  <si>
    <t>VB9142 - Night Sky  - Berkshire Suede</t>
  </si>
  <si>
    <t>Night Sky  - Berkshire Suede</t>
  </si>
  <si>
    <t>VB9146 - Red Sky  - Berkshire Suede</t>
  </si>
  <si>
    <t>Red Sky  - Berkshire Suede</t>
  </si>
  <si>
    <t>VB8163 - Oyster Shell  - Berkshire 40x60</t>
  </si>
  <si>
    <t>Oyster Shell  - Berkshire 40x60</t>
  </si>
  <si>
    <t>VB8221 - Smooth Black  - Berkshire 40x60</t>
  </si>
  <si>
    <t>Smooth Black  - Berkshire 40x60</t>
  </si>
  <si>
    <t>VB8222 - Smooth White  - Berkshire 40x60</t>
  </si>
  <si>
    <t>Smooth White  - Berkshire 40x60</t>
  </si>
  <si>
    <t>VB8334 - Bottle Blue  - Berkshire 40x60</t>
  </si>
  <si>
    <t>Bottle Blue  - Berkshire 40x60</t>
  </si>
  <si>
    <t>VB8402 - White  - Berkshire 40x60</t>
  </si>
  <si>
    <t>White  - Berkshire 40x60</t>
  </si>
  <si>
    <t>VB8403 - Pure White  - Berkshire 40x60</t>
  </si>
  <si>
    <t>Pure White  - Berkshire 40x60</t>
  </si>
  <si>
    <t>VB8459 - Deep Red  - Berkshire 40x60</t>
  </si>
  <si>
    <t>Deep Red  - Berkshire 40x60</t>
  </si>
  <si>
    <t>VB8461 - Crisp  - Berkshire 40x60</t>
  </si>
  <si>
    <t>Crisp  - Berkshire 40x60</t>
  </si>
  <si>
    <t>VB897 - Polar White  - Berkshire 40x60</t>
  </si>
  <si>
    <t>Polar White  - Berkshire 40x60</t>
  </si>
  <si>
    <t>VB86277 - Smooth Black/Blk Core  - Berkshire 40x60</t>
  </si>
  <si>
    <t>Smooth Black/Blk Core  - Berkshire 40x60</t>
  </si>
  <si>
    <t>VBW897 - Polar White/Wht Core  - Berkshire 40x60</t>
  </si>
  <si>
    <t>Polar White/Wht Core  - Berkshire 40x60</t>
  </si>
  <si>
    <t>VBW8221 - Smooth Black/Wht Core  - Berkshire 40x60</t>
  </si>
  <si>
    <t>Smooth Black/Wht Core  - Berkshire 40x60</t>
  </si>
  <si>
    <t>VBW8222 - Smooth White/Wht Core  - Berkshire 40x60</t>
  </si>
  <si>
    <t>Smooth White/Wht Core  - Berkshire 40x60</t>
  </si>
  <si>
    <t>C5598 - Etched Black</t>
  </si>
  <si>
    <t>Etched Black</t>
  </si>
  <si>
    <t>C9749 - Rose Platinum</t>
  </si>
  <si>
    <t>Rose Platinum</t>
  </si>
  <si>
    <t>C9849 - Antwerpen</t>
  </si>
  <si>
    <t>Antwerpen</t>
  </si>
  <si>
    <t>C9850 - Silver</t>
  </si>
  <si>
    <t>Silver</t>
  </si>
  <si>
    <t>C9851 - Gold Nugget</t>
  </si>
  <si>
    <t>Gold Nugget</t>
  </si>
  <si>
    <t>C9852 - Gold</t>
  </si>
  <si>
    <t>Gold</t>
  </si>
  <si>
    <t>C9853 - Bruxelles</t>
  </si>
  <si>
    <t>Bruxelles</t>
  </si>
  <si>
    <t>C9854 - Rose</t>
  </si>
  <si>
    <t>Rose</t>
  </si>
  <si>
    <t>C9855 - Spanish Gold</t>
  </si>
  <si>
    <t>Spanish Gold</t>
  </si>
  <si>
    <t>C9856 - Sun</t>
  </si>
  <si>
    <t>Sun</t>
  </si>
  <si>
    <t>C9870 - Silver Star</t>
  </si>
  <si>
    <t>Silver Star</t>
  </si>
  <si>
    <t>C29500 - White Glove</t>
  </si>
  <si>
    <t>White Glove</t>
  </si>
  <si>
    <t>C29502 - White Sale</t>
  </si>
  <si>
    <t>White Sale</t>
  </si>
  <si>
    <t>C29505 - White Wash</t>
  </si>
  <si>
    <t>White Wash</t>
  </si>
  <si>
    <t>C29507 - White Elephant</t>
  </si>
  <si>
    <t>White Elephant</t>
  </si>
  <si>
    <t>C29599 - After Dark</t>
  </si>
  <si>
    <t>After Dark</t>
  </si>
  <si>
    <t>C229502 - White Sale</t>
  </si>
  <si>
    <t>C229508 - White Sands</t>
  </si>
  <si>
    <t>White Sands</t>
  </si>
  <si>
    <t>C229598 - Before Dark</t>
  </si>
  <si>
    <t>Before Dark</t>
  </si>
  <si>
    <t>C229613 - Super White</t>
  </si>
  <si>
    <t>Super White</t>
  </si>
  <si>
    <t>C229848 - Jet Black</t>
  </si>
  <si>
    <t>Jet Black</t>
  </si>
  <si>
    <t>C89500 - White Glove</t>
  </si>
  <si>
    <t>C89501 - White Collar</t>
  </si>
  <si>
    <t>White Collar</t>
  </si>
  <si>
    <t>C89502 - White Sale</t>
  </si>
  <si>
    <t>C89505 - White Wash</t>
  </si>
  <si>
    <t>C89506 - Egg White</t>
  </si>
  <si>
    <t>Egg White</t>
  </si>
  <si>
    <t>C89507 - White Elephant</t>
  </si>
  <si>
    <t>C89508 - White Sands</t>
  </si>
  <si>
    <t>C89511 - Fossil</t>
  </si>
  <si>
    <t>Fossil</t>
  </si>
  <si>
    <t>C89514 - Toasty</t>
  </si>
  <si>
    <t>Toasty</t>
  </si>
  <si>
    <t>C89516 - Tusk</t>
  </si>
  <si>
    <t>Tusk</t>
  </si>
  <si>
    <t>C89518 - Summer</t>
  </si>
  <si>
    <t>Summer</t>
  </si>
  <si>
    <t>C89520 - Haystack</t>
  </si>
  <si>
    <t>Haystack</t>
  </si>
  <si>
    <t>C89527 - Wise Green</t>
  </si>
  <si>
    <t>Wise Green</t>
  </si>
  <si>
    <t>C89533 - Bonsai</t>
  </si>
  <si>
    <t>Bonsai</t>
  </si>
  <si>
    <t>C89542 - Blue Monday</t>
  </si>
  <si>
    <t>Blue Monday</t>
  </si>
  <si>
    <t>C89552 - NYPD</t>
  </si>
  <si>
    <t>NYPD</t>
  </si>
  <si>
    <t>C89553 - Moody Blue</t>
  </si>
  <si>
    <t>Moody Blue</t>
  </si>
  <si>
    <t>C89554 - Pharoah</t>
  </si>
  <si>
    <t>Pharoah</t>
  </si>
  <si>
    <t>C89574 - Marooned</t>
  </si>
  <si>
    <t>Marooned</t>
  </si>
  <si>
    <t>C89591 - Top Soil</t>
  </si>
  <si>
    <t>Top Soil</t>
  </si>
  <si>
    <t>C89592 - Blizzard</t>
  </si>
  <si>
    <t>Blizzard</t>
  </si>
  <si>
    <t>C89598 - Before Dark</t>
  </si>
  <si>
    <t>C89599 - After Dark</t>
  </si>
  <si>
    <t>C89601 - Sandpaper</t>
  </si>
  <si>
    <t>Sandpaper</t>
  </si>
  <si>
    <t>C89610 - Code Red</t>
  </si>
  <si>
    <t>Code Red</t>
  </si>
  <si>
    <t>C89613 - Super White</t>
  </si>
  <si>
    <t>C89614 - Glow</t>
  </si>
  <si>
    <t>Glow</t>
  </si>
  <si>
    <t>C89618 - Tater</t>
  </si>
  <si>
    <t>Tater</t>
  </si>
  <si>
    <t>C89632 - Black Belt</t>
  </si>
  <si>
    <t>Black Belt</t>
  </si>
  <si>
    <t>C89633 - Morning</t>
  </si>
  <si>
    <t>Morning</t>
  </si>
  <si>
    <t>C89634 - Cloudburst</t>
  </si>
  <si>
    <t>Cloudburst</t>
  </si>
  <si>
    <t>C89635 - Nightfall</t>
  </si>
  <si>
    <t>Nightfall</t>
  </si>
  <si>
    <t>C89800 - Baker's White</t>
  </si>
  <si>
    <t>Baker's White</t>
  </si>
  <si>
    <t>C89801 - Chalk</t>
  </si>
  <si>
    <t>Chalk</t>
  </si>
  <si>
    <t>C89804 - Pure White</t>
  </si>
  <si>
    <t>Pure White</t>
  </si>
  <si>
    <t>C89806 - Dove</t>
  </si>
  <si>
    <t>Dove</t>
  </si>
  <si>
    <t>C89807 - Off White</t>
  </si>
  <si>
    <t>Off White</t>
  </si>
  <si>
    <t>C89808 - Ivory Art</t>
  </si>
  <si>
    <t>Ivory Art</t>
  </si>
  <si>
    <t>C89809 - Twilight</t>
  </si>
  <si>
    <t>Twilight</t>
  </si>
  <si>
    <t>C89813 - Sandstone</t>
  </si>
  <si>
    <t>Sandstone</t>
  </si>
  <si>
    <t>C89814 - Autumn Gold</t>
  </si>
  <si>
    <t>Autumn Gold</t>
  </si>
  <si>
    <t>C89820 - Forest Green</t>
  </si>
  <si>
    <t>Forest Green</t>
  </si>
  <si>
    <t>C89822 - Sierra Olive</t>
  </si>
  <si>
    <t>Sierra Olive</t>
  </si>
  <si>
    <t>C89826 - Mocha Green</t>
  </si>
  <si>
    <t>Mocha Green</t>
  </si>
  <si>
    <t>C89827 - Flag Blue</t>
  </si>
  <si>
    <t>Flag Blue</t>
  </si>
  <si>
    <t>C89830 - Blue Night</t>
  </si>
  <si>
    <t>Blue Night</t>
  </si>
  <si>
    <t>C89833 - Orange Ade</t>
  </si>
  <si>
    <t>Orange Ade</t>
  </si>
  <si>
    <t>C89834 - Russet</t>
  </si>
  <si>
    <t>Russet</t>
  </si>
  <si>
    <t>C89837 - All American Red</t>
  </si>
  <si>
    <t>All American Red</t>
  </si>
  <si>
    <t>C89838 - Brick</t>
  </si>
  <si>
    <t>Brick</t>
  </si>
  <si>
    <t>C89839 - Cabernet</t>
  </si>
  <si>
    <t>Cabernet</t>
  </si>
  <si>
    <t>C89840 - Plum</t>
  </si>
  <si>
    <t>Plum</t>
  </si>
  <si>
    <t>C89848 - Jet Black</t>
  </si>
  <si>
    <t>C89861 - York</t>
  </si>
  <si>
    <t>York</t>
  </si>
  <si>
    <t>C89865 - Kensington</t>
  </si>
  <si>
    <t>Kensington</t>
  </si>
  <si>
    <t>C89874 - Red Line</t>
  </si>
  <si>
    <t>Red Line</t>
  </si>
  <si>
    <t>C89876 - MandarinOrange</t>
  </si>
  <si>
    <t>MandarinOrange</t>
  </si>
  <si>
    <t>C89877 - Midnight Green</t>
  </si>
  <si>
    <t>Midnight Green</t>
  </si>
  <si>
    <t>C89881 - Real Teal</t>
  </si>
  <si>
    <t>Real Teal</t>
  </si>
  <si>
    <t>C89882 - Cornflower</t>
  </si>
  <si>
    <t>Cornflower</t>
  </si>
  <si>
    <t>C89886 - Dark Purple</t>
  </si>
  <si>
    <t>Dark Purple</t>
  </si>
  <si>
    <t>C89889 - Deep Blue</t>
  </si>
  <si>
    <t>Deep Blue</t>
  </si>
  <si>
    <t>C89892 - Deep Orange</t>
  </si>
  <si>
    <t>Deep Orange</t>
  </si>
  <si>
    <t>C89894 - Golden</t>
  </si>
  <si>
    <t>Golden</t>
  </si>
  <si>
    <t>C89899 - Red Hot</t>
  </si>
  <si>
    <t>Red Hot</t>
  </si>
  <si>
    <t>C85598 - Etched Black</t>
  </si>
  <si>
    <t>C89521 - Gold Rush</t>
  </si>
  <si>
    <t>Gold Rush</t>
  </si>
  <si>
    <t>C89849 - Antwerpen</t>
  </si>
  <si>
    <t>C89850 - Silver</t>
  </si>
  <si>
    <t>C89851 - Gold Nugget</t>
  </si>
  <si>
    <t>C89853 - Bruxelles</t>
  </si>
  <si>
    <t>C89854 - Rose</t>
  </si>
  <si>
    <t>C89855 - Spanish Gold</t>
  </si>
  <si>
    <t>C89870 - Silver Star</t>
  </si>
  <si>
    <t>C5647 - Carnation</t>
  </si>
  <si>
    <t>Carnation</t>
  </si>
  <si>
    <t>C5648 - Peony</t>
  </si>
  <si>
    <t>Peony</t>
  </si>
  <si>
    <t>C5651 - Bluebird</t>
  </si>
  <si>
    <t>Bluebird</t>
  </si>
  <si>
    <t>C9500 - White Glove</t>
  </si>
  <si>
    <t>C9501 - White Collar</t>
  </si>
  <si>
    <t>C9502 - White Sale</t>
  </si>
  <si>
    <t>C9503 - White Hot</t>
  </si>
  <si>
    <t>White Hot</t>
  </si>
  <si>
    <t>C9504 - White Lie</t>
  </si>
  <si>
    <t>White Lie</t>
  </si>
  <si>
    <t>C9505 - White Wash</t>
  </si>
  <si>
    <t>C9506 - Egg White</t>
  </si>
  <si>
    <t>C9507 - White Elephant</t>
  </si>
  <si>
    <t>C9508 - White Sands</t>
  </si>
  <si>
    <t>C9509 - Half &amp; Half</t>
  </si>
  <si>
    <t>Half &amp; Half</t>
  </si>
  <si>
    <t>C9510 - Froth</t>
  </si>
  <si>
    <t>Froth</t>
  </si>
  <si>
    <t>C9511 - Fossil</t>
  </si>
  <si>
    <t>C9512 - Mummy</t>
  </si>
  <si>
    <t>Mummy</t>
  </si>
  <si>
    <t>C9513 - Sandtrap</t>
  </si>
  <si>
    <t>Sandtrap</t>
  </si>
  <si>
    <t>C9514 - Toasty</t>
  </si>
  <si>
    <t>C9515 - Wet Sand</t>
  </si>
  <si>
    <t>Wet Sand</t>
  </si>
  <si>
    <t>C9516 - Tusk</t>
  </si>
  <si>
    <t>C9518 - Summer</t>
  </si>
  <si>
    <t>C9519 - Curry</t>
  </si>
  <si>
    <t>Curry</t>
  </si>
  <si>
    <t>C9520 - Haystack</t>
  </si>
  <si>
    <t>C9521 - Gold Rush</t>
  </si>
  <si>
    <t>C9522 - Oleo</t>
  </si>
  <si>
    <t>Oleo</t>
  </si>
  <si>
    <t>C9523 - Omelet</t>
  </si>
  <si>
    <t>Omelet</t>
  </si>
  <si>
    <t>C9524 - In The Buff</t>
  </si>
  <si>
    <t>In The Buff</t>
  </si>
  <si>
    <t>C9525 - Sage Advice</t>
  </si>
  <si>
    <t>Sage Advice</t>
  </si>
  <si>
    <t>C9526 - Pickle</t>
  </si>
  <si>
    <t>Pickle</t>
  </si>
  <si>
    <t>C9527 - Wise Green</t>
  </si>
  <si>
    <t>C9530 - Hedgehog</t>
  </si>
  <si>
    <t>Hedgehog</t>
  </si>
  <si>
    <t>C9531 - Spinach</t>
  </si>
  <si>
    <t>Spinach</t>
  </si>
  <si>
    <t>C9533 - Bonsai</t>
  </si>
  <si>
    <t>C9535 - Turf</t>
  </si>
  <si>
    <t>Turf</t>
  </si>
  <si>
    <t>C9536 - Frond</t>
  </si>
  <si>
    <t>Frond</t>
  </si>
  <si>
    <t>C9537 - Envy</t>
  </si>
  <si>
    <t>Envy</t>
  </si>
  <si>
    <t>C9538 - Deep Woods</t>
  </si>
  <si>
    <t>Deep Woods</t>
  </si>
  <si>
    <t>C9539 - Riptide</t>
  </si>
  <si>
    <t>Riptide</t>
  </si>
  <si>
    <t>C9542 - Blue Monday</t>
  </si>
  <si>
    <t>C9544 - Chicago Blues</t>
  </si>
  <si>
    <t>Chicago Blues</t>
  </si>
  <si>
    <t>C9545 - Glacier</t>
  </si>
  <si>
    <t>Glacier</t>
  </si>
  <si>
    <t>C9546 - Blue Satin</t>
  </si>
  <si>
    <t>Blue Satin</t>
  </si>
  <si>
    <t>C9547 - In A Fog</t>
  </si>
  <si>
    <t>In A Fog</t>
  </si>
  <si>
    <t>C9548 - Blue Lilac</t>
  </si>
  <si>
    <t>Blue Lilac</t>
  </si>
  <si>
    <t>C9549 - Inlet</t>
  </si>
  <si>
    <t>Inlet</t>
  </si>
  <si>
    <t>C9550 - Cabana</t>
  </si>
  <si>
    <t>Cabana</t>
  </si>
  <si>
    <t>C9551 - Blue Wave</t>
  </si>
  <si>
    <t>Blue Wave</t>
  </si>
  <si>
    <t>C9552 - NYPD</t>
  </si>
  <si>
    <t>C9553 - Moody Blue</t>
  </si>
  <si>
    <t>C9554 - Pharaoh</t>
  </si>
  <si>
    <t>Pharaoh</t>
  </si>
  <si>
    <t>C9555 - Steel Drum</t>
  </si>
  <si>
    <t>Steel Drum</t>
  </si>
  <si>
    <t>C9556 - Tempest</t>
  </si>
  <si>
    <t>Tempest</t>
  </si>
  <si>
    <t>C9557 - Pigeon</t>
  </si>
  <si>
    <t>Pigeon</t>
  </si>
  <si>
    <t>C9558 - Geode</t>
  </si>
  <si>
    <t>Geode</t>
  </si>
  <si>
    <t>C9560 - Easter Egg</t>
  </si>
  <si>
    <t>Easter Egg</t>
  </si>
  <si>
    <t>C9562 - Grape Jelly</t>
  </si>
  <si>
    <t>Grape Jelly</t>
  </si>
  <si>
    <t>C9564 - Purple Mountain</t>
  </si>
  <si>
    <t>Purple Mountain</t>
  </si>
  <si>
    <t>C9565 - Quarry</t>
  </si>
  <si>
    <t>Quarry</t>
  </si>
  <si>
    <t>C9567 - Cotton Candy</t>
  </si>
  <si>
    <t>Cotton Candy</t>
  </si>
  <si>
    <t>C9570 - Sushi</t>
  </si>
  <si>
    <t>Sushi</t>
  </si>
  <si>
    <t>C9574 - Marooned</t>
  </si>
  <si>
    <t>C9576 - Valentine</t>
  </si>
  <si>
    <t>Valentine</t>
  </si>
  <si>
    <t>C9579 - Mudslide</t>
  </si>
  <si>
    <t>Mudslide</t>
  </si>
  <si>
    <t>C9581 - Hot Sauce</t>
  </si>
  <si>
    <t>Hot Sauce</t>
  </si>
  <si>
    <t>C9584 - Catcher's Mitt</t>
  </si>
  <si>
    <t>Catcher's Mitt</t>
  </si>
  <si>
    <t>C9585 - Root Beer</t>
  </si>
  <si>
    <t>Root Beer</t>
  </si>
  <si>
    <t>C9586 - Brown Sugar</t>
  </si>
  <si>
    <t>Brown Sugar</t>
  </si>
  <si>
    <t>C9587 - Milk Chocolate</t>
  </si>
  <si>
    <t>Milk Chocolate</t>
  </si>
  <si>
    <t>C9590 - Fresh Brew</t>
  </si>
  <si>
    <t>Fresh Brew</t>
  </si>
  <si>
    <t>C9591 - Top Soil</t>
  </si>
  <si>
    <t>C9592 - Blizzard</t>
  </si>
  <si>
    <t>C9593 - Gravel Road</t>
  </si>
  <si>
    <t>Gravel Road</t>
  </si>
  <si>
    <t>C9594 - Concrete</t>
  </si>
  <si>
    <t>Concrete</t>
  </si>
  <si>
    <t>C9595 - Urban</t>
  </si>
  <si>
    <t>Urban</t>
  </si>
  <si>
    <t>C9596 - Cubicle</t>
  </si>
  <si>
    <t>Cubicle</t>
  </si>
  <si>
    <t>C9597 - Field Mouse</t>
  </si>
  <si>
    <t>Field Mouse</t>
  </si>
  <si>
    <t>C9598 - Before Dark</t>
  </si>
  <si>
    <t>C9599 - After Dark</t>
  </si>
  <si>
    <t>C9600 - Batter</t>
  </si>
  <si>
    <t>Batter</t>
  </si>
  <si>
    <t>C9601 - Sandpaper</t>
  </si>
  <si>
    <t>C9602 - Guacamole</t>
  </si>
  <si>
    <t>Guacamole</t>
  </si>
  <si>
    <t>C9603 - Underbrush</t>
  </si>
  <si>
    <t>Underbrush</t>
  </si>
  <si>
    <t>C9604 - Blarney</t>
  </si>
  <si>
    <t>Blarney</t>
  </si>
  <si>
    <t>C9605 - Tealy Dan</t>
  </si>
  <si>
    <t>Tealy Dan</t>
  </si>
  <si>
    <t>C9606 - Jaws</t>
  </si>
  <si>
    <t>Jaws</t>
  </si>
  <si>
    <t>C9607 - Blue Chip</t>
  </si>
  <si>
    <t>Blue Chip</t>
  </si>
  <si>
    <t>C9608 - Sweet Tart</t>
  </si>
  <si>
    <t>Sweet Tart</t>
  </si>
  <si>
    <t>C9610 - Code Red</t>
  </si>
  <si>
    <t>C9611 - Peat Moss</t>
  </si>
  <si>
    <t>Peat Moss</t>
  </si>
  <si>
    <t>C9612 - Fuzz</t>
  </si>
  <si>
    <t>Fuzz</t>
  </si>
  <si>
    <t>C9613 - Super White</t>
  </si>
  <si>
    <t>C9614 - Glow</t>
  </si>
  <si>
    <t>C9615 - Cream Puff</t>
  </si>
  <si>
    <t>Cream Puff</t>
  </si>
  <si>
    <t>C9616 - Honey Wheat</t>
  </si>
  <si>
    <t>Honey Wheat</t>
  </si>
  <si>
    <t>C9618 - Tater</t>
  </si>
  <si>
    <t>C9621 - Bud</t>
  </si>
  <si>
    <t>Bud</t>
  </si>
  <si>
    <t>C9624 - Scrubs</t>
  </si>
  <si>
    <t>Scrubs</t>
  </si>
  <si>
    <t>C9625 - Blue Moon</t>
  </si>
  <si>
    <t>Blue Moon</t>
  </si>
  <si>
    <t>C9627 - Ink Spot</t>
  </si>
  <si>
    <t>Ink Spot</t>
  </si>
  <si>
    <t>C9629 - Rhino</t>
  </si>
  <si>
    <t>Rhino</t>
  </si>
  <si>
    <t>C9630 - Meteorite</t>
  </si>
  <si>
    <t>Meteorite</t>
  </si>
  <si>
    <t>C9631 - Coal Mine</t>
  </si>
  <si>
    <t>Coal Mine</t>
  </si>
  <si>
    <t>C9632 - Black Belt</t>
  </si>
  <si>
    <t>C9633 - Morning</t>
  </si>
  <si>
    <t>C9634 - Cloudburst</t>
  </si>
  <si>
    <t>C9635 - Nightfall</t>
  </si>
  <si>
    <t>C9800 - Baker's White</t>
  </si>
  <si>
    <t>C9801 - Chalk</t>
  </si>
  <si>
    <t>C9802 - White Art</t>
  </si>
  <si>
    <t>White Art</t>
  </si>
  <si>
    <t>C9804 - Pure White</t>
  </si>
  <si>
    <t>C9805 - Coconut Milk</t>
  </si>
  <si>
    <t>Coconut Milk</t>
  </si>
  <si>
    <t>C9806 - Dove</t>
  </si>
  <si>
    <t>C9807 - Off White</t>
  </si>
  <si>
    <t>C9808 - Ivory Art</t>
  </si>
  <si>
    <t>C9809 - Twilight</t>
  </si>
  <si>
    <t>C9810 - Tawny</t>
  </si>
  <si>
    <t>Tawny</t>
  </si>
  <si>
    <t>C9811 - Putty</t>
  </si>
  <si>
    <t>Putty</t>
  </si>
  <si>
    <t>C9812 - Old Ivory</t>
  </si>
  <si>
    <t>Old Ivory</t>
  </si>
  <si>
    <t>C9813 - Sandstone</t>
  </si>
  <si>
    <t>C9814 - Autumn Gold</t>
  </si>
  <si>
    <t>C9820 - Forest Green</t>
  </si>
  <si>
    <t>C9822 - Sierra Olive</t>
  </si>
  <si>
    <t>C9826 - Mocha Green</t>
  </si>
  <si>
    <t>C9827 - Flag Blue</t>
  </si>
  <si>
    <t>C9830 - Blue Night</t>
  </si>
  <si>
    <t>C9831 - Blue Iris</t>
  </si>
  <si>
    <t>Blue Iris</t>
  </si>
  <si>
    <t>C9833 - Orange Ade</t>
  </si>
  <si>
    <t>C9834 - Russet</t>
  </si>
  <si>
    <t>C9837 - All American Red</t>
  </si>
  <si>
    <t>C9838 - Brick</t>
  </si>
  <si>
    <t>C9839 - Cabernet</t>
  </si>
  <si>
    <t>C9840 - Plum</t>
  </si>
  <si>
    <t>C9846 - Dark Shale</t>
  </si>
  <si>
    <t>Dark Shale</t>
  </si>
  <si>
    <t>C9848 - Jet Black</t>
  </si>
  <si>
    <t>C9861 - York</t>
  </si>
  <si>
    <t>C9865 - Kensington</t>
  </si>
  <si>
    <t>C9866 - Plymouth</t>
  </si>
  <si>
    <t>Plymouth</t>
  </si>
  <si>
    <t>C9872 - Irish Green</t>
  </si>
  <si>
    <t>Irish Green</t>
  </si>
  <si>
    <t>C9874 - Red Line</t>
  </si>
  <si>
    <t>C9875 - Saffron</t>
  </si>
  <si>
    <t>Saffron</t>
  </si>
  <si>
    <t>C9876 - Mandarin Orange</t>
  </si>
  <si>
    <t>Mandarin Orange</t>
  </si>
  <si>
    <t>C9877 - Midnight Green</t>
  </si>
  <si>
    <t>C9878 - Aqua Green</t>
  </si>
  <si>
    <t>Aqua Green</t>
  </si>
  <si>
    <t>C9879 - Purple Iris</t>
  </si>
  <si>
    <t>Purple Iris</t>
  </si>
  <si>
    <t>C9880 - Royal Blue</t>
  </si>
  <si>
    <t>Royal Blue</t>
  </si>
  <si>
    <t>C9881 - Real Teal</t>
  </si>
  <si>
    <t>C9882 - Cornflower</t>
  </si>
  <si>
    <t>C9884 - Napa Valley Red</t>
  </si>
  <si>
    <t>Napa Valley Red</t>
  </si>
  <si>
    <t>C9885 - Jeans</t>
  </si>
  <si>
    <t>Jeans</t>
  </si>
  <si>
    <t>C9886 - Dark Purple</t>
  </si>
  <si>
    <t>C9887 - Black-n-Blue</t>
  </si>
  <si>
    <t>Black-n-Blue</t>
  </si>
  <si>
    <t>C9888 - Electric Blue</t>
  </si>
  <si>
    <t>Electric Blue</t>
  </si>
  <si>
    <t>C9889 - Deep Blue</t>
  </si>
  <si>
    <t>C9892 - Deep Orange</t>
  </si>
  <si>
    <t>C9893 - Blaze Orange</t>
  </si>
  <si>
    <t>Blaze Orange</t>
  </si>
  <si>
    <t>C9894 - Golden</t>
  </si>
  <si>
    <t>C9895 - Pewter</t>
  </si>
  <si>
    <t>Pewter</t>
  </si>
  <si>
    <t>C9896 - Lawn</t>
  </si>
  <si>
    <t>Lawn</t>
  </si>
  <si>
    <t>C9898 - Burnt Orange</t>
  </si>
  <si>
    <t>Burnt Orange</t>
  </si>
  <si>
    <t>C9899 - Red Hot</t>
  </si>
  <si>
    <t>C12058 - Mosaic Blue</t>
  </si>
  <si>
    <t>Mosaic Blue</t>
  </si>
  <si>
    <t>C12087 - Brightest White</t>
  </si>
  <si>
    <t>Brightest White</t>
  </si>
  <si>
    <t>C12091 - Chartreuse</t>
  </si>
  <si>
    <t>Chartreuse</t>
  </si>
  <si>
    <t>C12094 - Ultra Violet</t>
  </si>
  <si>
    <t>Ultra Violet</t>
  </si>
  <si>
    <t>C91545 - Light Umbria</t>
  </si>
  <si>
    <t>Light Umbria</t>
  </si>
  <si>
    <t>C91604 - Wheat</t>
  </si>
  <si>
    <t>Wheat</t>
  </si>
  <si>
    <t>C91650 - Warm White</t>
  </si>
  <si>
    <t>Warm White</t>
  </si>
  <si>
    <t>C91672 - Barely Pink</t>
  </si>
  <si>
    <t>Barely Pink</t>
  </si>
  <si>
    <t>C91688 - Whisper White</t>
  </si>
  <si>
    <t>Whisper White</t>
  </si>
  <si>
    <t>C8229502 - White Sale</t>
  </si>
  <si>
    <t>C8229508 - White Sands</t>
  </si>
  <si>
    <t>C8229598 - Before Dark</t>
  </si>
  <si>
    <t>C8229613 - Super White</t>
  </si>
  <si>
    <t>C8229848 - Jet Black</t>
  </si>
  <si>
    <t>C5708 - Dark Brown</t>
  </si>
  <si>
    <t>Dark Brown</t>
  </si>
  <si>
    <t>C5709 - Gray</t>
  </si>
  <si>
    <t>Gray</t>
  </si>
  <si>
    <t>C5711 - Deep Black</t>
  </si>
  <si>
    <t>Deep Black</t>
  </si>
  <si>
    <t>C5714 - Classic Gray</t>
  </si>
  <si>
    <t>Classic Gray</t>
  </si>
  <si>
    <t>C5400 - Brushed Brass</t>
  </si>
  <si>
    <t>Brushed Brass</t>
  </si>
  <si>
    <t>C5402 - Gunmetal</t>
  </si>
  <si>
    <t>Gunmetal</t>
  </si>
  <si>
    <t>C5403 - Oil-Rubbed Bronze</t>
  </si>
  <si>
    <t>Oil-Rubbed Bronze</t>
  </si>
  <si>
    <t>C25700 - Vivid White</t>
  </si>
  <si>
    <t>Vivid White</t>
  </si>
  <si>
    <t>C25702 - White</t>
  </si>
  <si>
    <t>White</t>
  </si>
  <si>
    <t>C25703 - Antique White</t>
  </si>
  <si>
    <t>Antique White</t>
  </si>
  <si>
    <t>C25704 - Cream</t>
  </si>
  <si>
    <t>Cream</t>
  </si>
  <si>
    <t>C25706 - Tan</t>
  </si>
  <si>
    <t>Tan</t>
  </si>
  <si>
    <t>C25712 - Cloud Gray</t>
  </si>
  <si>
    <t>Cloud Gray</t>
  </si>
  <si>
    <t>CBR14921 - Black on Blue</t>
  </si>
  <si>
    <t>Black on Blue</t>
  </si>
  <si>
    <t>CBR14987 - White on Blue</t>
  </si>
  <si>
    <t>White on Blue</t>
  </si>
  <si>
    <t>CBR24921 - Black on Green</t>
  </si>
  <si>
    <t>Black on Green</t>
  </si>
  <si>
    <t>CBR24987 - White on Green</t>
  </si>
  <si>
    <t>White on Green</t>
  </si>
  <si>
    <t>CBR34921 - Black on Red</t>
  </si>
  <si>
    <t>Black on Red</t>
  </si>
  <si>
    <t>CBR34987 - White on Red</t>
  </si>
  <si>
    <t>White on Red</t>
  </si>
  <si>
    <t>CBR44921 - Black on Yellow</t>
  </si>
  <si>
    <t>Black on Yellow</t>
  </si>
  <si>
    <t>CBR44987 - White on Yellow</t>
  </si>
  <si>
    <t>White on Yellow</t>
  </si>
  <si>
    <t>CBR54921 - Black on Orange</t>
  </si>
  <si>
    <t>Black on Orange</t>
  </si>
  <si>
    <t>CBR54987 - White on Orange</t>
  </si>
  <si>
    <t>White on Orange</t>
  </si>
  <si>
    <t>CBR64921 - Black on Purple</t>
  </si>
  <si>
    <t>Black on Purple</t>
  </si>
  <si>
    <t>CBR64987 - White on Purple</t>
  </si>
  <si>
    <t>White on Purple</t>
  </si>
  <si>
    <t>CBR74921 - Black on Pink</t>
  </si>
  <si>
    <t>Black on Pink</t>
  </si>
  <si>
    <t>CBR74987 - White on Pink</t>
  </si>
  <si>
    <t>White on Pink</t>
  </si>
  <si>
    <t>CBR84921 - Black on Aqua</t>
  </si>
  <si>
    <t>Black on Aqua</t>
  </si>
  <si>
    <t>CBR84987 - White on Aqua</t>
  </si>
  <si>
    <t>White on Aqua</t>
  </si>
  <si>
    <t>C25711 - Deep Black</t>
  </si>
  <si>
    <t>CBR214921 - Black on Blue</t>
  </si>
  <si>
    <t>CBR214987 - White on Blue</t>
  </si>
  <si>
    <t>CBR224921 - Black on Green</t>
  </si>
  <si>
    <t>CBR224987 - White on Green</t>
  </si>
  <si>
    <t>CBR234921 - Black on Red</t>
  </si>
  <si>
    <t>CBR234987 - White on Red</t>
  </si>
  <si>
    <t>CBR244921 - Black on Yellow</t>
  </si>
  <si>
    <t>CBR244987 - White on Yellow</t>
  </si>
  <si>
    <t>CBR814987 - White on Blue</t>
  </si>
  <si>
    <t>CBR824921 - Black on Green</t>
  </si>
  <si>
    <t>CBR824987 - White on Green</t>
  </si>
  <si>
    <t>CBR834921 - Black on Red</t>
  </si>
  <si>
    <t>CBR834987 - White on Red</t>
  </si>
  <si>
    <t>CBR844921 - Black on Yellow</t>
  </si>
  <si>
    <t>CBR844987 - White on Yellow</t>
  </si>
  <si>
    <t>C5700 - Vivid White</t>
  </si>
  <si>
    <t>C5701 - Arctic White</t>
  </si>
  <si>
    <t>Arctic White</t>
  </si>
  <si>
    <t>C5702 - White</t>
  </si>
  <si>
    <t>C5703 - Antique White</t>
  </si>
  <si>
    <t>C5704 - Cream</t>
  </si>
  <si>
    <t>C5705 - Buff</t>
  </si>
  <si>
    <t>Buff</t>
  </si>
  <si>
    <t>C5706 - Tan</t>
  </si>
  <si>
    <t>C5712 - Cloud Gray</t>
  </si>
  <si>
    <t>C85700 - Vivid White</t>
  </si>
  <si>
    <t>C85702 - White</t>
  </si>
  <si>
    <t>C85703 - Antique White</t>
  </si>
  <si>
    <t>C85704 - Cream</t>
  </si>
  <si>
    <t>C85706 - Tan</t>
  </si>
  <si>
    <t>C85712 - Cloud Gray</t>
  </si>
  <si>
    <t>C85713 - Neutral Gray</t>
  </si>
  <si>
    <t>Neutral Gray</t>
  </si>
  <si>
    <t>C85711 - Deep Black</t>
  </si>
  <si>
    <t>C85714 - Classic Gray</t>
  </si>
  <si>
    <t>C825700 - Vivid White</t>
  </si>
  <si>
    <t>C825702 - White</t>
  </si>
  <si>
    <t>C825703 - Antique White</t>
  </si>
  <si>
    <t>C825706 - Tan</t>
  </si>
  <si>
    <t>C825712 - Cloud Gray</t>
  </si>
  <si>
    <t>C5710 - Dark Gray</t>
  </si>
  <si>
    <t>Dark Gray</t>
  </si>
  <si>
    <t>C5713 - Neutral Gray</t>
  </si>
  <si>
    <t>C825711 - Deep Black</t>
  </si>
  <si>
    <t>B85533 - Vintage White</t>
  </si>
  <si>
    <t>Vintage White</t>
  </si>
  <si>
    <t>C9900 - Baker's White</t>
  </si>
  <si>
    <t>C9917 - Forest Green</t>
  </si>
  <si>
    <t>C9935 - York</t>
  </si>
  <si>
    <t>C9901 - Chalk</t>
  </si>
  <si>
    <t>C9922 - Flag Blue</t>
  </si>
  <si>
    <t>C9938 - Kensington</t>
  </si>
  <si>
    <t>C9902 - White Art</t>
  </si>
  <si>
    <t>C9923 - Blue Night</t>
  </si>
  <si>
    <t>C9940 - Gladstone</t>
  </si>
  <si>
    <t>Gladstone</t>
  </si>
  <si>
    <t>C9904 - Pure White</t>
  </si>
  <si>
    <t>C9926 - All American Red</t>
  </si>
  <si>
    <t>C9942 - Dark Shale</t>
  </si>
  <si>
    <t>C9905 - Dove</t>
  </si>
  <si>
    <t>C9927 - Brick</t>
  </si>
  <si>
    <t>C9944 - Jet Black</t>
  </si>
  <si>
    <t>C9906 - Off White</t>
  </si>
  <si>
    <t>C9928 - Cabernet</t>
  </si>
  <si>
    <t>C9948 - Black Belt</t>
  </si>
  <si>
    <t>C9912 - Sandstone</t>
  </si>
  <si>
    <t>C9930 - Plum</t>
  </si>
  <si>
    <t>C9916 - Mocha Green</t>
  </si>
  <si>
    <t>C9934 - Putty</t>
  </si>
  <si>
    <t>B5539 - Cream</t>
  </si>
  <si>
    <t>B5542 - Black</t>
  </si>
  <si>
    <t>Black</t>
  </si>
  <si>
    <t>B5540 - Barnwood</t>
  </si>
  <si>
    <t>Barnwood</t>
  </si>
  <si>
    <t>B5654 - Natural</t>
  </si>
  <si>
    <t>Natural</t>
  </si>
  <si>
    <t>C5579 - Etched Black</t>
  </si>
  <si>
    <t>C9911 - Bruxelles</t>
  </si>
  <si>
    <t>C9946 - Rose</t>
  </si>
  <si>
    <t>C9910 - Antwerpen</t>
  </si>
  <si>
    <t>C9945 - Silver</t>
  </si>
  <si>
    <t>C9947 - Spanish Gold</t>
  </si>
  <si>
    <t>B85539 - Cream</t>
  </si>
  <si>
    <t>B85542 - Black</t>
  </si>
  <si>
    <t>B85540 - Barnwood</t>
  </si>
  <si>
    <t>B85654 - Natural</t>
  </si>
  <si>
    <t>B5660 - White Shimmer</t>
  </si>
  <si>
    <t>White Shimmer</t>
  </si>
  <si>
    <t>B5851 - Silver Shimmer</t>
  </si>
  <si>
    <t>Silver Shimmer</t>
  </si>
  <si>
    <t>B5853 - Ebony Shimmer</t>
  </si>
  <si>
    <t>Ebony Shimmer</t>
  </si>
  <si>
    <t>B5661 - Ivory Shimmer</t>
  </si>
  <si>
    <t>Ivory Shimmer</t>
  </si>
  <si>
    <t>B5852 - Golden Shimmer</t>
  </si>
  <si>
    <t>Golden Shimmer</t>
  </si>
  <si>
    <t>B85660 - White Shimmer</t>
  </si>
  <si>
    <t>B85661 - Ivory Shimmer</t>
  </si>
  <si>
    <t>B85853 - Ebony Shimmer</t>
  </si>
  <si>
    <t>C89901 - Chalk</t>
  </si>
  <si>
    <t>C89940 - Gladstone</t>
  </si>
  <si>
    <t>C89944 - Jet Black</t>
  </si>
  <si>
    <t>C89948 - Black Belt</t>
  </si>
  <si>
    <t>C85579 - Etched Black</t>
  </si>
  <si>
    <t>C9949 - Gunmetal</t>
  </si>
  <si>
    <t>C9950 - Oil-Rubbed Bronze</t>
  </si>
  <si>
    <t>C29301 - Eclipse</t>
  </si>
  <si>
    <t>Eclipse</t>
  </si>
  <si>
    <t>C29302 - Urban Moon</t>
  </si>
  <si>
    <t>Urban Moon</t>
  </si>
  <si>
    <t>C29303 - Shadowfall</t>
  </si>
  <si>
    <t>Shadowfall</t>
  </si>
  <si>
    <t>C29304 - Juniper</t>
  </si>
  <si>
    <t>Juniper</t>
  </si>
  <si>
    <t>C29305 - Fern</t>
  </si>
  <si>
    <t>Fern</t>
  </si>
  <si>
    <t>C29306 - Cypress</t>
  </si>
  <si>
    <t>Cypress</t>
  </si>
  <si>
    <t>C29307 - Claystone</t>
  </si>
  <si>
    <t>Claystone</t>
  </si>
  <si>
    <t>C29308 - Mosswood</t>
  </si>
  <si>
    <t>Mosswood</t>
  </si>
  <si>
    <t>C29309 - Sunbaked</t>
  </si>
  <si>
    <t>Sunbaked</t>
  </si>
  <si>
    <t>C7501 - Vink Tweed</t>
  </si>
  <si>
    <t>Vink Tweed</t>
  </si>
  <si>
    <t>C7513 - Forest Green</t>
  </si>
  <si>
    <t>C7519 - White</t>
  </si>
  <si>
    <t>C7520 - Medium Gray</t>
  </si>
  <si>
    <t>Medium Gray</t>
  </si>
  <si>
    <t>C7521 - Blue Gray</t>
  </si>
  <si>
    <t>Blue Gray</t>
  </si>
  <si>
    <t>C7522 - Black</t>
  </si>
  <si>
    <t>C7526 - Cream</t>
  </si>
  <si>
    <t>C7531 - Light Gray</t>
  </si>
  <si>
    <t>Light Gray</t>
  </si>
  <si>
    <t>C7533 - Medium Blue</t>
  </si>
  <si>
    <t>Medium Blue</t>
  </si>
  <si>
    <t>C7536 - Blue Green</t>
  </si>
  <si>
    <t>Blue Green</t>
  </si>
  <si>
    <t>C7537 - Light Moss</t>
  </si>
  <si>
    <t>Light Moss</t>
  </si>
  <si>
    <t>C7540 - Light Beige</t>
  </si>
  <si>
    <t>Light Beige</t>
  </si>
  <si>
    <t>C7541 - Silver Gray</t>
  </si>
  <si>
    <t>Silver Gray</t>
  </si>
  <si>
    <t>C7542 - Red Carpet</t>
  </si>
  <si>
    <t>Red Carpet</t>
  </si>
  <si>
    <t>C7543 - Dark Mauve</t>
  </si>
  <si>
    <t>Dark Mauve</t>
  </si>
  <si>
    <t>C7548 - True Blue</t>
  </si>
  <si>
    <t>True Blue</t>
  </si>
  <si>
    <t>C7549 - Jasper Brown</t>
  </si>
  <si>
    <t>Jasper Brown</t>
  </si>
  <si>
    <t>C7550 - Smokey Hill</t>
  </si>
  <si>
    <t>Smokey Hill</t>
  </si>
  <si>
    <t>C7551 - Flax</t>
  </si>
  <si>
    <t>Flax</t>
  </si>
  <si>
    <t>C7553 - Edelweiss</t>
  </si>
  <si>
    <t>Edelweiss</t>
  </si>
  <si>
    <t>C7554 - North Sea</t>
  </si>
  <si>
    <t>North Sea</t>
  </si>
  <si>
    <t>C7556 - Dutch Chocolate</t>
  </si>
  <si>
    <t>Dutch Chocolate</t>
  </si>
  <si>
    <t>C7557 - Topiary</t>
  </si>
  <si>
    <t>Topiary</t>
  </si>
  <si>
    <t>C7560 - Basque</t>
  </si>
  <si>
    <t>Basque</t>
  </si>
  <si>
    <t>C7564 - Maroon</t>
  </si>
  <si>
    <t>Maroon</t>
  </si>
  <si>
    <t>C7565 - Vintage Ruby</t>
  </si>
  <si>
    <t>Vintage Ruby</t>
  </si>
  <si>
    <t>C7566 - Amethyst</t>
  </si>
  <si>
    <t>Amethyst</t>
  </si>
  <si>
    <t>C7567 - Ultramarine Blue</t>
  </si>
  <si>
    <t>Ultramarine Blue</t>
  </si>
  <si>
    <t>C7569 - Loden Green</t>
  </si>
  <si>
    <t>Loden Green</t>
  </si>
  <si>
    <t>C7572 - Worn Gray</t>
  </si>
  <si>
    <t>Worn Gray</t>
  </si>
  <si>
    <t>C7580 - Shamrock Green</t>
  </si>
  <si>
    <t>Shamrock Green</t>
  </si>
  <si>
    <t>C7581 - Jewel Blue</t>
  </si>
  <si>
    <t>Jewel Blue</t>
  </si>
  <si>
    <t>C7582 - Lotus</t>
  </si>
  <si>
    <t>Lotus</t>
  </si>
  <si>
    <t>C7583 - Scroll</t>
  </si>
  <si>
    <t>Scroll</t>
  </si>
  <si>
    <t>C7584 - Havana</t>
  </si>
  <si>
    <t>Havana</t>
  </si>
  <si>
    <t>C7586 - Sumi</t>
  </si>
  <si>
    <t>Sumi</t>
  </si>
  <si>
    <t>C7588 - Khaki</t>
  </si>
  <si>
    <t>Khaki</t>
  </si>
  <si>
    <t>C7597 - Off White</t>
  </si>
  <si>
    <t>C87513 - Forest Green</t>
  </si>
  <si>
    <t>C87519 - White</t>
  </si>
  <si>
    <t>C87522 - Black</t>
  </si>
  <si>
    <t>C87526 - Cream</t>
  </si>
  <si>
    <t>C87540 - Light Beige</t>
  </si>
  <si>
    <t>C87541 - Silver Gray</t>
  </si>
  <si>
    <t>C87542 - Red Carpet</t>
  </si>
  <si>
    <t>C87548 - True Blue</t>
  </si>
  <si>
    <t>C87549 - Jasper Brown</t>
  </si>
  <si>
    <t>C87550 - Smokey Hill</t>
  </si>
  <si>
    <t>C87551 - Flax</t>
  </si>
  <si>
    <t>C87553 - Edelweiss</t>
  </si>
  <si>
    <t>C87557 - Topiary</t>
  </si>
  <si>
    <t>C87560 - Basque</t>
  </si>
  <si>
    <t>C87572 - Worn Gray</t>
  </si>
  <si>
    <t>C87581 - Jewel Blue</t>
  </si>
  <si>
    <t>C87582 - Lotus</t>
  </si>
  <si>
    <t>C87586 - Sumi</t>
  </si>
  <si>
    <t>C87597 - Off White</t>
  </si>
  <si>
    <t>C7700 - Warm White</t>
  </si>
  <si>
    <t>C7701 - Canvas</t>
  </si>
  <si>
    <t>Canvas</t>
  </si>
  <si>
    <t>C7702 - Parchment</t>
  </si>
  <si>
    <t>Parchment</t>
  </si>
  <si>
    <t>C7703 - Willow</t>
  </si>
  <si>
    <t>Willow</t>
  </si>
  <si>
    <t>C7704 - Lagoon</t>
  </si>
  <si>
    <t>Lagoon</t>
  </si>
  <si>
    <t>C7705 - Stone</t>
  </si>
  <si>
    <t>Stone</t>
  </si>
  <si>
    <t>C7706 - Harvest</t>
  </si>
  <si>
    <t>Harvest</t>
  </si>
  <si>
    <t>C7707 - Midnight</t>
  </si>
  <si>
    <t>Midnight</t>
  </si>
  <si>
    <t>C87700 - Warm White</t>
  </si>
  <si>
    <t>C87705 - Stone</t>
  </si>
  <si>
    <t>C87706 - Harvest</t>
  </si>
  <si>
    <t>C87707 - Midnight</t>
  </si>
  <si>
    <t>C7801 - Antique White</t>
  </si>
  <si>
    <t>C7310 - Icicle</t>
  </si>
  <si>
    <t>Icicle</t>
  </si>
  <si>
    <t>C7311 - Golden Moon</t>
  </si>
  <si>
    <t>Golden Moon</t>
  </si>
  <si>
    <t>C7312 - Mint Julep</t>
  </si>
  <si>
    <t>Mint Julep</t>
  </si>
  <si>
    <t>C7313 - Praline</t>
  </si>
  <si>
    <t>Praline</t>
  </si>
  <si>
    <t>C7314 - Stardust</t>
  </si>
  <si>
    <t>Stardust</t>
  </si>
  <si>
    <t>C7315 - Blue Galaxy</t>
  </si>
  <si>
    <t>Blue Galaxy</t>
  </si>
  <si>
    <t>C7100 - Moutarde</t>
  </si>
  <si>
    <t>Moutarde</t>
  </si>
  <si>
    <t>C7102 - Dune</t>
  </si>
  <si>
    <t>Dune</t>
  </si>
  <si>
    <t>C7104 - Chamois</t>
  </si>
  <si>
    <t>Chamois</t>
  </si>
  <si>
    <t>C7105 - Dark Rust</t>
  </si>
  <si>
    <t>Dark Rust</t>
  </si>
  <si>
    <t>C7106 - Antelope</t>
  </si>
  <si>
    <t>Antelope</t>
  </si>
  <si>
    <t>C7109 - Taupe</t>
  </si>
  <si>
    <t>Taupe</t>
  </si>
  <si>
    <t>C7111 - Summer Sky</t>
  </si>
  <si>
    <t>Summer Sky</t>
  </si>
  <si>
    <t>C7112 - Bordeaux</t>
  </si>
  <si>
    <t>Bordeaux</t>
  </si>
  <si>
    <t>C7113 - Marine Blue</t>
  </si>
  <si>
    <t>Marine Blue</t>
  </si>
  <si>
    <t>C7114 - Carbon Black</t>
  </si>
  <si>
    <t>Carbon Black</t>
  </si>
  <si>
    <t>C7115 - Moka</t>
  </si>
  <si>
    <t>Moka</t>
  </si>
  <si>
    <t>C7116 - Chinese Red</t>
  </si>
  <si>
    <t>Chinese Red</t>
  </si>
  <si>
    <t>C7120 - Polaris</t>
  </si>
  <si>
    <t>Polaris</t>
  </si>
  <si>
    <t>C7127 - Milkweed</t>
  </si>
  <si>
    <t>Milkweed</t>
  </si>
  <si>
    <t>C7128 - Off White</t>
  </si>
  <si>
    <t>C7132 - Whisper</t>
  </si>
  <si>
    <t>Whisper</t>
  </si>
  <si>
    <t>C7133 - Dusty Green</t>
  </si>
  <si>
    <t>Dusty Green</t>
  </si>
  <si>
    <t>C7134 - Asparagus</t>
  </si>
  <si>
    <t>Asparagus</t>
  </si>
  <si>
    <t>C7135 - Pine Green</t>
  </si>
  <si>
    <t>Pine Green</t>
  </si>
  <si>
    <t>C7136 - Le Beige</t>
  </si>
  <si>
    <t>Le Beige</t>
  </si>
  <si>
    <t>C7139 - Anthracite</t>
  </si>
  <si>
    <t>Anthracite</t>
  </si>
  <si>
    <t>C7141 - Platinum</t>
  </si>
  <si>
    <t>Platinum</t>
  </si>
  <si>
    <t>C7155 - Wildgrass</t>
  </si>
  <si>
    <t>Wildgrass</t>
  </si>
  <si>
    <t>C7156 - Burgundy</t>
  </si>
  <si>
    <t>Burgundy</t>
  </si>
  <si>
    <t>C7157 - Cattail</t>
  </si>
  <si>
    <t>Cattail</t>
  </si>
  <si>
    <t>C7158 - Storm Gray</t>
  </si>
  <si>
    <t>Storm Gray</t>
  </si>
  <si>
    <t>C7159 - Cottage Stone</t>
  </si>
  <si>
    <t>Cottage Stone</t>
  </si>
  <si>
    <t>C7160 - Ember</t>
  </si>
  <si>
    <t>Ember</t>
  </si>
  <si>
    <t>C7163 - Rattan</t>
  </si>
  <si>
    <t>Rattan</t>
  </si>
  <si>
    <t>C7164 - Meadow</t>
  </si>
  <si>
    <t>Meadow</t>
  </si>
  <si>
    <t>C7165 - Evergreen</t>
  </si>
  <si>
    <t>Evergreen</t>
  </si>
  <si>
    <t>C7166 - Navy</t>
  </si>
  <si>
    <t>Navy</t>
  </si>
  <si>
    <t>C7167 - Boulder</t>
  </si>
  <si>
    <t>Boulder</t>
  </si>
  <si>
    <t>C7168 - Graphite</t>
  </si>
  <si>
    <t>Graphite</t>
  </si>
  <si>
    <t>C7180 - White</t>
  </si>
  <si>
    <t>C7181 - Sunset</t>
  </si>
  <si>
    <t>Sunset</t>
  </si>
  <si>
    <t>C7182 - Bronze</t>
  </si>
  <si>
    <t>Bronze</t>
  </si>
  <si>
    <t>C7183 - Moccasin</t>
  </si>
  <si>
    <t>Moccasin</t>
  </si>
  <si>
    <t>C7184 - Cinnamon</t>
  </si>
  <si>
    <t>Cinnamon</t>
  </si>
  <si>
    <t>C7185 - Chambord</t>
  </si>
  <si>
    <t>Chambord</t>
  </si>
  <si>
    <t>C7186 - French Lavender</t>
  </si>
  <si>
    <t>French Lavender</t>
  </si>
  <si>
    <t>C7187 - Celestial</t>
  </si>
  <si>
    <t>Celestial</t>
  </si>
  <si>
    <t>C7190 - Olive</t>
  </si>
  <si>
    <t>Olive</t>
  </si>
  <si>
    <t>C7193 - Tumbleweed</t>
  </si>
  <si>
    <t>Tumbleweed</t>
  </si>
  <si>
    <t>C7194 - Garnet</t>
  </si>
  <si>
    <t>Garnet</t>
  </si>
  <si>
    <t>C7195 - Sapphire</t>
  </si>
  <si>
    <t>Sapphire</t>
  </si>
  <si>
    <t>C7196 - Teal</t>
  </si>
  <si>
    <t>Teal</t>
  </si>
  <si>
    <t>C7199 - Spruce</t>
  </si>
  <si>
    <t>Spruce</t>
  </si>
  <si>
    <t>C87100 - Moutarde</t>
  </si>
  <si>
    <t>C87101 - Perle</t>
  </si>
  <si>
    <t>Perle</t>
  </si>
  <si>
    <t>C87102 - Dune</t>
  </si>
  <si>
    <t>C87104 - Chamois</t>
  </si>
  <si>
    <t>C87105 - Dark Rust</t>
  </si>
  <si>
    <t>C87111 - Shamrock Green</t>
  </si>
  <si>
    <t>C87112 - Bordeaux</t>
  </si>
  <si>
    <t>C87113 - Marine Blue</t>
  </si>
  <si>
    <t>C87114 - Carbon Black</t>
  </si>
  <si>
    <t>C87116 - Chinese Red</t>
  </si>
  <si>
    <t>C87127 - Milkweed</t>
  </si>
  <si>
    <t>C87128 - Off White</t>
  </si>
  <si>
    <t>C87132 - Whisper</t>
  </si>
  <si>
    <t>C87133 - Dusty Green</t>
  </si>
  <si>
    <t>C87134 - Asparagus</t>
  </si>
  <si>
    <t>C87135 - Pine Green</t>
  </si>
  <si>
    <t>C87136 - Le Beige</t>
  </si>
  <si>
    <t>C87139 - Anthracite</t>
  </si>
  <si>
    <t>C87155 - Wildgrass</t>
  </si>
  <si>
    <t>C87157 - Cattail</t>
  </si>
  <si>
    <t>C87158 - Storm Gray</t>
  </si>
  <si>
    <t>C87166 - Navy</t>
  </si>
  <si>
    <t>C87168 - Graphite</t>
  </si>
  <si>
    <t>C87180 - White</t>
  </si>
  <si>
    <t>C87183 - Moccasin</t>
  </si>
  <si>
    <t>C87184 - Cinnamon</t>
  </si>
  <si>
    <t>C87185 - Chambord</t>
  </si>
  <si>
    <t>C87190 - Olive</t>
  </si>
  <si>
    <t>C87193 - Tumbleweed</t>
  </si>
  <si>
    <t>C87195 - Sapphire</t>
  </si>
  <si>
    <t>C33 - White &amp; Cream Smooth</t>
  </si>
  <si>
    <t>White &amp; Cream Smooth</t>
  </si>
  <si>
    <t>C34 - White &amp; Cream Pebble</t>
  </si>
  <si>
    <t>White &amp; Cream Pebble</t>
  </si>
  <si>
    <t>C67106 - Antelope</t>
  </si>
  <si>
    <t>C67111 - Shamrock Green</t>
  </si>
  <si>
    <t>C67113 - Marine Blue</t>
  </si>
  <si>
    <t>C67114 - Carbon Black</t>
  </si>
  <si>
    <t>C67139 - Anthracite</t>
  </si>
  <si>
    <t>C1000 - Pompano Beach White</t>
  </si>
  <si>
    <t>Pompano Beach White</t>
  </si>
  <si>
    <t>C1001 - Moss Point Green</t>
  </si>
  <si>
    <t>Moss Point Green</t>
  </si>
  <si>
    <t>C1002 - Mist Gray</t>
  </si>
  <si>
    <t>Mist Gray</t>
  </si>
  <si>
    <t>C964 - Silver Florentine</t>
  </si>
  <si>
    <t>Silver Florentine</t>
  </si>
  <si>
    <t>C967 - Med. Gold Florentine</t>
  </si>
  <si>
    <t>Med. Gold Florentine</t>
  </si>
  <si>
    <t>C900 - Red</t>
  </si>
  <si>
    <t>Red</t>
  </si>
  <si>
    <t>C902 - Yellow</t>
  </si>
  <si>
    <t>Yellow</t>
  </si>
  <si>
    <t>C905 - Violet</t>
  </si>
  <si>
    <t>Violet</t>
  </si>
  <si>
    <t>C907 - Wine</t>
  </si>
  <si>
    <t>Wine</t>
  </si>
  <si>
    <t>C909 - English Rose</t>
  </si>
  <si>
    <t>English Rose</t>
  </si>
  <si>
    <t>C915 - Fog</t>
  </si>
  <si>
    <t>Fog</t>
  </si>
  <si>
    <t>C916 - Autumn Mist</t>
  </si>
  <si>
    <t>Autumn Mist</t>
  </si>
  <si>
    <t>C918 - Very White</t>
  </si>
  <si>
    <t>Very White</t>
  </si>
  <si>
    <t>C919 - Ivy Green</t>
  </si>
  <si>
    <t>Ivy Green</t>
  </si>
  <si>
    <t>C921A - Smooth Black</t>
  </si>
  <si>
    <t>Smooth Black</t>
  </si>
  <si>
    <t>C924 - Dark Gray</t>
  </si>
  <si>
    <t>C934 - Pearl</t>
  </si>
  <si>
    <t>Pearl</t>
  </si>
  <si>
    <t>C935 - Copley Gray</t>
  </si>
  <si>
    <t>Copley Gray</t>
  </si>
  <si>
    <t>C939 - Dark Green</t>
  </si>
  <si>
    <t>Dark Green</t>
  </si>
  <si>
    <t>C948 - Sand</t>
  </si>
  <si>
    <t>Sand</t>
  </si>
  <si>
    <t>C960 - White</t>
  </si>
  <si>
    <t>C961 - Cream</t>
  </si>
  <si>
    <t>C962 - French Gray</t>
  </si>
  <si>
    <t>French Gray</t>
  </si>
  <si>
    <t>C968 - Old Gold</t>
  </si>
  <si>
    <t>Old Gold</t>
  </si>
  <si>
    <t>C969 - Silver</t>
  </si>
  <si>
    <t>C970 - Gold</t>
  </si>
  <si>
    <t>C972 - French Blue</t>
  </si>
  <si>
    <t>French Blue</t>
  </si>
  <si>
    <t>C974 - Dawn Gray</t>
  </si>
  <si>
    <t>Dawn Gray</t>
  </si>
  <si>
    <t>C976 - Bar Harbor Gray</t>
  </si>
  <si>
    <t>Bar Harbor Gray</t>
  </si>
  <si>
    <t>C977 - Newport Blue</t>
  </si>
  <si>
    <t>Newport Blue</t>
  </si>
  <si>
    <t>C978 - Congo Green</t>
  </si>
  <si>
    <t>Congo Green</t>
  </si>
  <si>
    <t>C979 - Dusk</t>
  </si>
  <si>
    <t>Dusk</t>
  </si>
  <si>
    <t>C983 - Saddle Tan</t>
  </si>
  <si>
    <t>Saddle Tan</t>
  </si>
  <si>
    <t>C984 - Oak Brown</t>
  </si>
  <si>
    <t>Oak Brown</t>
  </si>
  <si>
    <t>C985 - Pyro Brown</t>
  </si>
  <si>
    <t>Pyro Brown</t>
  </si>
  <si>
    <t>C986 - Tampico Brown</t>
  </si>
  <si>
    <t>Tampico Brown</t>
  </si>
  <si>
    <t>C987 - Palm Beach White</t>
  </si>
  <si>
    <t>Palm Beach White</t>
  </si>
  <si>
    <t>C988 - Williamsburg Green</t>
  </si>
  <si>
    <t>Williamsburg Green</t>
  </si>
  <si>
    <t>C989 - Raven Black</t>
  </si>
  <si>
    <t>Raven Black</t>
  </si>
  <si>
    <t>C993 - Kelly Green</t>
  </si>
  <si>
    <t>Kelly Green</t>
  </si>
  <si>
    <t>C994 - Chamois Gold</t>
  </si>
  <si>
    <t>Chamois Gold</t>
  </si>
  <si>
    <t>C997 - Sable</t>
  </si>
  <si>
    <t>Sable</t>
  </si>
  <si>
    <t>C1008 - Ivory</t>
  </si>
  <si>
    <t>Ivory</t>
  </si>
  <si>
    <t>C1009 - Light Jonquil</t>
  </si>
  <si>
    <t>Light Jonquil</t>
  </si>
  <si>
    <t>C1014 - Olde Grey</t>
  </si>
  <si>
    <t>Olde Grey</t>
  </si>
  <si>
    <t>C1015 - Grey Violet</t>
  </si>
  <si>
    <t>Grey Violet</t>
  </si>
  <si>
    <t>C1016 - Concord</t>
  </si>
  <si>
    <t>Concord</t>
  </si>
  <si>
    <t>C1019 - Photo Grey</t>
  </si>
  <si>
    <t>Photo Grey</t>
  </si>
  <si>
    <t>C1023 - Crimson</t>
  </si>
  <si>
    <t>Crimson</t>
  </si>
  <si>
    <t>C1024 - Dusty Blue</t>
  </si>
  <si>
    <t>Dusty Blue</t>
  </si>
  <si>
    <t>C1025 - Medium Gray</t>
  </si>
  <si>
    <t>C1027 - Silver Gray</t>
  </si>
  <si>
    <t>C1028 - Spice Ivory</t>
  </si>
  <si>
    <t>Spice Ivory</t>
  </si>
  <si>
    <t>C1029 - Wheat</t>
  </si>
  <si>
    <t>C1032 - Dark Olive</t>
  </si>
  <si>
    <t>Dark Olive</t>
  </si>
  <si>
    <t>C1033 - Dark Ash</t>
  </si>
  <si>
    <t>Dark Ash</t>
  </si>
  <si>
    <t>C1038 - Maroon</t>
  </si>
  <si>
    <t>C1039 - Auburn</t>
  </si>
  <si>
    <t>Auburn</t>
  </si>
  <si>
    <t>C1040 - Classic Brown</t>
  </si>
  <si>
    <t>Classic Brown</t>
  </si>
  <si>
    <t>C1042 - Williamsburg Red</t>
  </si>
  <si>
    <t>Williamsburg Red</t>
  </si>
  <si>
    <t>C1045 - Grass Green</t>
  </si>
  <si>
    <t>Grass Green</t>
  </si>
  <si>
    <t>C1047 - Williamsburg Blue</t>
  </si>
  <si>
    <t>Williamsburg Blue</t>
  </si>
  <si>
    <t>C1051 - Olde Tan</t>
  </si>
  <si>
    <t>Olde Tan</t>
  </si>
  <si>
    <t>C1053 - Delft Blue</t>
  </si>
  <si>
    <t>Delft Blue</t>
  </si>
  <si>
    <t>C1054 - Baltic Blue</t>
  </si>
  <si>
    <t>Baltic Blue</t>
  </si>
  <si>
    <t>C1057 - Redwood</t>
  </si>
  <si>
    <t>Redwood</t>
  </si>
  <si>
    <t>C1061 - Sandstone</t>
  </si>
  <si>
    <t>C1073 - Biscay Blue</t>
  </si>
  <si>
    <t>Biscay Blue</t>
  </si>
  <si>
    <t>C1076 - Las Cruces Purple</t>
  </si>
  <si>
    <t>Las Cruces Purple</t>
  </si>
  <si>
    <t>C1077 - Burnt Orange</t>
  </si>
  <si>
    <t>C1078 - Madagascar Pink</t>
  </si>
  <si>
    <t>Madagascar Pink</t>
  </si>
  <si>
    <t>C1080 - Bimini Blue</t>
  </si>
  <si>
    <t>Bimini Blue</t>
  </si>
  <si>
    <t>C1081 - Volcano Blue</t>
  </si>
  <si>
    <t>Volcano Blue</t>
  </si>
  <si>
    <t>C1082 - Marine Blue</t>
  </si>
  <si>
    <t>C1084 - Avocado</t>
  </si>
  <si>
    <t>Avocado</t>
  </si>
  <si>
    <t>C1085 - Rust</t>
  </si>
  <si>
    <t>Rust</t>
  </si>
  <si>
    <t>C1088 - Mist</t>
  </si>
  <si>
    <t>Mist</t>
  </si>
  <si>
    <t>C1089 - Saunterne</t>
  </si>
  <si>
    <t>Saunterne</t>
  </si>
  <si>
    <t>C1090 - Pewter</t>
  </si>
  <si>
    <t>C1092 - Azure</t>
  </si>
  <si>
    <t>Azure</t>
  </si>
  <si>
    <t>C1095 - Antique Buff</t>
  </si>
  <si>
    <t>Antique Buff</t>
  </si>
  <si>
    <t>C1096 - Sepia</t>
  </si>
  <si>
    <t>Sepia</t>
  </si>
  <si>
    <t>C1097 - Fudge</t>
  </si>
  <si>
    <t>Fudge</t>
  </si>
  <si>
    <t>C3214 - Chinese Red</t>
  </si>
  <si>
    <t>C3290 - Snow White</t>
  </si>
  <si>
    <t>Snow White</t>
  </si>
  <si>
    <t>C3291 - French Buff</t>
  </si>
  <si>
    <t>French Buff</t>
  </si>
  <si>
    <t>C3293 - Antique White</t>
  </si>
  <si>
    <t>C3297 - Arctic White</t>
  </si>
  <si>
    <t>C3300 - Alabaster</t>
  </si>
  <si>
    <t>Alabaster</t>
  </si>
  <si>
    <t>C3311 - Granite</t>
  </si>
  <si>
    <t>Granite</t>
  </si>
  <si>
    <t>C3319 - Topaz</t>
  </si>
  <si>
    <t>Topaz</t>
  </si>
  <si>
    <t>C3320 - Saffron</t>
  </si>
  <si>
    <t>C3323 - Real Teal</t>
  </si>
  <si>
    <t>C3325 - Mandarin</t>
  </si>
  <si>
    <t>Mandarin</t>
  </si>
  <si>
    <t>C3326 - Lapis</t>
  </si>
  <si>
    <t>Lapis</t>
  </si>
  <si>
    <t>C3331 - Sage</t>
  </si>
  <si>
    <t>Sage</t>
  </si>
  <si>
    <t>C3333 - Black Watch</t>
  </si>
  <si>
    <t>Black Watch</t>
  </si>
  <si>
    <t>C3342 - Midnight Green</t>
  </si>
  <si>
    <t>C3343 - Off White</t>
  </si>
  <si>
    <t>C3344 - Manor Black</t>
  </si>
  <si>
    <t>Manor Black</t>
  </si>
  <si>
    <t>C3352 - Light Umbria</t>
  </si>
  <si>
    <t>C3354 - Winter White</t>
  </si>
  <si>
    <t>Winter White</t>
  </si>
  <si>
    <t>C3357 - Aqua Green</t>
  </si>
  <si>
    <t>C3358 - Indigo</t>
  </si>
  <si>
    <t>Indigo</t>
  </si>
  <si>
    <t>C3359 - Sundown Shadow</t>
  </si>
  <si>
    <t>Sundown Shadow</t>
  </si>
  <si>
    <t>C3360 - China Blue</t>
  </si>
  <si>
    <t>China Blue</t>
  </si>
  <si>
    <t>C3380 - Hay</t>
  </si>
  <si>
    <t>Hay</t>
  </si>
  <si>
    <t>C3921 - Black/White Pebble</t>
  </si>
  <si>
    <t>Black/White Pebble</t>
  </si>
  <si>
    <t>C3703 - Gunmetal</t>
  </si>
  <si>
    <t>C4140 - White</t>
  </si>
  <si>
    <t>C831 - Smooth Black</t>
  </si>
  <si>
    <t>C8900 - Red</t>
  </si>
  <si>
    <t>C8918 - Very White</t>
  </si>
  <si>
    <t>C8924 - Dark Gray</t>
  </si>
  <si>
    <t>C8934 - Pearl</t>
  </si>
  <si>
    <t>C8948 - Sand</t>
  </si>
  <si>
    <t>C8961 - Cream</t>
  </si>
  <si>
    <t>C8962 - French Gray</t>
  </si>
  <si>
    <t>C8968 - Old Gold</t>
  </si>
  <si>
    <t>C8969 - Silver</t>
  </si>
  <si>
    <t>C8974 - Dawn Gray</t>
  </si>
  <si>
    <t>C8977 - Newport Blue</t>
  </si>
  <si>
    <t>C8983 - Saddle Tan</t>
  </si>
  <si>
    <t>C8987 - Palm Beach White</t>
  </si>
  <si>
    <t>C8988 - Williamsburg Green</t>
  </si>
  <si>
    <t>C8989 - Raven Black</t>
  </si>
  <si>
    <t>C8994 - Chamois Gold</t>
  </si>
  <si>
    <t>C81027 - Silver Gray</t>
  </si>
  <si>
    <t>C81028 - Spice Ivory</t>
  </si>
  <si>
    <t>C81038 - Maroon</t>
  </si>
  <si>
    <t>C81051 - Olde Tan</t>
  </si>
  <si>
    <t>C81096 - Sepia</t>
  </si>
  <si>
    <t>C83214 - Chinese Red</t>
  </si>
  <si>
    <t>C83293 - Antique White</t>
  </si>
  <si>
    <t>C83297 - Arctic White</t>
  </si>
  <si>
    <t>C83326 - Lapis</t>
  </si>
  <si>
    <t>C83331 - Sage</t>
  </si>
  <si>
    <t>C83344 - Manor Black</t>
  </si>
  <si>
    <t>C6915 - Fog</t>
  </si>
  <si>
    <t>C6977 - Newport Blue</t>
  </si>
  <si>
    <t>C6988 - Williamsburg Green</t>
  </si>
  <si>
    <t>C6989 - Raven Black</t>
  </si>
  <si>
    <t>C61019 - Photo Grey</t>
  </si>
  <si>
    <t>C61023 - Crimson</t>
  </si>
  <si>
    <t>C61025 - Medium Gray</t>
  </si>
  <si>
    <t>C61027 - Silver Gray</t>
  </si>
  <si>
    <t>C61028 - Spice Ivory</t>
  </si>
  <si>
    <t>C61029 - Wheat</t>
  </si>
  <si>
    <t>C61032 - Dark Olive</t>
  </si>
  <si>
    <t>C61033 - Dark Ash</t>
  </si>
  <si>
    <t>C61038 - Maroon</t>
  </si>
  <si>
    <t>C61073 - Biscay Blue</t>
  </si>
  <si>
    <t>C61088 - Mist</t>
  </si>
  <si>
    <t>C63297 - Arctic White</t>
  </si>
  <si>
    <t>C63300 - Alabaster</t>
  </si>
  <si>
    <t>C63311 - Granite</t>
  </si>
  <si>
    <t>C63326 - Lapis</t>
  </si>
  <si>
    <t>C63344 - Manor Black</t>
  </si>
  <si>
    <t>C1112 - Soft White</t>
  </si>
  <si>
    <t>Soft White</t>
  </si>
  <si>
    <t>C1126 - Sand Dollar</t>
  </si>
  <si>
    <t>Sand Dollar</t>
  </si>
  <si>
    <t>C1170 - Cool White</t>
  </si>
  <si>
    <t>Cool White</t>
  </si>
  <si>
    <t>C1171 - Silk</t>
  </si>
  <si>
    <t>Silk</t>
  </si>
  <si>
    <t>C1188 - Winter White</t>
  </si>
  <si>
    <t>C2259 - Antique White</t>
  </si>
  <si>
    <t>C2253 - White</t>
  </si>
  <si>
    <t>C86989 - Raven Black</t>
  </si>
  <si>
    <t>C863297 - Arctic White</t>
  </si>
  <si>
    <t>C1100 - Archival Mist</t>
  </si>
  <si>
    <t>Archival Mist</t>
  </si>
  <si>
    <t>C1101 - Neutral Gray</t>
  </si>
  <si>
    <t>C1102 - Vintage Gray</t>
  </si>
  <si>
    <t>Vintage Gray</t>
  </si>
  <si>
    <t>C1105 - Desert Sand</t>
  </si>
  <si>
    <t>Desert Sand</t>
  </si>
  <si>
    <t>C1106 - Antique Gray</t>
  </si>
  <si>
    <t>Antique Gray</t>
  </si>
  <si>
    <t>C1114 - Almond</t>
  </si>
  <si>
    <t>Almond</t>
  </si>
  <si>
    <t>C1117 - Gray</t>
  </si>
  <si>
    <t>C1121 - Inverness</t>
  </si>
  <si>
    <t>Inverness</t>
  </si>
  <si>
    <t>C1122 - Stratford</t>
  </si>
  <si>
    <t>Stratford</t>
  </si>
  <si>
    <t>C1125 - Shetland</t>
  </si>
  <si>
    <t>Shetland</t>
  </si>
  <si>
    <t>C1127 - Sprout</t>
  </si>
  <si>
    <t>Sprout</t>
  </si>
  <si>
    <t>C1128 - Shoreline</t>
  </si>
  <si>
    <t>Shoreline</t>
  </si>
  <si>
    <t>C1129 - Bluff</t>
  </si>
  <si>
    <t>Bluff</t>
  </si>
  <si>
    <t>C1133 - Briar</t>
  </si>
  <si>
    <t>Briar</t>
  </si>
  <si>
    <t>C1173 - Soft Cream</t>
  </si>
  <si>
    <t>Soft Cream</t>
  </si>
  <si>
    <t>C1174 - Beige</t>
  </si>
  <si>
    <t>Beige</t>
  </si>
  <si>
    <t>C1175 - Clay</t>
  </si>
  <si>
    <t>Clay</t>
  </si>
  <si>
    <t>C1176 - Suntan</t>
  </si>
  <si>
    <t>Suntan</t>
  </si>
  <si>
    <t>C1186 - Cool Gray</t>
  </si>
  <si>
    <t>Cool Gray</t>
  </si>
  <si>
    <t>C2255 - Cream</t>
  </si>
  <si>
    <t>C1104 - Antique Tan</t>
  </si>
  <si>
    <t>Antique Tan</t>
  </si>
  <si>
    <t>C1187 - Essential Gray</t>
  </si>
  <si>
    <t>Essential Gray</t>
  </si>
  <si>
    <t>C1115 - Black</t>
  </si>
  <si>
    <t>C1123 - New Castle</t>
  </si>
  <si>
    <t>New Castle</t>
  </si>
  <si>
    <t>C1136 - Loam</t>
  </si>
  <si>
    <t>Loam</t>
  </si>
  <si>
    <t>C1137 - Fieldstone</t>
  </si>
  <si>
    <t>Fieldstone</t>
  </si>
  <si>
    <t>C1177 - Brownstone</t>
  </si>
  <si>
    <t>Brownstone</t>
  </si>
  <si>
    <t>C1184 - Sable</t>
  </si>
  <si>
    <t>C1189 - Sanguine</t>
  </si>
  <si>
    <t>Sanguine</t>
  </si>
  <si>
    <t>C2296 - Optic Black</t>
  </si>
  <si>
    <t>Optic Black</t>
  </si>
  <si>
    <t>C1536 - White</t>
  </si>
  <si>
    <t>C821112 - White</t>
  </si>
  <si>
    <t>C821171 - Silk</t>
  </si>
  <si>
    <t>C821188 - Winter White</t>
  </si>
  <si>
    <t>C821115 - Black</t>
  </si>
  <si>
    <t>C2238 - White</t>
  </si>
  <si>
    <t>C21112 - Soft White</t>
  </si>
  <si>
    <t>C21171 - Silk</t>
  </si>
  <si>
    <t>C2239 - Antique White</t>
  </si>
  <si>
    <t>C21126 - Sand Dollar</t>
  </si>
  <si>
    <t>C21188 - Winter White</t>
  </si>
  <si>
    <t>C21104 - Antique Tan</t>
  </si>
  <si>
    <t>C21106 - Antique Gray</t>
  </si>
  <si>
    <t>C22255 - Cream</t>
  </si>
  <si>
    <t>C2263 - White</t>
  </si>
  <si>
    <t>C2269 - Antique</t>
  </si>
  <si>
    <t>Antique</t>
  </si>
  <si>
    <t>C2273 - White</t>
  </si>
  <si>
    <t>C2275 - Black</t>
  </si>
  <si>
    <t>C2279 - Antique</t>
  </si>
  <si>
    <t>C2281 - Silk</t>
  </si>
  <si>
    <t>C2283 - White</t>
  </si>
  <si>
    <t>C2289 - Antique</t>
  </si>
  <si>
    <t>C21115 - Black</t>
  </si>
  <si>
    <t>C22263 - White</t>
  </si>
  <si>
    <t>C22273 - White</t>
  </si>
  <si>
    <t>C2260 - White</t>
  </si>
  <si>
    <t>C81126 - Sand Dollar</t>
  </si>
  <si>
    <t>C81171 - Silk</t>
  </si>
  <si>
    <t>C2262 - Antique White</t>
  </si>
  <si>
    <t>C81112 - Soft White</t>
  </si>
  <si>
    <t>C81188 - Winter White</t>
  </si>
  <si>
    <t>C2261 - Cream</t>
  </si>
  <si>
    <t>C81105 - Desert Sand</t>
  </si>
  <si>
    <t>C81104 - Antique Tan</t>
  </si>
  <si>
    <t>C81106 - Antique Gray</t>
  </si>
  <si>
    <t>C81114 - Almond</t>
  </si>
  <si>
    <t>C81121 - Inverness</t>
  </si>
  <si>
    <t>C81115 - Black</t>
  </si>
  <si>
    <t>C1150 - White</t>
  </si>
  <si>
    <t>C1152 - Cream</t>
  </si>
  <si>
    <t>C1153 - White</t>
  </si>
  <si>
    <t>C1159 - Antique White</t>
  </si>
  <si>
    <t>C1162 - White</t>
  </si>
  <si>
    <t>C1530 - White/Antique White</t>
  </si>
  <si>
    <t>White/Antique White</t>
  </si>
  <si>
    <t>C1531 - Off White/Cream</t>
  </si>
  <si>
    <t>Off White/Cream</t>
  </si>
  <si>
    <t>C1515 - Acid-Free Off White Barrier Paper</t>
  </si>
  <si>
    <t>Acid-Free Off White Barrier Paper</t>
  </si>
  <si>
    <t>CSRM902 - Yellow</t>
  </si>
  <si>
    <t>CSRM915 - Fog</t>
  </si>
  <si>
    <t>CSRM918 - Very White</t>
  </si>
  <si>
    <t>CSRM919 - Ivy Green</t>
  </si>
  <si>
    <t>CSRM921 - Smooth Black</t>
  </si>
  <si>
    <t>CSRM924 - Dark Gray</t>
  </si>
  <si>
    <t>CSRM939 - Dark Green</t>
  </si>
  <si>
    <t>CSRM948 - Sand</t>
  </si>
  <si>
    <t>CSRM961 - Cream</t>
  </si>
  <si>
    <t>CSRM972 - French Blue</t>
  </si>
  <si>
    <t>CSRM976 - Bar Harbor Gray</t>
  </si>
  <si>
    <t>CSRM977 - Newport Blue</t>
  </si>
  <si>
    <t>CSRM979 - Dusk</t>
  </si>
  <si>
    <t>CSRM987 - Palm Beach White</t>
  </si>
  <si>
    <t>CSRM988 - Williamsburg Green</t>
  </si>
  <si>
    <t>CSRM989 - Raven Black</t>
  </si>
  <si>
    <t>CSRM994 - Chamois Gold</t>
  </si>
  <si>
    <t>CSRM997 - Sable</t>
  </si>
  <si>
    <t>CSRM1000 - Pompano Beach White</t>
  </si>
  <si>
    <t>CSRM1001 - Moss Point Green</t>
  </si>
  <si>
    <t>CSRM1008 - Ivory</t>
  </si>
  <si>
    <t>CSRM1014 - Olde Grey</t>
  </si>
  <si>
    <t>CSRM1015 - Grey Violet</t>
  </si>
  <si>
    <t>CSRM1016 - Concord</t>
  </si>
  <si>
    <t>CSRM1019 - Photo Grey</t>
  </si>
  <si>
    <t>CSRM1023 - Crimson</t>
  </si>
  <si>
    <t>CSRM1025 - Medium Gray</t>
  </si>
  <si>
    <t>CSRM1027 - Silver Gray</t>
  </si>
  <si>
    <t>CSRM1028 - Spice Ivory</t>
  </si>
  <si>
    <t>CSRM1029 - Wheat</t>
  </si>
  <si>
    <t>CSRM1032 - Dark Olive</t>
  </si>
  <si>
    <t>CSRM1038 - Maroon</t>
  </si>
  <si>
    <t>CSRM1040 - Classic Brown</t>
  </si>
  <si>
    <t>CSRM1042 - Williamsburg Red</t>
  </si>
  <si>
    <t>CSRM1045 - Grass Green</t>
  </si>
  <si>
    <t>CSRM1047 - Williamsburg Blue</t>
  </si>
  <si>
    <t>CSRM1051 - Olde Tan</t>
  </si>
  <si>
    <t>CSRM1053 - Delft Blue</t>
  </si>
  <si>
    <t>CSRM1054 - Baltic Blue</t>
  </si>
  <si>
    <t>CSRM1057 - Redwood</t>
  </si>
  <si>
    <t>CSRM1073 - Biscay Blue</t>
  </si>
  <si>
    <t>CSRM1081 - Volcano Blue</t>
  </si>
  <si>
    <t>CSRM1082 - Marine Blue</t>
  </si>
  <si>
    <t>CSRM1084 - Avocado</t>
  </si>
  <si>
    <t>CSRM1088 - Mist</t>
  </si>
  <si>
    <t>CSRM1089 - Sauterne</t>
  </si>
  <si>
    <t>Sauterne</t>
  </si>
  <si>
    <t>CSRM1096 - Sepia</t>
  </si>
  <si>
    <t>CSRM3214 - Chinese Red</t>
  </si>
  <si>
    <t>CSRM3290 - Snow White</t>
  </si>
  <si>
    <t>CSRM3291 - French Buff</t>
  </si>
  <si>
    <t>CSRM3293 - Antique White</t>
  </si>
  <si>
    <t>CSRM3297 - Arctic White</t>
  </si>
  <si>
    <t>CSRM3300 - Alabaster</t>
  </si>
  <si>
    <t>CSRM3319 - Topaz</t>
  </si>
  <si>
    <t>CSRM3325 - Mandarin</t>
  </si>
  <si>
    <t>CSRM3326 - Lapis</t>
  </si>
  <si>
    <t>CSRM3331 - Sage</t>
  </si>
  <si>
    <t>CSRM3333 - Black Watch</t>
  </si>
  <si>
    <t>CSRM3400 - Baker's White</t>
  </si>
  <si>
    <t>CSRM3401 - Chalk</t>
  </si>
  <si>
    <t>CSRM3403 - Dove</t>
  </si>
  <si>
    <t>CSRM3417 - Flag Blue</t>
  </si>
  <si>
    <t>CSRM3420 - All American Red</t>
  </si>
  <si>
    <t>CSRM3423 - Jet Black</t>
  </si>
  <si>
    <t>CSRM968 - Old Gold</t>
  </si>
  <si>
    <t>CSRM969 - Silver</t>
  </si>
  <si>
    <t>CSRM3437 - Antwerpen</t>
  </si>
  <si>
    <t>CSRM3438 - Bruxelles</t>
  </si>
  <si>
    <t>CSRM8921 - Smooth Black</t>
  </si>
  <si>
    <t>CSRM8977 - Newport Blue</t>
  </si>
  <si>
    <t>CSRM8987 - Palm Beach White</t>
  </si>
  <si>
    <t>CSRM8988 - Williamsburg Green</t>
  </si>
  <si>
    <t>CSRM8989 - Raven Black</t>
  </si>
  <si>
    <t>CSRM81027 - Silver Gray</t>
  </si>
  <si>
    <t>CSRM81028 - Spice Ivory</t>
  </si>
  <si>
    <t>CSRM81088 - Mist</t>
  </si>
  <si>
    <t>CSRM83293 - Antique White</t>
  </si>
  <si>
    <t>CSRM83297 - Arctic White</t>
  </si>
  <si>
    <t>CSRM83400 - Baker's White</t>
  </si>
  <si>
    <t>CSRM83401 - Chalk</t>
  </si>
  <si>
    <t>CSRM83417 - Flag Blue</t>
  </si>
  <si>
    <t>CSRM83420 - All American Red</t>
  </si>
  <si>
    <t>CSRM83423 - Jet Black</t>
  </si>
  <si>
    <t>CSRM83437 - Antwerpen</t>
  </si>
  <si>
    <t>C4404 - Black Marble</t>
  </si>
  <si>
    <t>Black Marble</t>
  </si>
  <si>
    <t>BL8260 - Ice White</t>
  </si>
  <si>
    <t>Ice White</t>
  </si>
  <si>
    <t>BL8445 - Fiddlehead</t>
  </si>
  <si>
    <t>Fiddlehead</t>
  </si>
  <si>
    <t>BL8448 - Jalapeno</t>
  </si>
  <si>
    <t>Jalapeno</t>
  </si>
  <si>
    <t>BL8450 - Denim Blue</t>
  </si>
  <si>
    <t>Denim Blue</t>
  </si>
  <si>
    <t>BL8462 - Wheat</t>
  </si>
  <si>
    <t>BL8465 - Igloo</t>
  </si>
  <si>
    <t>Igloo</t>
  </si>
  <si>
    <t>BL8466 - Frost</t>
  </si>
  <si>
    <t>Frost</t>
  </si>
  <si>
    <t>BL8479 - Imperial Plum</t>
  </si>
  <si>
    <t>Imperial Plum</t>
  </si>
  <si>
    <t>BL8505 - Teal Grey</t>
  </si>
  <si>
    <t>Teal Grey</t>
  </si>
  <si>
    <t>BL8506 - Tuscan Brown</t>
  </si>
  <si>
    <t>Tuscan Brown</t>
  </si>
  <si>
    <t>BL8509 - Malacca</t>
  </si>
  <si>
    <t>Malacca</t>
  </si>
  <si>
    <t>BL8515 - Dover Grey</t>
  </si>
  <si>
    <t>Dover Grey</t>
  </si>
  <si>
    <t>BL8517 - Ivory Black</t>
  </si>
  <si>
    <t>Ivory Black</t>
  </si>
  <si>
    <t>BL8518 - Ash</t>
  </si>
  <si>
    <t>Ash</t>
  </si>
  <si>
    <t>BL8519 - Snowflake</t>
  </si>
  <si>
    <t>Snowflake</t>
  </si>
  <si>
    <t>BL8520 - Talc</t>
  </si>
  <si>
    <t>Talc</t>
  </si>
  <si>
    <t>BL8526 - Indigo</t>
  </si>
  <si>
    <t>BL8527 - Almandine</t>
  </si>
  <si>
    <t>Almandine</t>
  </si>
  <si>
    <t>BL8540 - Tartan Green</t>
  </si>
  <si>
    <t>Tartan Green</t>
  </si>
  <si>
    <t>BL8570 - Ice Blue</t>
  </si>
  <si>
    <t>Ice Blue</t>
  </si>
  <si>
    <t>B8013 - Matador</t>
  </si>
  <si>
    <t>Matador</t>
  </si>
  <si>
    <t>B8052 - Precious Pink</t>
  </si>
  <si>
    <t>Precious Pink</t>
  </si>
  <si>
    <t>B8055 - Ardent Blue</t>
  </si>
  <si>
    <t>Ardent Blue</t>
  </si>
  <si>
    <t>B8056 - Balmy Blue</t>
  </si>
  <si>
    <t>Balmy Blue</t>
  </si>
  <si>
    <t>B8105 - Blue Iris</t>
  </si>
  <si>
    <t>B8107 - Peacock</t>
  </si>
  <si>
    <t>Peacock</t>
  </si>
  <si>
    <t>B8108 - Sherry</t>
  </si>
  <si>
    <t>Sherry</t>
  </si>
  <si>
    <t>B8151 - Palm</t>
  </si>
  <si>
    <t>Palm</t>
  </si>
  <si>
    <t>B8153 - Jute</t>
  </si>
  <si>
    <t>Jute</t>
  </si>
  <si>
    <t>B8180 - Mocha</t>
  </si>
  <si>
    <t>Mocha</t>
  </si>
  <si>
    <t>B8181 - Matte Black</t>
  </si>
  <si>
    <t>Matte Black</t>
  </si>
  <si>
    <t>B8182 - Rainforest Grn</t>
  </si>
  <si>
    <t>Rainforest Grn</t>
  </si>
  <si>
    <t>B8183 - Darkest Blue</t>
  </si>
  <si>
    <t>Darkest Blue</t>
  </si>
  <si>
    <t>B8192 - Fiery Red</t>
  </si>
  <si>
    <t>Fiery Red</t>
  </si>
  <si>
    <t>B8260 - Ice White</t>
  </si>
  <si>
    <t>B8262 - Polar White</t>
  </si>
  <si>
    <t>Polar White</t>
  </si>
  <si>
    <t>B8263 - Beeswax</t>
  </si>
  <si>
    <t>Beeswax</t>
  </si>
  <si>
    <t>B8264 - Wild Olive</t>
  </si>
  <si>
    <t>Wild Olive</t>
  </si>
  <si>
    <t>B8265 - Tabasco</t>
  </si>
  <si>
    <t>Tabasco</t>
  </si>
  <si>
    <t>B8267 - Crystal Blue</t>
  </si>
  <si>
    <t>Crystal Blue</t>
  </si>
  <si>
    <t>B8268 - Moonrock</t>
  </si>
  <si>
    <t>Moonrock</t>
  </si>
  <si>
    <t>B8269 - Claret</t>
  </si>
  <si>
    <t>Claret</t>
  </si>
  <si>
    <t>B8270 - Clementine</t>
  </si>
  <si>
    <t>Clementine</t>
  </si>
  <si>
    <t>B8271 - Dreamweaver</t>
  </si>
  <si>
    <t>Dreamweaver</t>
  </si>
  <si>
    <t>B8272 - Goldenrod</t>
  </si>
  <si>
    <t>Goldenrod</t>
  </si>
  <si>
    <t>B8273 - Beryl</t>
  </si>
  <si>
    <t>Beryl</t>
  </si>
  <si>
    <t>B8274 - Dawn</t>
  </si>
  <si>
    <t>Dawn</t>
  </si>
  <si>
    <t>B8275 - Dried Sage</t>
  </si>
  <si>
    <t>Dried Sage</t>
  </si>
  <si>
    <t>B8276 - Paloma</t>
  </si>
  <si>
    <t>Paloma</t>
  </si>
  <si>
    <t>B8277 - Pagoda</t>
  </si>
  <si>
    <t>Pagoda</t>
  </si>
  <si>
    <t>B8278 - Bijou</t>
  </si>
  <si>
    <t>Bijou</t>
  </si>
  <si>
    <t>B8401 - Biscotti</t>
  </si>
  <si>
    <t>Biscotti</t>
  </si>
  <si>
    <t>B8409 - Amber</t>
  </si>
  <si>
    <t>Amber</t>
  </si>
  <si>
    <t>B8412 - Green Olive</t>
  </si>
  <si>
    <t>Green Olive</t>
  </si>
  <si>
    <t>B8417 - Venetian Blue</t>
  </si>
  <si>
    <t>Venetian Blue</t>
  </si>
  <si>
    <t>B8418 - Charleston Grn</t>
  </si>
  <si>
    <t>Charleston Grn</t>
  </si>
  <si>
    <t>B8420 - Softly Pink</t>
  </si>
  <si>
    <t>Softly Pink</t>
  </si>
  <si>
    <t>B8424 - Chameleon</t>
  </si>
  <si>
    <t>Chameleon</t>
  </si>
  <si>
    <t>B8425 - Sea Green</t>
  </si>
  <si>
    <t>Sea Green</t>
  </si>
  <si>
    <t>B8426 - Parakeet</t>
  </si>
  <si>
    <t>Parakeet</t>
  </si>
  <si>
    <t>B8428 - Papaya</t>
  </si>
  <si>
    <t>Papaya</t>
  </si>
  <si>
    <t>B8429 - Orchid</t>
  </si>
  <si>
    <t>Orchid</t>
  </si>
  <si>
    <t>B8440 - Aubergine</t>
  </si>
  <si>
    <t>Aubergine</t>
  </si>
  <si>
    <t>B8441 - Chaps</t>
  </si>
  <si>
    <t>Chaps</t>
  </si>
  <si>
    <t>B8442 - Kona</t>
  </si>
  <si>
    <t>Kona</t>
  </si>
  <si>
    <t>B8443 - Teak</t>
  </si>
  <si>
    <t>Teak</t>
  </si>
  <si>
    <t>B8444 - Pecan</t>
  </si>
  <si>
    <t>Pecan</t>
  </si>
  <si>
    <t>B8445 - Fiddlehead</t>
  </si>
  <si>
    <t>B8446 - Raffia</t>
  </si>
  <si>
    <t>Raffia</t>
  </si>
  <si>
    <t>B8447 - Black Spruce</t>
  </si>
  <si>
    <t>Black Spruce</t>
  </si>
  <si>
    <t>B8448 - Jalapeno</t>
  </si>
  <si>
    <t>B8450 - Denim Blue</t>
  </si>
  <si>
    <t>B8451 - Mulberry</t>
  </si>
  <si>
    <t>Mulberry</t>
  </si>
  <si>
    <t>B8453 - Cayenne</t>
  </si>
  <si>
    <t>Cayenne</t>
  </si>
  <si>
    <t>B8454 - Marigold</t>
  </si>
  <si>
    <t>Marigold</t>
  </si>
  <si>
    <t>B8455 - Maize</t>
  </si>
  <si>
    <t>Maize</t>
  </si>
  <si>
    <t>B8456 - Fog</t>
  </si>
  <si>
    <t>B8458 - Smoke</t>
  </si>
  <si>
    <t>Smoke</t>
  </si>
  <si>
    <t>B8460 - Quaker Grey</t>
  </si>
  <si>
    <t>Quaker Grey</t>
  </si>
  <si>
    <t>B8461 - Gun Metal</t>
  </si>
  <si>
    <t>Gun Metal</t>
  </si>
  <si>
    <t>B8466 - Frost</t>
  </si>
  <si>
    <t>B8467 - French White</t>
  </si>
  <si>
    <t>French White</t>
  </si>
  <si>
    <t>B8468 - Medieval Forest</t>
  </si>
  <si>
    <t>Medieval Forest</t>
  </si>
  <si>
    <t>B8470 - Etruscan Bronze</t>
  </si>
  <si>
    <t>Etruscan Bronze</t>
  </si>
  <si>
    <t>B8471 - Dynasty Celadon</t>
  </si>
  <si>
    <t>Dynasty Celadon</t>
  </si>
  <si>
    <t>B8473 - Florentine Lapis</t>
  </si>
  <si>
    <t>Florentine Lapis</t>
  </si>
  <si>
    <t>B8474 - Persian Sapphire</t>
  </si>
  <si>
    <t>Persian Sapphire</t>
  </si>
  <si>
    <t>B8475 - Olympian Blue</t>
  </si>
  <si>
    <t>Olympian Blue</t>
  </si>
  <si>
    <t>B8478 - Romanesque Grape</t>
  </si>
  <si>
    <t>Romanesque Grape</t>
  </si>
  <si>
    <t>B8479 - Imperial Plum</t>
  </si>
  <si>
    <t>B8483 - Baroque Ruby</t>
  </si>
  <si>
    <t>Baroque Ruby</t>
  </si>
  <si>
    <t>B8484 - Venetian Garnet</t>
  </si>
  <si>
    <t>Venetian Garnet</t>
  </si>
  <si>
    <t>B8485 - Renaissance Gold</t>
  </si>
  <si>
    <t>Renaissance Gold</t>
  </si>
  <si>
    <t>B8486 - Arabian White</t>
  </si>
  <si>
    <t>Arabian White</t>
  </si>
  <si>
    <t>B8487 - Palomino</t>
  </si>
  <si>
    <t>Palomino</t>
  </si>
  <si>
    <t>B8488 - Sand Dune</t>
  </si>
  <si>
    <t>Sand Dune</t>
  </si>
  <si>
    <t>B8500 - Shell</t>
  </si>
  <si>
    <t>Shell</t>
  </si>
  <si>
    <t>B8503 - Chamois</t>
  </si>
  <si>
    <t>B8504 - Shadow Blue</t>
  </si>
  <si>
    <t>Shadow Blue</t>
  </si>
  <si>
    <t>B8505 - Teal Grey</t>
  </si>
  <si>
    <t>B8506 - Tuscan Brown</t>
  </si>
  <si>
    <t>B8509 - Malacca</t>
  </si>
  <si>
    <t>B8510 - Annapolis Blue</t>
  </si>
  <si>
    <t>Annapolis Blue</t>
  </si>
  <si>
    <t>B8511 - Sea Mist</t>
  </si>
  <si>
    <t>Sea Mist</t>
  </si>
  <si>
    <t>B8512 - Sorrel</t>
  </si>
  <si>
    <t>Sorrel</t>
  </si>
  <si>
    <t>B8513 - Celadon</t>
  </si>
  <si>
    <t>Celadon</t>
  </si>
  <si>
    <t>B8514 - Sonora</t>
  </si>
  <si>
    <t>Sonora</t>
  </si>
  <si>
    <t>B8515 - Dover Grey</t>
  </si>
  <si>
    <t>B8516 - Pampas</t>
  </si>
  <si>
    <t>Pampas</t>
  </si>
  <si>
    <t>B8517 - Ivory Black</t>
  </si>
  <si>
    <t>B8518 - Ash</t>
  </si>
  <si>
    <t>B8519 - Snowflake</t>
  </si>
  <si>
    <t>B8520 - Talc</t>
  </si>
  <si>
    <t>B8521 - Fairfield White</t>
  </si>
  <si>
    <t>Fairfield White</t>
  </si>
  <si>
    <t>B8522 - Cobblestone</t>
  </si>
  <si>
    <t>Cobblestone</t>
  </si>
  <si>
    <t>B8526 - Indigo</t>
  </si>
  <si>
    <t>B8527 - Almandine</t>
  </si>
  <si>
    <t>B8528 - Garnet</t>
  </si>
  <si>
    <t>B8531 - Spice</t>
  </si>
  <si>
    <t>Spice</t>
  </si>
  <si>
    <t>B8535 - Moroccan Sand</t>
  </si>
  <si>
    <t>Moroccan Sand</t>
  </si>
  <si>
    <t>B8536 - Heather Mist</t>
  </si>
  <si>
    <t>Heather Mist</t>
  </si>
  <si>
    <t>B8539 - Briarwood</t>
  </si>
  <si>
    <t>Briarwood</t>
  </si>
  <si>
    <t>B8540 - Tartan Green</t>
  </si>
  <si>
    <t>B8545 - Catawba</t>
  </si>
  <si>
    <t>Catawba</t>
  </si>
  <si>
    <t>B8551 - Baltic Green</t>
  </si>
  <si>
    <t>Baltic Green</t>
  </si>
  <si>
    <t>B8552 - Carmine</t>
  </si>
  <si>
    <t>Carmine</t>
  </si>
  <si>
    <t>B8555 - Nimbus</t>
  </si>
  <si>
    <t>Nimbus</t>
  </si>
  <si>
    <t>B8556 - Kirkwood</t>
  </si>
  <si>
    <t>Kirkwood</t>
  </si>
  <si>
    <t>B8560 - Sultan Sand</t>
  </si>
  <si>
    <t>Sultan Sand</t>
  </si>
  <si>
    <t>B8563 - Taupe</t>
  </si>
  <si>
    <t>B8564 - Powder Rose</t>
  </si>
  <si>
    <t>Powder Rose</t>
  </si>
  <si>
    <t>B8565 - Olde Rose</t>
  </si>
  <si>
    <t>Olde Rose</t>
  </si>
  <si>
    <t>B8567 - Dusk Grey</t>
  </si>
  <si>
    <t>Dusk Grey</t>
  </si>
  <si>
    <t>B8570 - Ice Blue</t>
  </si>
  <si>
    <t>B8571 - Hunter Green</t>
  </si>
  <si>
    <t>Hunter Green</t>
  </si>
  <si>
    <t>B8572 - Blue Spruce</t>
  </si>
  <si>
    <t>Blue Spruce</t>
  </si>
  <si>
    <t>B8573 - Tapestry</t>
  </si>
  <si>
    <t>Tapestry</t>
  </si>
  <si>
    <t>B8574 - Sapphire</t>
  </si>
  <si>
    <t>B8583 - Pale Mauve</t>
  </si>
  <si>
    <t>Pale Mauve</t>
  </si>
  <si>
    <t>B8584 - Periwinkle</t>
  </si>
  <si>
    <t>Periwinkle</t>
  </si>
  <si>
    <t>B8585 - Jonquil</t>
  </si>
  <si>
    <t>Jonquil</t>
  </si>
  <si>
    <t>B8586 - Iris</t>
  </si>
  <si>
    <t>Iris</t>
  </si>
  <si>
    <t>B8589 - Teal Blue</t>
  </si>
  <si>
    <t>Teal Blue</t>
  </si>
  <si>
    <t>B8591 - Right Red</t>
  </si>
  <si>
    <t>Right Red</t>
  </si>
  <si>
    <t>B8592 - Bordeaux</t>
  </si>
  <si>
    <t>B8593 - Steel Grey</t>
  </si>
  <si>
    <t>Steel Grey</t>
  </si>
  <si>
    <t>B8597 - Flagstone</t>
  </si>
  <si>
    <t>Flagstone</t>
  </si>
  <si>
    <t>B608155 - Tornado</t>
  </si>
  <si>
    <t>Tornado</t>
  </si>
  <si>
    <t>B608181 - Black Denim</t>
  </si>
  <si>
    <t>Black Denim</t>
  </si>
  <si>
    <t>B608512 - Java</t>
  </si>
  <si>
    <t>Java</t>
  </si>
  <si>
    <t>B8027 - Mango</t>
  </si>
  <si>
    <t>Mango</t>
  </si>
  <si>
    <t>B8037 - Lime</t>
  </si>
  <si>
    <t>Lime</t>
  </si>
  <si>
    <t>B8042 - Light Marine</t>
  </si>
  <si>
    <t>Light Marine</t>
  </si>
  <si>
    <t>B8043 - Medium Marine</t>
  </si>
  <si>
    <t>Medium Marine</t>
  </si>
  <si>
    <t>B8061 - Urban Black</t>
  </si>
  <si>
    <t>Urban Black</t>
  </si>
  <si>
    <t>B8063 - Desert</t>
  </si>
  <si>
    <t>Desert</t>
  </si>
  <si>
    <t>B998008 - Gold Bullion</t>
  </si>
  <si>
    <t>Gold Bullion</t>
  </si>
  <si>
    <t>B8301 - Ivory Black</t>
  </si>
  <si>
    <t>B8304 - Flint</t>
  </si>
  <si>
    <t>Flint</t>
  </si>
  <si>
    <t>B8305 - Featherstone</t>
  </si>
  <si>
    <t>Featherstone</t>
  </si>
  <si>
    <t>B8306 - Matte White</t>
  </si>
  <si>
    <t>Matte White</t>
  </si>
  <si>
    <t>B8307 - Frost</t>
  </si>
  <si>
    <t>B8308 - Sea Mist</t>
  </si>
  <si>
    <t>B8313 - Snowflake</t>
  </si>
  <si>
    <t>B8315 - Fairfield White</t>
  </si>
  <si>
    <t>B8317 - Steel Grey</t>
  </si>
  <si>
    <t>B8318 - Malacca</t>
  </si>
  <si>
    <t>B8319 - Teal Grey</t>
  </si>
  <si>
    <t>B8320 - Taupe</t>
  </si>
  <si>
    <t>B8841 - Ash*</t>
  </si>
  <si>
    <t>Ash*</t>
  </si>
  <si>
    <t>BL8301 - Ivory Black</t>
  </si>
  <si>
    <t>BL8313 - Snowflake</t>
  </si>
  <si>
    <t>B8140 - Topaz</t>
  </si>
  <si>
    <t>B8142 - Azurite</t>
  </si>
  <si>
    <t>Azurite</t>
  </si>
  <si>
    <t>B8805 - Flint</t>
  </si>
  <si>
    <t>B8801 - Featherstone</t>
  </si>
  <si>
    <t>B8802 - Aztec Sand</t>
  </si>
  <si>
    <t>Aztec Sand</t>
  </si>
  <si>
    <t>B8809 - Feldspar</t>
  </si>
  <si>
    <t>Feldspar</t>
  </si>
  <si>
    <t>B8812 - Zinc</t>
  </si>
  <si>
    <t>Zinc</t>
  </si>
  <si>
    <t>B8321 - Brushed Onyx</t>
  </si>
  <si>
    <t>Brushed Onyx</t>
  </si>
  <si>
    <t>B468085 - Forged Iron</t>
  </si>
  <si>
    <t>Forged Iron</t>
  </si>
  <si>
    <t>BL8321 - Brushed Onyx</t>
  </si>
  <si>
    <t>B108506 - Chocolate Swirl</t>
  </si>
  <si>
    <t>Chocolate Swirl</t>
  </si>
  <si>
    <t>B628504 - Concrete</t>
  </si>
  <si>
    <t>B648442 - Black Ash</t>
  </si>
  <si>
    <t>Black Ash</t>
  </si>
  <si>
    <t>B648522 - Grey Cedar</t>
  </si>
  <si>
    <t>Grey Cedar</t>
  </si>
  <si>
    <t>B768528 - Barnyard</t>
  </si>
  <si>
    <t>Barnyard</t>
  </si>
  <si>
    <t>B848443 - Antique Sienna</t>
  </si>
  <si>
    <t>Antique Sienna</t>
  </si>
  <si>
    <t>B848483 - Tudor Red</t>
  </si>
  <si>
    <t>Tudor Red</t>
  </si>
  <si>
    <t>B848512 - Empire Gold</t>
  </si>
  <si>
    <t>Empire Gold</t>
  </si>
  <si>
    <t>B878455 - Apple Cider</t>
  </si>
  <si>
    <t>Apple Cider</t>
  </si>
  <si>
    <t>B878503 - Rococo Cream</t>
  </si>
  <si>
    <t>Rococo Cream</t>
  </si>
  <si>
    <t>B878526 - Renaissance Blue</t>
  </si>
  <si>
    <t>Renaissance Blue</t>
  </si>
  <si>
    <t>B878540 - Gothic Green</t>
  </si>
  <si>
    <t>Gothic Green</t>
  </si>
  <si>
    <t>B878559 - Victorian Cameo</t>
  </si>
  <si>
    <t>Victorian Cameo</t>
  </si>
  <si>
    <t>B8020 - Red Rave</t>
  </si>
  <si>
    <t>Red Rave</t>
  </si>
  <si>
    <t>B8022 - Lemondrop</t>
  </si>
  <si>
    <t>Lemondrop</t>
  </si>
  <si>
    <t>B8254 - Cowhide Leather</t>
  </si>
  <si>
    <t>Cowhide Leather</t>
  </si>
  <si>
    <t>B928155 - Fiori Grotto</t>
  </si>
  <si>
    <t>Fiori Grotto</t>
  </si>
  <si>
    <t>B928158 - Sole Grotto</t>
  </si>
  <si>
    <t>Sole Grotto</t>
  </si>
  <si>
    <t>B8815 - Muslin</t>
  </si>
  <si>
    <t>Muslin</t>
  </si>
  <si>
    <t>BTM8012 - Onyx</t>
  </si>
  <si>
    <t>Onyx</t>
  </si>
  <si>
    <t>B8002 - Silver</t>
  </si>
  <si>
    <t>B8003 - Gold</t>
  </si>
  <si>
    <t>B8004 - Warm Gold</t>
  </si>
  <si>
    <t>Warm Gold</t>
  </si>
  <si>
    <t>B8006 - Brushed Silver</t>
  </si>
  <si>
    <t>Brushed Silver</t>
  </si>
  <si>
    <t>B8007 - Brushed Pale Gold</t>
  </si>
  <si>
    <t>Brushed Pale Gold</t>
  </si>
  <si>
    <t>B8008 - Brushed Gold</t>
  </si>
  <si>
    <t>Brushed Gold</t>
  </si>
  <si>
    <t>B8010 - Patina Copper</t>
  </si>
  <si>
    <t>Patina Copper</t>
  </si>
  <si>
    <t>B8012 - Brushed Onyx</t>
  </si>
  <si>
    <t>B8014 - Grey Quartz</t>
  </si>
  <si>
    <t>Grey Quartz</t>
  </si>
  <si>
    <t>B8015 - Smoky Topaz</t>
  </si>
  <si>
    <t>Smoky Topaz</t>
  </si>
  <si>
    <t>B8083 - Golden Mocha</t>
  </si>
  <si>
    <t>Golden Mocha</t>
  </si>
  <si>
    <t>B8085 - Nickel</t>
  </si>
  <si>
    <t>Nickel</t>
  </si>
  <si>
    <t>B8086 - Brass Band</t>
  </si>
  <si>
    <t>Brass Band</t>
  </si>
  <si>
    <t>B8093 - Real Red</t>
  </si>
  <si>
    <t>Real Red</t>
  </si>
  <si>
    <t>B8094 - Patriot Blue</t>
  </si>
  <si>
    <t>Patriot Blue</t>
  </si>
  <si>
    <t>B8096 - Bronze</t>
  </si>
  <si>
    <t>B8097 - Aluminum</t>
  </si>
  <si>
    <t>Aluminum</t>
  </si>
  <si>
    <t>B8155V - Fiori</t>
  </si>
  <si>
    <t>Fiori</t>
  </si>
  <si>
    <t>B8156V - Prato</t>
  </si>
  <si>
    <t>Prato</t>
  </si>
  <si>
    <t>B8157V - Verde</t>
  </si>
  <si>
    <t>Verde</t>
  </si>
  <si>
    <t>B8158V - Sole</t>
  </si>
  <si>
    <t>Sole</t>
  </si>
  <si>
    <t>B8159V - Mare</t>
  </si>
  <si>
    <t>Mare</t>
  </si>
  <si>
    <t>B8160V - Luna</t>
  </si>
  <si>
    <t>Luna</t>
  </si>
  <si>
    <t>B8161V - Terra</t>
  </si>
  <si>
    <t>Terra</t>
  </si>
  <si>
    <t>B8162V - Fango</t>
  </si>
  <si>
    <t>Fango</t>
  </si>
  <si>
    <t>B8431V - Antique</t>
  </si>
  <si>
    <t>B8432V - Angora</t>
  </si>
  <si>
    <t>Angora</t>
  </si>
  <si>
    <t>B8434V - Coal</t>
  </si>
  <si>
    <t>Coal</t>
  </si>
  <si>
    <t>B8435V - Clover</t>
  </si>
  <si>
    <t>Clover</t>
  </si>
  <si>
    <t>B8437V - Chalk</t>
  </si>
  <si>
    <t>B8438V - Chalk</t>
  </si>
  <si>
    <t>B8462V - Wheat</t>
  </si>
  <si>
    <t>B8463V - Spanish White</t>
  </si>
  <si>
    <t>Spanish White</t>
  </si>
  <si>
    <t>B8464V - Matte White</t>
  </si>
  <si>
    <t>B8465V - Igloo</t>
  </si>
  <si>
    <t>B8544V - Photo Grey</t>
  </si>
  <si>
    <t>B8559V - Photo White</t>
  </si>
  <si>
    <t>Photo White</t>
  </si>
  <si>
    <t>BL8463V - Spanish White</t>
  </si>
  <si>
    <t>BL8464V - Matte White</t>
  </si>
  <si>
    <t>BL8559V - Photo White</t>
  </si>
  <si>
    <t>BTM8463V - Spanish White</t>
  </si>
  <si>
    <t>BTM8466 - Frost</t>
  </si>
  <si>
    <t>BTM8520 - Talc</t>
  </si>
  <si>
    <t>BTM8464V - Matte White</t>
  </si>
  <si>
    <t>BTM8465V - Igloo</t>
  </si>
  <si>
    <t>BTM8517 - Ivory Black</t>
  </si>
  <si>
    <t>BTM8519 - Snowflake</t>
  </si>
  <si>
    <t>BTM8559V - Photo White</t>
  </si>
  <si>
    <t>BLTM8463V - Spanish White</t>
  </si>
  <si>
    <t>BLTM8517 - Ivory Black</t>
  </si>
  <si>
    <t>BTM8321V - Spanish White 32x40</t>
  </si>
  <si>
    <t>Spanish White 32x40</t>
  </si>
  <si>
    <t>B8632 - White</t>
  </si>
  <si>
    <t>B8654 - Pure White</t>
  </si>
  <si>
    <t>B8642 - Cream</t>
  </si>
  <si>
    <t>B8664 - Special Cream</t>
  </si>
  <si>
    <t>Special Cream</t>
  </si>
  <si>
    <t>B8668 - Ecru</t>
  </si>
  <si>
    <t>Ecru</t>
  </si>
  <si>
    <t>B8643 - Dove Grey</t>
  </si>
  <si>
    <t>Dove Grey</t>
  </si>
  <si>
    <t>B8665 - Tumbleweed</t>
  </si>
  <si>
    <t>B8674 - Stone</t>
  </si>
  <si>
    <t>B8645 - Ivory</t>
  </si>
  <si>
    <t>B8666 - Sand</t>
  </si>
  <si>
    <t>B8646 - Khaki</t>
  </si>
  <si>
    <t>B8667 - Colonial Cream</t>
  </si>
  <si>
    <t>Colonial Cream</t>
  </si>
  <si>
    <t>B8646.8 - Khaki</t>
  </si>
  <si>
    <t>BL8667 - Colonial Cream</t>
  </si>
  <si>
    <t>B8732 - White</t>
  </si>
  <si>
    <t>B8629 - Fresh Hay</t>
  </si>
  <si>
    <t>Fresh Hay</t>
  </si>
  <si>
    <t>B8669 - Black Shadow</t>
  </si>
  <si>
    <t>Black Shadow</t>
  </si>
  <si>
    <t>B8678 - Coir</t>
  </si>
  <si>
    <t>Coir</t>
  </si>
  <si>
    <t>B8734 - White</t>
  </si>
  <si>
    <t>B8644 - Ebony</t>
  </si>
  <si>
    <t>Ebony</t>
  </si>
  <si>
    <t>B8673 - Deep Sage</t>
  </si>
  <si>
    <t>Deep Sage</t>
  </si>
  <si>
    <t>B8690 - Toasted Wheat</t>
  </si>
  <si>
    <t>Toasted Wheat</t>
  </si>
  <si>
    <t>B8663 - Natural Black</t>
  </si>
  <si>
    <t>Natural Black</t>
  </si>
  <si>
    <t>BL8644 - Ebony</t>
  </si>
  <si>
    <t>B8634 - White</t>
  </si>
  <si>
    <t>B8640 - Antique White</t>
  </si>
  <si>
    <t>B8647 - Pearl White</t>
  </si>
  <si>
    <t>Pearl White</t>
  </si>
  <si>
    <t>B8655 - Pure White</t>
  </si>
  <si>
    <t>B8688 - Natural White</t>
  </si>
  <si>
    <t>Natural White</t>
  </si>
  <si>
    <t>B8656 - Glacier White</t>
  </si>
  <si>
    <t>Glacier White</t>
  </si>
  <si>
    <t>B8740 - Solid White</t>
  </si>
  <si>
    <t>Solid White</t>
  </si>
  <si>
    <t>B8741 - Solid Black</t>
  </si>
  <si>
    <t>Solid Black</t>
  </si>
  <si>
    <t>B8742 - Solid Wheat</t>
  </si>
  <si>
    <t>Solid Wheat</t>
  </si>
  <si>
    <t>B8743 - Solid Sand</t>
  </si>
  <si>
    <t>Solid Sand</t>
  </si>
  <si>
    <t>B8744 - Solid Malacca</t>
  </si>
  <si>
    <t>Solid Malacca</t>
  </si>
  <si>
    <t>B8745 - Solid Pampas</t>
  </si>
  <si>
    <t>Solid Pampas</t>
  </si>
  <si>
    <t>B8747 - Solid Grey</t>
  </si>
  <si>
    <t>Solid Grey</t>
  </si>
  <si>
    <t>B8748 - Solid Prato</t>
  </si>
  <si>
    <t>Solid Prato</t>
  </si>
  <si>
    <t>B8749 - Solid Chrome</t>
  </si>
  <si>
    <t>Solid Chrome</t>
  </si>
  <si>
    <t>B8750 - Solid Loam</t>
  </si>
  <si>
    <t>Solid Loam</t>
  </si>
  <si>
    <t>B8751 - Solid Ash</t>
  </si>
  <si>
    <t>Solid Ash</t>
  </si>
  <si>
    <t>B8752 - Solid Fango</t>
  </si>
  <si>
    <t>Solid Fango</t>
  </si>
  <si>
    <t>B8756 - Solid Ecru</t>
  </si>
  <si>
    <t>Solid Ecru</t>
  </si>
  <si>
    <t>B8757 - Solid Ebony</t>
  </si>
  <si>
    <t>Solid Ebony</t>
  </si>
  <si>
    <t>B8758 - Solid Ivory</t>
  </si>
  <si>
    <t>Solid Ivory</t>
  </si>
  <si>
    <t>B8759 - Solid Slate</t>
  </si>
  <si>
    <t>Solid Slate</t>
  </si>
  <si>
    <t>B8760 - Solid Pearl</t>
  </si>
  <si>
    <t>Solid Pearl</t>
  </si>
  <si>
    <t>B8647.8 - Pearl White</t>
  </si>
  <si>
    <t>B8653 - Pure White</t>
  </si>
  <si>
    <t>B8660 - White</t>
  </si>
  <si>
    <t>B8740.8 - Solid White</t>
  </si>
  <si>
    <t>B8741.8 - Solid Black</t>
  </si>
  <si>
    <t>B8742.8 - Wheat</t>
  </si>
  <si>
    <t>B8747.8 - Grey</t>
  </si>
  <si>
    <t>Grey</t>
  </si>
  <si>
    <t>BTM8744 - Malacca</t>
  </si>
  <si>
    <t>BTM8749 - Chrome</t>
  </si>
  <si>
    <t>Chrome</t>
  </si>
  <si>
    <t>BTM8751 - Ash</t>
  </si>
  <si>
    <t>BL8634 - White</t>
  </si>
  <si>
    <t>BL8647 - Pearl White</t>
  </si>
  <si>
    <t>BL8655 - Pure White</t>
  </si>
  <si>
    <t>BL8740 - Solid White</t>
  </si>
  <si>
    <t>BL8741 - Solid Black</t>
  </si>
  <si>
    <t>BL8740.8 - Solid White</t>
  </si>
  <si>
    <t>BL8634.8 - White</t>
  </si>
  <si>
    <t>BL8647.8 - Pearl White</t>
  </si>
  <si>
    <t>B998741 - Old Bronze</t>
  </si>
  <si>
    <t>Old Bronze</t>
  </si>
  <si>
    <t>B998743 - Vintage Oak</t>
  </si>
  <si>
    <t>Vintage Oak</t>
  </si>
  <si>
    <t>B998747 - Weathered Zinc</t>
  </si>
  <si>
    <t>Weathered Zinc</t>
  </si>
  <si>
    <t>B998751 - Ironwork</t>
  </si>
  <si>
    <t>Ironwork</t>
  </si>
  <si>
    <t>B998752 - Dark Clay</t>
  </si>
  <si>
    <t>Dark Clay</t>
  </si>
  <si>
    <t>B4099 - Nightshade</t>
  </si>
  <si>
    <t>Nightshade</t>
  </si>
  <si>
    <t>B4101 - Navy</t>
  </si>
  <si>
    <t>B4104 - White</t>
  </si>
  <si>
    <t>B4111 - Scarlet</t>
  </si>
  <si>
    <t>Scarlet</t>
  </si>
  <si>
    <t>B4115 - Forest Floor</t>
  </si>
  <si>
    <t>Forest Floor</t>
  </si>
  <si>
    <t>B4116 - Courtyard</t>
  </si>
  <si>
    <t>Courtyard</t>
  </si>
  <si>
    <t>B4126 - Majestic Brown</t>
  </si>
  <si>
    <t>Majestic Brown</t>
  </si>
  <si>
    <t>B4127 - Brick Oven</t>
  </si>
  <si>
    <t>Brick Oven</t>
  </si>
  <si>
    <t>B4132 - Bamboo</t>
  </si>
  <si>
    <t>Bamboo</t>
  </si>
  <si>
    <t>B4135 - Café au Lait</t>
  </si>
  <si>
    <t>Café au Lait</t>
  </si>
  <si>
    <t>B5533 - Vintage White</t>
  </si>
  <si>
    <t>B4340 - Smokewood</t>
  </si>
  <si>
    <t>Smokewood</t>
  </si>
  <si>
    <t>B4341 - Coastal Drift</t>
  </si>
  <si>
    <t>Coastal Drift</t>
  </si>
  <si>
    <t>B4342 - Sunwashed</t>
  </si>
  <si>
    <t>Sunwashed</t>
  </si>
  <si>
    <t>B4356 - Sandalwood</t>
  </si>
  <si>
    <t>Sandalwood</t>
  </si>
  <si>
    <t>B4358 - Teak Trail</t>
  </si>
  <si>
    <t>Teak Trail</t>
  </si>
  <si>
    <t>B4360 - Obsidian Blaze</t>
  </si>
  <si>
    <t>Obsidian Blaze</t>
  </si>
  <si>
    <t>BL4099 - Nightshade</t>
  </si>
  <si>
    <t>BL4101 - Navy</t>
  </si>
  <si>
    <t>BL4104 - White</t>
  </si>
  <si>
    <t>BL4127 - Brick Oven</t>
  </si>
  <si>
    <t>BL4135 - Café au Lait</t>
  </si>
  <si>
    <t>B4146 - Willow</t>
  </si>
  <si>
    <t>B4147 - Spruce</t>
  </si>
  <si>
    <t>B4150 - Midnight</t>
  </si>
  <si>
    <t>B4151 - Sonoma</t>
  </si>
  <si>
    <t>Sonoma</t>
  </si>
  <si>
    <t>B4153 - Jacana</t>
  </si>
  <si>
    <t>Jacana</t>
  </si>
  <si>
    <t>B4157 - Grey</t>
  </si>
  <si>
    <t>B4162 - Rosewood</t>
  </si>
  <si>
    <t>Rosewood</t>
  </si>
  <si>
    <t>B4165 - Coal</t>
  </si>
  <si>
    <t>B4169 - Lapis</t>
  </si>
  <si>
    <t>B4176 - White</t>
  </si>
  <si>
    <t>B4179 - Noel</t>
  </si>
  <si>
    <t>Noel</t>
  </si>
  <si>
    <t>B4180 - Cabernet</t>
  </si>
  <si>
    <t>B4183 - Persimmon</t>
  </si>
  <si>
    <t>Persimmon</t>
  </si>
  <si>
    <t>B4197 - Shadow</t>
  </si>
  <si>
    <t>Shadow</t>
  </si>
  <si>
    <t>B4199 - Verde Suede</t>
  </si>
  <si>
    <t>Verde Suede</t>
  </si>
  <si>
    <t>B4216 - Vivid Purple</t>
  </si>
  <si>
    <t>Vivid Purple</t>
  </si>
  <si>
    <t>B4221 - Sundrenched</t>
  </si>
  <si>
    <t>Sundrenched</t>
  </si>
  <si>
    <t>B4223 - Blaze</t>
  </si>
  <si>
    <t>Blaze</t>
  </si>
  <si>
    <t>B4228 - Raspberry Fizz</t>
  </si>
  <si>
    <t>Raspberry Fizz</t>
  </si>
  <si>
    <t>B4232 - Vivid Turquoise</t>
  </si>
  <si>
    <t>Vivid Turquoise</t>
  </si>
  <si>
    <t>B4233 - Balsam</t>
  </si>
  <si>
    <t>Balsam</t>
  </si>
  <si>
    <t>B4236 - Blueberry</t>
  </si>
  <si>
    <t>Blueberry</t>
  </si>
  <si>
    <t>B5501 - Brook</t>
  </si>
  <si>
    <t>Brook</t>
  </si>
  <si>
    <t>B5512 - Clementine</t>
  </si>
  <si>
    <t>B5515 - Thicket</t>
  </si>
  <si>
    <t>Thicket</t>
  </si>
  <si>
    <t>B5636 - Purple Torch</t>
  </si>
  <si>
    <t>Purple Torch</t>
  </si>
  <si>
    <t>B5638 - Tile Blue</t>
  </si>
  <si>
    <t>Tile Blue</t>
  </si>
  <si>
    <t>BL4150 - Midnight</t>
  </si>
  <si>
    <t>BL4165 - Coal</t>
  </si>
  <si>
    <t>BL4183 - Persimmon</t>
  </si>
  <si>
    <t>BL4223 - Blaze</t>
  </si>
  <si>
    <t>B85501 - Brook</t>
  </si>
  <si>
    <t>B85636 - Purple Torch</t>
  </si>
  <si>
    <t>B85638 - Tile Blue</t>
  </si>
  <si>
    <t>B4300 - Cinnabar</t>
  </si>
  <si>
    <t>Cinnabar</t>
  </si>
  <si>
    <t>B4301 - Faberge Gold</t>
  </si>
  <si>
    <t>Faberge Gold</t>
  </si>
  <si>
    <t>B4302 - Silver Leaf</t>
  </si>
  <si>
    <t>Silver Leaf</t>
  </si>
  <si>
    <t>B4303 - Aragon</t>
  </si>
  <si>
    <t>Aragon</t>
  </si>
  <si>
    <t>B4352 - Verdigris</t>
  </si>
  <si>
    <t>Verdigris</t>
  </si>
  <si>
    <t>B4355 - Verona</t>
  </si>
  <si>
    <t>Verona</t>
  </si>
  <si>
    <t>B4366 - Spun Gold</t>
  </si>
  <si>
    <t>Spun Gold</t>
  </si>
  <si>
    <t>B4020 - Raphael Cloud</t>
  </si>
  <si>
    <t>Raphael Cloud</t>
  </si>
  <si>
    <t>B4021 - Monet Lily</t>
  </si>
  <si>
    <t>Monet Lily</t>
  </si>
  <si>
    <t>B4022 - Seurat Sand</t>
  </si>
  <si>
    <t>Seurat Sand</t>
  </si>
  <si>
    <t>B4023 - Rembrandt Shadow</t>
  </si>
  <si>
    <t>Rembrandt Shadow</t>
  </si>
  <si>
    <t>B4024 - Vermeer Black</t>
  </si>
  <si>
    <t>Vermeer Black</t>
  </si>
  <si>
    <t>B4025 - Titian Gold</t>
  </si>
  <si>
    <t>Titian Gold</t>
  </si>
  <si>
    <t>B4027 - Gauguin Green</t>
  </si>
  <si>
    <t>Gauguin Green</t>
  </si>
  <si>
    <t>B5559 - British Tan</t>
  </si>
  <si>
    <t>British Tan</t>
  </si>
  <si>
    <t>B5561 - Sahara Sand</t>
  </si>
  <si>
    <t>Sahara Sand</t>
  </si>
  <si>
    <t>B5632 - Warm White</t>
  </si>
  <si>
    <t>B4310 - Astroturf</t>
  </si>
  <si>
    <t>Astroturf</t>
  </si>
  <si>
    <t>B4312 - Gilded Cream</t>
  </si>
  <si>
    <t>Gilded Cream</t>
  </si>
  <si>
    <t>B4315 - Travertine</t>
  </si>
  <si>
    <t>Travertine</t>
  </si>
  <si>
    <t>B4316 - Grey Slate</t>
  </si>
  <si>
    <t>Grey Slate</t>
  </si>
  <si>
    <t>B4075 - Peatmoss</t>
  </si>
  <si>
    <t>Peatmoss</t>
  </si>
  <si>
    <t>B4079 - Oatmeal</t>
  </si>
  <si>
    <t>Oatmeal</t>
  </si>
  <si>
    <t>B4080 - Charred Black</t>
  </si>
  <si>
    <t>Charred Black</t>
  </si>
  <si>
    <t>B4281 - Oasis</t>
  </si>
  <si>
    <t>Oasis</t>
  </si>
  <si>
    <t>B4290 - Graphite</t>
  </si>
  <si>
    <t>B4960 - Oyster</t>
  </si>
  <si>
    <t>Oyster</t>
  </si>
  <si>
    <t>B4964 - Greenbrier</t>
  </si>
  <si>
    <t>Greenbrier</t>
  </si>
  <si>
    <t>B4970 - Black Knight</t>
  </si>
  <si>
    <t>Black Knight</t>
  </si>
  <si>
    <t>B4008 - Gold Dust</t>
  </si>
  <si>
    <t>Gold Dust</t>
  </si>
  <si>
    <t>B4013 - Candlelight Silver</t>
  </si>
  <si>
    <t>Candlelight Silver</t>
  </si>
  <si>
    <t>B4700 - White Armor</t>
  </si>
  <si>
    <t>White Armor</t>
  </si>
  <si>
    <t>B4702 - Gold Coin</t>
  </si>
  <si>
    <t>Gold Coin</t>
  </si>
  <si>
    <t>B4704 - Bridal Path</t>
  </si>
  <si>
    <t>Bridal Path</t>
  </si>
  <si>
    <t>B4705 - Crystal</t>
  </si>
  <si>
    <t>Crystal</t>
  </si>
  <si>
    <t>B4706 - Gentian</t>
  </si>
  <si>
    <t>Gentian</t>
  </si>
  <si>
    <t>B4707 - Niagara</t>
  </si>
  <si>
    <t>Niagara</t>
  </si>
  <si>
    <t>B4709 - Moonlight</t>
  </si>
  <si>
    <t>Moonlight</t>
  </si>
  <si>
    <t>B4710 - Pumice</t>
  </si>
  <si>
    <t>Pumice</t>
  </si>
  <si>
    <t>B4853 - Dolphin</t>
  </si>
  <si>
    <t>Dolphin</t>
  </si>
  <si>
    <t>B4854 - Caffe</t>
  </si>
  <si>
    <t>Caffe</t>
  </si>
  <si>
    <t>B4855 - New Moon</t>
  </si>
  <si>
    <t>New Moon</t>
  </si>
  <si>
    <t>B4856 - Cottage Blue</t>
  </si>
  <si>
    <t>Cottage Blue</t>
  </si>
  <si>
    <t>B4858 - Pimento</t>
  </si>
  <si>
    <t>Pimento</t>
  </si>
  <si>
    <t>B4091 - Meringue</t>
  </si>
  <si>
    <t>Meringue</t>
  </si>
  <si>
    <t>B4097 - Camel</t>
  </si>
  <si>
    <t>Camel</t>
  </si>
  <si>
    <t>B4112 - Watchet Blue</t>
  </si>
  <si>
    <t>Watchet Blue</t>
  </si>
  <si>
    <t>B4113 - Autumn Frost</t>
  </si>
  <si>
    <t>Autumn Frost</t>
  </si>
  <si>
    <t>B4114 - Enchanted Purple</t>
  </si>
  <si>
    <t>Enchanted Purple</t>
  </si>
  <si>
    <t>B4117 - Grecian White</t>
  </si>
  <si>
    <t>Grecian White</t>
  </si>
  <si>
    <t>B4119 - Grappa</t>
  </si>
  <si>
    <t>Grappa</t>
  </si>
  <si>
    <t>B4121 - Orange Zest</t>
  </si>
  <si>
    <t>Orange Zest</t>
  </si>
  <si>
    <t>B4125 - Ancient Stone</t>
  </si>
  <si>
    <t>Ancient Stone</t>
  </si>
  <si>
    <t>B4830 - Snow</t>
  </si>
  <si>
    <t>Snow</t>
  </si>
  <si>
    <t>B4834 - Petal Green</t>
  </si>
  <si>
    <t>Petal Green</t>
  </si>
  <si>
    <t>B4835 - Mountain Green</t>
  </si>
  <si>
    <t>Mountain Green</t>
  </si>
  <si>
    <t>B4836 - Imperial Blue</t>
  </si>
  <si>
    <t>Imperial Blue</t>
  </si>
  <si>
    <t>B4838 - Dynasty Red</t>
  </si>
  <si>
    <t>Dynasty Red</t>
  </si>
  <si>
    <t>B4840 - White</t>
  </si>
  <si>
    <t>B4843 - Wheatfield</t>
  </si>
  <si>
    <t>Wheatfield</t>
  </si>
  <si>
    <t>B4844 - Burnt Ember</t>
  </si>
  <si>
    <t>Burnt Ember</t>
  </si>
  <si>
    <t>B4846 - Molten</t>
  </si>
  <si>
    <t>Molten</t>
  </si>
  <si>
    <t>B4848 - Shitake</t>
  </si>
  <si>
    <t>Shitake</t>
  </si>
  <si>
    <t>B4850 - Wasabi</t>
  </si>
  <si>
    <t>Wasabi</t>
  </si>
  <si>
    <t>B4851 - Tabriz</t>
  </si>
  <si>
    <t>Tabriz</t>
  </si>
  <si>
    <t>BL4097 - Camel</t>
  </si>
  <si>
    <t>BL4113 - Autumn Frost</t>
  </si>
  <si>
    <t>B5657 - Moonlit Sand</t>
  </si>
  <si>
    <t>Moonlit Sand</t>
  </si>
  <si>
    <t>B5658 - Bronzed Sand</t>
  </si>
  <si>
    <t>Bronzed Sand</t>
  </si>
  <si>
    <t>B5698 - Silver Sand</t>
  </si>
  <si>
    <t>Silver Sand</t>
  </si>
  <si>
    <t>B5699 - Graphite Sand</t>
  </si>
  <si>
    <t>Graphite Sand</t>
  </si>
  <si>
    <t>B9735 - Earthen - Denali</t>
  </si>
  <si>
    <t>Earthen - Denali</t>
  </si>
  <si>
    <t>B9736 - Earthen - Sand Dune</t>
  </si>
  <si>
    <t>Earthen - Sand Dune</t>
  </si>
  <si>
    <t>B9737 - Earthen - Gobi</t>
  </si>
  <si>
    <t>Earthen - Gobi</t>
  </si>
  <si>
    <t>B9739 - Earthen - Mesa</t>
  </si>
  <si>
    <t>Earthen - Mesa</t>
  </si>
  <si>
    <t>B9744 - Golfball</t>
  </si>
  <si>
    <t>Golfball</t>
  </si>
  <si>
    <t>BL71 - Brilliant White</t>
  </si>
  <si>
    <t>Brilliant White</t>
  </si>
  <si>
    <t>BL754 - Porcelain</t>
  </si>
  <si>
    <t>Porcelain</t>
  </si>
  <si>
    <t>BL89 - Black</t>
  </si>
  <si>
    <t>B69745 - Football</t>
  </si>
  <si>
    <t>Football</t>
  </si>
  <si>
    <t>B69746 - Basketball</t>
  </si>
  <si>
    <t>Basketball</t>
  </si>
  <si>
    <t>B9506 - Graphite/Black Core</t>
  </si>
  <si>
    <t>Graphite/Black Core</t>
  </si>
  <si>
    <t>B7506 - Graphite</t>
  </si>
  <si>
    <t>B4427 - Chino</t>
  </si>
  <si>
    <t>Chino</t>
  </si>
  <si>
    <t>B4428 - Heather Grey</t>
  </si>
  <si>
    <t>Heather Grey</t>
  </si>
  <si>
    <t>B5089 - Black</t>
  </si>
  <si>
    <t>B5754 - Porcelain</t>
  </si>
  <si>
    <t>B5770 - Soapstone</t>
  </si>
  <si>
    <t>Soapstone</t>
  </si>
  <si>
    <t>BL5089 - Black</t>
  </si>
  <si>
    <t>BL5754 - Porcelain</t>
  </si>
  <si>
    <t>B4410 - Golden Samurai</t>
  </si>
  <si>
    <t>Golden Samurai</t>
  </si>
  <si>
    <t>B4423 - Candlestick</t>
  </si>
  <si>
    <t>Candlestick</t>
  </si>
  <si>
    <t>B4436 - Torri</t>
  </si>
  <si>
    <t>Torri</t>
  </si>
  <si>
    <t>B4411 - Chai</t>
  </si>
  <si>
    <t>Chai</t>
  </si>
  <si>
    <t>B4424 - Jasper</t>
  </si>
  <si>
    <t>Jasper</t>
  </si>
  <si>
    <t>B4440 - Dill</t>
  </si>
  <si>
    <t>Dill</t>
  </si>
  <si>
    <t>B4412 - Sake</t>
  </si>
  <si>
    <t>Sake</t>
  </si>
  <si>
    <t>B4426 - Caramel</t>
  </si>
  <si>
    <t>Caramel</t>
  </si>
  <si>
    <t>B4451 - Pistachio</t>
  </si>
  <si>
    <t>Pistachio</t>
  </si>
  <si>
    <t>B4413 - Salt Grass</t>
  </si>
  <si>
    <t>Salt Grass</t>
  </si>
  <si>
    <t>B4429 - Delft</t>
  </si>
  <si>
    <t>Delft</t>
  </si>
  <si>
    <t>B4452 - Peach Melba</t>
  </si>
  <si>
    <t>Peach Melba</t>
  </si>
  <si>
    <t>B4415 - Bonsai Brown</t>
  </si>
  <si>
    <t>Bonsai Brown</t>
  </si>
  <si>
    <t>B4430 - Jundo</t>
  </si>
  <si>
    <t>Jundo</t>
  </si>
  <si>
    <t>B4454 - Violetta</t>
  </si>
  <si>
    <t>Violetta</t>
  </si>
  <si>
    <t>B4417 - Hibachi</t>
  </si>
  <si>
    <t>Hibachi</t>
  </si>
  <si>
    <t>B4432 - Umi</t>
  </si>
  <si>
    <t>Umi</t>
  </si>
  <si>
    <t>B4457 - Phantom</t>
  </si>
  <si>
    <t>Phantom</t>
  </si>
  <si>
    <t>B4418 - Harmony Blue</t>
  </si>
  <si>
    <t>Harmony Blue</t>
  </si>
  <si>
    <t>B4433 - Katana</t>
  </si>
  <si>
    <t>Katana</t>
  </si>
  <si>
    <t>B4459 - Nightshade</t>
  </si>
  <si>
    <t>B4419 - Kyoto Pearl</t>
  </si>
  <si>
    <t>Kyoto Pearl</t>
  </si>
  <si>
    <t>B4434 - Kazan</t>
  </si>
  <si>
    <t>Kazan</t>
  </si>
  <si>
    <t>B4460 - Tourmaline</t>
  </si>
  <si>
    <t>Tourmaline</t>
  </si>
  <si>
    <t>B4421 - Fawn</t>
  </si>
  <si>
    <t>Fawn</t>
  </si>
  <si>
    <t>B4435 - Sumi</t>
  </si>
  <si>
    <t>B4461 - Chincilla</t>
  </si>
  <si>
    <t>Chincilla</t>
  </si>
  <si>
    <t>B41 - Charcoal</t>
  </si>
  <si>
    <t>Charcoal</t>
  </si>
  <si>
    <t>B586 - Blue Jay</t>
  </si>
  <si>
    <t>Blue Jay</t>
  </si>
  <si>
    <t>B815 - Ruby</t>
  </si>
  <si>
    <t>Ruby</t>
  </si>
  <si>
    <t>B61 - Super White</t>
  </si>
  <si>
    <t>B594 - Maple Leaf</t>
  </si>
  <si>
    <t>Maple Leaf</t>
  </si>
  <si>
    <t>B819 - Alpine Blue</t>
  </si>
  <si>
    <t>Alpine Blue</t>
  </si>
  <si>
    <t>B65 - Fabric White</t>
  </si>
  <si>
    <t>Fabric White</t>
  </si>
  <si>
    <t>B742 - Cerulean</t>
  </si>
  <si>
    <t>Cerulean</t>
  </si>
  <si>
    <t>B824 - Chantilly</t>
  </si>
  <si>
    <t>Chantilly</t>
  </si>
  <si>
    <t>B84 - Dark Green</t>
  </si>
  <si>
    <t>B744 - Sienna</t>
  </si>
  <si>
    <t>Sienna</t>
  </si>
  <si>
    <t>B866 - Burnt Orange</t>
  </si>
  <si>
    <t>B88 - T.V. Grey</t>
  </si>
  <si>
    <t>T.V. Grey</t>
  </si>
  <si>
    <t>B751 - Ebony</t>
  </si>
  <si>
    <t>B868 - Forest Green</t>
  </si>
  <si>
    <t>B89 - Black</t>
  </si>
  <si>
    <t>B754 - Porcelain</t>
  </si>
  <si>
    <t>B879 - Sand</t>
  </si>
  <si>
    <t>B203 - Cream</t>
  </si>
  <si>
    <t>B762 - Rouge</t>
  </si>
  <si>
    <t>Rouge</t>
  </si>
  <si>
    <t>B213 - Gold</t>
  </si>
  <si>
    <t>B770 - Soapstone</t>
  </si>
  <si>
    <t>Frame Size</t>
  </si>
  <si>
    <t>Mat Boarder</t>
  </si>
  <si>
    <t>Mat Openings</t>
  </si>
  <si>
    <t>yes/no</t>
  </si>
  <si>
    <t>Print Paper</t>
  </si>
  <si>
    <t>Plaque Price</t>
  </si>
  <si>
    <t>LED Price</t>
  </si>
  <si>
    <t>Shadowbox Price</t>
  </si>
  <si>
    <t>Canvas Stretch Price</t>
  </si>
  <si>
    <t>Acrylic Price</t>
  </si>
  <si>
    <t>Mat Reveal</t>
  </si>
  <si>
    <t>Print Canvas</t>
  </si>
  <si>
    <t>Wrap Type</t>
  </si>
  <si>
    <t>Regular</t>
  </si>
  <si>
    <t>Color</t>
  </si>
  <si>
    <t>Matte</t>
  </si>
  <si>
    <t>Gallery</t>
  </si>
  <si>
    <t>Specialty</t>
  </si>
  <si>
    <t>Satin</t>
  </si>
  <si>
    <t>Museum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</si>
</sst>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_(&quot;$&quot;* #,##0.00_);_(&quot;$&quot;* \(#,##0.00\);_(&quot;$&quot;* &quot;-&quot;??_);_(@_)"/>
    <numFmt numFmtId="165" formatCode="M/d/yyyy"/>
    <numFmt numFmtId="166" formatCode="_(* #,##0.00_);_(* \(#,##0.00\);_(* &quot;-&quot;??_);_(@_)"/>
    <numFmt numFmtId="167" formatCode="_(&quot;$&quot;* #,##0.0000_);_(&quot;$&quot;* \(#,##0.0000\);_(&quot;$&quot;* &quot;-&quot;??_);_(@_)"/>
    <numFmt numFmtId="168" formatCode="&quot;$&quot;#,##0.00"/>
    <numFmt numFmtId="169" formatCode="_(* #,##0.000_);_(* \(#,##0.000\);_(* &quot;-&quot;??_);_(@_)"/>
    <numFmt numFmtId="170" formatCode="_(* #,##0_);_(* \(#,##0\);_(* &quot;-&quot;??_);_(@_)"/>
    <numFmt numFmtId="171" formatCode="m/d/yyyy h:mm:ss"/>
    <numFmt numFmtId="172" formatCode="m/d/yyyy"/>
    <numFmt numFmtId="173" formatCode="0.0%"/>
    <numFmt numFmtId="174" formatCode="_(* #,##0.0_);_(* \(#,##0.0\);_(* &quot;-&quot;??_);_(@_)"/>
    <numFmt numFmtId="175" formatCode="&quot;$&quot;#,##0.00_);[Red]\(&quot;$&quot;#,##0.00\)"/>
    <numFmt numFmtId="176" formatCode="0.0000"/>
  </numFmts>
  <fonts count="44">
    <font>
      <sz val="12.0"/>
      <color theme="1"/>
      <name val="Arial"/>
      <scheme val="minor"/>
    </font>
    <font>
      <b/>
      <sz val="12.0"/>
      <color theme="1"/>
      <name val="Calibri"/>
    </font>
    <font>
      <b/>
      <sz val="14.0"/>
      <color theme="1"/>
      <name val="Calibri"/>
    </font>
    <font/>
    <font>
      <sz val="12.0"/>
      <color theme="1"/>
      <name val="Calibri"/>
    </font>
    <font>
      <sz val="12.0"/>
      <color rgb="FF0000FF"/>
      <name val="Calibri"/>
    </font>
    <font>
      <b/>
      <sz val="8.0"/>
      <color theme="1"/>
      <name val="Calibri"/>
    </font>
    <font>
      <i/>
      <sz val="14.0"/>
      <color theme="1"/>
      <name val="Calibri"/>
    </font>
    <font>
      <i/>
      <sz val="11.0"/>
      <color theme="1"/>
      <name val="Calibri"/>
    </font>
    <font>
      <sz val="14.0"/>
      <color theme="1"/>
      <name val="Calibri"/>
    </font>
    <font>
      <b/>
      <sz val="12.0"/>
      <color rgb="FF000000"/>
      <name val="Calibri"/>
    </font>
    <font>
      <b/>
      <sz val="13.0"/>
      <color theme="1"/>
      <name val="Calibri"/>
    </font>
    <font>
      <b/>
      <sz val="16.0"/>
      <color theme="1"/>
      <name val="Calibri"/>
    </font>
    <font>
      <b/>
      <sz val="11.0"/>
      <color theme="1"/>
      <name val="Aptos Narrow"/>
    </font>
    <font>
      <sz val="11.0"/>
      <color theme="0"/>
      <name val="Aptos Narrow"/>
    </font>
    <font>
      <sz val="11.0"/>
      <color theme="1"/>
      <name val="Aptos Narrow"/>
    </font>
    <font>
      <b/>
      <sz val="12.0"/>
      <color theme="1"/>
      <name val="Century Gothic"/>
    </font>
    <font>
      <b/>
      <sz val="11.0"/>
      <color rgb="FFFA7D00"/>
      <name val="Abadi Extra Light"/>
    </font>
    <font>
      <sz val="11.0"/>
      <color theme="1"/>
      <name val="Abadi Extra Light"/>
    </font>
    <font>
      <sz val="14.0"/>
      <color theme="1"/>
      <name val="Aptos Narrow"/>
    </font>
    <font>
      <sz val="12.0"/>
      <color rgb="FFC00000"/>
      <name val="Arial"/>
    </font>
    <font>
      <color theme="1"/>
      <name val="Arial"/>
      <scheme val="minor"/>
    </font>
    <font>
      <b/>
      <sz val="13.0"/>
      <color theme="1"/>
      <name val="Arial"/>
      <scheme val="minor"/>
    </font>
    <font>
      <i/>
      <sz val="12.0"/>
      <color theme="1"/>
      <name val="Century Gothic"/>
    </font>
    <font>
      <sz val="11.0"/>
      <color rgb="FF0F4861"/>
      <name val="Abadi Extra Light"/>
    </font>
    <font>
      <b/>
      <sz val="16.0"/>
      <color theme="1"/>
      <name val="Arial"/>
    </font>
    <font>
      <b/>
      <sz val="12.0"/>
      <color theme="1"/>
      <name val="Abadi Extra Light"/>
    </font>
    <font>
      <sz val="12.0"/>
      <color rgb="FFC00000"/>
      <name val="Abadi Extra Light"/>
    </font>
    <font>
      <b/>
      <sz val="16.0"/>
      <color theme="1"/>
      <name val="Aptos Narrow"/>
    </font>
    <font>
      <b/>
      <sz val="16.0"/>
      <color theme="1"/>
      <name val="Abadi Extra Light"/>
    </font>
    <font>
      <sz val="12.0"/>
      <color theme="1"/>
      <name val="Abadi Extra Light"/>
    </font>
    <font>
      <b/>
      <sz val="14.0"/>
      <color theme="1"/>
      <name val="Century Gothic"/>
    </font>
    <font>
      <b/>
      <sz val="14.0"/>
      <color theme="1"/>
      <name val="Aptos Narrow"/>
    </font>
    <font>
      <b/>
      <i/>
      <sz val="11.0"/>
      <color theme="1"/>
      <name val="Aptos Narrow"/>
    </font>
    <font>
      <b/>
      <sz val="8.0"/>
      <color theme="1"/>
      <name val="Aptos Narrow"/>
    </font>
    <font>
      <b/>
      <sz val="16.0"/>
      <color rgb="FFFF0000"/>
      <name val="Baby Doll"/>
    </font>
    <font>
      <b/>
      <sz val="14.0"/>
      <color rgb="FFFF0000"/>
      <name val="Libre Baskerville"/>
    </font>
    <font>
      <b/>
      <sz val="16.0"/>
      <color rgb="FFFF0000"/>
      <name val="Corben"/>
    </font>
    <font>
      <b/>
      <sz val="10.0"/>
      <color theme="1"/>
      <name val="Abadi Extra Light"/>
    </font>
    <font>
      <i/>
      <sz val="11.0"/>
      <color theme="1"/>
      <name val="Aptos Narrow"/>
    </font>
    <font>
      <b/>
      <sz val="14.0"/>
      <color theme="1"/>
      <name val="Arial"/>
      <scheme val="minor"/>
    </font>
    <font>
      <u/>
      <sz val="12.0"/>
      <color theme="10"/>
      <name val="Calibri"/>
    </font>
    <font>
      <b/>
      <i/>
      <sz val="11.0"/>
      <color theme="1"/>
      <name val="Calibri"/>
    </font>
    <font>
      <b/>
      <sz val="18.0"/>
      <color theme="1"/>
      <name val="Calibri"/>
    </font>
  </fonts>
  <fills count="12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2F2F2"/>
        <bgColor rgb="FFF2F2F2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6C6AC"/>
        <bgColor rgb="FFF6C6AC"/>
      </patternFill>
    </fill>
    <fill>
      <patternFill patternType="solid">
        <fgColor rgb="FFC1E4F5"/>
        <bgColor rgb="FFC1E4F5"/>
      </patternFill>
    </fill>
    <fill>
      <patternFill patternType="solid">
        <fgColor rgb="FFFF99FF"/>
        <bgColor rgb="FFFF99FF"/>
      </patternFill>
    </fill>
    <fill>
      <patternFill patternType="solid">
        <fgColor rgb="FFB3E5A1"/>
        <bgColor rgb="FFB3E5A1"/>
      </patternFill>
    </fill>
    <fill>
      <patternFill patternType="solid">
        <fgColor rgb="FFFFC000"/>
        <bgColor rgb="FFFFC000"/>
      </patternFill>
    </fill>
  </fills>
  <borders count="37">
    <border/>
    <border>
      <bottom style="thin">
        <color rgb="FF000000"/>
      </bottom>
    </border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ck">
        <color rgb="FF000000"/>
      </left>
      <right/>
      <top style="thick">
        <color rgb="FF000000"/>
      </top>
      <bottom/>
    </border>
    <border>
      <top style="thick">
        <color rgb="FF000000"/>
      </top>
    </border>
    <border>
      <left/>
      <right style="thick">
        <color rgb="FF000000"/>
      </right>
      <top style="thick">
        <color rgb="FF000000"/>
      </top>
      <bottom/>
    </border>
    <border>
      <left style="thick">
        <color rgb="FF000000"/>
      </left>
      <right/>
      <top/>
      <bottom/>
    </border>
    <border>
      <left/>
      <right style="thick">
        <color rgb="FF000000"/>
      </right>
      <top/>
      <bottom/>
    </border>
    <border>
      <left style="thick">
        <color rgb="FF000000"/>
      </left>
      <right/>
      <top/>
      <bottom style="thick">
        <color rgb="FF000000"/>
      </bottom>
    </border>
    <border>
      <bottom style="thick">
        <color rgb="FF000000"/>
      </bottom>
    </border>
    <border>
      <left/>
      <right style="thick">
        <color rgb="FF000000"/>
      </right>
      <top/>
      <bottom style="thick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3" numFmtId="0" xfId="0" applyBorder="1" applyFont="1"/>
    <xf borderId="0" fillId="0" fontId="2" numFmtId="14" xfId="0" applyAlignment="1" applyFont="1" applyNumberFormat="1">
      <alignment vertical="center"/>
    </xf>
    <xf borderId="0" fillId="0" fontId="4" numFmtId="12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164" xfId="0" applyAlignment="1" applyFont="1" applyNumberFormat="1">
      <alignment horizontal="center" vertical="center"/>
    </xf>
    <xf borderId="0" fillId="0" fontId="4" numFmtId="0" xfId="0" applyAlignment="1" applyFont="1">
      <alignment vertical="center"/>
    </xf>
    <xf borderId="2" fillId="2" fontId="1" numFmtId="0" xfId="0" applyAlignment="1" applyBorder="1" applyFill="1" applyFont="1">
      <alignment vertical="center"/>
    </xf>
    <xf borderId="3" fillId="2" fontId="2" numFmtId="0" xfId="0" applyAlignment="1" applyBorder="1" applyFont="1">
      <alignment horizontal="left" shrinkToFit="0" vertical="center" wrapText="1"/>
    </xf>
    <xf borderId="2" fillId="2" fontId="2" numFmtId="1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5" fillId="3" fontId="4" numFmtId="0" xfId="0" applyAlignment="1" applyBorder="1" applyFill="1" applyFont="1">
      <alignment horizontal="left" readingOrder="0" vertical="center"/>
    </xf>
    <xf borderId="6" fillId="0" fontId="3" numFmtId="0" xfId="0" applyBorder="1" applyFont="1"/>
    <xf borderId="0" fillId="0" fontId="1" numFmtId="0" xfId="0" applyAlignment="1" applyFont="1">
      <alignment horizontal="left" vertical="center"/>
    </xf>
    <xf borderId="4" fillId="3" fontId="4" numFmtId="165" xfId="0" applyAlignment="1" applyBorder="1" applyFont="1" applyNumberFormat="1">
      <alignment horizontal="left" readingOrder="0" vertical="center"/>
    </xf>
    <xf borderId="0" fillId="0" fontId="4" numFmtId="12" xfId="0" applyAlignment="1" applyFont="1" applyNumberFormat="1">
      <alignment vertical="center"/>
    </xf>
    <xf borderId="0" fillId="0" fontId="4" numFmtId="12" xfId="0" applyAlignment="1" applyFont="1" applyNumberFormat="1">
      <alignment readingOrder="0" vertical="center"/>
    </xf>
    <xf borderId="4" fillId="0" fontId="1" numFmtId="0" xfId="0" applyAlignment="1" applyBorder="1" applyFont="1">
      <alignment horizontal="left" vertical="center"/>
    </xf>
    <xf borderId="4" fillId="3" fontId="4" numFmtId="12" xfId="0" applyAlignment="1" applyBorder="1" applyFont="1" applyNumberFormat="1">
      <alignment horizontal="left" readingOrder="0" vertical="center"/>
    </xf>
    <xf borderId="5" fillId="3" fontId="4" numFmtId="0" xfId="0" applyAlignment="1" applyBorder="1" applyFont="1">
      <alignment horizontal="left" vertical="center"/>
    </xf>
    <xf borderId="4" fillId="3" fontId="5" numFmtId="12" xfId="0" applyAlignment="1" applyBorder="1" applyFont="1" applyNumberFormat="1">
      <alignment horizontal="left" readingOrder="0" vertical="center"/>
    </xf>
    <xf borderId="7" fillId="0" fontId="3" numFmtId="0" xfId="0" applyBorder="1" applyFont="1"/>
    <xf borderId="0" fillId="0" fontId="6" numFmtId="0" xfId="0" applyAlignment="1" applyFont="1">
      <alignment horizontal="center" vertical="center"/>
    </xf>
    <xf borderId="5" fillId="3" fontId="1" numFmtId="0" xfId="0" applyAlignment="1" applyBorder="1" applyFont="1">
      <alignment horizontal="left" readingOrder="0" shrinkToFit="0" vertical="center" wrapText="1"/>
    </xf>
    <xf borderId="0" fillId="0" fontId="2" numFmtId="0" xfId="0" applyAlignment="1" applyFont="1">
      <alignment vertical="center"/>
    </xf>
    <xf borderId="4" fillId="3" fontId="4" numFmtId="0" xfId="0" applyAlignment="1" applyBorder="1" applyFont="1">
      <alignment horizontal="center" readingOrder="0" vertical="center"/>
    </xf>
    <xf borderId="8" fillId="3" fontId="1" numFmtId="12" xfId="0" applyAlignment="1" applyBorder="1" applyFont="1" applyNumberFormat="1">
      <alignment horizontal="center" readingOrder="0" vertical="center"/>
    </xf>
    <xf borderId="0" fillId="0" fontId="2" numFmtId="12" xfId="0" applyAlignment="1" applyFont="1" applyNumberFormat="1">
      <alignment horizontal="left" vertical="center"/>
    </xf>
    <xf borderId="0" fillId="0" fontId="1" numFmtId="12" xfId="0" applyAlignment="1" applyFont="1" applyNumberFormat="1">
      <alignment horizontal="center" vertical="center"/>
    </xf>
    <xf borderId="4" fillId="3" fontId="4" numFmtId="12" xfId="0" applyAlignment="1" applyBorder="1" applyFont="1" applyNumberFormat="1">
      <alignment horizontal="center" readingOrder="0" vertical="center"/>
    </xf>
    <xf borderId="0" fillId="0" fontId="2" numFmtId="12" xfId="0" applyAlignment="1" applyFont="1" applyNumberFormat="1">
      <alignment horizontal="center" textRotation="180" vertical="center"/>
    </xf>
    <xf borderId="0" fillId="0" fontId="1" numFmtId="0" xfId="0" applyAlignment="1" applyFont="1">
      <alignment horizontal="right" vertical="center"/>
    </xf>
    <xf borderId="0" fillId="0" fontId="4" numFmtId="12" xfId="0" applyAlignment="1" applyFont="1" applyNumberFormat="1">
      <alignment horizontal="left" vertical="center"/>
    </xf>
    <xf borderId="0" fillId="0" fontId="2" numFmtId="12" xfId="0" applyAlignment="1" applyFont="1" applyNumberFormat="1">
      <alignment horizontal="center" vertical="center"/>
    </xf>
    <xf borderId="0" fillId="0" fontId="7" numFmtId="12" xfId="0" applyAlignment="1" applyFont="1" applyNumberFormat="1">
      <alignment horizontal="left" vertical="center"/>
    </xf>
    <xf borderId="0" fillId="0" fontId="2" numFmtId="164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4" numFmtId="164" xfId="0" applyAlignment="1" applyFont="1" applyNumberFormat="1">
      <alignment horizontal="left" vertical="center"/>
    </xf>
    <xf borderId="0" fillId="0" fontId="4" numFmtId="166" xfId="0" applyAlignment="1" applyFont="1" applyNumberFormat="1">
      <alignment horizontal="center" vertical="center"/>
    </xf>
    <xf borderId="0" fillId="0" fontId="4" numFmtId="2" xfId="0" applyAlignment="1" applyFont="1" applyNumberFormat="1">
      <alignment horizontal="center" vertical="center"/>
    </xf>
    <xf borderId="4" fillId="3" fontId="4" numFmtId="0" xfId="0" applyAlignment="1" applyBorder="1" applyFont="1">
      <alignment horizontal="center" vertical="center"/>
    </xf>
    <xf borderId="0" fillId="0" fontId="8" numFmtId="12" xfId="0" applyAlignment="1" applyFont="1" applyNumberFormat="1">
      <alignment horizontal="left" vertical="center"/>
    </xf>
    <xf borderId="0" fillId="0" fontId="4" numFmtId="0" xfId="0" applyAlignment="1" applyFont="1">
      <alignment horizontal="left" vertical="center"/>
    </xf>
    <xf borderId="0" fillId="0" fontId="9" numFmtId="12" xfId="0" applyAlignment="1" applyFont="1" applyNumberFormat="1">
      <alignment horizontal="left" vertical="center"/>
    </xf>
    <xf borderId="8" fillId="3" fontId="1" numFmtId="12" xfId="0" applyAlignment="1" applyBorder="1" applyFont="1" applyNumberFormat="1">
      <alignment horizontal="center" vertical="center"/>
    </xf>
    <xf borderId="0" fillId="0" fontId="4" numFmtId="167" xfId="0" applyAlignment="1" applyFont="1" applyNumberFormat="1">
      <alignment horizontal="center" vertical="center"/>
    </xf>
    <xf borderId="0" fillId="0" fontId="2" numFmtId="0" xfId="0" applyAlignment="1" applyFont="1">
      <alignment readingOrder="0" vertical="center"/>
    </xf>
    <xf borderId="4" fillId="4" fontId="10" numFmtId="168" xfId="0" applyAlignment="1" applyBorder="1" applyFill="1" applyFont="1" applyNumberFormat="1">
      <alignment horizontal="center" readingOrder="0" vertical="center"/>
    </xf>
    <xf borderId="4" fillId="0" fontId="1" numFmtId="168" xfId="0" applyAlignment="1" applyBorder="1" applyFont="1" applyNumberFormat="1">
      <alignment horizontal="center" vertical="center"/>
    </xf>
    <xf borderId="0" fillId="0" fontId="1" numFmtId="12" xfId="0" applyAlignment="1" applyFont="1" applyNumberFormat="1">
      <alignment horizontal="center" readingOrder="0" vertical="center"/>
    </xf>
    <xf borderId="4" fillId="5" fontId="11" numFmtId="168" xfId="0" applyAlignment="1" applyBorder="1" applyFill="1" applyFont="1" applyNumberFormat="1">
      <alignment horizontal="center" vertical="center"/>
    </xf>
    <xf borderId="0" fillId="0" fontId="4" numFmtId="12" xfId="0" applyAlignment="1" applyFont="1" applyNumberFormat="1">
      <alignment horizontal="center" readingOrder="0" vertical="center"/>
    </xf>
    <xf borderId="4" fillId="0" fontId="4" numFmtId="168" xfId="0" applyAlignment="1" applyBorder="1" applyFont="1" applyNumberFormat="1">
      <alignment horizontal="center" vertical="center"/>
    </xf>
    <xf borderId="0" fillId="5" fontId="12" numFmtId="0" xfId="0" applyAlignment="1" applyFont="1">
      <alignment readingOrder="0" vertical="center"/>
    </xf>
    <xf borderId="4" fillId="5" fontId="12" numFmtId="9" xfId="0" applyAlignment="1" applyBorder="1" applyFont="1" applyNumberFormat="1">
      <alignment horizontal="center" readingOrder="0" vertical="center"/>
    </xf>
    <xf borderId="2" fillId="6" fontId="12" numFmtId="0" xfId="0" applyAlignment="1" applyBorder="1" applyFill="1" applyFont="1">
      <alignment vertical="center"/>
    </xf>
    <xf borderId="4" fillId="6" fontId="12" numFmtId="168" xfId="0" applyAlignment="1" applyBorder="1" applyFont="1" applyNumberFormat="1">
      <alignment horizontal="center" readingOrder="0" vertical="center"/>
    </xf>
    <xf borderId="4" fillId="0" fontId="4" numFmtId="168" xfId="0" applyAlignment="1" applyBorder="1" applyFont="1" applyNumberFormat="1">
      <alignment horizontal="center" readingOrder="0" vertical="center"/>
    </xf>
    <xf borderId="4" fillId="0" fontId="2" numFmtId="168" xfId="0" applyAlignment="1" applyBorder="1" applyFont="1" applyNumberFormat="1">
      <alignment horizontal="center" vertical="center"/>
    </xf>
    <xf borderId="0" fillId="0" fontId="4" numFmtId="12" xfId="0" applyAlignment="1" applyFont="1" applyNumberFormat="1">
      <alignment horizontal="left" readingOrder="0" vertical="center"/>
    </xf>
    <xf borderId="0" fillId="0" fontId="13" numFmtId="0" xfId="0" applyAlignment="1" applyFont="1">
      <alignment horizontal="left"/>
    </xf>
    <xf borderId="0" fillId="0" fontId="13" numFmtId="0" xfId="0" applyFont="1"/>
    <xf borderId="0" fillId="0" fontId="14" numFmtId="0" xfId="0" applyFont="1"/>
    <xf borderId="0" fillId="0" fontId="15" numFmtId="0" xfId="0" applyAlignment="1" applyFont="1">
      <alignment horizontal="left"/>
    </xf>
    <xf borderId="0" fillId="0" fontId="16" numFmtId="0" xfId="0" applyAlignment="1" applyFont="1">
      <alignment vertical="center"/>
    </xf>
    <xf borderId="9" fillId="3" fontId="17" numFmtId="0" xfId="0" applyAlignment="1" applyBorder="1" applyFont="1">
      <alignment horizontal="center" vertical="center"/>
    </xf>
    <xf borderId="0" fillId="0" fontId="18" numFmtId="166" xfId="0" applyFont="1" applyNumberFormat="1"/>
    <xf borderId="0" fillId="0" fontId="19" numFmtId="0" xfId="0" applyFont="1"/>
    <xf borderId="2" fillId="7" fontId="20" numFmtId="0" xfId="0" applyAlignment="1" applyBorder="1" applyFill="1" applyFont="1">
      <alignment horizontal="center" readingOrder="0" vertical="center"/>
    </xf>
    <xf borderId="0" fillId="0" fontId="21" numFmtId="4" xfId="0" applyFont="1" applyNumberFormat="1"/>
    <xf borderId="0" fillId="0" fontId="22" numFmtId="0" xfId="0" applyAlignment="1" applyFont="1">
      <alignment readingOrder="0"/>
    </xf>
    <xf borderId="0" fillId="0" fontId="23" numFmtId="0" xfId="0" applyAlignment="1" applyFont="1">
      <alignment horizontal="left" vertical="center"/>
    </xf>
    <xf borderId="2" fillId="8" fontId="24" numFmtId="0" xfId="0" applyAlignment="1" applyBorder="1" applyFill="1" applyFont="1">
      <alignment horizontal="center" vertical="center"/>
    </xf>
    <xf borderId="0" fillId="0" fontId="16" numFmtId="0" xfId="0" applyAlignment="1" applyFont="1">
      <alignment horizontal="left" vertical="center"/>
    </xf>
    <xf borderId="10" fillId="6" fontId="25" numFmtId="0" xfId="0" applyAlignment="1" applyBorder="1" applyFont="1">
      <alignment horizontal="center" readingOrder="0" vertical="center"/>
    </xf>
    <xf borderId="10" fillId="6" fontId="26" numFmtId="12" xfId="0" applyAlignment="1" applyBorder="1" applyFont="1" applyNumberFormat="1">
      <alignment horizontal="right" vertical="center"/>
    </xf>
    <xf borderId="0" fillId="0" fontId="27" numFmtId="12" xfId="0" applyAlignment="1" applyFont="1" applyNumberFormat="1">
      <alignment horizontal="center"/>
    </xf>
    <xf borderId="10" fillId="6" fontId="28" numFmtId="0" xfId="0" applyAlignment="1" applyBorder="1" applyFont="1">
      <alignment horizontal="center" vertical="center"/>
    </xf>
    <xf borderId="11" fillId="6" fontId="26" numFmtId="12" xfId="0" applyAlignment="1" applyBorder="1" applyFont="1" applyNumberFormat="1">
      <alignment horizontal="right" vertical="center"/>
    </xf>
    <xf borderId="0" fillId="0" fontId="16" numFmtId="0" xfId="0" applyFont="1"/>
    <xf borderId="0" fillId="0" fontId="29" numFmtId="0" xfId="0" applyFont="1"/>
    <xf borderId="0" fillId="0" fontId="30" numFmtId="0" xfId="0" applyAlignment="1" applyFont="1">
      <alignment horizontal="center" vertical="center"/>
    </xf>
    <xf borderId="0" fillId="0" fontId="31" numFmtId="0" xfId="0" applyAlignment="1" applyFont="1">
      <alignment horizontal="left" vertical="center"/>
    </xf>
    <xf borderId="10" fillId="6" fontId="29" numFmtId="0" xfId="0" applyAlignment="1" applyBorder="1" applyFont="1">
      <alignment horizontal="center"/>
    </xf>
    <xf borderId="0" fillId="0" fontId="16" numFmtId="0" xfId="0" applyAlignment="1" applyFont="1">
      <alignment readingOrder="0" vertical="center"/>
    </xf>
    <xf borderId="0" fillId="0" fontId="15" numFmtId="166" xfId="0" applyFont="1" applyNumberFormat="1"/>
    <xf borderId="0" fillId="0" fontId="31" numFmtId="0" xfId="0" applyAlignment="1" applyFont="1">
      <alignment vertical="center"/>
    </xf>
    <xf borderId="0" fillId="0" fontId="29" numFmtId="0" xfId="0" applyAlignment="1" applyFont="1">
      <alignment horizontal="center"/>
    </xf>
    <xf borderId="0" fillId="0" fontId="27" numFmtId="0" xfId="0" applyAlignment="1" applyFont="1">
      <alignment horizontal="center" vertical="center"/>
    </xf>
    <xf borderId="0" fillId="0" fontId="32" numFmtId="0" xfId="0" applyAlignment="1" applyFont="1">
      <alignment horizontal="left"/>
    </xf>
    <xf borderId="10" fillId="6" fontId="28" numFmtId="0" xfId="0" applyAlignment="1" applyBorder="1" applyFont="1">
      <alignment horizontal="center"/>
    </xf>
    <xf borderId="2" fillId="7" fontId="27" numFmtId="0" xfId="0" applyAlignment="1" applyBorder="1" applyFont="1">
      <alignment horizontal="center" vertical="center"/>
    </xf>
    <xf borderId="0" fillId="0" fontId="32" numFmtId="0" xfId="0" applyFont="1"/>
    <xf borderId="0" fillId="0" fontId="33" numFmtId="0" xfId="0" applyFont="1"/>
    <xf borderId="0" fillId="0" fontId="18" numFmtId="169" xfId="0" applyFont="1" applyNumberFormat="1"/>
    <xf borderId="12" fillId="9" fontId="28" numFmtId="0" xfId="0" applyAlignment="1" applyBorder="1" applyFill="1" applyFont="1">
      <alignment horizontal="left"/>
    </xf>
    <xf borderId="12" fillId="9" fontId="28" numFmtId="0" xfId="0" applyBorder="1" applyFont="1"/>
    <xf borderId="13" fillId="9" fontId="15" numFmtId="0" xfId="0" applyAlignment="1" applyBorder="1" applyFont="1">
      <alignment horizontal="left"/>
    </xf>
    <xf borderId="13" fillId="9" fontId="34" numFmtId="0" xfId="0" applyAlignment="1" applyBorder="1" applyFont="1">
      <alignment horizontal="left"/>
    </xf>
    <xf borderId="14" fillId="9" fontId="32" numFmtId="0" xfId="0" applyAlignment="1" applyBorder="1" applyFont="1">
      <alignment horizontal="center"/>
    </xf>
    <xf borderId="15" fillId="9" fontId="28" numFmtId="0" xfId="0" applyAlignment="1" applyBorder="1" applyFont="1">
      <alignment horizontal="left"/>
    </xf>
    <xf borderId="15" fillId="9" fontId="28" numFmtId="0" xfId="0" applyBorder="1" applyFont="1"/>
    <xf borderId="2" fillId="9" fontId="15" numFmtId="0" xfId="0" applyAlignment="1" applyBorder="1" applyFont="1">
      <alignment horizontal="left"/>
    </xf>
    <xf borderId="2" fillId="9" fontId="34" numFmtId="0" xfId="0" applyAlignment="1" applyBorder="1" applyFont="1">
      <alignment horizontal="left"/>
    </xf>
    <xf borderId="16" fillId="9" fontId="32" numFmtId="0" xfId="0" applyAlignment="1" applyBorder="1" applyFont="1">
      <alignment horizontal="center"/>
    </xf>
    <xf borderId="17" fillId="9" fontId="28" numFmtId="0" xfId="0" applyAlignment="1" applyBorder="1" applyFont="1">
      <alignment horizontal="left"/>
    </xf>
    <xf borderId="17" fillId="9" fontId="28" numFmtId="0" xfId="0" applyBorder="1" applyFont="1"/>
    <xf borderId="18" fillId="9" fontId="15" numFmtId="0" xfId="0" applyAlignment="1" applyBorder="1" applyFont="1">
      <alignment horizontal="left"/>
    </xf>
    <xf borderId="18" fillId="9" fontId="34" numFmtId="0" xfId="0" applyAlignment="1" applyBorder="1" applyFont="1">
      <alignment horizontal="left"/>
    </xf>
    <xf borderId="19" fillId="9" fontId="32" numFmtId="0" xfId="0" applyAlignment="1" applyBorder="1" applyFont="1">
      <alignment horizontal="center"/>
    </xf>
    <xf borderId="10" fillId="10" fontId="32" numFmtId="0" xfId="0" applyAlignment="1" applyBorder="1" applyFill="1" applyFont="1">
      <alignment horizontal="center"/>
    </xf>
    <xf borderId="0" fillId="0" fontId="35" numFmtId="0" xfId="0" applyAlignment="1" applyFont="1">
      <alignment horizontal="center"/>
    </xf>
    <xf borderId="0" fillId="0" fontId="36" numFmtId="0" xfId="0" applyAlignment="1" applyFont="1">
      <alignment horizontal="center"/>
    </xf>
    <xf borderId="10" fillId="10" fontId="32" numFmtId="12" xfId="0" applyAlignment="1" applyBorder="1" applyFont="1" applyNumberFormat="1">
      <alignment horizontal="center"/>
    </xf>
    <xf borderId="0" fillId="0" fontId="37" numFmtId="0" xfId="0" applyAlignment="1" applyFont="1">
      <alignment horizontal="center"/>
    </xf>
    <xf borderId="20" fillId="6" fontId="26" numFmtId="0" xfId="0" applyAlignment="1" applyBorder="1" applyFont="1">
      <alignment horizontal="left"/>
    </xf>
    <xf borderId="21" fillId="6" fontId="21" numFmtId="0" xfId="0" applyBorder="1" applyFont="1"/>
    <xf borderId="22" fillId="11" fontId="29" numFmtId="164" xfId="0" applyAlignment="1" applyBorder="1" applyFill="1" applyFont="1" applyNumberFormat="1">
      <alignment horizontal="center"/>
    </xf>
    <xf borderId="23" fillId="6" fontId="26" numFmtId="0" xfId="0" applyAlignment="1" applyBorder="1" applyFont="1">
      <alignment horizontal="left"/>
    </xf>
    <xf borderId="0" fillId="6" fontId="21" numFmtId="0" xfId="0" applyFont="1"/>
    <xf borderId="24" fillId="11" fontId="29" numFmtId="164" xfId="0" applyAlignment="1" applyBorder="1" applyFont="1" applyNumberFormat="1">
      <alignment horizontal="center"/>
    </xf>
    <xf borderId="25" fillId="6" fontId="38" numFmtId="166" xfId="0" applyAlignment="1" applyBorder="1" applyFont="1" applyNumberFormat="1">
      <alignment horizontal="left"/>
    </xf>
    <xf borderId="26" fillId="6" fontId="21" numFmtId="0" xfId="0" applyBorder="1" applyFont="1"/>
    <xf borderId="27" fillId="11" fontId="29" numFmtId="164" xfId="0" applyAlignment="1" applyBorder="1" applyFont="1" applyNumberFormat="1">
      <alignment horizontal="center"/>
    </xf>
    <xf borderId="0" fillId="0" fontId="15" numFmtId="0" xfId="0" applyAlignment="1" applyFont="1">
      <alignment horizontal="center"/>
    </xf>
    <xf borderId="0" fillId="0" fontId="15" numFmtId="166" xfId="0" applyAlignment="1" applyFont="1" applyNumberFormat="1">
      <alignment horizontal="center"/>
    </xf>
    <xf borderId="0" fillId="0" fontId="15" numFmtId="2" xfId="0" applyAlignment="1" applyFont="1" applyNumberFormat="1">
      <alignment horizontal="center"/>
    </xf>
    <xf borderId="0" fillId="0" fontId="39" numFmtId="0" xfId="0" applyFont="1"/>
    <xf borderId="0" fillId="0" fontId="21" numFmtId="0" xfId="0" applyFont="1"/>
    <xf borderId="0" fillId="0" fontId="15" numFmtId="12" xfId="0" applyFont="1" applyNumberFormat="1"/>
    <xf borderId="0" fillId="0" fontId="33" numFmtId="12" xfId="0" applyFont="1" applyNumberFormat="1"/>
    <xf borderId="0" fillId="0" fontId="15" numFmtId="170" xfId="0" applyFont="1" applyNumberFormat="1"/>
    <xf borderId="0" fillId="0" fontId="13" numFmtId="166" xfId="0" applyFont="1" applyNumberFormat="1"/>
    <xf borderId="0" fillId="0" fontId="33" numFmtId="166" xfId="0" applyFont="1" applyNumberFormat="1"/>
    <xf borderId="0" fillId="0" fontId="40" numFmtId="0" xfId="0" applyAlignment="1" applyFont="1">
      <alignment readingOrder="0"/>
    </xf>
    <xf borderId="0" fillId="0" fontId="21" numFmtId="171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168" xfId="0" applyAlignment="1" applyFont="1" applyNumberFormat="1">
      <alignment readingOrder="0"/>
    </xf>
    <xf borderId="0" fillId="0" fontId="21" numFmtId="172" xfId="0" applyAlignment="1" applyFont="1" applyNumberFormat="1">
      <alignment readingOrder="0"/>
    </xf>
    <xf borderId="0" fillId="0" fontId="21" numFmtId="9" xfId="0" applyAlignment="1" applyFont="1" applyNumberFormat="1">
      <alignment readingOrder="0"/>
    </xf>
    <xf borderId="1" fillId="0" fontId="2" numFmtId="0" xfId="0" applyAlignment="1" applyBorder="1" applyFont="1">
      <alignment horizontal="left" shrinkToFit="0" vertical="center" wrapText="1"/>
    </xf>
    <xf borderId="4" fillId="3" fontId="4" numFmtId="14" xfId="0" applyAlignment="1" applyBorder="1" applyFont="1" applyNumberFormat="1">
      <alignment horizontal="left" vertical="center"/>
    </xf>
    <xf borderId="4" fillId="3" fontId="4" numFmtId="12" xfId="0" applyAlignment="1" applyBorder="1" applyFont="1" applyNumberFormat="1">
      <alignment horizontal="left" vertical="center"/>
    </xf>
    <xf borderId="4" fillId="3" fontId="41" numFmtId="12" xfId="0" applyAlignment="1" applyBorder="1" applyFont="1" applyNumberFormat="1">
      <alignment horizontal="left" vertical="center"/>
    </xf>
    <xf borderId="5" fillId="3" fontId="1" numFmtId="0" xfId="0" applyAlignment="1" applyBorder="1" applyFont="1">
      <alignment horizontal="left" shrinkToFit="0" vertical="center" wrapText="1"/>
    </xf>
    <xf borderId="4" fillId="3" fontId="4" numFmtId="12" xfId="0" applyAlignment="1" applyBorder="1" applyFont="1" applyNumberFormat="1">
      <alignment horizontal="center" vertical="center"/>
    </xf>
    <xf borderId="0" fillId="0" fontId="11" numFmtId="12" xfId="0" applyAlignment="1" applyFont="1" applyNumberFormat="1">
      <alignment horizontal="center" vertical="center"/>
    </xf>
    <xf borderId="0" fillId="0" fontId="4" numFmtId="166" xfId="0" applyAlignment="1" applyFont="1" applyNumberFormat="1">
      <alignment vertical="center"/>
    </xf>
    <xf borderId="0" fillId="0" fontId="4" numFmtId="166" xfId="0" applyAlignment="1" applyFont="1" applyNumberFormat="1">
      <alignment horizontal="center" readingOrder="0" vertical="center"/>
    </xf>
    <xf borderId="0" fillId="0" fontId="42" numFmtId="12" xfId="0" applyAlignment="1" applyFont="1" applyNumberFormat="1">
      <alignment horizontal="left" vertical="center"/>
    </xf>
    <xf borderId="0" fillId="0" fontId="4" numFmtId="168" xfId="0" applyAlignment="1" applyFont="1" applyNumberFormat="1">
      <alignment horizontal="center" vertical="center"/>
    </xf>
    <xf borderId="0" fillId="0" fontId="43" numFmtId="12" xfId="0" applyAlignment="1" applyFont="1" applyNumberFormat="1">
      <alignment horizontal="center" vertical="center"/>
    </xf>
    <xf borderId="4" fillId="5" fontId="4" numFmtId="168" xfId="0" applyAlignment="1" applyBorder="1" applyFont="1" applyNumberFormat="1">
      <alignment horizontal="center" vertical="center"/>
    </xf>
    <xf borderId="4" fillId="6" fontId="12" numFmtId="168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0" fillId="0" fontId="1" numFmtId="166" xfId="0" applyAlignment="1" applyFont="1" applyNumberFormat="1">
      <alignment horizontal="center" shrinkToFit="0" vertical="center" wrapText="1"/>
    </xf>
    <xf borderId="0" fillId="0" fontId="1" numFmtId="0" xfId="0" applyAlignment="1" applyFont="1">
      <alignment shrinkToFit="0" wrapText="1"/>
    </xf>
    <xf borderId="0" fillId="0" fontId="1" numFmtId="173" xfId="0" applyAlignment="1" applyFont="1" applyNumberFormat="1">
      <alignment shrinkToFit="0" wrapText="1"/>
    </xf>
    <xf borderId="0" fillId="0" fontId="1" numFmtId="174" xfId="0" applyAlignment="1" applyFont="1" applyNumberFormat="1">
      <alignment shrinkToFit="0" wrapText="1"/>
    </xf>
    <xf borderId="0" fillId="0" fontId="1" numFmtId="170" xfId="0" applyAlignment="1" applyFont="1" applyNumberFormat="1">
      <alignment shrinkToFit="0" wrapText="1"/>
    </xf>
    <xf borderId="0" fillId="0" fontId="4" numFmtId="166" xfId="0" applyFont="1" applyNumberFormat="1"/>
    <xf borderId="0" fillId="0" fontId="4" numFmtId="170" xfId="0" applyFont="1" applyNumberFormat="1"/>
    <xf borderId="0" fillId="0" fontId="1" numFmtId="0" xfId="0" applyAlignment="1" applyFont="1">
      <alignment horizontal="center"/>
    </xf>
    <xf borderId="0" fillId="0" fontId="4" numFmtId="173" xfId="0" applyFont="1" applyNumberFormat="1"/>
    <xf borderId="0" fillId="0" fontId="4" numFmtId="174" xfId="0" applyFont="1" applyNumberFormat="1"/>
    <xf borderId="0" fillId="0" fontId="4" numFmtId="0" xfId="0" applyAlignment="1" applyFont="1">
      <alignment horizontal="left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1" numFmtId="164" xfId="0" applyAlignment="1" applyFont="1" applyNumberFormat="1">
      <alignment horizontal="left"/>
    </xf>
    <xf borderId="0" fillId="0" fontId="4" numFmtId="164" xfId="0" applyAlignment="1" applyFont="1" applyNumberFormat="1">
      <alignment horizontal="left"/>
    </xf>
    <xf borderId="0" fillId="0" fontId="1" numFmtId="175" xfId="0" applyFont="1" applyNumberFormat="1"/>
    <xf borderId="0" fillId="0" fontId="4" numFmtId="9" xfId="0" applyAlignment="1" applyFont="1" applyNumberFormat="1">
      <alignment horizontal="left" vertical="center"/>
    </xf>
    <xf borderId="0" fillId="0" fontId="4" numFmtId="164" xfId="0" applyFont="1" applyNumberFormat="1"/>
    <xf borderId="0" fillId="0" fontId="4" numFmtId="175" xfId="0" applyFont="1" applyNumberFormat="1"/>
    <xf borderId="28" fillId="6" fontId="4" numFmtId="0" xfId="0" applyAlignment="1" applyBorder="1" applyFont="1">
      <alignment horizontal="left"/>
    </xf>
    <xf borderId="29" fillId="6" fontId="4" numFmtId="0" xfId="0" applyBorder="1" applyFont="1"/>
    <xf borderId="29" fillId="6" fontId="4" numFmtId="0" xfId="0" applyAlignment="1" applyBorder="1" applyFont="1">
      <alignment horizontal="left"/>
    </xf>
    <xf borderId="30" fillId="6" fontId="4" numFmtId="164" xfId="0" applyAlignment="1" applyBorder="1" applyFont="1" applyNumberFormat="1">
      <alignment horizontal="left"/>
    </xf>
    <xf borderId="31" fillId="6" fontId="4" numFmtId="0" xfId="0" applyAlignment="1" applyBorder="1" applyFont="1">
      <alignment horizontal="left"/>
    </xf>
    <xf borderId="2" fillId="6" fontId="4" numFmtId="0" xfId="0" applyBorder="1" applyFont="1"/>
    <xf borderId="2" fillId="6" fontId="4" numFmtId="0" xfId="0" applyAlignment="1" applyBorder="1" applyFont="1">
      <alignment horizontal="left"/>
    </xf>
    <xf borderId="32" fillId="6" fontId="4" numFmtId="164" xfId="0" applyAlignment="1" applyBorder="1" applyFont="1" applyNumberFormat="1">
      <alignment horizontal="left"/>
    </xf>
    <xf borderId="33" fillId="0" fontId="4" numFmtId="0" xfId="0" applyAlignment="1" applyBorder="1" applyFont="1">
      <alignment horizontal="left"/>
    </xf>
    <xf borderId="34" fillId="0" fontId="4" numFmtId="164" xfId="0" applyAlignment="1" applyBorder="1" applyFont="1" applyNumberFormat="1">
      <alignment horizontal="left"/>
    </xf>
    <xf borderId="33" fillId="0" fontId="4" numFmtId="0" xfId="0" applyBorder="1" applyFont="1"/>
    <xf borderId="34" fillId="0" fontId="4" numFmtId="164" xfId="0" applyBorder="1" applyFont="1" applyNumberFormat="1"/>
    <xf borderId="31" fillId="6" fontId="4" numFmtId="0" xfId="0" applyBorder="1" applyFont="1"/>
    <xf borderId="32" fillId="6" fontId="4" numFmtId="164" xfId="0" applyBorder="1" applyFont="1" applyNumberFormat="1"/>
    <xf borderId="35" fillId="0" fontId="4" numFmtId="0" xfId="0" applyBorder="1" applyFont="1"/>
    <xf borderId="1" fillId="0" fontId="4" numFmtId="0" xfId="0" applyBorder="1" applyFont="1"/>
    <xf borderId="1" fillId="0" fontId="4" numFmtId="0" xfId="0" applyAlignment="1" applyBorder="1" applyFont="1">
      <alignment horizontal="left"/>
    </xf>
    <xf borderId="36" fillId="0" fontId="4" numFmtId="164" xfId="0" applyBorder="1" applyFont="1" applyNumberFormat="1"/>
    <xf borderId="0" fillId="0" fontId="21" numFmtId="4" xfId="0" applyAlignment="1" applyFont="1" applyNumberFormat="1">
      <alignment readingOrder="0"/>
    </xf>
    <xf borderId="0" fillId="0" fontId="1" numFmtId="12" xfId="0" applyAlignment="1" applyFont="1" applyNumberFormat="1">
      <alignment shrinkToFit="0" wrapText="1"/>
    </xf>
    <xf borderId="0" fillId="0" fontId="4" numFmtId="0" xfId="0" applyAlignment="1" applyFont="1">
      <alignment shrinkToFit="0" wrapText="1"/>
    </xf>
    <xf borderId="0" fillId="0" fontId="4" numFmtId="12" xfId="0" applyFont="1" applyNumberFormat="1"/>
    <xf borderId="4" fillId="0" fontId="4" numFmtId="176" xfId="0" applyBorder="1" applyFont="1" applyNumberFormat="1"/>
    <xf borderId="4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9" Type="http://schemas.openxmlformats.org/officeDocument/2006/relationships/image" Target="../media/image1.jp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10.png"/><Relationship Id="rId8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Relationship Id="rId2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1076325</xdr:colOff>
      <xdr:row>26</xdr:row>
      <xdr:rowOff>142875</xdr:rowOff>
    </xdr:from>
    <xdr:ext cx="2857500" cy="137160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20</xdr:row>
      <xdr:rowOff>171450</xdr:rowOff>
    </xdr:from>
    <xdr:ext cx="2857500" cy="137160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14</xdr:row>
      <xdr:rowOff>238125</xdr:rowOff>
    </xdr:from>
    <xdr:ext cx="2857500" cy="1371600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9</xdr:row>
      <xdr:rowOff>38100</xdr:rowOff>
    </xdr:from>
    <xdr:ext cx="2857500" cy="137160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33</xdr:row>
      <xdr:rowOff>114300</xdr:rowOff>
    </xdr:from>
    <xdr:ext cx="2857500" cy="137160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0</xdr:row>
      <xdr:rowOff>57150</xdr:rowOff>
    </xdr:from>
    <xdr:ext cx="1219200" cy="771525"/>
    <xdr:pic>
      <xdr:nvPicPr>
        <xdr:cNvPr id="0" name="image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0</xdr:row>
      <xdr:rowOff>47625</xdr:rowOff>
    </xdr:from>
    <xdr:ext cx="1209675" cy="781050"/>
    <xdr:pic>
      <xdr:nvPicPr>
        <xdr:cNvPr id="0" name="image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1514475</xdr:colOff>
      <xdr:row>0</xdr:row>
      <xdr:rowOff>47625</xdr:rowOff>
    </xdr:from>
    <xdr:ext cx="1314450" cy="78105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114550" cy="895350"/>
    <xdr:pic>
      <xdr:nvPicPr>
        <xdr:cNvPr id="0" name="image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476250</xdr:colOff>
      <xdr:row>0</xdr:row>
      <xdr:rowOff>0</xdr:rowOff>
    </xdr:from>
    <xdr:ext cx="1133475" cy="1457325"/>
    <xdr:pic>
      <xdr:nvPicPr>
        <xdr:cNvPr id="0" name="image1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0</xdr:row>
      <xdr:rowOff>104775</xdr:rowOff>
    </xdr:from>
    <xdr:ext cx="1543050" cy="124777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0</xdr:row>
      <xdr:rowOff>38100</xdr:rowOff>
    </xdr:from>
    <xdr:ext cx="1990725" cy="8096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 fitToPage="1"/>
  </sheetPr>
  <sheetViews>
    <sheetView workbookViewId="0"/>
  </sheetViews>
  <sheetFormatPr customHeight="1" defaultColWidth="10.1" defaultRowHeight="15.0"/>
  <cols>
    <col customWidth="1" min="1" max="1" width="24.6"/>
    <col customWidth="1" min="2" max="2" width="27.7"/>
    <col customWidth="1" min="3" max="3" width="10.1"/>
    <col customWidth="1" min="4" max="4" width="11.5"/>
    <col customWidth="1" min="5" max="5" width="30.1"/>
    <col customWidth="1" min="6" max="6" width="13.9"/>
    <col customWidth="1" min="7" max="7" width="10.6"/>
    <col customWidth="1" min="8" max="8" width="7.9"/>
    <col customWidth="1" min="9" max="9" width="9.1"/>
    <col customWidth="1" min="10" max="11" width="7.9"/>
    <col customWidth="1" min="12" max="12" width="9.8"/>
    <col customWidth="1" min="13" max="13" width="20.6"/>
    <col customWidth="1" min="14" max="26" width="7.9"/>
  </cols>
  <sheetData>
    <row r="1" ht="70.5" customHeight="1">
      <c r="A1" s="1"/>
      <c r="B1" s="2" t="s">
        <v>0</v>
      </c>
      <c r="C1" s="3"/>
      <c r="D1" s="3"/>
      <c r="E1" s="4"/>
      <c r="F1" s="5"/>
      <c r="G1" s="6"/>
      <c r="H1" s="6"/>
      <c r="I1" s="7"/>
      <c r="J1" s="7"/>
      <c r="K1" s="6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6.0" customHeight="1">
      <c r="A2" s="9"/>
      <c r="B2" s="10"/>
      <c r="C2" s="10"/>
      <c r="D2" s="10"/>
      <c r="E2" s="11"/>
      <c r="F2" s="5"/>
      <c r="G2" s="6"/>
      <c r="H2" s="6"/>
      <c r="I2" s="7"/>
      <c r="J2" s="7"/>
      <c r="K2" s="6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12" t="s">
        <v>1</v>
      </c>
      <c r="B3" s="13" t="s">
        <v>2</v>
      </c>
      <c r="C3" s="14"/>
      <c r="D3" s="15" t="s">
        <v>3</v>
      </c>
      <c r="E3" s="16">
        <f>today()</f>
        <v>45953</v>
      </c>
      <c r="F3" s="17"/>
      <c r="G3" s="18" t="s">
        <v>4</v>
      </c>
      <c r="H3" s="17"/>
      <c r="I3" s="17"/>
      <c r="J3" s="17"/>
      <c r="K3" s="17"/>
      <c r="L3" s="17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9.5" customHeight="1">
      <c r="A4" s="12" t="s">
        <v>5</v>
      </c>
      <c r="B4" s="13" t="s">
        <v>6</v>
      </c>
      <c r="C4" s="14"/>
      <c r="D4" s="19" t="s">
        <v>7</v>
      </c>
      <c r="E4" s="20">
        <v>7.329259081E9</v>
      </c>
      <c r="F4" s="17"/>
      <c r="G4" s="17"/>
      <c r="H4" s="17"/>
      <c r="I4" s="17"/>
      <c r="J4" s="17"/>
      <c r="K4" s="17"/>
      <c r="L4" s="1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9.5" customHeight="1">
      <c r="A5" s="12" t="s">
        <v>8</v>
      </c>
      <c r="B5" s="21"/>
      <c r="C5" s="14"/>
      <c r="D5" s="19" t="s">
        <v>9</v>
      </c>
      <c r="E5" s="22"/>
      <c r="F5" s="17"/>
      <c r="G5" s="17"/>
      <c r="H5" s="17"/>
      <c r="I5" s="17"/>
      <c r="J5" s="17"/>
      <c r="K5" s="17"/>
      <c r="L5" s="17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9.5" customHeight="1">
      <c r="A6" s="12" t="s">
        <v>10</v>
      </c>
      <c r="B6" s="13" t="s">
        <v>11</v>
      </c>
      <c r="C6" s="23"/>
      <c r="D6" s="23"/>
      <c r="E6" s="14"/>
      <c r="F6" s="17"/>
      <c r="G6" s="17"/>
      <c r="H6" s="17"/>
      <c r="I6" s="17"/>
      <c r="J6" s="17"/>
      <c r="K6" s="17"/>
      <c r="L6" s="17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41.25" customHeight="1">
      <c r="A7" s="12" t="s">
        <v>12</v>
      </c>
      <c r="B7" s="13" t="s">
        <v>13</v>
      </c>
      <c r="C7" s="23"/>
      <c r="D7" s="23"/>
      <c r="E7" s="14"/>
      <c r="F7" s="8"/>
      <c r="G7" s="8"/>
      <c r="H7" s="8"/>
      <c r="I7" s="8"/>
      <c r="J7" s="8"/>
      <c r="K7" s="8"/>
      <c r="L7" s="8"/>
      <c r="M7" s="8"/>
      <c r="N7" s="8"/>
      <c r="O7" s="8"/>
      <c r="P7" s="24"/>
      <c r="Q7" s="8"/>
      <c r="R7" s="8"/>
      <c r="S7" s="8"/>
      <c r="T7" s="8"/>
      <c r="U7" s="8"/>
      <c r="V7" s="8"/>
      <c r="W7" s="8"/>
      <c r="X7" s="8"/>
      <c r="Y7" s="8"/>
      <c r="Z7" s="8"/>
    </row>
    <row r="8" ht="41.25" customHeight="1">
      <c r="A8" s="12" t="s">
        <v>14</v>
      </c>
      <c r="B8" s="25"/>
      <c r="C8" s="23"/>
      <c r="D8" s="23"/>
      <c r="E8" s="14"/>
      <c r="F8" s="1"/>
      <c r="G8" s="1"/>
      <c r="H8" s="1"/>
      <c r="I8" s="1"/>
      <c r="J8" s="1"/>
      <c r="K8" s="1"/>
      <c r="L8" s="1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1.0" customHeight="1">
      <c r="A9" s="26" t="s">
        <v>15</v>
      </c>
      <c r="B9" s="27">
        <v>8694.0</v>
      </c>
      <c r="C9" s="28" t="s">
        <v>16</v>
      </c>
      <c r="D9" s="29" t="s">
        <v>17</v>
      </c>
      <c r="E9" s="5"/>
      <c r="F9" s="30"/>
      <c r="G9" s="6"/>
      <c r="H9" s="6"/>
      <c r="I9" s="7"/>
      <c r="J9" s="7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1.0" customHeight="1">
      <c r="A10" s="26" t="s">
        <v>18</v>
      </c>
      <c r="B10" s="27" t="s">
        <v>16</v>
      </c>
      <c r="C10" s="28" t="s">
        <v>16</v>
      </c>
      <c r="D10" s="29" t="s">
        <v>19</v>
      </c>
      <c r="E10" s="5"/>
      <c r="F10" s="30"/>
      <c r="G10" s="6"/>
      <c r="H10" s="6"/>
      <c r="I10" s="7"/>
      <c r="J10" s="7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1.0" customHeight="1">
      <c r="A11" s="29" t="s">
        <v>20</v>
      </c>
      <c r="B11" s="31">
        <v>20.0</v>
      </c>
      <c r="C11" s="5"/>
      <c r="D11" s="32" t="str">
        <f>Calculations!C12</f>
        <v/>
      </c>
      <c r="E11" s="5"/>
      <c r="F11" s="30"/>
      <c r="G11" s="6"/>
      <c r="H11" s="6"/>
      <c r="I11" s="7"/>
      <c r="J11" s="7"/>
      <c r="K11" s="6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1.0" customHeight="1">
      <c r="A12" s="29" t="s">
        <v>21</v>
      </c>
      <c r="B12" s="31">
        <v>60.0</v>
      </c>
      <c r="C12" s="5"/>
      <c r="E12" s="5"/>
      <c r="F12" s="30"/>
      <c r="G12" s="6"/>
      <c r="H12" s="6"/>
      <c r="I12" s="7"/>
      <c r="J12" s="7"/>
      <c r="K12" s="6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1.0" customHeight="1">
      <c r="A13" s="26" t="s">
        <v>22</v>
      </c>
      <c r="B13" s="27"/>
      <c r="C13" s="5"/>
      <c r="E13" s="5"/>
      <c r="F13" s="30"/>
      <c r="G13" s="6"/>
      <c r="H13" s="6"/>
      <c r="I13" s="7"/>
      <c r="J13" s="7"/>
      <c r="K13" s="6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1.0" customHeight="1">
      <c r="A14" s="33" t="s">
        <v>23</v>
      </c>
      <c r="B14" s="27"/>
      <c r="C14" s="5"/>
      <c r="E14" s="5"/>
      <c r="F14" s="30"/>
      <c r="G14" s="6"/>
      <c r="H14" s="6"/>
      <c r="I14" s="7"/>
      <c r="J14" s="7"/>
      <c r="K14" s="6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1.0" customHeight="1">
      <c r="A15" s="33" t="s">
        <v>24</v>
      </c>
      <c r="B15" s="27"/>
      <c r="C15" s="5"/>
      <c r="E15" s="5"/>
      <c r="F15" s="30"/>
      <c r="G15" s="6"/>
      <c r="H15" s="6"/>
      <c r="I15" s="7"/>
      <c r="J15" s="7"/>
      <c r="K15" s="6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1.0" customHeight="1">
      <c r="A16" s="33" t="s">
        <v>25</v>
      </c>
      <c r="B16" s="27"/>
      <c r="C16" s="5"/>
      <c r="E16" s="5"/>
      <c r="F16" s="34"/>
      <c r="G16" s="6"/>
      <c r="H16" s="6"/>
      <c r="I16" s="7"/>
      <c r="J16" s="7"/>
      <c r="K16" s="6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1.0" customHeight="1">
      <c r="A17" s="33" t="s">
        <v>26</v>
      </c>
      <c r="B17" s="27"/>
      <c r="C17" s="5"/>
      <c r="E17" s="5"/>
      <c r="F17" s="35"/>
      <c r="G17" s="6"/>
      <c r="H17" s="6"/>
      <c r="I17" s="7"/>
      <c r="J17" s="7"/>
      <c r="K17" s="6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1.0" customHeight="1">
      <c r="A18" s="26" t="s">
        <v>27</v>
      </c>
      <c r="B18" s="27"/>
      <c r="C18" s="36" t="str">
        <f>IFERROR(VLOOKUP(B18,Supply!A:B,2,FALSE),"")</f>
        <v/>
      </c>
      <c r="E18" s="5"/>
      <c r="F18" s="34"/>
      <c r="G18" s="6"/>
      <c r="H18" s="6"/>
      <c r="I18" s="7"/>
      <c r="J18" s="7"/>
      <c r="K18" s="6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1.0" customHeight="1">
      <c r="A19" s="26" t="s">
        <v>28</v>
      </c>
      <c r="B19" s="31"/>
      <c r="C19" s="36"/>
      <c r="E19" s="5"/>
      <c r="F19" s="34"/>
      <c r="G19" s="8"/>
      <c r="H19" s="6"/>
      <c r="I19" s="7"/>
      <c r="J19" s="37"/>
      <c r="K19" s="3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1.0" customHeight="1">
      <c r="A20" s="26" t="s">
        <v>29</v>
      </c>
      <c r="B20" s="27"/>
      <c r="C20" s="36" t="str">
        <f>IFERROR(VLOOKUP(B20,Supply!A:B,2,FALSE),"")</f>
        <v/>
      </c>
      <c r="E20" s="5"/>
      <c r="F20" s="39"/>
      <c r="G20" s="8"/>
      <c r="H20" s="6"/>
      <c r="I20" s="7"/>
      <c r="J20" s="40"/>
      <c r="K20" s="5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1.0" customHeight="1">
      <c r="A21" s="26" t="s">
        <v>30</v>
      </c>
      <c r="B21" s="31"/>
      <c r="C21" s="36"/>
      <c r="E21" s="5"/>
      <c r="F21" s="34"/>
      <c r="G21" s="8"/>
      <c r="H21" s="6"/>
      <c r="I21" s="7"/>
      <c r="J21" s="41"/>
      <c r="K21" s="5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1.0" customHeight="1">
      <c r="A22" s="26" t="s">
        <v>31</v>
      </c>
      <c r="B22" s="42"/>
      <c r="C22" s="36" t="str">
        <f>IFERROR(VLOOKUP(B22,Supply!A:B,2,FALSE),"")</f>
        <v/>
      </c>
      <c r="E22" s="5"/>
      <c r="F22" s="34"/>
      <c r="G22" s="8"/>
      <c r="H22" s="6"/>
      <c r="I22" s="7"/>
      <c r="J22" s="41"/>
      <c r="K22" s="5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1.0" customHeight="1">
      <c r="A23" s="26" t="s">
        <v>32</v>
      </c>
      <c r="B23" s="42">
        <v>0.0</v>
      </c>
      <c r="C23" s="43"/>
      <c r="E23" s="5"/>
      <c r="F23" s="44"/>
      <c r="G23" s="8"/>
      <c r="H23" s="6"/>
      <c r="I23" s="5"/>
      <c r="J23" s="41"/>
      <c r="K23" s="5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1.0" customHeight="1">
      <c r="A24" s="26" t="s">
        <v>33</v>
      </c>
      <c r="B24" s="27" t="s">
        <v>34</v>
      </c>
      <c r="C24" s="5"/>
      <c r="E24" s="5"/>
      <c r="F24" s="34"/>
      <c r="G24" s="8"/>
      <c r="H24" s="6"/>
      <c r="I24" s="7"/>
      <c r="J24" s="7"/>
      <c r="K24" s="6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1.0" customHeight="1">
      <c r="A25" s="26" t="s">
        <v>35</v>
      </c>
      <c r="B25" s="27" t="s">
        <v>36</v>
      </c>
      <c r="C25" s="5"/>
      <c r="E25" s="5"/>
      <c r="F25" s="34"/>
      <c r="G25" s="6"/>
      <c r="H25" s="6"/>
      <c r="I25" s="7"/>
      <c r="J25" s="7"/>
      <c r="K25" s="6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1.0" customHeight="1">
      <c r="A26" s="26" t="s">
        <v>37</v>
      </c>
      <c r="B26" s="27" t="s">
        <v>16</v>
      </c>
      <c r="C26" s="28" t="s">
        <v>38</v>
      </c>
      <c r="D26" s="29" t="s">
        <v>39</v>
      </c>
      <c r="E26" s="5"/>
      <c r="F26" s="34"/>
      <c r="G26" s="6"/>
      <c r="H26" s="6"/>
      <c r="I26" s="7"/>
      <c r="J26" s="7"/>
      <c r="K26" s="6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1.0" customHeight="1">
      <c r="A27" s="26" t="s">
        <v>40</v>
      </c>
      <c r="B27" s="27" t="s">
        <v>16</v>
      </c>
      <c r="C27" s="5"/>
      <c r="D27" s="45"/>
      <c r="E27" s="5"/>
      <c r="F27" s="34"/>
      <c r="G27" s="6"/>
      <c r="H27" s="6"/>
      <c r="I27" s="7"/>
      <c r="J27" s="7"/>
      <c r="K27" s="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1.0" customHeight="1">
      <c r="A28" s="26" t="s">
        <v>41</v>
      </c>
      <c r="B28" s="27" t="s">
        <v>16</v>
      </c>
      <c r="C28" s="28" t="s">
        <v>38</v>
      </c>
      <c r="D28" s="29" t="s">
        <v>42</v>
      </c>
      <c r="E28" s="5"/>
      <c r="F28" s="34"/>
      <c r="G28" s="6"/>
      <c r="H28" s="6"/>
      <c r="I28" s="7"/>
      <c r="J28" s="7"/>
      <c r="K28" s="6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1.0" hidden="1" customHeight="1">
      <c r="A29" s="26" t="s">
        <v>43</v>
      </c>
      <c r="B29" s="27" t="s">
        <v>16</v>
      </c>
      <c r="C29" s="5"/>
      <c r="D29" s="5"/>
      <c r="E29" s="5"/>
      <c r="F29" s="34"/>
      <c r="G29" s="6"/>
      <c r="H29" s="6"/>
      <c r="I29" s="7"/>
      <c r="J29" s="7"/>
      <c r="K29" s="6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1.0" customHeight="1">
      <c r="A30" s="26" t="s">
        <v>44</v>
      </c>
      <c r="B30" s="27" t="s">
        <v>16</v>
      </c>
      <c r="C30" s="46"/>
      <c r="D30" s="29" t="s">
        <v>45</v>
      </c>
      <c r="E30" s="5"/>
      <c r="F30" s="34"/>
      <c r="G30" s="6"/>
      <c r="H30" s="6"/>
      <c r="I30" s="47"/>
      <c r="J30" s="7"/>
      <c r="K30" s="6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1.0" customHeight="1">
      <c r="A31" s="26" t="s">
        <v>46</v>
      </c>
      <c r="B31" s="27" t="s">
        <v>16</v>
      </c>
      <c r="C31" s="5"/>
      <c r="D31" s="5"/>
      <c r="E31" s="5"/>
      <c r="F31" s="34"/>
      <c r="G31" s="6"/>
      <c r="H31" s="6"/>
      <c r="I31" s="7"/>
      <c r="J31" s="7"/>
      <c r="K31" s="6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1.0" customHeight="1">
      <c r="A32" s="26" t="s">
        <v>47</v>
      </c>
      <c r="B32" s="27" t="s">
        <v>16</v>
      </c>
      <c r="C32" s="5"/>
      <c r="D32" s="8"/>
      <c r="E32" s="5"/>
      <c r="F32" s="5"/>
      <c r="G32" s="6"/>
      <c r="H32" s="6"/>
      <c r="I32" s="7"/>
      <c r="J32" s="7"/>
      <c r="K32" s="6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1.0" customHeight="1">
      <c r="A33" s="48" t="s">
        <v>48</v>
      </c>
      <c r="B33" s="27" t="s">
        <v>16</v>
      </c>
      <c r="C33" s="49"/>
      <c r="D33" s="29"/>
      <c r="E33" s="5"/>
      <c r="F33" s="34"/>
      <c r="G33" s="6"/>
      <c r="H33" s="6"/>
      <c r="I33" s="7"/>
      <c r="J33" s="7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1.0" customHeight="1">
      <c r="A34" s="26" t="s">
        <v>49</v>
      </c>
      <c r="B34" s="27">
        <v>1.0</v>
      </c>
      <c r="C34" s="5"/>
      <c r="D34" s="8"/>
      <c r="E34" s="5"/>
      <c r="F34" s="34"/>
      <c r="G34" s="6"/>
      <c r="H34" s="6"/>
      <c r="I34" s="7"/>
      <c r="J34" s="7"/>
      <c r="K34" s="6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1.0" customHeight="1">
      <c r="A35" s="48" t="s">
        <v>50</v>
      </c>
      <c r="B35" s="50">
        <f>Calculations!B35</f>
        <v>105.7375</v>
      </c>
      <c r="C35" s="5"/>
      <c r="D35" s="51" t="s">
        <v>51</v>
      </c>
      <c r="E35" s="5"/>
      <c r="F35" s="7"/>
      <c r="G35" s="5"/>
      <c r="H35" s="41"/>
      <c r="I35" s="6"/>
      <c r="J35" s="6"/>
      <c r="K35" s="7"/>
      <c r="L35" s="7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1.0" customHeight="1">
      <c r="A36" s="26" t="s">
        <v>52</v>
      </c>
      <c r="B36" s="52">
        <f>Calculations!B36</f>
        <v>250</v>
      </c>
      <c r="C36" s="28" t="s">
        <v>53</v>
      </c>
      <c r="D36" s="53" t="b">
        <v>0</v>
      </c>
      <c r="E36" s="5"/>
      <c r="F36" s="7"/>
      <c r="G36" s="5"/>
      <c r="H36" s="41"/>
      <c r="I36" s="6"/>
      <c r="J36" s="6"/>
      <c r="K36" s="7"/>
      <c r="L36" s="7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1.0" customHeight="1">
      <c r="A37" s="26" t="s">
        <v>54</v>
      </c>
      <c r="B37" s="54" t="str">
        <f>Calculations!B37</f>
        <v/>
      </c>
      <c r="C37" s="28" t="s">
        <v>16</v>
      </c>
      <c r="D37" s="5"/>
      <c r="E37" s="5"/>
      <c r="F37" s="7"/>
      <c r="G37" s="5"/>
      <c r="H37" s="41"/>
      <c r="I37" s="6"/>
      <c r="J37" s="6"/>
      <c r="K37" s="7"/>
      <c r="L37" s="7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1.0" customHeight="1">
      <c r="A38" s="55" t="s">
        <v>55</v>
      </c>
      <c r="B38" s="56">
        <v>0.0</v>
      </c>
      <c r="C38" s="5"/>
      <c r="D38" s="5"/>
      <c r="E38" s="5"/>
      <c r="F38" s="7"/>
      <c r="G38" s="5"/>
      <c r="H38" s="41"/>
      <c r="I38" s="6"/>
      <c r="J38" s="6"/>
      <c r="K38" s="7"/>
      <c r="L38" s="7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1.0" customHeight="1">
      <c r="A39" s="57" t="s">
        <v>56</v>
      </c>
      <c r="B39" s="58">
        <f>IFERROR(
   (B35*(1-B38))
   + IF(ISNUMBER(B36),B36,0)
   + B37,
"")</f>
        <v>355.7375</v>
      </c>
      <c r="D39" s="5"/>
      <c r="E39" s="5"/>
      <c r="F39" s="7"/>
      <c r="G39" s="5"/>
      <c r="H39" s="41"/>
      <c r="I39" s="6"/>
      <c r="J39" s="6"/>
      <c r="K39" s="7"/>
      <c r="L39" s="7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1.0" customHeight="1">
      <c r="A40" s="48" t="s">
        <v>57</v>
      </c>
      <c r="B40" s="59"/>
      <c r="C40" s="5"/>
      <c r="D40" s="5"/>
      <c r="E40" s="5"/>
      <c r="F40" s="5"/>
      <c r="G40" s="6"/>
      <c r="H40" s="6"/>
      <c r="I40" s="7"/>
      <c r="J40" s="7"/>
      <c r="K40" s="6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1.0" customHeight="1">
      <c r="A41" s="48" t="s">
        <v>58</v>
      </c>
      <c r="B41" s="60">
        <f>B39-B40</f>
        <v>355.7375</v>
      </c>
      <c r="C41" s="5"/>
      <c r="D41" s="5"/>
      <c r="E41" s="5"/>
      <c r="F41" s="5"/>
      <c r="G41" s="6"/>
      <c r="H41" s="6"/>
      <c r="I41" s="7"/>
      <c r="J41" s="7"/>
      <c r="K41" s="6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1.0" customHeight="1">
      <c r="A42" s="1"/>
      <c r="B42" s="6"/>
      <c r="C42" s="5"/>
      <c r="D42" s="5"/>
      <c r="E42" s="5"/>
      <c r="F42" s="5"/>
      <c r="G42" s="6"/>
      <c r="H42" s="6"/>
      <c r="I42" s="7"/>
      <c r="J42" s="7"/>
      <c r="K42" s="6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1.0" customHeight="1">
      <c r="A43" s="1"/>
      <c r="B43" s="61"/>
      <c r="C43" s="5"/>
      <c r="D43" s="5"/>
      <c r="E43" s="5"/>
      <c r="F43" s="5"/>
      <c r="G43" s="6"/>
      <c r="H43" s="6"/>
      <c r="I43" s="7"/>
      <c r="J43" s="7"/>
      <c r="K43" s="6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1.0" customHeight="1">
      <c r="A44" s="1"/>
      <c r="B44" s="6"/>
      <c r="C44" s="5"/>
      <c r="D44" s="5"/>
      <c r="E44" s="5"/>
      <c r="F44" s="5"/>
      <c r="G44" s="6"/>
      <c r="H44" s="6"/>
      <c r="I44" s="7"/>
      <c r="J44" s="7"/>
      <c r="K44" s="6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1.0" customHeight="1">
      <c r="A45" s="1"/>
      <c r="B45" s="6"/>
      <c r="C45" s="5"/>
      <c r="D45" s="5"/>
      <c r="E45" s="5"/>
      <c r="F45" s="5"/>
      <c r="G45" s="6"/>
      <c r="H45" s="6"/>
      <c r="I45" s="7"/>
      <c r="J45" s="7"/>
      <c r="K45" s="6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1.0" customHeight="1">
      <c r="A46" s="1"/>
      <c r="B46" s="6"/>
      <c r="C46" s="5"/>
      <c r="D46" s="5"/>
      <c r="E46" s="5"/>
      <c r="F46" s="5"/>
      <c r="G46" s="6"/>
      <c r="H46" s="6"/>
      <c r="I46" s="7"/>
      <c r="J46" s="7"/>
      <c r="K46" s="6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1.0" customHeight="1">
      <c r="A47" s="1"/>
      <c r="B47" s="6"/>
      <c r="C47" s="5"/>
      <c r="D47" s="5"/>
      <c r="E47" s="5"/>
      <c r="F47" s="5"/>
      <c r="G47" s="6"/>
      <c r="H47" s="6"/>
      <c r="I47" s="7"/>
      <c r="J47" s="7"/>
      <c r="K47" s="6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1.0" customHeight="1">
      <c r="A48" s="1"/>
      <c r="B48" s="6"/>
      <c r="C48" s="5"/>
      <c r="D48" s="5"/>
      <c r="E48" s="5"/>
      <c r="F48" s="5"/>
      <c r="G48" s="6"/>
      <c r="H48" s="6"/>
      <c r="I48" s="7"/>
      <c r="J48" s="7"/>
      <c r="K48" s="6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1.0" customHeight="1">
      <c r="A49" s="1"/>
      <c r="B49" s="6"/>
      <c r="C49" s="5"/>
      <c r="D49" s="5"/>
      <c r="E49" s="5"/>
      <c r="F49" s="5"/>
      <c r="G49" s="6"/>
      <c r="H49" s="6"/>
      <c r="I49" s="7"/>
      <c r="J49" s="7"/>
      <c r="K49" s="6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1.0" customHeight="1">
      <c r="A50" s="1"/>
      <c r="B50" s="6"/>
      <c r="C50" s="5"/>
      <c r="D50" s="5"/>
      <c r="E50" s="5"/>
      <c r="F50" s="5"/>
      <c r="G50" s="6"/>
      <c r="H50" s="6"/>
      <c r="I50" s="7"/>
      <c r="J50" s="7"/>
      <c r="K50" s="6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1.0" customHeight="1">
      <c r="A51" s="1"/>
      <c r="B51" s="6"/>
      <c r="C51" s="5"/>
      <c r="D51" s="5"/>
      <c r="E51" s="5"/>
      <c r="F51" s="5"/>
      <c r="G51" s="6"/>
      <c r="H51" s="6"/>
      <c r="I51" s="7"/>
      <c r="J51" s="7"/>
      <c r="K51" s="6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1.0" customHeight="1">
      <c r="A52" s="1"/>
      <c r="B52" s="6"/>
      <c r="C52" s="5"/>
      <c r="D52" s="5"/>
      <c r="E52" s="5"/>
      <c r="F52" s="5"/>
      <c r="G52" s="6"/>
      <c r="H52" s="6"/>
      <c r="I52" s="7"/>
      <c r="J52" s="7"/>
      <c r="K52" s="6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1.0" customHeight="1">
      <c r="A53" s="1"/>
      <c r="B53" s="6"/>
      <c r="C53" s="5"/>
      <c r="D53" s="5"/>
      <c r="E53" s="5"/>
      <c r="F53" s="5"/>
      <c r="G53" s="6"/>
      <c r="H53" s="6"/>
      <c r="I53" s="7"/>
      <c r="J53" s="7"/>
      <c r="K53" s="6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1.0" customHeight="1">
      <c r="A54" s="1"/>
      <c r="B54" s="6"/>
      <c r="C54" s="5"/>
      <c r="D54" s="5"/>
      <c r="E54" s="5"/>
      <c r="F54" s="5"/>
      <c r="G54" s="6"/>
      <c r="H54" s="6"/>
      <c r="I54" s="7"/>
      <c r="J54" s="7"/>
      <c r="K54" s="6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1.0" customHeight="1">
      <c r="A55" s="1"/>
      <c r="B55" s="6"/>
      <c r="C55" s="5"/>
      <c r="D55" s="5"/>
      <c r="E55" s="5"/>
      <c r="F55" s="5"/>
      <c r="G55" s="6"/>
      <c r="H55" s="6"/>
      <c r="I55" s="7"/>
      <c r="J55" s="7"/>
      <c r="K55" s="6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1.0" customHeight="1">
      <c r="A56" s="1"/>
      <c r="B56" s="6"/>
      <c r="C56" s="5"/>
      <c r="D56" s="5"/>
      <c r="E56" s="5"/>
      <c r="F56" s="5"/>
      <c r="G56" s="6"/>
      <c r="H56" s="6"/>
      <c r="I56" s="7"/>
      <c r="J56" s="7"/>
      <c r="K56" s="6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1.0" customHeight="1">
      <c r="A57" s="1"/>
      <c r="B57" s="6"/>
      <c r="C57" s="5"/>
      <c r="D57" s="5"/>
      <c r="E57" s="5"/>
      <c r="F57" s="5"/>
      <c r="G57" s="6"/>
      <c r="H57" s="6"/>
      <c r="I57" s="7"/>
      <c r="J57" s="7"/>
      <c r="K57" s="6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1.0" customHeight="1">
      <c r="A58" s="1"/>
      <c r="B58" s="6"/>
      <c r="C58" s="5"/>
      <c r="D58" s="5"/>
      <c r="E58" s="5"/>
      <c r="F58" s="5"/>
      <c r="G58" s="6"/>
      <c r="H58" s="6"/>
      <c r="I58" s="7"/>
      <c r="J58" s="7"/>
      <c r="K58" s="6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1.0" customHeight="1">
      <c r="A59" s="1"/>
      <c r="B59" s="6"/>
      <c r="C59" s="5"/>
      <c r="D59" s="5"/>
      <c r="E59" s="5"/>
      <c r="F59" s="5"/>
      <c r="G59" s="6"/>
      <c r="H59" s="6"/>
      <c r="I59" s="7"/>
      <c r="J59" s="7"/>
      <c r="K59" s="6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1.0" customHeight="1">
      <c r="A60" s="1"/>
      <c r="B60" s="6"/>
      <c r="C60" s="5"/>
      <c r="D60" s="5"/>
      <c r="E60" s="5"/>
      <c r="F60" s="5"/>
      <c r="G60" s="6"/>
      <c r="H60" s="6"/>
      <c r="I60" s="7"/>
      <c r="J60" s="7"/>
      <c r="K60" s="6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1.0" customHeight="1">
      <c r="A61" s="1"/>
      <c r="B61" s="6"/>
      <c r="C61" s="5"/>
      <c r="D61" s="5"/>
      <c r="E61" s="5"/>
      <c r="F61" s="5"/>
      <c r="G61" s="6"/>
      <c r="H61" s="6"/>
      <c r="I61" s="7"/>
      <c r="J61" s="7"/>
      <c r="K61" s="6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1.0" customHeight="1">
      <c r="A62" s="1"/>
      <c r="B62" s="6"/>
      <c r="C62" s="5"/>
      <c r="D62" s="5"/>
      <c r="E62" s="5"/>
      <c r="F62" s="5"/>
      <c r="G62" s="6"/>
      <c r="H62" s="6"/>
      <c r="I62" s="7"/>
      <c r="J62" s="7"/>
      <c r="K62" s="6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1.0" customHeight="1">
      <c r="A63" s="1"/>
      <c r="B63" s="6"/>
      <c r="C63" s="5"/>
      <c r="D63" s="5"/>
      <c r="E63" s="5"/>
      <c r="F63" s="5"/>
      <c r="G63" s="6"/>
      <c r="H63" s="6"/>
      <c r="I63" s="7"/>
      <c r="J63" s="7"/>
      <c r="K63" s="6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1.0" customHeight="1">
      <c r="A64" s="1"/>
      <c r="B64" s="6"/>
      <c r="C64" s="5"/>
      <c r="D64" s="5"/>
      <c r="E64" s="5"/>
      <c r="F64" s="5"/>
      <c r="G64" s="6"/>
      <c r="H64" s="6"/>
      <c r="I64" s="7"/>
      <c r="J64" s="7"/>
      <c r="K64" s="6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1.0" customHeight="1">
      <c r="A65" s="1"/>
      <c r="B65" s="6"/>
      <c r="C65" s="5"/>
      <c r="D65" s="5"/>
      <c r="E65" s="5"/>
      <c r="F65" s="5"/>
      <c r="G65" s="6"/>
      <c r="H65" s="6"/>
      <c r="I65" s="7"/>
      <c r="J65" s="7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1.0" customHeight="1">
      <c r="A66" s="1"/>
      <c r="B66" s="6"/>
      <c r="C66" s="5"/>
      <c r="D66" s="5"/>
      <c r="E66" s="5"/>
      <c r="F66" s="5"/>
      <c r="G66" s="6"/>
      <c r="H66" s="6"/>
      <c r="I66" s="7"/>
      <c r="J66" s="7"/>
      <c r="K66" s="6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1.0" customHeight="1">
      <c r="A67" s="1"/>
      <c r="B67" s="6"/>
      <c r="C67" s="5"/>
      <c r="D67" s="5"/>
      <c r="E67" s="5"/>
      <c r="F67" s="5"/>
      <c r="G67" s="6"/>
      <c r="H67" s="6"/>
      <c r="I67" s="7"/>
      <c r="J67" s="7"/>
      <c r="K67" s="6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1.0" customHeight="1">
      <c r="A68" s="1"/>
      <c r="B68" s="6"/>
      <c r="C68" s="5"/>
      <c r="D68" s="5"/>
      <c r="E68" s="5"/>
      <c r="F68" s="5"/>
      <c r="G68" s="6"/>
      <c r="H68" s="6"/>
      <c r="I68" s="7"/>
      <c r="J68" s="7"/>
      <c r="K68" s="6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1.0" customHeight="1">
      <c r="A69" s="1"/>
      <c r="B69" s="6"/>
      <c r="C69" s="5"/>
      <c r="D69" s="5"/>
      <c r="E69" s="5"/>
      <c r="F69" s="5"/>
      <c r="G69" s="6"/>
      <c r="H69" s="6"/>
      <c r="I69" s="7"/>
      <c r="J69" s="7"/>
      <c r="K69" s="6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1.0" customHeight="1">
      <c r="A70" s="1"/>
      <c r="B70" s="6"/>
      <c r="C70" s="5"/>
      <c r="D70" s="5"/>
      <c r="E70" s="5"/>
      <c r="F70" s="5"/>
      <c r="G70" s="6"/>
      <c r="H70" s="6"/>
      <c r="I70" s="7"/>
      <c r="J70" s="7"/>
      <c r="K70" s="6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1.0" customHeight="1">
      <c r="A71" s="1"/>
      <c r="B71" s="6"/>
      <c r="C71" s="5"/>
      <c r="D71" s="5"/>
      <c r="E71" s="5"/>
      <c r="F71" s="5"/>
      <c r="G71" s="6"/>
      <c r="H71" s="6"/>
      <c r="I71" s="7"/>
      <c r="J71" s="7"/>
      <c r="K71" s="6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1.0" customHeight="1">
      <c r="A72" s="1"/>
      <c r="B72" s="6"/>
      <c r="C72" s="5"/>
      <c r="D72" s="5"/>
      <c r="E72" s="5"/>
      <c r="F72" s="5"/>
      <c r="G72" s="6"/>
      <c r="H72" s="6"/>
      <c r="I72" s="7"/>
      <c r="J72" s="7"/>
      <c r="K72" s="6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1.0" customHeight="1">
      <c r="A73" s="1"/>
      <c r="B73" s="6"/>
      <c r="C73" s="5"/>
      <c r="D73" s="5"/>
      <c r="E73" s="5"/>
      <c r="F73" s="5"/>
      <c r="G73" s="6"/>
      <c r="H73" s="6"/>
      <c r="I73" s="7"/>
      <c r="J73" s="7"/>
      <c r="K73" s="6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1.0" customHeight="1">
      <c r="A74" s="1"/>
      <c r="B74" s="6"/>
      <c r="C74" s="5"/>
      <c r="D74" s="5"/>
      <c r="E74" s="5"/>
      <c r="F74" s="5"/>
      <c r="G74" s="6"/>
      <c r="H74" s="6"/>
      <c r="I74" s="7"/>
      <c r="J74" s="7"/>
      <c r="K74" s="6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1.0" customHeight="1">
      <c r="A75" s="1"/>
      <c r="B75" s="6"/>
      <c r="C75" s="5"/>
      <c r="D75" s="5"/>
      <c r="E75" s="5"/>
      <c r="F75" s="5"/>
      <c r="G75" s="6"/>
      <c r="H75" s="6"/>
      <c r="I75" s="7"/>
      <c r="J75" s="7"/>
      <c r="K75" s="6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1.0" customHeight="1">
      <c r="A76" s="1"/>
      <c r="B76" s="6"/>
      <c r="C76" s="5"/>
      <c r="D76" s="5"/>
      <c r="E76" s="5"/>
      <c r="F76" s="5"/>
      <c r="G76" s="6"/>
      <c r="H76" s="6"/>
      <c r="I76" s="7"/>
      <c r="J76" s="7"/>
      <c r="K76" s="6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1.0" customHeight="1">
      <c r="A77" s="1"/>
      <c r="B77" s="6"/>
      <c r="C77" s="5"/>
      <c r="D77" s="5"/>
      <c r="E77" s="5"/>
      <c r="F77" s="5"/>
      <c r="G77" s="6"/>
      <c r="H77" s="6"/>
      <c r="I77" s="7"/>
      <c r="J77" s="7"/>
      <c r="K77" s="6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1.0" customHeight="1">
      <c r="A78" s="1"/>
      <c r="B78" s="6"/>
      <c r="C78" s="5"/>
      <c r="D78" s="5"/>
      <c r="E78" s="5"/>
      <c r="F78" s="5"/>
      <c r="G78" s="6"/>
      <c r="H78" s="6"/>
      <c r="I78" s="7"/>
      <c r="J78" s="7"/>
      <c r="K78" s="6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1.0" customHeight="1">
      <c r="A79" s="1"/>
      <c r="B79" s="6"/>
      <c r="C79" s="5"/>
      <c r="D79" s="5"/>
      <c r="E79" s="5"/>
      <c r="F79" s="5"/>
      <c r="G79" s="6"/>
      <c r="H79" s="6"/>
      <c r="I79" s="7"/>
      <c r="J79" s="7"/>
      <c r="K79" s="6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1.0" customHeight="1">
      <c r="A80" s="1"/>
      <c r="B80" s="6"/>
      <c r="C80" s="5"/>
      <c r="D80" s="5"/>
      <c r="E80" s="5"/>
      <c r="F80" s="5"/>
      <c r="G80" s="6"/>
      <c r="H80" s="6"/>
      <c r="I80" s="7"/>
      <c r="J80" s="7"/>
      <c r="K80" s="6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1.0" customHeight="1">
      <c r="A81" s="1"/>
      <c r="B81" s="6"/>
      <c r="C81" s="5"/>
      <c r="D81" s="5"/>
      <c r="E81" s="5"/>
      <c r="F81" s="5"/>
      <c r="G81" s="6"/>
      <c r="H81" s="6"/>
      <c r="I81" s="7"/>
      <c r="J81" s="7"/>
      <c r="K81" s="6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1.0" customHeight="1">
      <c r="A82" s="1"/>
      <c r="B82" s="6"/>
      <c r="C82" s="5"/>
      <c r="D82" s="5"/>
      <c r="E82" s="5"/>
      <c r="F82" s="5"/>
      <c r="G82" s="6"/>
      <c r="H82" s="6"/>
      <c r="I82" s="7"/>
      <c r="J82" s="7"/>
      <c r="K82" s="6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1.0" customHeight="1">
      <c r="A83" s="1"/>
      <c r="B83" s="6"/>
      <c r="C83" s="5"/>
      <c r="D83" s="5"/>
      <c r="E83" s="5"/>
      <c r="F83" s="5"/>
      <c r="G83" s="6"/>
      <c r="H83" s="6"/>
      <c r="I83" s="7"/>
      <c r="J83" s="7"/>
      <c r="K83" s="6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1.0" customHeight="1">
      <c r="A84" s="1"/>
      <c r="B84" s="6"/>
      <c r="C84" s="5"/>
      <c r="D84" s="5"/>
      <c r="E84" s="5"/>
      <c r="F84" s="5"/>
      <c r="G84" s="6"/>
      <c r="H84" s="6"/>
      <c r="I84" s="7"/>
      <c r="J84" s="7"/>
      <c r="K84" s="6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1.0" customHeight="1">
      <c r="A85" s="1"/>
      <c r="B85" s="6"/>
      <c r="C85" s="5"/>
      <c r="D85" s="5"/>
      <c r="E85" s="5"/>
      <c r="F85" s="5"/>
      <c r="G85" s="6"/>
      <c r="H85" s="6"/>
      <c r="I85" s="7"/>
      <c r="J85" s="7"/>
      <c r="K85" s="6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1.0" customHeight="1">
      <c r="A86" s="1"/>
      <c r="B86" s="6"/>
      <c r="C86" s="5"/>
      <c r="D86" s="5"/>
      <c r="E86" s="5"/>
      <c r="F86" s="5"/>
      <c r="G86" s="6"/>
      <c r="H86" s="6"/>
      <c r="I86" s="7"/>
      <c r="J86" s="7"/>
      <c r="K86" s="6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1.0" customHeight="1">
      <c r="A87" s="1"/>
      <c r="B87" s="6"/>
      <c r="C87" s="5"/>
      <c r="D87" s="5"/>
      <c r="E87" s="5"/>
      <c r="F87" s="5"/>
      <c r="G87" s="6"/>
      <c r="H87" s="6"/>
      <c r="I87" s="7"/>
      <c r="J87" s="7"/>
      <c r="K87" s="6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1.0" customHeight="1">
      <c r="A88" s="1"/>
      <c r="B88" s="6"/>
      <c r="C88" s="5"/>
      <c r="D88" s="5"/>
      <c r="E88" s="5"/>
      <c r="F88" s="5"/>
      <c r="G88" s="6"/>
      <c r="H88" s="6"/>
      <c r="I88" s="7"/>
      <c r="J88" s="7"/>
      <c r="K88" s="6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1.0" customHeight="1">
      <c r="A89" s="1"/>
      <c r="B89" s="6"/>
      <c r="C89" s="5"/>
      <c r="D89" s="5"/>
      <c r="E89" s="5"/>
      <c r="F89" s="5"/>
      <c r="G89" s="6"/>
      <c r="H89" s="6"/>
      <c r="I89" s="7"/>
      <c r="J89" s="7"/>
      <c r="K89" s="6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1.0" customHeight="1">
      <c r="A90" s="1"/>
      <c r="B90" s="6"/>
      <c r="C90" s="5"/>
      <c r="D90" s="5"/>
      <c r="E90" s="5"/>
      <c r="F90" s="5"/>
      <c r="G90" s="6"/>
      <c r="H90" s="6"/>
      <c r="I90" s="7"/>
      <c r="J90" s="7"/>
      <c r="K90" s="6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1.0" customHeight="1">
      <c r="A91" s="1"/>
      <c r="B91" s="6"/>
      <c r="C91" s="5"/>
      <c r="D91" s="5"/>
      <c r="E91" s="5"/>
      <c r="F91" s="5"/>
      <c r="G91" s="6"/>
      <c r="H91" s="6"/>
      <c r="I91" s="7"/>
      <c r="J91" s="7"/>
      <c r="K91" s="6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1.0" customHeight="1">
      <c r="A92" s="1"/>
      <c r="B92" s="6"/>
      <c r="C92" s="5"/>
      <c r="D92" s="5"/>
      <c r="E92" s="5"/>
      <c r="F92" s="5"/>
      <c r="G92" s="6"/>
      <c r="H92" s="6"/>
      <c r="I92" s="7"/>
      <c r="J92" s="7"/>
      <c r="K92" s="6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1.0" customHeight="1">
      <c r="A93" s="1"/>
      <c r="B93" s="6"/>
      <c r="C93" s="5"/>
      <c r="D93" s="5"/>
      <c r="E93" s="5"/>
      <c r="F93" s="5"/>
      <c r="G93" s="6"/>
      <c r="H93" s="6"/>
      <c r="I93" s="7"/>
      <c r="J93" s="7"/>
      <c r="K93" s="6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1.0" customHeight="1">
      <c r="A94" s="1"/>
      <c r="B94" s="6"/>
      <c r="C94" s="5"/>
      <c r="D94" s="5"/>
      <c r="E94" s="5"/>
      <c r="F94" s="5"/>
      <c r="G94" s="6"/>
      <c r="H94" s="6"/>
      <c r="I94" s="7"/>
      <c r="J94" s="7"/>
      <c r="K94" s="6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1.0" customHeight="1">
      <c r="A95" s="1"/>
      <c r="B95" s="6"/>
      <c r="C95" s="5"/>
      <c r="D95" s="5"/>
      <c r="E95" s="5"/>
      <c r="F95" s="5"/>
      <c r="G95" s="6"/>
      <c r="H95" s="6"/>
      <c r="I95" s="7"/>
      <c r="J95" s="7"/>
      <c r="K95" s="6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1.0" customHeight="1">
      <c r="A96" s="1"/>
      <c r="B96" s="6"/>
      <c r="C96" s="5"/>
      <c r="D96" s="5"/>
      <c r="E96" s="5"/>
      <c r="F96" s="5"/>
      <c r="G96" s="6"/>
      <c r="H96" s="6"/>
      <c r="I96" s="7"/>
      <c r="J96" s="7"/>
      <c r="K96" s="6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1.0" customHeight="1">
      <c r="A97" s="1"/>
      <c r="B97" s="6"/>
      <c r="C97" s="5"/>
      <c r="D97" s="5"/>
      <c r="E97" s="5"/>
      <c r="F97" s="5"/>
      <c r="G97" s="6"/>
      <c r="H97" s="6"/>
      <c r="I97" s="7"/>
      <c r="J97" s="7"/>
      <c r="K97" s="6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1.0" customHeight="1">
      <c r="A98" s="1"/>
      <c r="B98" s="6"/>
      <c r="C98" s="5"/>
      <c r="D98" s="5"/>
      <c r="E98" s="5"/>
      <c r="F98" s="5"/>
      <c r="G98" s="6"/>
      <c r="H98" s="6"/>
      <c r="I98" s="7"/>
      <c r="J98" s="7"/>
      <c r="K98" s="6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1.0" customHeight="1">
      <c r="A99" s="1"/>
      <c r="B99" s="6"/>
      <c r="C99" s="5"/>
      <c r="D99" s="5"/>
      <c r="E99" s="5"/>
      <c r="F99" s="5"/>
      <c r="G99" s="6"/>
      <c r="H99" s="6"/>
      <c r="I99" s="7"/>
      <c r="J99" s="7"/>
      <c r="K99" s="6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1.0" customHeight="1">
      <c r="A100" s="1"/>
      <c r="B100" s="6"/>
      <c r="C100" s="5"/>
      <c r="D100" s="5"/>
      <c r="E100" s="5"/>
      <c r="F100" s="5"/>
      <c r="G100" s="6"/>
      <c r="H100" s="6"/>
      <c r="I100" s="7"/>
      <c r="J100" s="7"/>
      <c r="K100" s="6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1.0" customHeight="1">
      <c r="A101" s="1"/>
      <c r="B101" s="6"/>
      <c r="C101" s="5"/>
      <c r="D101" s="5"/>
      <c r="E101" s="5"/>
      <c r="F101" s="5"/>
      <c r="G101" s="6"/>
      <c r="H101" s="6"/>
      <c r="I101" s="7"/>
      <c r="J101" s="7"/>
      <c r="K101" s="6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1.0" customHeight="1">
      <c r="A102" s="1"/>
      <c r="B102" s="6"/>
      <c r="C102" s="5"/>
      <c r="D102" s="5"/>
      <c r="E102" s="5"/>
      <c r="F102" s="5"/>
      <c r="G102" s="6"/>
      <c r="H102" s="6"/>
      <c r="I102" s="7"/>
      <c r="J102" s="7"/>
      <c r="K102" s="6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1.0" customHeight="1">
      <c r="A103" s="1"/>
      <c r="B103" s="6"/>
      <c r="C103" s="5"/>
      <c r="D103" s="5"/>
      <c r="E103" s="5"/>
      <c r="F103" s="5"/>
      <c r="G103" s="6"/>
      <c r="H103" s="6"/>
      <c r="I103" s="7"/>
      <c r="J103" s="7"/>
      <c r="K103" s="6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1.0" customHeight="1">
      <c r="A104" s="1"/>
      <c r="B104" s="6"/>
      <c r="C104" s="5"/>
      <c r="D104" s="5"/>
      <c r="E104" s="5"/>
      <c r="F104" s="5"/>
      <c r="G104" s="6"/>
      <c r="H104" s="6"/>
      <c r="I104" s="7"/>
      <c r="J104" s="7"/>
      <c r="K104" s="6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1.0" customHeight="1">
      <c r="A105" s="1"/>
      <c r="B105" s="6"/>
      <c r="C105" s="5"/>
      <c r="D105" s="5"/>
      <c r="E105" s="5"/>
      <c r="F105" s="5"/>
      <c r="G105" s="6"/>
      <c r="H105" s="6"/>
      <c r="I105" s="7"/>
      <c r="J105" s="7"/>
      <c r="K105" s="6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1.0" customHeight="1">
      <c r="A106" s="1"/>
      <c r="B106" s="6"/>
      <c r="C106" s="5"/>
      <c r="D106" s="5"/>
      <c r="E106" s="5"/>
      <c r="F106" s="5"/>
      <c r="G106" s="6"/>
      <c r="H106" s="6"/>
      <c r="I106" s="7"/>
      <c r="J106" s="7"/>
      <c r="K106" s="6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1.0" customHeight="1">
      <c r="A107" s="1"/>
      <c r="B107" s="6"/>
      <c r="C107" s="5"/>
      <c r="D107" s="5"/>
      <c r="E107" s="5"/>
      <c r="F107" s="5"/>
      <c r="G107" s="6"/>
      <c r="H107" s="6"/>
      <c r="I107" s="7"/>
      <c r="J107" s="7"/>
      <c r="K107" s="6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1.0" customHeight="1">
      <c r="A108" s="1"/>
      <c r="B108" s="6"/>
      <c r="C108" s="5"/>
      <c r="D108" s="5"/>
      <c r="E108" s="5"/>
      <c r="F108" s="5"/>
      <c r="G108" s="6"/>
      <c r="H108" s="6"/>
      <c r="I108" s="7"/>
      <c r="J108" s="7"/>
      <c r="K108" s="6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1.0" customHeight="1">
      <c r="A109" s="1"/>
      <c r="B109" s="6"/>
      <c r="C109" s="5"/>
      <c r="D109" s="5"/>
      <c r="E109" s="5"/>
      <c r="F109" s="5"/>
      <c r="G109" s="6"/>
      <c r="H109" s="6"/>
      <c r="I109" s="7"/>
      <c r="J109" s="7"/>
      <c r="K109" s="6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1.0" customHeight="1">
      <c r="A110" s="1"/>
      <c r="B110" s="6"/>
      <c r="C110" s="5"/>
      <c r="D110" s="5"/>
      <c r="E110" s="5"/>
      <c r="F110" s="5"/>
      <c r="G110" s="6"/>
      <c r="H110" s="6"/>
      <c r="I110" s="7"/>
      <c r="J110" s="7"/>
      <c r="K110" s="6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1.0" customHeight="1">
      <c r="A111" s="1"/>
      <c r="B111" s="6"/>
      <c r="C111" s="5"/>
      <c r="D111" s="5"/>
      <c r="E111" s="5"/>
      <c r="F111" s="5"/>
      <c r="G111" s="6"/>
      <c r="H111" s="6"/>
      <c r="I111" s="7"/>
      <c r="J111" s="7"/>
      <c r="K111" s="6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1.0" customHeight="1">
      <c r="A112" s="1"/>
      <c r="B112" s="6"/>
      <c r="C112" s="5"/>
      <c r="D112" s="5"/>
      <c r="E112" s="5"/>
      <c r="F112" s="5"/>
      <c r="G112" s="6"/>
      <c r="H112" s="6"/>
      <c r="I112" s="7"/>
      <c r="J112" s="7"/>
      <c r="K112" s="6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1.0" customHeight="1">
      <c r="A113" s="1"/>
      <c r="B113" s="6"/>
      <c r="C113" s="5"/>
      <c r="D113" s="5"/>
      <c r="E113" s="5"/>
      <c r="F113" s="5"/>
      <c r="G113" s="6"/>
      <c r="H113" s="6"/>
      <c r="I113" s="7"/>
      <c r="J113" s="7"/>
      <c r="K113" s="6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1.0" customHeight="1">
      <c r="A114" s="1"/>
      <c r="B114" s="6"/>
      <c r="C114" s="5"/>
      <c r="D114" s="5"/>
      <c r="E114" s="5"/>
      <c r="F114" s="5"/>
      <c r="G114" s="6"/>
      <c r="H114" s="6"/>
      <c r="I114" s="7"/>
      <c r="J114" s="7"/>
      <c r="K114" s="6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1.0" customHeight="1">
      <c r="A115" s="1"/>
      <c r="B115" s="6"/>
      <c r="C115" s="5"/>
      <c r="D115" s="5"/>
      <c r="E115" s="5"/>
      <c r="F115" s="5"/>
      <c r="G115" s="6"/>
      <c r="H115" s="6"/>
      <c r="I115" s="7"/>
      <c r="J115" s="7"/>
      <c r="K115" s="6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1.0" customHeight="1">
      <c r="A116" s="1"/>
      <c r="B116" s="6"/>
      <c r="C116" s="5"/>
      <c r="D116" s="5"/>
      <c r="E116" s="5"/>
      <c r="F116" s="5"/>
      <c r="G116" s="6"/>
      <c r="H116" s="6"/>
      <c r="I116" s="7"/>
      <c r="J116" s="7"/>
      <c r="K116" s="6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1.0" customHeight="1">
      <c r="A117" s="1"/>
      <c r="B117" s="6"/>
      <c r="C117" s="5"/>
      <c r="D117" s="5"/>
      <c r="E117" s="5"/>
      <c r="F117" s="5"/>
      <c r="G117" s="6"/>
      <c r="H117" s="6"/>
      <c r="I117" s="7"/>
      <c r="J117" s="7"/>
      <c r="K117" s="6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1.0" customHeight="1">
      <c r="A118" s="1"/>
      <c r="B118" s="6"/>
      <c r="C118" s="5"/>
      <c r="D118" s="5"/>
      <c r="E118" s="5"/>
      <c r="F118" s="5"/>
      <c r="G118" s="6"/>
      <c r="H118" s="6"/>
      <c r="I118" s="7"/>
      <c r="J118" s="7"/>
      <c r="K118" s="6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1.0" customHeight="1">
      <c r="A119" s="1"/>
      <c r="B119" s="6"/>
      <c r="C119" s="5"/>
      <c r="D119" s="5"/>
      <c r="E119" s="5"/>
      <c r="F119" s="5"/>
      <c r="G119" s="6"/>
      <c r="H119" s="6"/>
      <c r="I119" s="7"/>
      <c r="J119" s="7"/>
      <c r="K119" s="6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1.0" customHeight="1">
      <c r="A120" s="1"/>
      <c r="B120" s="6"/>
      <c r="C120" s="5"/>
      <c r="D120" s="5"/>
      <c r="E120" s="5"/>
      <c r="F120" s="5"/>
      <c r="G120" s="6"/>
      <c r="H120" s="6"/>
      <c r="I120" s="7"/>
      <c r="J120" s="7"/>
      <c r="K120" s="6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1.0" customHeight="1">
      <c r="A121" s="1"/>
      <c r="B121" s="6"/>
      <c r="C121" s="5"/>
      <c r="D121" s="5"/>
      <c r="E121" s="5"/>
      <c r="F121" s="5"/>
      <c r="G121" s="6"/>
      <c r="H121" s="6"/>
      <c r="I121" s="7"/>
      <c r="J121" s="7"/>
      <c r="K121" s="6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1.0" customHeight="1">
      <c r="A122" s="1"/>
      <c r="B122" s="6"/>
      <c r="C122" s="5"/>
      <c r="D122" s="5"/>
      <c r="E122" s="5"/>
      <c r="F122" s="5"/>
      <c r="G122" s="6"/>
      <c r="H122" s="6"/>
      <c r="I122" s="7"/>
      <c r="J122" s="7"/>
      <c r="K122" s="6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1.0" customHeight="1">
      <c r="A123" s="1"/>
      <c r="B123" s="6"/>
      <c r="C123" s="5"/>
      <c r="D123" s="5"/>
      <c r="E123" s="5"/>
      <c r="F123" s="5"/>
      <c r="G123" s="6"/>
      <c r="H123" s="6"/>
      <c r="I123" s="7"/>
      <c r="J123" s="7"/>
      <c r="K123" s="6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1.0" customHeight="1">
      <c r="A124" s="1"/>
      <c r="B124" s="6"/>
      <c r="C124" s="5"/>
      <c r="D124" s="5"/>
      <c r="E124" s="5"/>
      <c r="F124" s="5"/>
      <c r="G124" s="6"/>
      <c r="H124" s="6"/>
      <c r="I124" s="7"/>
      <c r="J124" s="7"/>
      <c r="K124" s="6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1.0" customHeight="1">
      <c r="A125" s="1"/>
      <c r="B125" s="6"/>
      <c r="C125" s="5"/>
      <c r="D125" s="5"/>
      <c r="E125" s="5"/>
      <c r="F125" s="5"/>
      <c r="G125" s="6"/>
      <c r="H125" s="6"/>
      <c r="I125" s="7"/>
      <c r="J125" s="7"/>
      <c r="K125" s="6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1.0" customHeight="1">
      <c r="A126" s="1"/>
      <c r="B126" s="6"/>
      <c r="C126" s="5"/>
      <c r="D126" s="5"/>
      <c r="E126" s="5"/>
      <c r="F126" s="5"/>
      <c r="G126" s="6"/>
      <c r="H126" s="6"/>
      <c r="I126" s="7"/>
      <c r="J126" s="7"/>
      <c r="K126" s="6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1.0" customHeight="1">
      <c r="A127" s="1"/>
      <c r="B127" s="6"/>
      <c r="C127" s="5"/>
      <c r="D127" s="5"/>
      <c r="E127" s="5"/>
      <c r="F127" s="5"/>
      <c r="G127" s="6"/>
      <c r="H127" s="6"/>
      <c r="I127" s="7"/>
      <c r="J127" s="7"/>
      <c r="K127" s="6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1.0" customHeight="1">
      <c r="A128" s="1"/>
      <c r="B128" s="6"/>
      <c r="C128" s="5"/>
      <c r="D128" s="5"/>
      <c r="E128" s="5"/>
      <c r="F128" s="5"/>
      <c r="G128" s="6"/>
      <c r="H128" s="6"/>
      <c r="I128" s="7"/>
      <c r="J128" s="7"/>
      <c r="K128" s="6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1.0" customHeight="1">
      <c r="A129" s="1"/>
      <c r="B129" s="6"/>
      <c r="C129" s="5"/>
      <c r="D129" s="5"/>
      <c r="E129" s="5"/>
      <c r="F129" s="5"/>
      <c r="G129" s="6"/>
      <c r="H129" s="6"/>
      <c r="I129" s="7"/>
      <c r="J129" s="7"/>
      <c r="K129" s="6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1.0" customHeight="1">
      <c r="A130" s="1"/>
      <c r="B130" s="6"/>
      <c r="C130" s="5"/>
      <c r="D130" s="5"/>
      <c r="E130" s="5"/>
      <c r="F130" s="5"/>
      <c r="G130" s="6"/>
      <c r="H130" s="6"/>
      <c r="I130" s="7"/>
      <c r="J130" s="7"/>
      <c r="K130" s="6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1.0" customHeight="1">
      <c r="A131" s="1"/>
      <c r="B131" s="6"/>
      <c r="C131" s="5"/>
      <c r="D131" s="5"/>
      <c r="E131" s="5"/>
      <c r="F131" s="5"/>
      <c r="G131" s="6"/>
      <c r="H131" s="6"/>
      <c r="I131" s="7"/>
      <c r="J131" s="7"/>
      <c r="K131" s="6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1.0" customHeight="1">
      <c r="A132" s="1"/>
      <c r="B132" s="6"/>
      <c r="C132" s="5"/>
      <c r="D132" s="5"/>
      <c r="E132" s="5"/>
      <c r="F132" s="5"/>
      <c r="G132" s="6"/>
      <c r="H132" s="6"/>
      <c r="I132" s="7"/>
      <c r="J132" s="7"/>
      <c r="K132" s="6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1.0" customHeight="1">
      <c r="A133" s="1"/>
      <c r="B133" s="6"/>
      <c r="C133" s="5"/>
      <c r="D133" s="5"/>
      <c r="E133" s="5"/>
      <c r="F133" s="5"/>
      <c r="G133" s="6"/>
      <c r="H133" s="6"/>
      <c r="I133" s="7"/>
      <c r="J133" s="7"/>
      <c r="K133" s="6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1.0" customHeight="1">
      <c r="A134" s="1"/>
      <c r="B134" s="6"/>
      <c r="C134" s="5"/>
      <c r="D134" s="5"/>
      <c r="E134" s="5"/>
      <c r="F134" s="5"/>
      <c r="G134" s="6"/>
      <c r="H134" s="6"/>
      <c r="I134" s="7"/>
      <c r="J134" s="7"/>
      <c r="K134" s="6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1.0" customHeight="1">
      <c r="A135" s="1"/>
      <c r="B135" s="6"/>
      <c r="C135" s="5"/>
      <c r="D135" s="5"/>
      <c r="E135" s="5"/>
      <c r="F135" s="5"/>
      <c r="G135" s="6"/>
      <c r="H135" s="6"/>
      <c r="I135" s="7"/>
      <c r="J135" s="7"/>
      <c r="K135" s="6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1.0" customHeight="1">
      <c r="A136" s="1"/>
      <c r="B136" s="6"/>
      <c r="C136" s="5"/>
      <c r="D136" s="5"/>
      <c r="E136" s="5"/>
      <c r="F136" s="5"/>
      <c r="G136" s="6"/>
      <c r="H136" s="6"/>
      <c r="I136" s="7"/>
      <c r="J136" s="7"/>
      <c r="K136" s="6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1.0" customHeight="1">
      <c r="A137" s="1"/>
      <c r="B137" s="6"/>
      <c r="C137" s="5"/>
      <c r="D137" s="5"/>
      <c r="E137" s="5"/>
      <c r="F137" s="5"/>
      <c r="G137" s="6"/>
      <c r="H137" s="6"/>
      <c r="I137" s="7"/>
      <c r="J137" s="7"/>
      <c r="K137" s="6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1.0" customHeight="1">
      <c r="A138" s="1"/>
      <c r="B138" s="6"/>
      <c r="C138" s="5"/>
      <c r="D138" s="5"/>
      <c r="E138" s="5"/>
      <c r="F138" s="5"/>
      <c r="G138" s="6"/>
      <c r="H138" s="6"/>
      <c r="I138" s="7"/>
      <c r="J138" s="7"/>
      <c r="K138" s="6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1.0" customHeight="1">
      <c r="A139" s="1"/>
      <c r="B139" s="6"/>
      <c r="C139" s="5"/>
      <c r="D139" s="5"/>
      <c r="E139" s="5"/>
      <c r="F139" s="5"/>
      <c r="G139" s="6"/>
      <c r="H139" s="6"/>
      <c r="I139" s="7"/>
      <c r="J139" s="7"/>
      <c r="K139" s="6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1.0" customHeight="1">
      <c r="A140" s="1"/>
      <c r="B140" s="6"/>
      <c r="C140" s="5"/>
      <c r="D140" s="5"/>
      <c r="E140" s="5"/>
      <c r="F140" s="5"/>
      <c r="G140" s="6"/>
      <c r="H140" s="6"/>
      <c r="I140" s="7"/>
      <c r="J140" s="7"/>
      <c r="K140" s="6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1.0" customHeight="1">
      <c r="A141" s="1"/>
      <c r="B141" s="6"/>
      <c r="C141" s="5"/>
      <c r="D141" s="5"/>
      <c r="E141" s="5"/>
      <c r="F141" s="5"/>
      <c r="G141" s="6"/>
      <c r="H141" s="6"/>
      <c r="I141" s="7"/>
      <c r="J141" s="7"/>
      <c r="K141" s="6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1.0" customHeight="1">
      <c r="A142" s="1"/>
      <c r="B142" s="6"/>
      <c r="C142" s="5"/>
      <c r="D142" s="5"/>
      <c r="E142" s="5"/>
      <c r="F142" s="5"/>
      <c r="G142" s="6"/>
      <c r="H142" s="6"/>
      <c r="I142" s="7"/>
      <c r="J142" s="7"/>
      <c r="K142" s="6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1.0" customHeight="1">
      <c r="A143" s="1"/>
      <c r="B143" s="6"/>
      <c r="C143" s="5"/>
      <c r="D143" s="5"/>
      <c r="E143" s="5"/>
      <c r="F143" s="5"/>
      <c r="G143" s="6"/>
      <c r="H143" s="6"/>
      <c r="I143" s="7"/>
      <c r="J143" s="7"/>
      <c r="K143" s="6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1.0" customHeight="1">
      <c r="A144" s="1"/>
      <c r="B144" s="6"/>
      <c r="C144" s="5"/>
      <c r="D144" s="5"/>
      <c r="E144" s="5"/>
      <c r="F144" s="5"/>
      <c r="G144" s="6"/>
      <c r="H144" s="6"/>
      <c r="I144" s="7"/>
      <c r="J144" s="7"/>
      <c r="K144" s="6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1.0" customHeight="1">
      <c r="A145" s="1"/>
      <c r="B145" s="6"/>
      <c r="C145" s="5"/>
      <c r="D145" s="5"/>
      <c r="E145" s="5"/>
      <c r="F145" s="5"/>
      <c r="G145" s="6"/>
      <c r="H145" s="6"/>
      <c r="I145" s="7"/>
      <c r="J145" s="7"/>
      <c r="K145" s="6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1.0" customHeight="1">
      <c r="A146" s="1"/>
      <c r="B146" s="6"/>
      <c r="C146" s="5"/>
      <c r="D146" s="5"/>
      <c r="E146" s="5"/>
      <c r="F146" s="5"/>
      <c r="G146" s="6"/>
      <c r="H146" s="6"/>
      <c r="I146" s="7"/>
      <c r="J146" s="7"/>
      <c r="K146" s="6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1.0" customHeight="1">
      <c r="A147" s="1"/>
      <c r="B147" s="6"/>
      <c r="C147" s="5"/>
      <c r="D147" s="5"/>
      <c r="E147" s="5"/>
      <c r="F147" s="5"/>
      <c r="G147" s="6"/>
      <c r="H147" s="6"/>
      <c r="I147" s="7"/>
      <c r="J147" s="7"/>
      <c r="K147" s="6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1.0" customHeight="1">
      <c r="A148" s="1"/>
      <c r="B148" s="6"/>
      <c r="C148" s="5"/>
      <c r="D148" s="5"/>
      <c r="E148" s="5"/>
      <c r="F148" s="5"/>
      <c r="G148" s="6"/>
      <c r="H148" s="6"/>
      <c r="I148" s="7"/>
      <c r="J148" s="7"/>
      <c r="K148" s="6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1.0" customHeight="1">
      <c r="A149" s="1"/>
      <c r="B149" s="6"/>
      <c r="C149" s="5"/>
      <c r="D149" s="5"/>
      <c r="E149" s="5"/>
      <c r="F149" s="5"/>
      <c r="G149" s="6"/>
      <c r="H149" s="6"/>
      <c r="I149" s="7"/>
      <c r="J149" s="7"/>
      <c r="K149" s="6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1.0" customHeight="1">
      <c r="A150" s="1"/>
      <c r="B150" s="6"/>
      <c r="C150" s="5"/>
      <c r="D150" s="5"/>
      <c r="E150" s="5"/>
      <c r="F150" s="5"/>
      <c r="G150" s="6"/>
      <c r="H150" s="6"/>
      <c r="I150" s="7"/>
      <c r="J150" s="7"/>
      <c r="K150" s="6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1.0" customHeight="1">
      <c r="A151" s="1"/>
      <c r="B151" s="6"/>
      <c r="C151" s="5"/>
      <c r="D151" s="5"/>
      <c r="E151" s="5"/>
      <c r="F151" s="5"/>
      <c r="G151" s="6"/>
      <c r="H151" s="6"/>
      <c r="I151" s="7"/>
      <c r="J151" s="7"/>
      <c r="K151" s="6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1.0" customHeight="1">
      <c r="A152" s="1"/>
      <c r="B152" s="6"/>
      <c r="C152" s="5"/>
      <c r="D152" s="5"/>
      <c r="E152" s="5"/>
      <c r="F152" s="5"/>
      <c r="G152" s="6"/>
      <c r="H152" s="6"/>
      <c r="I152" s="7"/>
      <c r="J152" s="7"/>
      <c r="K152" s="6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1.0" customHeight="1">
      <c r="A153" s="1"/>
      <c r="B153" s="6"/>
      <c r="C153" s="5"/>
      <c r="D153" s="5"/>
      <c r="E153" s="5"/>
      <c r="F153" s="5"/>
      <c r="G153" s="6"/>
      <c r="H153" s="6"/>
      <c r="I153" s="7"/>
      <c r="J153" s="7"/>
      <c r="K153" s="6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1.0" customHeight="1">
      <c r="A154" s="1"/>
      <c r="B154" s="6"/>
      <c r="C154" s="5"/>
      <c r="D154" s="5"/>
      <c r="E154" s="5"/>
      <c r="F154" s="5"/>
      <c r="G154" s="6"/>
      <c r="H154" s="6"/>
      <c r="I154" s="7"/>
      <c r="J154" s="7"/>
      <c r="K154" s="6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1.0" customHeight="1">
      <c r="A155" s="1"/>
      <c r="B155" s="6"/>
      <c r="C155" s="5"/>
      <c r="D155" s="5"/>
      <c r="E155" s="5"/>
      <c r="F155" s="5"/>
      <c r="G155" s="6"/>
      <c r="H155" s="6"/>
      <c r="I155" s="7"/>
      <c r="J155" s="7"/>
      <c r="K155" s="6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1.0" customHeight="1">
      <c r="A156" s="1"/>
      <c r="B156" s="6"/>
      <c r="C156" s="5"/>
      <c r="D156" s="5"/>
      <c r="E156" s="5"/>
      <c r="F156" s="5"/>
      <c r="G156" s="6"/>
      <c r="H156" s="6"/>
      <c r="I156" s="7"/>
      <c r="J156" s="7"/>
      <c r="K156" s="6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1.0" customHeight="1">
      <c r="A157" s="1"/>
      <c r="B157" s="6"/>
      <c r="C157" s="5"/>
      <c r="D157" s="5"/>
      <c r="E157" s="5"/>
      <c r="F157" s="5"/>
      <c r="G157" s="6"/>
      <c r="H157" s="6"/>
      <c r="I157" s="7"/>
      <c r="J157" s="7"/>
      <c r="K157" s="6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1.0" customHeight="1">
      <c r="A158" s="1"/>
      <c r="B158" s="6"/>
      <c r="C158" s="5"/>
      <c r="D158" s="5"/>
      <c r="E158" s="5"/>
      <c r="F158" s="5"/>
      <c r="G158" s="6"/>
      <c r="H158" s="6"/>
      <c r="I158" s="7"/>
      <c r="J158" s="7"/>
      <c r="K158" s="6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1.0" customHeight="1">
      <c r="A159" s="1"/>
      <c r="B159" s="6"/>
      <c r="C159" s="5"/>
      <c r="D159" s="5"/>
      <c r="E159" s="5"/>
      <c r="F159" s="5"/>
      <c r="G159" s="6"/>
      <c r="H159" s="6"/>
      <c r="I159" s="7"/>
      <c r="J159" s="7"/>
      <c r="K159" s="6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1.0" customHeight="1">
      <c r="A160" s="1"/>
      <c r="B160" s="6"/>
      <c r="C160" s="5"/>
      <c r="D160" s="5"/>
      <c r="E160" s="5"/>
      <c r="F160" s="5"/>
      <c r="G160" s="6"/>
      <c r="H160" s="6"/>
      <c r="I160" s="7"/>
      <c r="J160" s="7"/>
      <c r="K160" s="6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1.0" customHeight="1">
      <c r="A161" s="1"/>
      <c r="B161" s="6"/>
      <c r="C161" s="5"/>
      <c r="D161" s="5"/>
      <c r="E161" s="5"/>
      <c r="F161" s="5"/>
      <c r="G161" s="6"/>
      <c r="H161" s="6"/>
      <c r="I161" s="7"/>
      <c r="J161" s="7"/>
      <c r="K161" s="6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1.0" customHeight="1">
      <c r="A162" s="1"/>
      <c r="B162" s="6"/>
      <c r="C162" s="5"/>
      <c r="D162" s="5"/>
      <c r="E162" s="5"/>
      <c r="F162" s="5"/>
      <c r="G162" s="6"/>
      <c r="H162" s="6"/>
      <c r="I162" s="7"/>
      <c r="J162" s="7"/>
      <c r="K162" s="6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1.0" customHeight="1">
      <c r="A163" s="1"/>
      <c r="B163" s="6"/>
      <c r="C163" s="5"/>
      <c r="D163" s="5"/>
      <c r="E163" s="5"/>
      <c r="F163" s="5"/>
      <c r="G163" s="6"/>
      <c r="H163" s="6"/>
      <c r="I163" s="7"/>
      <c r="J163" s="7"/>
      <c r="K163" s="6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1.0" customHeight="1">
      <c r="A164" s="1"/>
      <c r="B164" s="6"/>
      <c r="C164" s="5"/>
      <c r="D164" s="5"/>
      <c r="E164" s="5"/>
      <c r="F164" s="5"/>
      <c r="G164" s="6"/>
      <c r="H164" s="6"/>
      <c r="I164" s="7"/>
      <c r="J164" s="7"/>
      <c r="K164" s="6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1.0" customHeight="1">
      <c r="A165" s="1"/>
      <c r="B165" s="6"/>
      <c r="C165" s="5"/>
      <c r="D165" s="5"/>
      <c r="E165" s="5"/>
      <c r="F165" s="5"/>
      <c r="G165" s="6"/>
      <c r="H165" s="6"/>
      <c r="I165" s="7"/>
      <c r="J165" s="7"/>
      <c r="K165" s="6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1.0" customHeight="1">
      <c r="A166" s="1"/>
      <c r="B166" s="6"/>
      <c r="C166" s="5"/>
      <c r="D166" s="5"/>
      <c r="E166" s="5"/>
      <c r="F166" s="5"/>
      <c r="G166" s="6"/>
      <c r="H166" s="6"/>
      <c r="I166" s="7"/>
      <c r="J166" s="7"/>
      <c r="K166" s="6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1.0" customHeight="1">
      <c r="A167" s="1"/>
      <c r="B167" s="6"/>
      <c r="C167" s="5"/>
      <c r="D167" s="5"/>
      <c r="E167" s="5"/>
      <c r="F167" s="5"/>
      <c r="G167" s="6"/>
      <c r="H167" s="6"/>
      <c r="I167" s="7"/>
      <c r="J167" s="7"/>
      <c r="K167" s="6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1.0" customHeight="1">
      <c r="A168" s="1"/>
      <c r="B168" s="6"/>
      <c r="C168" s="5"/>
      <c r="D168" s="5"/>
      <c r="E168" s="5"/>
      <c r="F168" s="5"/>
      <c r="G168" s="6"/>
      <c r="H168" s="6"/>
      <c r="I168" s="7"/>
      <c r="J168" s="7"/>
      <c r="K168" s="6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1.0" customHeight="1">
      <c r="A169" s="1"/>
      <c r="B169" s="6"/>
      <c r="C169" s="5"/>
      <c r="D169" s="5"/>
      <c r="E169" s="5"/>
      <c r="F169" s="5"/>
      <c r="G169" s="6"/>
      <c r="H169" s="6"/>
      <c r="I169" s="7"/>
      <c r="J169" s="7"/>
      <c r="K169" s="6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1.0" customHeight="1">
      <c r="A170" s="1"/>
      <c r="B170" s="6"/>
      <c r="C170" s="5"/>
      <c r="D170" s="5"/>
      <c r="E170" s="5"/>
      <c r="F170" s="5"/>
      <c r="G170" s="6"/>
      <c r="H170" s="6"/>
      <c r="I170" s="7"/>
      <c r="J170" s="7"/>
      <c r="K170" s="6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1.0" customHeight="1">
      <c r="A171" s="1"/>
      <c r="B171" s="6"/>
      <c r="C171" s="5"/>
      <c r="D171" s="5"/>
      <c r="E171" s="5"/>
      <c r="F171" s="5"/>
      <c r="G171" s="6"/>
      <c r="H171" s="6"/>
      <c r="I171" s="7"/>
      <c r="J171" s="7"/>
      <c r="K171" s="6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1.0" customHeight="1">
      <c r="A172" s="1"/>
      <c r="B172" s="6"/>
      <c r="C172" s="5"/>
      <c r="D172" s="5"/>
      <c r="E172" s="5"/>
      <c r="F172" s="5"/>
      <c r="G172" s="6"/>
      <c r="H172" s="6"/>
      <c r="I172" s="7"/>
      <c r="J172" s="7"/>
      <c r="K172" s="6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1.0" customHeight="1">
      <c r="A173" s="1"/>
      <c r="B173" s="6"/>
      <c r="C173" s="5"/>
      <c r="D173" s="5"/>
      <c r="E173" s="5"/>
      <c r="F173" s="5"/>
      <c r="G173" s="6"/>
      <c r="H173" s="6"/>
      <c r="I173" s="7"/>
      <c r="J173" s="7"/>
      <c r="K173" s="6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1.0" customHeight="1">
      <c r="A174" s="1"/>
      <c r="B174" s="6"/>
      <c r="C174" s="5"/>
      <c r="D174" s="5"/>
      <c r="E174" s="5"/>
      <c r="F174" s="5"/>
      <c r="G174" s="6"/>
      <c r="H174" s="6"/>
      <c r="I174" s="7"/>
      <c r="J174" s="7"/>
      <c r="K174" s="6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1.0" customHeight="1">
      <c r="A175" s="1"/>
      <c r="B175" s="6"/>
      <c r="C175" s="5"/>
      <c r="D175" s="5"/>
      <c r="E175" s="5"/>
      <c r="F175" s="5"/>
      <c r="G175" s="6"/>
      <c r="H175" s="6"/>
      <c r="I175" s="7"/>
      <c r="J175" s="7"/>
      <c r="K175" s="6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1.0" customHeight="1">
      <c r="A176" s="1"/>
      <c r="B176" s="6"/>
      <c r="C176" s="5"/>
      <c r="D176" s="5"/>
      <c r="E176" s="5"/>
      <c r="F176" s="5"/>
      <c r="G176" s="6"/>
      <c r="H176" s="6"/>
      <c r="I176" s="7"/>
      <c r="J176" s="7"/>
      <c r="K176" s="6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1.0" customHeight="1">
      <c r="A177" s="1"/>
      <c r="B177" s="6"/>
      <c r="C177" s="5"/>
      <c r="D177" s="5"/>
      <c r="E177" s="5"/>
      <c r="F177" s="5"/>
      <c r="G177" s="6"/>
      <c r="H177" s="6"/>
      <c r="I177" s="7"/>
      <c r="J177" s="7"/>
      <c r="K177" s="6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1.0" customHeight="1">
      <c r="A178" s="1"/>
      <c r="B178" s="6"/>
      <c r="C178" s="5"/>
      <c r="D178" s="5"/>
      <c r="E178" s="5"/>
      <c r="F178" s="5"/>
      <c r="G178" s="6"/>
      <c r="H178" s="6"/>
      <c r="I178" s="7"/>
      <c r="J178" s="7"/>
      <c r="K178" s="6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1.0" customHeight="1">
      <c r="A179" s="1"/>
      <c r="B179" s="6"/>
      <c r="C179" s="5"/>
      <c r="D179" s="5"/>
      <c r="E179" s="5"/>
      <c r="F179" s="5"/>
      <c r="G179" s="6"/>
      <c r="H179" s="6"/>
      <c r="I179" s="7"/>
      <c r="J179" s="7"/>
      <c r="K179" s="6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1.0" customHeight="1">
      <c r="A180" s="1"/>
      <c r="B180" s="6"/>
      <c r="C180" s="5"/>
      <c r="D180" s="5"/>
      <c r="E180" s="5"/>
      <c r="F180" s="5"/>
      <c r="G180" s="6"/>
      <c r="H180" s="6"/>
      <c r="I180" s="7"/>
      <c r="J180" s="7"/>
      <c r="K180" s="6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1.0" customHeight="1">
      <c r="A181" s="1"/>
      <c r="B181" s="6"/>
      <c r="C181" s="5"/>
      <c r="D181" s="5"/>
      <c r="E181" s="5"/>
      <c r="F181" s="5"/>
      <c r="G181" s="6"/>
      <c r="H181" s="6"/>
      <c r="I181" s="7"/>
      <c r="J181" s="7"/>
      <c r="K181" s="6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1.0" customHeight="1">
      <c r="A182" s="1"/>
      <c r="B182" s="6"/>
      <c r="C182" s="5"/>
      <c r="D182" s="5"/>
      <c r="E182" s="5"/>
      <c r="F182" s="5"/>
      <c r="G182" s="6"/>
      <c r="H182" s="6"/>
      <c r="I182" s="7"/>
      <c r="J182" s="7"/>
      <c r="K182" s="6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1.0" customHeight="1">
      <c r="A183" s="1"/>
      <c r="B183" s="6"/>
      <c r="C183" s="5"/>
      <c r="D183" s="5"/>
      <c r="E183" s="5"/>
      <c r="F183" s="5"/>
      <c r="G183" s="6"/>
      <c r="H183" s="6"/>
      <c r="I183" s="7"/>
      <c r="J183" s="7"/>
      <c r="K183" s="6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1.0" customHeight="1">
      <c r="A184" s="1"/>
      <c r="B184" s="6"/>
      <c r="C184" s="5"/>
      <c r="D184" s="5"/>
      <c r="E184" s="5"/>
      <c r="F184" s="5"/>
      <c r="G184" s="6"/>
      <c r="H184" s="6"/>
      <c r="I184" s="7"/>
      <c r="J184" s="7"/>
      <c r="K184" s="6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1.0" customHeight="1">
      <c r="A185" s="1"/>
      <c r="B185" s="6"/>
      <c r="C185" s="5"/>
      <c r="D185" s="5"/>
      <c r="E185" s="5"/>
      <c r="F185" s="5"/>
      <c r="G185" s="6"/>
      <c r="H185" s="6"/>
      <c r="I185" s="7"/>
      <c r="J185" s="7"/>
      <c r="K185" s="6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1.0" customHeight="1">
      <c r="A186" s="1"/>
      <c r="B186" s="6"/>
      <c r="C186" s="5"/>
      <c r="D186" s="5"/>
      <c r="E186" s="5"/>
      <c r="F186" s="5"/>
      <c r="G186" s="6"/>
      <c r="H186" s="6"/>
      <c r="I186" s="7"/>
      <c r="J186" s="7"/>
      <c r="K186" s="6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1.0" customHeight="1">
      <c r="A187" s="1"/>
      <c r="B187" s="6"/>
      <c r="C187" s="5"/>
      <c r="D187" s="5"/>
      <c r="E187" s="5"/>
      <c r="F187" s="5"/>
      <c r="G187" s="6"/>
      <c r="H187" s="6"/>
      <c r="I187" s="7"/>
      <c r="J187" s="7"/>
      <c r="K187" s="6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1.0" customHeight="1">
      <c r="A188" s="1"/>
      <c r="B188" s="6"/>
      <c r="C188" s="5"/>
      <c r="D188" s="5"/>
      <c r="E188" s="5"/>
      <c r="F188" s="5"/>
      <c r="G188" s="6"/>
      <c r="H188" s="6"/>
      <c r="I188" s="7"/>
      <c r="J188" s="7"/>
      <c r="K188" s="6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1.0" customHeight="1">
      <c r="A189" s="1"/>
      <c r="B189" s="6"/>
      <c r="C189" s="5"/>
      <c r="D189" s="5"/>
      <c r="E189" s="5"/>
      <c r="F189" s="5"/>
      <c r="G189" s="6"/>
      <c r="H189" s="6"/>
      <c r="I189" s="7"/>
      <c r="J189" s="7"/>
      <c r="K189" s="6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1.0" customHeight="1">
      <c r="A190" s="1"/>
      <c r="B190" s="6"/>
      <c r="C190" s="5"/>
      <c r="D190" s="5"/>
      <c r="E190" s="5"/>
      <c r="F190" s="5"/>
      <c r="G190" s="6"/>
      <c r="H190" s="6"/>
      <c r="I190" s="7"/>
      <c r="J190" s="7"/>
      <c r="K190" s="6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1.0" customHeight="1">
      <c r="A191" s="1"/>
      <c r="B191" s="6"/>
      <c r="C191" s="5"/>
      <c r="D191" s="5"/>
      <c r="E191" s="5"/>
      <c r="F191" s="5"/>
      <c r="G191" s="6"/>
      <c r="H191" s="6"/>
      <c r="I191" s="7"/>
      <c r="J191" s="7"/>
      <c r="K191" s="6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1.0" customHeight="1">
      <c r="A192" s="1"/>
      <c r="B192" s="6"/>
      <c r="C192" s="5"/>
      <c r="D192" s="5"/>
      <c r="E192" s="5"/>
      <c r="F192" s="5"/>
      <c r="G192" s="6"/>
      <c r="H192" s="6"/>
      <c r="I192" s="7"/>
      <c r="J192" s="7"/>
      <c r="K192" s="6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1.0" customHeight="1">
      <c r="A193" s="1"/>
      <c r="B193" s="6"/>
      <c r="C193" s="5"/>
      <c r="D193" s="5"/>
      <c r="E193" s="5"/>
      <c r="F193" s="5"/>
      <c r="G193" s="6"/>
      <c r="H193" s="6"/>
      <c r="I193" s="7"/>
      <c r="J193" s="7"/>
      <c r="K193" s="6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1.0" customHeight="1">
      <c r="A194" s="1"/>
      <c r="B194" s="6"/>
      <c r="C194" s="5"/>
      <c r="D194" s="5"/>
      <c r="E194" s="5"/>
      <c r="F194" s="5"/>
      <c r="G194" s="6"/>
      <c r="H194" s="6"/>
      <c r="I194" s="7"/>
      <c r="J194" s="7"/>
      <c r="K194" s="6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1.0" customHeight="1">
      <c r="A195" s="1"/>
      <c r="B195" s="6"/>
      <c r="C195" s="5"/>
      <c r="D195" s="5"/>
      <c r="E195" s="5"/>
      <c r="F195" s="5"/>
      <c r="G195" s="6"/>
      <c r="H195" s="6"/>
      <c r="I195" s="7"/>
      <c r="J195" s="7"/>
      <c r="K195" s="6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1.0" customHeight="1">
      <c r="A196" s="1"/>
      <c r="B196" s="6"/>
      <c r="C196" s="5"/>
      <c r="D196" s="5"/>
      <c r="E196" s="5"/>
      <c r="F196" s="5"/>
      <c r="G196" s="6"/>
      <c r="H196" s="6"/>
      <c r="I196" s="7"/>
      <c r="J196" s="7"/>
      <c r="K196" s="6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1.0" customHeight="1">
      <c r="A197" s="1"/>
      <c r="B197" s="6"/>
      <c r="C197" s="5"/>
      <c r="D197" s="5"/>
      <c r="E197" s="5"/>
      <c r="F197" s="5"/>
      <c r="G197" s="6"/>
      <c r="H197" s="6"/>
      <c r="I197" s="7"/>
      <c r="J197" s="7"/>
      <c r="K197" s="6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1.0" customHeight="1">
      <c r="A198" s="1"/>
      <c r="B198" s="6"/>
      <c r="C198" s="5"/>
      <c r="D198" s="5"/>
      <c r="E198" s="5"/>
      <c r="F198" s="5"/>
      <c r="G198" s="6"/>
      <c r="H198" s="6"/>
      <c r="I198" s="7"/>
      <c r="J198" s="7"/>
      <c r="K198" s="6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1.0" customHeight="1">
      <c r="A199" s="1"/>
      <c r="B199" s="6"/>
      <c r="C199" s="5"/>
      <c r="D199" s="5"/>
      <c r="E199" s="5"/>
      <c r="F199" s="5"/>
      <c r="G199" s="6"/>
      <c r="H199" s="6"/>
      <c r="I199" s="7"/>
      <c r="J199" s="7"/>
      <c r="K199" s="6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1.0" customHeight="1">
      <c r="A200" s="1"/>
      <c r="B200" s="6"/>
      <c r="C200" s="5"/>
      <c r="D200" s="5"/>
      <c r="E200" s="5"/>
      <c r="F200" s="5"/>
      <c r="G200" s="6"/>
      <c r="H200" s="6"/>
      <c r="I200" s="7"/>
      <c r="J200" s="7"/>
      <c r="K200" s="6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1.0" customHeight="1">
      <c r="A201" s="1"/>
      <c r="B201" s="6"/>
      <c r="C201" s="5"/>
      <c r="D201" s="5"/>
      <c r="E201" s="5"/>
      <c r="F201" s="5"/>
      <c r="G201" s="6"/>
      <c r="H201" s="6"/>
      <c r="I201" s="7"/>
      <c r="J201" s="7"/>
      <c r="K201" s="6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1.0" customHeight="1">
      <c r="A202" s="1"/>
      <c r="B202" s="6"/>
      <c r="C202" s="5"/>
      <c r="D202" s="5"/>
      <c r="E202" s="5"/>
      <c r="F202" s="5"/>
      <c r="G202" s="6"/>
      <c r="H202" s="6"/>
      <c r="I202" s="7"/>
      <c r="J202" s="7"/>
      <c r="K202" s="6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1.0" customHeight="1">
      <c r="A203" s="1"/>
      <c r="B203" s="6"/>
      <c r="C203" s="5"/>
      <c r="D203" s="5"/>
      <c r="E203" s="5"/>
      <c r="F203" s="5"/>
      <c r="G203" s="6"/>
      <c r="H203" s="6"/>
      <c r="I203" s="7"/>
      <c r="J203" s="7"/>
      <c r="K203" s="6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1.0" customHeight="1">
      <c r="A204" s="1"/>
      <c r="B204" s="6"/>
      <c r="C204" s="5"/>
      <c r="D204" s="5"/>
      <c r="E204" s="5"/>
      <c r="F204" s="5"/>
      <c r="G204" s="6"/>
      <c r="H204" s="6"/>
      <c r="I204" s="7"/>
      <c r="J204" s="7"/>
      <c r="K204" s="6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1.0" customHeight="1">
      <c r="A205" s="1"/>
      <c r="B205" s="6"/>
      <c r="C205" s="5"/>
      <c r="D205" s="5"/>
      <c r="E205" s="5"/>
      <c r="F205" s="5"/>
      <c r="G205" s="6"/>
      <c r="H205" s="6"/>
      <c r="I205" s="7"/>
      <c r="J205" s="7"/>
      <c r="K205" s="6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1.0" customHeight="1">
      <c r="A206" s="1"/>
      <c r="B206" s="6"/>
      <c r="C206" s="5"/>
      <c r="D206" s="5"/>
      <c r="E206" s="5"/>
      <c r="F206" s="5"/>
      <c r="G206" s="6"/>
      <c r="H206" s="6"/>
      <c r="I206" s="7"/>
      <c r="J206" s="7"/>
      <c r="K206" s="6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1.0" customHeight="1">
      <c r="A207" s="1"/>
      <c r="B207" s="6"/>
      <c r="C207" s="5"/>
      <c r="D207" s="5"/>
      <c r="E207" s="5"/>
      <c r="F207" s="5"/>
      <c r="G207" s="6"/>
      <c r="H207" s="6"/>
      <c r="I207" s="7"/>
      <c r="J207" s="7"/>
      <c r="K207" s="6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1.0" customHeight="1">
      <c r="A208" s="1"/>
      <c r="B208" s="6"/>
      <c r="C208" s="5"/>
      <c r="D208" s="5"/>
      <c r="E208" s="5"/>
      <c r="F208" s="5"/>
      <c r="G208" s="6"/>
      <c r="H208" s="6"/>
      <c r="I208" s="7"/>
      <c r="J208" s="7"/>
      <c r="K208" s="6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1.0" customHeight="1">
      <c r="A209" s="1"/>
      <c r="B209" s="6"/>
      <c r="C209" s="5"/>
      <c r="D209" s="5"/>
      <c r="E209" s="5"/>
      <c r="F209" s="5"/>
      <c r="G209" s="6"/>
      <c r="H209" s="6"/>
      <c r="I209" s="7"/>
      <c r="J209" s="7"/>
      <c r="K209" s="6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1.0" customHeight="1">
      <c r="A210" s="1"/>
      <c r="B210" s="6"/>
      <c r="C210" s="5"/>
      <c r="D210" s="5"/>
      <c r="E210" s="5"/>
      <c r="F210" s="5"/>
      <c r="G210" s="6"/>
      <c r="H210" s="6"/>
      <c r="I210" s="7"/>
      <c r="J210" s="7"/>
      <c r="K210" s="6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1.0" customHeight="1">
      <c r="A211" s="1"/>
      <c r="B211" s="6"/>
      <c r="C211" s="5"/>
      <c r="D211" s="5"/>
      <c r="E211" s="5"/>
      <c r="F211" s="5"/>
      <c r="G211" s="6"/>
      <c r="H211" s="6"/>
      <c r="I211" s="7"/>
      <c r="J211" s="7"/>
      <c r="K211" s="6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1.0" customHeight="1">
      <c r="A212" s="1"/>
      <c r="B212" s="6"/>
      <c r="C212" s="5"/>
      <c r="D212" s="5"/>
      <c r="E212" s="5"/>
      <c r="F212" s="5"/>
      <c r="G212" s="6"/>
      <c r="H212" s="6"/>
      <c r="I212" s="7"/>
      <c r="J212" s="7"/>
      <c r="K212" s="6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1.0" customHeight="1">
      <c r="A213" s="1"/>
      <c r="B213" s="6"/>
      <c r="C213" s="5"/>
      <c r="D213" s="5"/>
      <c r="E213" s="5"/>
      <c r="F213" s="5"/>
      <c r="G213" s="6"/>
      <c r="H213" s="6"/>
      <c r="I213" s="7"/>
      <c r="J213" s="7"/>
      <c r="K213" s="6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1.0" customHeight="1">
      <c r="A214" s="1"/>
      <c r="B214" s="6"/>
      <c r="C214" s="5"/>
      <c r="D214" s="5"/>
      <c r="E214" s="5"/>
      <c r="F214" s="5"/>
      <c r="G214" s="6"/>
      <c r="H214" s="6"/>
      <c r="I214" s="7"/>
      <c r="J214" s="7"/>
      <c r="K214" s="6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1.0" customHeight="1">
      <c r="A215" s="1"/>
      <c r="B215" s="6"/>
      <c r="C215" s="5"/>
      <c r="D215" s="5"/>
      <c r="E215" s="5"/>
      <c r="F215" s="5"/>
      <c r="G215" s="6"/>
      <c r="H215" s="6"/>
      <c r="I215" s="7"/>
      <c r="J215" s="7"/>
      <c r="K215" s="6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1.0" customHeight="1">
      <c r="A216" s="1"/>
      <c r="B216" s="6"/>
      <c r="C216" s="5"/>
      <c r="D216" s="5"/>
      <c r="E216" s="5"/>
      <c r="F216" s="5"/>
      <c r="G216" s="6"/>
      <c r="H216" s="6"/>
      <c r="I216" s="7"/>
      <c r="J216" s="7"/>
      <c r="K216" s="6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1.0" customHeight="1">
      <c r="A217" s="1"/>
      <c r="B217" s="6"/>
      <c r="C217" s="5"/>
      <c r="D217" s="5"/>
      <c r="E217" s="5"/>
      <c r="F217" s="5"/>
      <c r="G217" s="6"/>
      <c r="H217" s="6"/>
      <c r="I217" s="7"/>
      <c r="J217" s="7"/>
      <c r="K217" s="6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1.0" customHeight="1">
      <c r="A218" s="1"/>
      <c r="B218" s="6"/>
      <c r="C218" s="5"/>
      <c r="D218" s="5"/>
      <c r="E218" s="5"/>
      <c r="F218" s="5"/>
      <c r="G218" s="6"/>
      <c r="H218" s="6"/>
      <c r="I218" s="7"/>
      <c r="J218" s="7"/>
      <c r="K218" s="6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1.0" customHeight="1">
      <c r="A219" s="1"/>
      <c r="B219" s="6"/>
      <c r="C219" s="5"/>
      <c r="D219" s="5"/>
      <c r="E219" s="5"/>
      <c r="F219" s="5"/>
      <c r="G219" s="6"/>
      <c r="H219" s="6"/>
      <c r="I219" s="7"/>
      <c r="J219" s="7"/>
      <c r="K219" s="6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1.0" customHeight="1">
      <c r="A220" s="1"/>
      <c r="B220" s="6"/>
      <c r="C220" s="5"/>
      <c r="D220" s="5"/>
      <c r="E220" s="5"/>
      <c r="F220" s="5"/>
      <c r="G220" s="6"/>
      <c r="H220" s="6"/>
      <c r="I220" s="7"/>
      <c r="J220" s="7"/>
      <c r="K220" s="6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1.0" customHeight="1">
      <c r="A221" s="1"/>
      <c r="B221" s="6"/>
      <c r="C221" s="5"/>
      <c r="D221" s="5"/>
      <c r="E221" s="5"/>
      <c r="F221" s="5"/>
      <c r="G221" s="6"/>
      <c r="H221" s="6"/>
      <c r="I221" s="7"/>
      <c r="J221" s="7"/>
      <c r="K221" s="6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1.0" customHeight="1">
      <c r="A222" s="1"/>
      <c r="B222" s="6"/>
      <c r="C222" s="5"/>
      <c r="D222" s="5"/>
      <c r="E222" s="5"/>
      <c r="F222" s="5"/>
      <c r="G222" s="6"/>
      <c r="H222" s="6"/>
      <c r="I222" s="7"/>
      <c r="J222" s="7"/>
      <c r="K222" s="6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1.0" customHeight="1">
      <c r="A223" s="1"/>
      <c r="B223" s="6"/>
      <c r="C223" s="5"/>
      <c r="D223" s="5"/>
      <c r="E223" s="5"/>
      <c r="F223" s="5"/>
      <c r="G223" s="6"/>
      <c r="H223" s="6"/>
      <c r="I223" s="7"/>
      <c r="J223" s="7"/>
      <c r="K223" s="6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1.0" customHeight="1">
      <c r="A224" s="1"/>
      <c r="B224" s="6"/>
      <c r="C224" s="5"/>
      <c r="D224" s="5"/>
      <c r="E224" s="5"/>
      <c r="F224" s="5"/>
      <c r="G224" s="6"/>
      <c r="H224" s="6"/>
      <c r="I224" s="7"/>
      <c r="J224" s="7"/>
      <c r="K224" s="6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1.0" customHeight="1">
      <c r="A225" s="1"/>
      <c r="B225" s="6"/>
      <c r="C225" s="5"/>
      <c r="D225" s="5"/>
      <c r="E225" s="5"/>
      <c r="F225" s="5"/>
      <c r="G225" s="6"/>
      <c r="H225" s="6"/>
      <c r="I225" s="7"/>
      <c r="J225" s="7"/>
      <c r="K225" s="6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1.0" customHeight="1">
      <c r="A226" s="1"/>
      <c r="B226" s="6"/>
      <c r="C226" s="5"/>
      <c r="D226" s="5"/>
      <c r="E226" s="5"/>
      <c r="F226" s="5"/>
      <c r="G226" s="6"/>
      <c r="H226" s="6"/>
      <c r="I226" s="7"/>
      <c r="J226" s="7"/>
      <c r="K226" s="6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1.0" customHeight="1">
      <c r="A227" s="1"/>
      <c r="B227" s="6"/>
      <c r="C227" s="5"/>
      <c r="D227" s="5"/>
      <c r="E227" s="5"/>
      <c r="F227" s="5"/>
      <c r="G227" s="6"/>
      <c r="H227" s="6"/>
      <c r="I227" s="7"/>
      <c r="J227" s="7"/>
      <c r="K227" s="6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1.0" customHeight="1">
      <c r="A228" s="1"/>
      <c r="B228" s="6"/>
      <c r="C228" s="5"/>
      <c r="D228" s="5"/>
      <c r="E228" s="5"/>
      <c r="F228" s="5"/>
      <c r="G228" s="6"/>
      <c r="H228" s="6"/>
      <c r="I228" s="7"/>
      <c r="J228" s="7"/>
      <c r="K228" s="6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1.0" customHeight="1">
      <c r="A229" s="1"/>
      <c r="B229" s="6"/>
      <c r="C229" s="5"/>
      <c r="D229" s="5"/>
      <c r="E229" s="5"/>
      <c r="F229" s="5"/>
      <c r="G229" s="6"/>
      <c r="H229" s="6"/>
      <c r="I229" s="7"/>
      <c r="J229" s="7"/>
      <c r="K229" s="6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1.0" customHeight="1">
      <c r="A230" s="1"/>
      <c r="B230" s="6"/>
      <c r="C230" s="5"/>
      <c r="D230" s="5"/>
      <c r="E230" s="5"/>
      <c r="F230" s="5"/>
      <c r="G230" s="6"/>
      <c r="H230" s="6"/>
      <c r="I230" s="7"/>
      <c r="J230" s="7"/>
      <c r="K230" s="6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1.0" customHeight="1">
      <c r="A231" s="1"/>
      <c r="B231" s="6"/>
      <c r="C231" s="5"/>
      <c r="D231" s="5"/>
      <c r="E231" s="5"/>
      <c r="F231" s="5"/>
      <c r="G231" s="6"/>
      <c r="H231" s="6"/>
      <c r="I231" s="7"/>
      <c r="J231" s="7"/>
      <c r="K231" s="6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1.0" customHeight="1">
      <c r="A232" s="1"/>
      <c r="B232" s="6"/>
      <c r="C232" s="5"/>
      <c r="D232" s="5"/>
      <c r="E232" s="5"/>
      <c r="F232" s="5"/>
      <c r="G232" s="6"/>
      <c r="H232" s="6"/>
      <c r="I232" s="7"/>
      <c r="J232" s="7"/>
      <c r="K232" s="6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1.0" customHeight="1">
      <c r="A233" s="1"/>
      <c r="B233" s="6"/>
      <c r="C233" s="5"/>
      <c r="D233" s="5"/>
      <c r="E233" s="5"/>
      <c r="F233" s="5"/>
      <c r="G233" s="6"/>
      <c r="H233" s="6"/>
      <c r="I233" s="7"/>
      <c r="J233" s="7"/>
      <c r="K233" s="6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1.0" customHeight="1">
      <c r="A234" s="1"/>
      <c r="B234" s="6"/>
      <c r="C234" s="5"/>
      <c r="D234" s="5"/>
      <c r="E234" s="5"/>
      <c r="F234" s="5"/>
      <c r="G234" s="6"/>
      <c r="H234" s="6"/>
      <c r="I234" s="7"/>
      <c r="J234" s="7"/>
      <c r="K234" s="6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1.0" customHeight="1">
      <c r="A235" s="1"/>
      <c r="B235" s="6"/>
      <c r="C235" s="5"/>
      <c r="D235" s="5"/>
      <c r="E235" s="5"/>
      <c r="F235" s="5"/>
      <c r="G235" s="6"/>
      <c r="H235" s="6"/>
      <c r="I235" s="7"/>
      <c r="J235" s="7"/>
      <c r="K235" s="6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1.0" customHeight="1">
      <c r="A236" s="1"/>
      <c r="B236" s="6"/>
      <c r="C236" s="5"/>
      <c r="D236" s="5"/>
      <c r="E236" s="5"/>
      <c r="F236" s="5"/>
      <c r="G236" s="6"/>
      <c r="H236" s="6"/>
      <c r="I236" s="7"/>
      <c r="J236" s="7"/>
      <c r="K236" s="6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1.0" customHeight="1">
      <c r="A237" s="1"/>
      <c r="B237" s="6"/>
      <c r="C237" s="5"/>
      <c r="D237" s="5"/>
      <c r="E237" s="5"/>
      <c r="F237" s="5"/>
      <c r="G237" s="6"/>
      <c r="H237" s="6"/>
      <c r="I237" s="7"/>
      <c r="J237" s="7"/>
      <c r="K237" s="6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1.0" customHeight="1">
      <c r="A238" s="1"/>
      <c r="B238" s="6"/>
      <c r="C238" s="5"/>
      <c r="D238" s="5"/>
      <c r="E238" s="5"/>
      <c r="F238" s="5"/>
      <c r="G238" s="6"/>
      <c r="H238" s="6"/>
      <c r="I238" s="7"/>
      <c r="J238" s="7"/>
      <c r="K238" s="6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1.0" customHeight="1">
      <c r="A239" s="1"/>
      <c r="B239" s="6"/>
      <c r="C239" s="5"/>
      <c r="D239" s="5"/>
      <c r="E239" s="5"/>
      <c r="F239" s="5"/>
      <c r="G239" s="6"/>
      <c r="H239" s="6"/>
      <c r="I239" s="7"/>
      <c r="J239" s="7"/>
      <c r="K239" s="6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1.0" customHeight="1">
      <c r="A240" s="1"/>
      <c r="B240" s="6"/>
      <c r="C240" s="5"/>
      <c r="D240" s="5"/>
      <c r="E240" s="5"/>
      <c r="F240" s="5"/>
      <c r="G240" s="6"/>
      <c r="H240" s="6"/>
      <c r="I240" s="7"/>
      <c r="J240" s="7"/>
      <c r="K240" s="6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1.0" customHeight="1">
      <c r="A241" s="1"/>
      <c r="B241" s="6"/>
      <c r="C241" s="5"/>
      <c r="D241" s="5"/>
      <c r="E241" s="5"/>
      <c r="F241" s="5"/>
      <c r="G241" s="6"/>
      <c r="H241" s="6"/>
      <c r="I241" s="7"/>
      <c r="J241" s="7"/>
      <c r="K241" s="6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1.0" customHeight="1">
      <c r="A242" s="1"/>
      <c r="B242" s="6"/>
      <c r="C242" s="5"/>
      <c r="D242" s="5"/>
      <c r="E242" s="5"/>
      <c r="F242" s="5"/>
      <c r="G242" s="6"/>
      <c r="H242" s="6"/>
      <c r="I242" s="7"/>
      <c r="J242" s="7"/>
      <c r="K242" s="6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1.0" customHeight="1">
      <c r="A243" s="1"/>
      <c r="B243" s="6"/>
      <c r="C243" s="5"/>
      <c r="D243" s="5"/>
      <c r="E243" s="5"/>
      <c r="F243" s="5"/>
      <c r="G243" s="6"/>
      <c r="H243" s="6"/>
      <c r="I243" s="7"/>
      <c r="J243" s="7"/>
      <c r="K243" s="6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1.0" customHeight="1">
      <c r="A244" s="1"/>
      <c r="B244" s="6"/>
      <c r="C244" s="5"/>
      <c r="D244" s="5"/>
      <c r="E244" s="5"/>
      <c r="F244" s="5"/>
      <c r="G244" s="6"/>
      <c r="H244" s="6"/>
      <c r="I244" s="7"/>
      <c r="J244" s="7"/>
      <c r="K244" s="6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1.0" customHeight="1">
      <c r="A245" s="1"/>
      <c r="B245" s="6"/>
      <c r="C245" s="5"/>
      <c r="D245" s="5"/>
      <c r="E245" s="5"/>
      <c r="F245" s="5"/>
      <c r="G245" s="6"/>
      <c r="H245" s="6"/>
      <c r="I245" s="7"/>
      <c r="J245" s="7"/>
      <c r="K245" s="6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1.0" customHeight="1">
      <c r="A246" s="1"/>
      <c r="B246" s="6"/>
      <c r="C246" s="5"/>
      <c r="D246" s="5"/>
      <c r="E246" s="5"/>
      <c r="F246" s="5"/>
      <c r="G246" s="6"/>
      <c r="H246" s="6"/>
      <c r="I246" s="7"/>
      <c r="J246" s="7"/>
      <c r="K246" s="6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1.0" customHeight="1">
      <c r="A247" s="1"/>
      <c r="B247" s="6"/>
      <c r="C247" s="5"/>
      <c r="D247" s="5"/>
      <c r="E247" s="5"/>
      <c r="F247" s="5"/>
      <c r="G247" s="6"/>
      <c r="H247" s="6"/>
      <c r="I247" s="7"/>
      <c r="J247" s="7"/>
      <c r="K247" s="6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1.0" customHeight="1">
      <c r="A248" s="1"/>
      <c r="B248" s="6"/>
      <c r="C248" s="5"/>
      <c r="D248" s="5"/>
      <c r="E248" s="5"/>
      <c r="F248" s="5"/>
      <c r="G248" s="6"/>
      <c r="H248" s="6"/>
      <c r="I248" s="7"/>
      <c r="J248" s="7"/>
      <c r="K248" s="6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1.0" customHeight="1">
      <c r="A249" s="1"/>
      <c r="B249" s="6"/>
      <c r="C249" s="5"/>
      <c r="D249" s="5"/>
      <c r="E249" s="5"/>
      <c r="F249" s="5"/>
      <c r="G249" s="6"/>
      <c r="H249" s="6"/>
      <c r="I249" s="7"/>
      <c r="J249" s="7"/>
      <c r="K249" s="6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1.0" customHeight="1">
      <c r="A250" s="1"/>
      <c r="B250" s="6"/>
      <c r="C250" s="5"/>
      <c r="D250" s="5"/>
      <c r="E250" s="5"/>
      <c r="F250" s="5"/>
      <c r="G250" s="6"/>
      <c r="H250" s="6"/>
      <c r="I250" s="7"/>
      <c r="J250" s="7"/>
      <c r="K250" s="6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1.0" customHeight="1">
      <c r="A251" s="1"/>
      <c r="B251" s="6"/>
      <c r="C251" s="5"/>
      <c r="D251" s="5"/>
      <c r="E251" s="5"/>
      <c r="F251" s="5"/>
      <c r="G251" s="6"/>
      <c r="H251" s="6"/>
      <c r="I251" s="7"/>
      <c r="J251" s="7"/>
      <c r="K251" s="6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1.0" customHeight="1">
      <c r="A252" s="1"/>
      <c r="B252" s="6"/>
      <c r="C252" s="5"/>
      <c r="D252" s="5"/>
      <c r="E252" s="5"/>
      <c r="F252" s="5"/>
      <c r="G252" s="6"/>
      <c r="H252" s="6"/>
      <c r="I252" s="7"/>
      <c r="J252" s="7"/>
      <c r="K252" s="6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1.0" customHeight="1">
      <c r="A253" s="1"/>
      <c r="B253" s="6"/>
      <c r="C253" s="5"/>
      <c r="D253" s="5"/>
      <c r="E253" s="5"/>
      <c r="F253" s="5"/>
      <c r="G253" s="6"/>
      <c r="H253" s="6"/>
      <c r="I253" s="7"/>
      <c r="J253" s="7"/>
      <c r="K253" s="6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1.0" customHeight="1">
      <c r="A254" s="1"/>
      <c r="B254" s="6"/>
      <c r="C254" s="5"/>
      <c r="D254" s="5"/>
      <c r="E254" s="5"/>
      <c r="F254" s="5"/>
      <c r="G254" s="6"/>
      <c r="H254" s="6"/>
      <c r="I254" s="7"/>
      <c r="J254" s="7"/>
      <c r="K254" s="6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1.0" customHeight="1">
      <c r="A255" s="1"/>
      <c r="B255" s="6"/>
      <c r="C255" s="5"/>
      <c r="D255" s="5"/>
      <c r="E255" s="5"/>
      <c r="F255" s="5"/>
      <c r="G255" s="6"/>
      <c r="H255" s="6"/>
      <c r="I255" s="7"/>
      <c r="J255" s="7"/>
      <c r="K255" s="6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1.0" customHeight="1">
      <c r="A256" s="1"/>
      <c r="B256" s="6"/>
      <c r="C256" s="5"/>
      <c r="D256" s="5"/>
      <c r="E256" s="5"/>
      <c r="F256" s="5"/>
      <c r="G256" s="6"/>
      <c r="H256" s="6"/>
      <c r="I256" s="7"/>
      <c r="J256" s="7"/>
      <c r="K256" s="6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1.0" customHeight="1">
      <c r="A257" s="1"/>
      <c r="B257" s="6"/>
      <c r="C257" s="5"/>
      <c r="D257" s="5"/>
      <c r="E257" s="5"/>
      <c r="F257" s="5"/>
      <c r="G257" s="6"/>
      <c r="H257" s="6"/>
      <c r="I257" s="7"/>
      <c r="J257" s="7"/>
      <c r="K257" s="6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1.0" customHeight="1">
      <c r="A258" s="1"/>
      <c r="B258" s="6"/>
      <c r="C258" s="5"/>
      <c r="D258" s="5"/>
      <c r="E258" s="5"/>
      <c r="F258" s="5"/>
      <c r="G258" s="6"/>
      <c r="H258" s="6"/>
      <c r="I258" s="7"/>
      <c r="J258" s="7"/>
      <c r="K258" s="6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1.0" customHeight="1">
      <c r="A259" s="1"/>
      <c r="B259" s="6"/>
      <c r="C259" s="5"/>
      <c r="D259" s="5"/>
      <c r="E259" s="5"/>
      <c r="F259" s="5"/>
      <c r="G259" s="6"/>
      <c r="H259" s="6"/>
      <c r="I259" s="7"/>
      <c r="J259" s="7"/>
      <c r="K259" s="6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1.0" customHeight="1">
      <c r="A260" s="1"/>
      <c r="B260" s="6"/>
      <c r="C260" s="5"/>
      <c r="D260" s="5"/>
      <c r="E260" s="5"/>
      <c r="F260" s="5"/>
      <c r="G260" s="6"/>
      <c r="H260" s="6"/>
      <c r="I260" s="7"/>
      <c r="J260" s="7"/>
      <c r="K260" s="6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1.0" customHeight="1">
      <c r="A261" s="1"/>
      <c r="B261" s="6"/>
      <c r="C261" s="5"/>
      <c r="D261" s="5"/>
      <c r="E261" s="5"/>
      <c r="F261" s="5"/>
      <c r="G261" s="6"/>
      <c r="H261" s="6"/>
      <c r="I261" s="7"/>
      <c r="J261" s="7"/>
      <c r="K261" s="6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1.0" customHeight="1">
      <c r="A262" s="1"/>
      <c r="B262" s="6"/>
      <c r="C262" s="5"/>
      <c r="D262" s="5"/>
      <c r="E262" s="5"/>
      <c r="F262" s="5"/>
      <c r="G262" s="6"/>
      <c r="H262" s="6"/>
      <c r="I262" s="7"/>
      <c r="J262" s="7"/>
      <c r="K262" s="6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1.0" customHeight="1">
      <c r="A263" s="1"/>
      <c r="B263" s="6"/>
      <c r="C263" s="5"/>
      <c r="D263" s="5"/>
      <c r="E263" s="5"/>
      <c r="F263" s="5"/>
      <c r="G263" s="6"/>
      <c r="H263" s="6"/>
      <c r="I263" s="7"/>
      <c r="J263" s="7"/>
      <c r="K263" s="6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1.0" customHeight="1">
      <c r="A264" s="1"/>
      <c r="B264" s="6"/>
      <c r="C264" s="5"/>
      <c r="D264" s="5"/>
      <c r="E264" s="5"/>
      <c r="F264" s="5"/>
      <c r="G264" s="6"/>
      <c r="H264" s="6"/>
      <c r="I264" s="7"/>
      <c r="J264" s="7"/>
      <c r="K264" s="6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1.0" customHeight="1">
      <c r="A265" s="1"/>
      <c r="B265" s="6"/>
      <c r="C265" s="5"/>
      <c r="D265" s="5"/>
      <c r="E265" s="5"/>
      <c r="F265" s="5"/>
      <c r="G265" s="6"/>
      <c r="H265" s="6"/>
      <c r="I265" s="7"/>
      <c r="J265" s="7"/>
      <c r="K265" s="6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1.0" customHeight="1">
      <c r="A266" s="1"/>
      <c r="B266" s="6"/>
      <c r="C266" s="5"/>
      <c r="D266" s="5"/>
      <c r="E266" s="5"/>
      <c r="F266" s="5"/>
      <c r="G266" s="6"/>
      <c r="H266" s="6"/>
      <c r="I266" s="7"/>
      <c r="J266" s="7"/>
      <c r="K266" s="6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1.0" customHeight="1">
      <c r="A267" s="1"/>
      <c r="B267" s="6"/>
      <c r="C267" s="5"/>
      <c r="D267" s="5"/>
      <c r="E267" s="5"/>
      <c r="F267" s="5"/>
      <c r="G267" s="6"/>
      <c r="H267" s="6"/>
      <c r="I267" s="7"/>
      <c r="J267" s="7"/>
      <c r="K267" s="6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1.0" customHeight="1">
      <c r="A268" s="1"/>
      <c r="B268" s="6"/>
      <c r="C268" s="5"/>
      <c r="D268" s="5"/>
      <c r="E268" s="5"/>
      <c r="F268" s="5"/>
      <c r="G268" s="6"/>
      <c r="H268" s="6"/>
      <c r="I268" s="7"/>
      <c r="J268" s="7"/>
      <c r="K268" s="6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1.0" customHeight="1">
      <c r="A269" s="1"/>
      <c r="B269" s="6"/>
      <c r="C269" s="5"/>
      <c r="D269" s="5"/>
      <c r="E269" s="5"/>
      <c r="F269" s="5"/>
      <c r="G269" s="6"/>
      <c r="H269" s="6"/>
      <c r="I269" s="7"/>
      <c r="J269" s="7"/>
      <c r="K269" s="6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1.0" customHeight="1">
      <c r="A270" s="1"/>
      <c r="B270" s="6"/>
      <c r="C270" s="5"/>
      <c r="D270" s="5"/>
      <c r="E270" s="5"/>
      <c r="F270" s="5"/>
      <c r="G270" s="6"/>
      <c r="H270" s="6"/>
      <c r="I270" s="7"/>
      <c r="J270" s="7"/>
      <c r="K270" s="6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1.0" customHeight="1">
      <c r="A271" s="1"/>
      <c r="B271" s="6"/>
      <c r="C271" s="5"/>
      <c r="D271" s="5"/>
      <c r="E271" s="5"/>
      <c r="F271" s="5"/>
      <c r="G271" s="6"/>
      <c r="H271" s="6"/>
      <c r="I271" s="7"/>
      <c r="J271" s="7"/>
      <c r="K271" s="6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1.0" customHeight="1">
      <c r="A272" s="1"/>
      <c r="B272" s="6"/>
      <c r="C272" s="5"/>
      <c r="D272" s="5"/>
      <c r="E272" s="5"/>
      <c r="F272" s="5"/>
      <c r="G272" s="6"/>
      <c r="H272" s="6"/>
      <c r="I272" s="7"/>
      <c r="J272" s="7"/>
      <c r="K272" s="6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1.0" customHeight="1">
      <c r="A273" s="1"/>
      <c r="B273" s="6"/>
      <c r="C273" s="5"/>
      <c r="D273" s="5"/>
      <c r="E273" s="5"/>
      <c r="F273" s="5"/>
      <c r="G273" s="6"/>
      <c r="H273" s="6"/>
      <c r="I273" s="7"/>
      <c r="J273" s="7"/>
      <c r="K273" s="6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1.0" customHeight="1">
      <c r="A274" s="1"/>
      <c r="B274" s="6"/>
      <c r="C274" s="5"/>
      <c r="D274" s="5"/>
      <c r="E274" s="5"/>
      <c r="F274" s="5"/>
      <c r="G274" s="6"/>
      <c r="H274" s="6"/>
      <c r="I274" s="7"/>
      <c r="J274" s="7"/>
      <c r="K274" s="6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1.0" customHeight="1">
      <c r="A275" s="1"/>
      <c r="B275" s="6"/>
      <c r="C275" s="5"/>
      <c r="D275" s="5"/>
      <c r="E275" s="5"/>
      <c r="F275" s="5"/>
      <c r="G275" s="6"/>
      <c r="H275" s="6"/>
      <c r="I275" s="7"/>
      <c r="J275" s="7"/>
      <c r="K275" s="6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1.0" customHeight="1">
      <c r="A276" s="1"/>
      <c r="B276" s="6"/>
      <c r="C276" s="5"/>
      <c r="D276" s="5"/>
      <c r="E276" s="5"/>
      <c r="F276" s="5"/>
      <c r="G276" s="6"/>
      <c r="H276" s="6"/>
      <c r="I276" s="7"/>
      <c r="J276" s="7"/>
      <c r="K276" s="6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1.0" customHeight="1">
      <c r="A277" s="1"/>
      <c r="B277" s="6"/>
      <c r="C277" s="5"/>
      <c r="D277" s="5"/>
      <c r="E277" s="5"/>
      <c r="F277" s="5"/>
      <c r="G277" s="6"/>
      <c r="H277" s="6"/>
      <c r="I277" s="7"/>
      <c r="J277" s="7"/>
      <c r="K277" s="6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1.0" customHeight="1">
      <c r="A278" s="1"/>
      <c r="B278" s="6"/>
      <c r="C278" s="5"/>
      <c r="D278" s="5"/>
      <c r="E278" s="5"/>
      <c r="F278" s="5"/>
      <c r="G278" s="6"/>
      <c r="H278" s="6"/>
      <c r="I278" s="7"/>
      <c r="J278" s="7"/>
      <c r="K278" s="6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1.0" customHeight="1">
      <c r="A279" s="1"/>
      <c r="B279" s="6"/>
      <c r="C279" s="5"/>
      <c r="D279" s="5"/>
      <c r="E279" s="5"/>
      <c r="F279" s="5"/>
      <c r="G279" s="6"/>
      <c r="H279" s="6"/>
      <c r="I279" s="7"/>
      <c r="J279" s="7"/>
      <c r="K279" s="6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1.0" customHeight="1">
      <c r="A280" s="1"/>
      <c r="B280" s="6"/>
      <c r="C280" s="5"/>
      <c r="D280" s="5"/>
      <c r="E280" s="5"/>
      <c r="F280" s="5"/>
      <c r="G280" s="6"/>
      <c r="H280" s="6"/>
      <c r="I280" s="7"/>
      <c r="J280" s="7"/>
      <c r="K280" s="6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1.0" customHeight="1">
      <c r="A281" s="1"/>
      <c r="B281" s="6"/>
      <c r="C281" s="5"/>
      <c r="D281" s="5"/>
      <c r="E281" s="5"/>
      <c r="F281" s="5"/>
      <c r="G281" s="6"/>
      <c r="H281" s="6"/>
      <c r="I281" s="7"/>
      <c r="J281" s="7"/>
      <c r="K281" s="6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1.0" customHeight="1">
      <c r="A282" s="1"/>
      <c r="B282" s="6"/>
      <c r="C282" s="5"/>
      <c r="D282" s="5"/>
      <c r="E282" s="5"/>
      <c r="F282" s="5"/>
      <c r="G282" s="6"/>
      <c r="H282" s="6"/>
      <c r="I282" s="7"/>
      <c r="J282" s="7"/>
      <c r="K282" s="6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1.0" customHeight="1">
      <c r="A283" s="1"/>
      <c r="B283" s="6"/>
      <c r="C283" s="5"/>
      <c r="D283" s="5"/>
      <c r="E283" s="5"/>
      <c r="F283" s="5"/>
      <c r="G283" s="6"/>
      <c r="H283" s="6"/>
      <c r="I283" s="7"/>
      <c r="J283" s="7"/>
      <c r="K283" s="6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1.0" customHeight="1">
      <c r="A284" s="1"/>
      <c r="B284" s="6"/>
      <c r="C284" s="5"/>
      <c r="D284" s="5"/>
      <c r="E284" s="5"/>
      <c r="F284" s="5"/>
      <c r="G284" s="6"/>
      <c r="H284" s="6"/>
      <c r="I284" s="7"/>
      <c r="J284" s="7"/>
      <c r="K284" s="6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1.0" customHeight="1">
      <c r="A285" s="1"/>
      <c r="B285" s="6"/>
      <c r="C285" s="5"/>
      <c r="D285" s="5"/>
      <c r="E285" s="5"/>
      <c r="F285" s="5"/>
      <c r="G285" s="6"/>
      <c r="H285" s="6"/>
      <c r="I285" s="7"/>
      <c r="J285" s="7"/>
      <c r="K285" s="6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1.0" customHeight="1">
      <c r="A286" s="1"/>
      <c r="B286" s="6"/>
      <c r="C286" s="5"/>
      <c r="D286" s="5"/>
      <c r="E286" s="5"/>
      <c r="F286" s="5"/>
      <c r="G286" s="6"/>
      <c r="H286" s="6"/>
      <c r="I286" s="7"/>
      <c r="J286" s="7"/>
      <c r="K286" s="6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1.0" customHeight="1">
      <c r="A287" s="1"/>
      <c r="B287" s="6"/>
      <c r="C287" s="5"/>
      <c r="D287" s="5"/>
      <c r="E287" s="5"/>
      <c r="F287" s="5"/>
      <c r="G287" s="6"/>
      <c r="H287" s="6"/>
      <c r="I287" s="7"/>
      <c r="J287" s="7"/>
      <c r="K287" s="6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1.0" customHeight="1">
      <c r="A288" s="1"/>
      <c r="B288" s="6"/>
      <c r="C288" s="5"/>
      <c r="D288" s="5"/>
      <c r="E288" s="5"/>
      <c r="F288" s="5"/>
      <c r="G288" s="6"/>
      <c r="H288" s="6"/>
      <c r="I288" s="7"/>
      <c r="J288" s="7"/>
      <c r="K288" s="6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1.0" customHeight="1">
      <c r="A289" s="1"/>
      <c r="B289" s="6"/>
      <c r="C289" s="5"/>
      <c r="D289" s="5"/>
      <c r="E289" s="5"/>
      <c r="F289" s="5"/>
      <c r="G289" s="6"/>
      <c r="H289" s="6"/>
      <c r="I289" s="7"/>
      <c r="J289" s="7"/>
      <c r="K289" s="6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1.0" customHeight="1">
      <c r="A290" s="1"/>
      <c r="B290" s="6"/>
      <c r="C290" s="5"/>
      <c r="D290" s="5"/>
      <c r="E290" s="5"/>
      <c r="F290" s="5"/>
      <c r="G290" s="6"/>
      <c r="H290" s="6"/>
      <c r="I290" s="7"/>
      <c r="J290" s="7"/>
      <c r="K290" s="6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1.0" customHeight="1">
      <c r="A291" s="1"/>
      <c r="B291" s="6"/>
      <c r="C291" s="5"/>
      <c r="D291" s="5"/>
      <c r="E291" s="5"/>
      <c r="F291" s="5"/>
      <c r="G291" s="6"/>
      <c r="H291" s="6"/>
      <c r="I291" s="7"/>
      <c r="J291" s="7"/>
      <c r="K291" s="6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1.0" customHeight="1">
      <c r="A292" s="1"/>
      <c r="B292" s="6"/>
      <c r="C292" s="5"/>
      <c r="D292" s="5"/>
      <c r="E292" s="5"/>
      <c r="F292" s="5"/>
      <c r="G292" s="6"/>
      <c r="H292" s="6"/>
      <c r="I292" s="7"/>
      <c r="J292" s="7"/>
      <c r="K292" s="6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1.0" customHeight="1">
      <c r="A293" s="1"/>
      <c r="B293" s="6"/>
      <c r="C293" s="5"/>
      <c r="D293" s="5"/>
      <c r="E293" s="5"/>
      <c r="F293" s="5"/>
      <c r="G293" s="6"/>
      <c r="H293" s="6"/>
      <c r="I293" s="7"/>
      <c r="J293" s="7"/>
      <c r="K293" s="6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1.0" customHeight="1">
      <c r="A294" s="1"/>
      <c r="B294" s="6"/>
      <c r="C294" s="5"/>
      <c r="D294" s="5"/>
      <c r="E294" s="5"/>
      <c r="F294" s="5"/>
      <c r="G294" s="6"/>
      <c r="H294" s="6"/>
      <c r="I294" s="7"/>
      <c r="J294" s="7"/>
      <c r="K294" s="6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1.0" customHeight="1">
      <c r="A295" s="1"/>
      <c r="B295" s="6"/>
      <c r="C295" s="5"/>
      <c r="D295" s="5"/>
      <c r="E295" s="5"/>
      <c r="F295" s="5"/>
      <c r="G295" s="6"/>
      <c r="H295" s="6"/>
      <c r="I295" s="7"/>
      <c r="J295" s="7"/>
      <c r="K295" s="6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1.0" customHeight="1">
      <c r="A296" s="1"/>
      <c r="B296" s="6"/>
      <c r="C296" s="5"/>
      <c r="D296" s="5"/>
      <c r="E296" s="5"/>
      <c r="F296" s="5"/>
      <c r="G296" s="6"/>
      <c r="H296" s="6"/>
      <c r="I296" s="7"/>
      <c r="J296" s="7"/>
      <c r="K296" s="6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1.0" customHeight="1">
      <c r="A297" s="1"/>
      <c r="B297" s="6"/>
      <c r="C297" s="5"/>
      <c r="D297" s="5"/>
      <c r="E297" s="5"/>
      <c r="F297" s="5"/>
      <c r="G297" s="6"/>
      <c r="H297" s="6"/>
      <c r="I297" s="7"/>
      <c r="J297" s="7"/>
      <c r="K297" s="6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1.0" customHeight="1">
      <c r="A298" s="1"/>
      <c r="B298" s="6"/>
      <c r="C298" s="5"/>
      <c r="D298" s="5"/>
      <c r="E298" s="5"/>
      <c r="F298" s="5"/>
      <c r="G298" s="6"/>
      <c r="H298" s="6"/>
      <c r="I298" s="7"/>
      <c r="J298" s="7"/>
      <c r="K298" s="6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1.0" customHeight="1">
      <c r="A299" s="1"/>
      <c r="B299" s="6"/>
      <c r="C299" s="5"/>
      <c r="D299" s="5"/>
      <c r="E299" s="5"/>
      <c r="F299" s="5"/>
      <c r="G299" s="6"/>
      <c r="H299" s="6"/>
      <c r="I299" s="7"/>
      <c r="J299" s="7"/>
      <c r="K299" s="6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1.0" customHeight="1">
      <c r="A300" s="1"/>
      <c r="B300" s="6"/>
      <c r="C300" s="5"/>
      <c r="D300" s="5"/>
      <c r="E300" s="5"/>
      <c r="F300" s="5"/>
      <c r="G300" s="6"/>
      <c r="H300" s="6"/>
      <c r="I300" s="7"/>
      <c r="J300" s="7"/>
      <c r="K300" s="6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1.0" customHeight="1">
      <c r="A301" s="1"/>
      <c r="B301" s="6"/>
      <c r="C301" s="5"/>
      <c r="D301" s="5"/>
      <c r="E301" s="5"/>
      <c r="F301" s="5"/>
      <c r="G301" s="6"/>
      <c r="H301" s="6"/>
      <c r="I301" s="7"/>
      <c r="J301" s="7"/>
      <c r="K301" s="6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1.0" customHeight="1">
      <c r="A302" s="1"/>
      <c r="B302" s="6"/>
      <c r="C302" s="5"/>
      <c r="D302" s="5"/>
      <c r="E302" s="5"/>
      <c r="F302" s="5"/>
      <c r="G302" s="6"/>
      <c r="H302" s="6"/>
      <c r="I302" s="7"/>
      <c r="J302" s="7"/>
      <c r="K302" s="6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1.0" customHeight="1">
      <c r="A303" s="1"/>
      <c r="B303" s="6"/>
      <c r="C303" s="5"/>
      <c r="D303" s="5"/>
      <c r="E303" s="5"/>
      <c r="F303" s="5"/>
      <c r="G303" s="6"/>
      <c r="H303" s="6"/>
      <c r="I303" s="7"/>
      <c r="J303" s="7"/>
      <c r="K303" s="6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1.0" customHeight="1">
      <c r="A304" s="1"/>
      <c r="B304" s="6"/>
      <c r="C304" s="5"/>
      <c r="D304" s="5"/>
      <c r="E304" s="5"/>
      <c r="F304" s="5"/>
      <c r="G304" s="6"/>
      <c r="H304" s="6"/>
      <c r="I304" s="7"/>
      <c r="J304" s="7"/>
      <c r="K304" s="6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1.0" customHeight="1">
      <c r="A305" s="1"/>
      <c r="B305" s="6"/>
      <c r="C305" s="5"/>
      <c r="D305" s="5"/>
      <c r="E305" s="5"/>
      <c r="F305" s="5"/>
      <c r="G305" s="6"/>
      <c r="H305" s="6"/>
      <c r="I305" s="7"/>
      <c r="J305" s="7"/>
      <c r="K305" s="6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1.0" customHeight="1">
      <c r="A306" s="1"/>
      <c r="B306" s="6"/>
      <c r="C306" s="5"/>
      <c r="D306" s="5"/>
      <c r="E306" s="5"/>
      <c r="F306" s="5"/>
      <c r="G306" s="6"/>
      <c r="H306" s="6"/>
      <c r="I306" s="7"/>
      <c r="J306" s="7"/>
      <c r="K306" s="6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1.0" customHeight="1">
      <c r="A307" s="1"/>
      <c r="B307" s="6"/>
      <c r="C307" s="5"/>
      <c r="D307" s="5"/>
      <c r="E307" s="5"/>
      <c r="F307" s="5"/>
      <c r="G307" s="6"/>
      <c r="H307" s="6"/>
      <c r="I307" s="7"/>
      <c r="J307" s="7"/>
      <c r="K307" s="6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1.0" customHeight="1">
      <c r="A308" s="1"/>
      <c r="B308" s="6"/>
      <c r="C308" s="5"/>
      <c r="D308" s="5"/>
      <c r="E308" s="5"/>
      <c r="F308" s="5"/>
      <c r="G308" s="6"/>
      <c r="H308" s="6"/>
      <c r="I308" s="7"/>
      <c r="J308" s="7"/>
      <c r="K308" s="6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1.0" customHeight="1">
      <c r="A309" s="1"/>
      <c r="B309" s="6"/>
      <c r="C309" s="5"/>
      <c r="D309" s="5"/>
      <c r="E309" s="5"/>
      <c r="F309" s="5"/>
      <c r="G309" s="6"/>
      <c r="H309" s="6"/>
      <c r="I309" s="7"/>
      <c r="J309" s="7"/>
      <c r="K309" s="6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1.0" customHeight="1">
      <c r="A310" s="1"/>
      <c r="B310" s="6"/>
      <c r="C310" s="5"/>
      <c r="D310" s="5"/>
      <c r="E310" s="5"/>
      <c r="F310" s="5"/>
      <c r="G310" s="6"/>
      <c r="H310" s="6"/>
      <c r="I310" s="7"/>
      <c r="J310" s="7"/>
      <c r="K310" s="6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1.0" customHeight="1">
      <c r="A311" s="1"/>
      <c r="B311" s="6"/>
      <c r="C311" s="5"/>
      <c r="D311" s="5"/>
      <c r="E311" s="5"/>
      <c r="F311" s="5"/>
      <c r="G311" s="6"/>
      <c r="H311" s="6"/>
      <c r="I311" s="7"/>
      <c r="J311" s="7"/>
      <c r="K311" s="6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1.0" customHeight="1">
      <c r="A312" s="1"/>
      <c r="B312" s="6"/>
      <c r="C312" s="5"/>
      <c r="D312" s="5"/>
      <c r="E312" s="5"/>
      <c r="F312" s="5"/>
      <c r="G312" s="6"/>
      <c r="H312" s="6"/>
      <c r="I312" s="7"/>
      <c r="J312" s="7"/>
      <c r="K312" s="6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1.0" customHeight="1">
      <c r="A313" s="1"/>
      <c r="B313" s="6"/>
      <c r="C313" s="5"/>
      <c r="D313" s="5"/>
      <c r="E313" s="5"/>
      <c r="F313" s="5"/>
      <c r="G313" s="6"/>
      <c r="H313" s="6"/>
      <c r="I313" s="7"/>
      <c r="J313" s="7"/>
      <c r="K313" s="6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1.0" customHeight="1">
      <c r="A314" s="1"/>
      <c r="B314" s="6"/>
      <c r="C314" s="5"/>
      <c r="D314" s="5"/>
      <c r="E314" s="5"/>
      <c r="F314" s="5"/>
      <c r="G314" s="6"/>
      <c r="H314" s="6"/>
      <c r="I314" s="7"/>
      <c r="J314" s="7"/>
      <c r="K314" s="6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1.0" customHeight="1">
      <c r="A315" s="1"/>
      <c r="B315" s="6"/>
      <c r="C315" s="5"/>
      <c r="D315" s="5"/>
      <c r="E315" s="5"/>
      <c r="F315" s="5"/>
      <c r="G315" s="6"/>
      <c r="H315" s="6"/>
      <c r="I315" s="7"/>
      <c r="J315" s="7"/>
      <c r="K315" s="6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1.0" customHeight="1">
      <c r="A316" s="1"/>
      <c r="B316" s="6"/>
      <c r="C316" s="5"/>
      <c r="D316" s="5"/>
      <c r="E316" s="5"/>
      <c r="F316" s="5"/>
      <c r="G316" s="6"/>
      <c r="H316" s="6"/>
      <c r="I316" s="7"/>
      <c r="J316" s="7"/>
      <c r="K316" s="6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1.0" customHeight="1">
      <c r="A317" s="1"/>
      <c r="B317" s="6"/>
      <c r="C317" s="5"/>
      <c r="D317" s="5"/>
      <c r="E317" s="5"/>
      <c r="F317" s="5"/>
      <c r="G317" s="6"/>
      <c r="H317" s="6"/>
      <c r="I317" s="7"/>
      <c r="J317" s="7"/>
      <c r="K317" s="6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1.0" customHeight="1">
      <c r="A318" s="1"/>
      <c r="B318" s="6"/>
      <c r="C318" s="5"/>
      <c r="D318" s="5"/>
      <c r="E318" s="5"/>
      <c r="F318" s="5"/>
      <c r="G318" s="6"/>
      <c r="H318" s="6"/>
      <c r="I318" s="7"/>
      <c r="J318" s="7"/>
      <c r="K318" s="6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1.0" customHeight="1">
      <c r="A319" s="1"/>
      <c r="B319" s="6"/>
      <c r="C319" s="5"/>
      <c r="D319" s="5"/>
      <c r="E319" s="5"/>
      <c r="F319" s="5"/>
      <c r="G319" s="6"/>
      <c r="H319" s="6"/>
      <c r="I319" s="7"/>
      <c r="J319" s="7"/>
      <c r="K319" s="6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1.0" customHeight="1">
      <c r="A320" s="1"/>
      <c r="B320" s="6"/>
      <c r="C320" s="5"/>
      <c r="D320" s="5"/>
      <c r="E320" s="5"/>
      <c r="F320" s="5"/>
      <c r="G320" s="6"/>
      <c r="H320" s="6"/>
      <c r="I320" s="7"/>
      <c r="J320" s="7"/>
      <c r="K320" s="6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1.0" customHeight="1">
      <c r="A321" s="1"/>
      <c r="B321" s="6"/>
      <c r="C321" s="5"/>
      <c r="D321" s="5"/>
      <c r="E321" s="5"/>
      <c r="F321" s="5"/>
      <c r="G321" s="6"/>
      <c r="H321" s="6"/>
      <c r="I321" s="7"/>
      <c r="J321" s="7"/>
      <c r="K321" s="6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1.0" customHeight="1">
      <c r="A322" s="1"/>
      <c r="B322" s="6"/>
      <c r="C322" s="5"/>
      <c r="D322" s="5"/>
      <c r="E322" s="5"/>
      <c r="F322" s="5"/>
      <c r="G322" s="6"/>
      <c r="H322" s="6"/>
      <c r="I322" s="7"/>
      <c r="J322" s="7"/>
      <c r="K322" s="6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1.0" customHeight="1">
      <c r="A323" s="1"/>
      <c r="B323" s="6"/>
      <c r="C323" s="5"/>
      <c r="D323" s="5"/>
      <c r="E323" s="5"/>
      <c r="F323" s="5"/>
      <c r="G323" s="6"/>
      <c r="H323" s="6"/>
      <c r="I323" s="7"/>
      <c r="J323" s="7"/>
      <c r="K323" s="6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1.0" customHeight="1">
      <c r="A324" s="1"/>
      <c r="B324" s="6"/>
      <c r="C324" s="5"/>
      <c r="D324" s="5"/>
      <c r="E324" s="5"/>
      <c r="F324" s="5"/>
      <c r="G324" s="6"/>
      <c r="H324" s="6"/>
      <c r="I324" s="7"/>
      <c r="J324" s="7"/>
      <c r="K324" s="6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1.0" customHeight="1">
      <c r="A325" s="1"/>
      <c r="B325" s="6"/>
      <c r="C325" s="5"/>
      <c r="D325" s="5"/>
      <c r="E325" s="5"/>
      <c r="F325" s="5"/>
      <c r="G325" s="6"/>
      <c r="H325" s="6"/>
      <c r="I325" s="7"/>
      <c r="J325" s="7"/>
      <c r="K325" s="6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1.0" customHeight="1">
      <c r="A326" s="1"/>
      <c r="B326" s="6"/>
      <c r="C326" s="5"/>
      <c r="D326" s="5"/>
      <c r="E326" s="5"/>
      <c r="F326" s="5"/>
      <c r="G326" s="6"/>
      <c r="H326" s="6"/>
      <c r="I326" s="7"/>
      <c r="J326" s="7"/>
      <c r="K326" s="6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1.0" customHeight="1">
      <c r="A327" s="1"/>
      <c r="B327" s="6"/>
      <c r="C327" s="5"/>
      <c r="D327" s="5"/>
      <c r="E327" s="5"/>
      <c r="F327" s="5"/>
      <c r="G327" s="6"/>
      <c r="H327" s="6"/>
      <c r="I327" s="7"/>
      <c r="J327" s="7"/>
      <c r="K327" s="6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1.0" customHeight="1">
      <c r="A328" s="1"/>
      <c r="B328" s="6"/>
      <c r="C328" s="5"/>
      <c r="D328" s="5"/>
      <c r="E328" s="5"/>
      <c r="F328" s="5"/>
      <c r="G328" s="6"/>
      <c r="H328" s="6"/>
      <c r="I328" s="7"/>
      <c r="J328" s="7"/>
      <c r="K328" s="6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1.0" customHeight="1">
      <c r="A329" s="1"/>
      <c r="B329" s="6"/>
      <c r="C329" s="5"/>
      <c r="D329" s="5"/>
      <c r="E329" s="5"/>
      <c r="F329" s="5"/>
      <c r="G329" s="6"/>
      <c r="H329" s="6"/>
      <c r="I329" s="7"/>
      <c r="J329" s="7"/>
      <c r="K329" s="6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1.0" customHeight="1">
      <c r="A330" s="1"/>
      <c r="B330" s="6"/>
      <c r="C330" s="5"/>
      <c r="D330" s="5"/>
      <c r="E330" s="5"/>
      <c r="F330" s="5"/>
      <c r="G330" s="6"/>
      <c r="H330" s="6"/>
      <c r="I330" s="7"/>
      <c r="J330" s="7"/>
      <c r="K330" s="6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1.0" customHeight="1">
      <c r="A331" s="1"/>
      <c r="B331" s="6"/>
      <c r="C331" s="5"/>
      <c r="D331" s="5"/>
      <c r="E331" s="5"/>
      <c r="F331" s="5"/>
      <c r="G331" s="6"/>
      <c r="H331" s="6"/>
      <c r="I331" s="7"/>
      <c r="J331" s="7"/>
      <c r="K331" s="6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1.0" customHeight="1">
      <c r="A332" s="1"/>
      <c r="B332" s="6"/>
      <c r="C332" s="5"/>
      <c r="D332" s="5"/>
      <c r="E332" s="5"/>
      <c r="F332" s="5"/>
      <c r="G332" s="6"/>
      <c r="H332" s="6"/>
      <c r="I332" s="7"/>
      <c r="J332" s="7"/>
      <c r="K332" s="6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1.0" customHeight="1">
      <c r="A333" s="1"/>
      <c r="B333" s="6"/>
      <c r="C333" s="5"/>
      <c r="D333" s="5"/>
      <c r="E333" s="5"/>
      <c r="F333" s="5"/>
      <c r="G333" s="6"/>
      <c r="H333" s="6"/>
      <c r="I333" s="7"/>
      <c r="J333" s="7"/>
      <c r="K333" s="6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1.0" customHeight="1">
      <c r="A334" s="1"/>
      <c r="B334" s="6"/>
      <c r="C334" s="5"/>
      <c r="D334" s="5"/>
      <c r="E334" s="5"/>
      <c r="F334" s="5"/>
      <c r="G334" s="6"/>
      <c r="H334" s="6"/>
      <c r="I334" s="7"/>
      <c r="J334" s="7"/>
      <c r="K334" s="6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1.0" customHeight="1">
      <c r="A335" s="1"/>
      <c r="B335" s="6"/>
      <c r="C335" s="5"/>
      <c r="D335" s="5"/>
      <c r="E335" s="5"/>
      <c r="F335" s="5"/>
      <c r="G335" s="6"/>
      <c r="H335" s="6"/>
      <c r="I335" s="7"/>
      <c r="J335" s="7"/>
      <c r="K335" s="6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1.0" customHeight="1">
      <c r="A336" s="1"/>
      <c r="B336" s="6"/>
      <c r="C336" s="5"/>
      <c r="D336" s="5"/>
      <c r="E336" s="5"/>
      <c r="F336" s="5"/>
      <c r="G336" s="6"/>
      <c r="H336" s="6"/>
      <c r="I336" s="7"/>
      <c r="J336" s="7"/>
      <c r="K336" s="6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1.0" customHeight="1">
      <c r="A337" s="1"/>
      <c r="B337" s="6"/>
      <c r="C337" s="5"/>
      <c r="D337" s="5"/>
      <c r="E337" s="5"/>
      <c r="F337" s="5"/>
      <c r="G337" s="6"/>
      <c r="H337" s="6"/>
      <c r="I337" s="7"/>
      <c r="J337" s="7"/>
      <c r="K337" s="6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1.0" customHeight="1">
      <c r="A338" s="1"/>
      <c r="B338" s="6"/>
      <c r="C338" s="5"/>
      <c r="D338" s="5"/>
      <c r="E338" s="5"/>
      <c r="F338" s="5"/>
      <c r="G338" s="6"/>
      <c r="H338" s="6"/>
      <c r="I338" s="7"/>
      <c r="J338" s="7"/>
      <c r="K338" s="6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1.0" customHeight="1">
      <c r="A339" s="1"/>
      <c r="B339" s="6"/>
      <c r="C339" s="5"/>
      <c r="D339" s="5"/>
      <c r="E339" s="5"/>
      <c r="F339" s="5"/>
      <c r="G339" s="6"/>
      <c r="H339" s="6"/>
      <c r="I339" s="7"/>
      <c r="J339" s="7"/>
      <c r="K339" s="6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1.0" customHeight="1">
      <c r="A340" s="1"/>
      <c r="B340" s="6"/>
      <c r="C340" s="5"/>
      <c r="D340" s="5"/>
      <c r="E340" s="5"/>
      <c r="F340" s="5"/>
      <c r="G340" s="6"/>
      <c r="H340" s="6"/>
      <c r="I340" s="7"/>
      <c r="J340" s="7"/>
      <c r="K340" s="6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1.0" customHeight="1">
      <c r="A341" s="1"/>
      <c r="B341" s="6"/>
      <c r="C341" s="5"/>
      <c r="D341" s="5"/>
      <c r="E341" s="5"/>
      <c r="F341" s="5"/>
      <c r="G341" s="6"/>
      <c r="H341" s="6"/>
      <c r="I341" s="7"/>
      <c r="J341" s="7"/>
      <c r="K341" s="6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1.0" customHeight="1">
      <c r="A342" s="1"/>
      <c r="B342" s="6"/>
      <c r="C342" s="5"/>
      <c r="D342" s="5"/>
      <c r="E342" s="5"/>
      <c r="F342" s="5"/>
      <c r="G342" s="6"/>
      <c r="H342" s="6"/>
      <c r="I342" s="7"/>
      <c r="J342" s="7"/>
      <c r="K342" s="6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1.0" customHeight="1">
      <c r="A343" s="1"/>
      <c r="B343" s="6"/>
      <c r="C343" s="5"/>
      <c r="D343" s="5"/>
      <c r="E343" s="5"/>
      <c r="F343" s="5"/>
      <c r="G343" s="6"/>
      <c r="H343" s="6"/>
      <c r="I343" s="7"/>
      <c r="J343" s="7"/>
      <c r="K343" s="6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1.0" customHeight="1">
      <c r="A344" s="1"/>
      <c r="B344" s="6"/>
      <c r="C344" s="5"/>
      <c r="D344" s="5"/>
      <c r="E344" s="5"/>
      <c r="F344" s="5"/>
      <c r="G344" s="6"/>
      <c r="H344" s="6"/>
      <c r="I344" s="7"/>
      <c r="J344" s="7"/>
      <c r="K344" s="6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1.0" customHeight="1">
      <c r="A345" s="1"/>
      <c r="B345" s="6"/>
      <c r="C345" s="5"/>
      <c r="D345" s="5"/>
      <c r="E345" s="5"/>
      <c r="F345" s="5"/>
      <c r="G345" s="6"/>
      <c r="H345" s="6"/>
      <c r="I345" s="7"/>
      <c r="J345" s="7"/>
      <c r="K345" s="6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1.0" customHeight="1">
      <c r="A346" s="1"/>
      <c r="B346" s="6"/>
      <c r="C346" s="5"/>
      <c r="D346" s="5"/>
      <c r="E346" s="5"/>
      <c r="F346" s="5"/>
      <c r="G346" s="6"/>
      <c r="H346" s="6"/>
      <c r="I346" s="7"/>
      <c r="J346" s="7"/>
      <c r="K346" s="6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1.0" customHeight="1">
      <c r="A347" s="1"/>
      <c r="B347" s="6"/>
      <c r="C347" s="5"/>
      <c r="D347" s="5"/>
      <c r="E347" s="5"/>
      <c r="F347" s="5"/>
      <c r="G347" s="6"/>
      <c r="H347" s="6"/>
      <c r="I347" s="7"/>
      <c r="J347" s="7"/>
      <c r="K347" s="6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1.0" customHeight="1">
      <c r="A348" s="1"/>
      <c r="B348" s="6"/>
      <c r="C348" s="5"/>
      <c r="D348" s="5"/>
      <c r="E348" s="5"/>
      <c r="F348" s="5"/>
      <c r="G348" s="6"/>
      <c r="H348" s="6"/>
      <c r="I348" s="7"/>
      <c r="J348" s="7"/>
      <c r="K348" s="6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1.0" customHeight="1">
      <c r="A349" s="1"/>
      <c r="B349" s="6"/>
      <c r="C349" s="5"/>
      <c r="D349" s="5"/>
      <c r="E349" s="5"/>
      <c r="F349" s="5"/>
      <c r="G349" s="6"/>
      <c r="H349" s="6"/>
      <c r="I349" s="7"/>
      <c r="J349" s="7"/>
      <c r="K349" s="6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1.0" customHeight="1">
      <c r="A350" s="1"/>
      <c r="B350" s="6"/>
      <c r="C350" s="5"/>
      <c r="D350" s="5"/>
      <c r="E350" s="5"/>
      <c r="F350" s="5"/>
      <c r="G350" s="6"/>
      <c r="H350" s="6"/>
      <c r="I350" s="7"/>
      <c r="J350" s="7"/>
      <c r="K350" s="6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1.0" customHeight="1">
      <c r="A351" s="1"/>
      <c r="B351" s="6"/>
      <c r="C351" s="5"/>
      <c r="D351" s="5"/>
      <c r="E351" s="5"/>
      <c r="F351" s="5"/>
      <c r="G351" s="6"/>
      <c r="H351" s="6"/>
      <c r="I351" s="7"/>
      <c r="J351" s="7"/>
      <c r="K351" s="6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1.0" customHeight="1">
      <c r="A352" s="1"/>
      <c r="B352" s="6"/>
      <c r="C352" s="5"/>
      <c r="D352" s="5"/>
      <c r="E352" s="5"/>
      <c r="F352" s="5"/>
      <c r="G352" s="6"/>
      <c r="H352" s="6"/>
      <c r="I352" s="7"/>
      <c r="J352" s="7"/>
      <c r="K352" s="6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1.0" customHeight="1">
      <c r="A353" s="1"/>
      <c r="B353" s="6"/>
      <c r="C353" s="5"/>
      <c r="D353" s="5"/>
      <c r="E353" s="5"/>
      <c r="F353" s="5"/>
      <c r="G353" s="6"/>
      <c r="H353" s="6"/>
      <c r="I353" s="7"/>
      <c r="J353" s="7"/>
      <c r="K353" s="6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1.0" customHeight="1">
      <c r="A354" s="1"/>
      <c r="B354" s="6"/>
      <c r="C354" s="5"/>
      <c r="D354" s="5"/>
      <c r="E354" s="5"/>
      <c r="F354" s="5"/>
      <c r="G354" s="6"/>
      <c r="H354" s="6"/>
      <c r="I354" s="7"/>
      <c r="J354" s="7"/>
      <c r="K354" s="6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1.0" customHeight="1">
      <c r="A355" s="1"/>
      <c r="B355" s="6"/>
      <c r="C355" s="5"/>
      <c r="D355" s="5"/>
      <c r="E355" s="5"/>
      <c r="F355" s="5"/>
      <c r="G355" s="6"/>
      <c r="H355" s="6"/>
      <c r="I355" s="7"/>
      <c r="J355" s="7"/>
      <c r="K355" s="6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1.0" customHeight="1">
      <c r="A356" s="1"/>
      <c r="B356" s="6"/>
      <c r="C356" s="5"/>
      <c r="D356" s="5"/>
      <c r="E356" s="5"/>
      <c r="F356" s="5"/>
      <c r="G356" s="6"/>
      <c r="H356" s="6"/>
      <c r="I356" s="7"/>
      <c r="J356" s="7"/>
      <c r="K356" s="6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1.0" customHeight="1">
      <c r="A357" s="1"/>
      <c r="B357" s="6"/>
      <c r="C357" s="5"/>
      <c r="D357" s="5"/>
      <c r="E357" s="5"/>
      <c r="F357" s="5"/>
      <c r="G357" s="6"/>
      <c r="H357" s="6"/>
      <c r="I357" s="7"/>
      <c r="J357" s="7"/>
      <c r="K357" s="6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1.0" customHeight="1">
      <c r="A358" s="1"/>
      <c r="B358" s="6"/>
      <c r="C358" s="5"/>
      <c r="D358" s="5"/>
      <c r="E358" s="5"/>
      <c r="F358" s="5"/>
      <c r="G358" s="6"/>
      <c r="H358" s="6"/>
      <c r="I358" s="7"/>
      <c r="J358" s="7"/>
      <c r="K358" s="6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1.0" customHeight="1">
      <c r="A359" s="1"/>
      <c r="B359" s="6"/>
      <c r="C359" s="5"/>
      <c r="D359" s="5"/>
      <c r="E359" s="5"/>
      <c r="F359" s="5"/>
      <c r="G359" s="6"/>
      <c r="H359" s="6"/>
      <c r="I359" s="7"/>
      <c r="J359" s="7"/>
      <c r="K359" s="6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1.0" customHeight="1">
      <c r="A360" s="1"/>
      <c r="B360" s="6"/>
      <c r="C360" s="5"/>
      <c r="D360" s="5"/>
      <c r="E360" s="5"/>
      <c r="F360" s="5"/>
      <c r="G360" s="6"/>
      <c r="H360" s="6"/>
      <c r="I360" s="7"/>
      <c r="J360" s="7"/>
      <c r="K360" s="6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1.0" customHeight="1">
      <c r="A361" s="1"/>
      <c r="B361" s="6"/>
      <c r="C361" s="5"/>
      <c r="D361" s="5"/>
      <c r="E361" s="5"/>
      <c r="F361" s="5"/>
      <c r="G361" s="6"/>
      <c r="H361" s="6"/>
      <c r="I361" s="7"/>
      <c r="J361" s="7"/>
      <c r="K361" s="6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1.0" customHeight="1">
      <c r="A362" s="1"/>
      <c r="B362" s="6"/>
      <c r="C362" s="5"/>
      <c r="D362" s="5"/>
      <c r="E362" s="5"/>
      <c r="F362" s="5"/>
      <c r="G362" s="6"/>
      <c r="H362" s="6"/>
      <c r="I362" s="7"/>
      <c r="J362" s="7"/>
      <c r="K362" s="6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1.0" customHeight="1">
      <c r="A363" s="1"/>
      <c r="B363" s="6"/>
      <c r="C363" s="5"/>
      <c r="D363" s="5"/>
      <c r="E363" s="5"/>
      <c r="F363" s="5"/>
      <c r="G363" s="6"/>
      <c r="H363" s="6"/>
      <c r="I363" s="7"/>
      <c r="J363" s="7"/>
      <c r="K363" s="6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1.0" customHeight="1">
      <c r="A364" s="1"/>
      <c r="B364" s="6"/>
      <c r="C364" s="5"/>
      <c r="D364" s="5"/>
      <c r="E364" s="5"/>
      <c r="F364" s="5"/>
      <c r="G364" s="6"/>
      <c r="H364" s="6"/>
      <c r="I364" s="7"/>
      <c r="J364" s="7"/>
      <c r="K364" s="6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1.0" customHeight="1">
      <c r="A365" s="1"/>
      <c r="B365" s="6"/>
      <c r="C365" s="5"/>
      <c r="D365" s="5"/>
      <c r="E365" s="5"/>
      <c r="F365" s="5"/>
      <c r="G365" s="6"/>
      <c r="H365" s="6"/>
      <c r="I365" s="7"/>
      <c r="J365" s="7"/>
      <c r="K365" s="6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1.0" customHeight="1">
      <c r="A366" s="1"/>
      <c r="B366" s="6"/>
      <c r="C366" s="5"/>
      <c r="D366" s="5"/>
      <c r="E366" s="5"/>
      <c r="F366" s="5"/>
      <c r="G366" s="6"/>
      <c r="H366" s="6"/>
      <c r="I366" s="7"/>
      <c r="J366" s="7"/>
      <c r="K366" s="6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1.0" customHeight="1">
      <c r="A367" s="1"/>
      <c r="B367" s="6"/>
      <c r="C367" s="5"/>
      <c r="D367" s="5"/>
      <c r="E367" s="5"/>
      <c r="F367" s="5"/>
      <c r="G367" s="6"/>
      <c r="H367" s="6"/>
      <c r="I367" s="7"/>
      <c r="J367" s="7"/>
      <c r="K367" s="6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1.0" customHeight="1">
      <c r="A368" s="1"/>
      <c r="B368" s="6"/>
      <c r="C368" s="5"/>
      <c r="D368" s="5"/>
      <c r="E368" s="5"/>
      <c r="F368" s="5"/>
      <c r="G368" s="6"/>
      <c r="H368" s="6"/>
      <c r="I368" s="7"/>
      <c r="J368" s="7"/>
      <c r="K368" s="6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1.0" customHeight="1">
      <c r="A369" s="1"/>
      <c r="B369" s="6"/>
      <c r="C369" s="5"/>
      <c r="D369" s="5"/>
      <c r="E369" s="5"/>
      <c r="F369" s="5"/>
      <c r="G369" s="6"/>
      <c r="H369" s="6"/>
      <c r="I369" s="7"/>
      <c r="J369" s="7"/>
      <c r="K369" s="6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1.0" customHeight="1">
      <c r="A370" s="1"/>
      <c r="B370" s="6"/>
      <c r="C370" s="5"/>
      <c r="D370" s="5"/>
      <c r="E370" s="5"/>
      <c r="F370" s="5"/>
      <c r="G370" s="6"/>
      <c r="H370" s="6"/>
      <c r="I370" s="7"/>
      <c r="J370" s="7"/>
      <c r="K370" s="6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1.0" customHeight="1">
      <c r="A371" s="1"/>
      <c r="B371" s="6"/>
      <c r="C371" s="5"/>
      <c r="D371" s="5"/>
      <c r="E371" s="5"/>
      <c r="F371" s="5"/>
      <c r="G371" s="6"/>
      <c r="H371" s="6"/>
      <c r="I371" s="7"/>
      <c r="J371" s="7"/>
      <c r="K371" s="6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1.0" customHeight="1">
      <c r="A372" s="1"/>
      <c r="B372" s="6"/>
      <c r="C372" s="5"/>
      <c r="D372" s="5"/>
      <c r="E372" s="5"/>
      <c r="F372" s="5"/>
      <c r="G372" s="6"/>
      <c r="H372" s="6"/>
      <c r="I372" s="7"/>
      <c r="J372" s="7"/>
      <c r="K372" s="6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1.0" customHeight="1">
      <c r="A373" s="1"/>
      <c r="B373" s="6"/>
      <c r="C373" s="5"/>
      <c r="D373" s="5"/>
      <c r="E373" s="5"/>
      <c r="F373" s="5"/>
      <c r="G373" s="6"/>
      <c r="H373" s="6"/>
      <c r="I373" s="7"/>
      <c r="J373" s="7"/>
      <c r="K373" s="6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1.0" customHeight="1">
      <c r="A374" s="1"/>
      <c r="B374" s="6"/>
      <c r="C374" s="5"/>
      <c r="D374" s="5"/>
      <c r="E374" s="5"/>
      <c r="F374" s="5"/>
      <c r="G374" s="6"/>
      <c r="H374" s="6"/>
      <c r="I374" s="7"/>
      <c r="J374" s="7"/>
      <c r="K374" s="6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1.0" customHeight="1">
      <c r="A375" s="1"/>
      <c r="B375" s="6"/>
      <c r="C375" s="5"/>
      <c r="D375" s="5"/>
      <c r="E375" s="5"/>
      <c r="F375" s="5"/>
      <c r="G375" s="6"/>
      <c r="H375" s="6"/>
      <c r="I375" s="7"/>
      <c r="J375" s="7"/>
      <c r="K375" s="6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1.0" customHeight="1">
      <c r="A376" s="1"/>
      <c r="B376" s="6"/>
      <c r="C376" s="5"/>
      <c r="D376" s="5"/>
      <c r="E376" s="5"/>
      <c r="F376" s="5"/>
      <c r="G376" s="6"/>
      <c r="H376" s="6"/>
      <c r="I376" s="7"/>
      <c r="J376" s="7"/>
      <c r="K376" s="6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1.0" customHeight="1">
      <c r="A377" s="1"/>
      <c r="B377" s="6"/>
      <c r="C377" s="5"/>
      <c r="D377" s="5"/>
      <c r="E377" s="5"/>
      <c r="F377" s="5"/>
      <c r="G377" s="6"/>
      <c r="H377" s="6"/>
      <c r="I377" s="7"/>
      <c r="J377" s="7"/>
      <c r="K377" s="6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1.0" customHeight="1">
      <c r="A378" s="1"/>
      <c r="B378" s="6"/>
      <c r="C378" s="5"/>
      <c r="D378" s="5"/>
      <c r="E378" s="5"/>
      <c r="F378" s="5"/>
      <c r="G378" s="6"/>
      <c r="H378" s="6"/>
      <c r="I378" s="7"/>
      <c r="J378" s="7"/>
      <c r="K378" s="6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1.0" customHeight="1">
      <c r="A379" s="1"/>
      <c r="B379" s="6"/>
      <c r="C379" s="5"/>
      <c r="D379" s="5"/>
      <c r="E379" s="5"/>
      <c r="F379" s="5"/>
      <c r="G379" s="6"/>
      <c r="H379" s="6"/>
      <c r="I379" s="7"/>
      <c r="J379" s="7"/>
      <c r="K379" s="6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1.0" customHeight="1">
      <c r="A380" s="1"/>
      <c r="B380" s="6"/>
      <c r="C380" s="5"/>
      <c r="D380" s="5"/>
      <c r="E380" s="5"/>
      <c r="F380" s="5"/>
      <c r="G380" s="6"/>
      <c r="H380" s="6"/>
      <c r="I380" s="7"/>
      <c r="J380" s="7"/>
      <c r="K380" s="6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1.0" customHeight="1">
      <c r="A381" s="1"/>
      <c r="B381" s="6"/>
      <c r="C381" s="5"/>
      <c r="D381" s="5"/>
      <c r="E381" s="5"/>
      <c r="F381" s="5"/>
      <c r="G381" s="6"/>
      <c r="H381" s="6"/>
      <c r="I381" s="7"/>
      <c r="J381" s="7"/>
      <c r="K381" s="6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1.0" customHeight="1">
      <c r="A382" s="1"/>
      <c r="B382" s="6"/>
      <c r="C382" s="5"/>
      <c r="D382" s="5"/>
      <c r="E382" s="5"/>
      <c r="F382" s="5"/>
      <c r="G382" s="6"/>
      <c r="H382" s="6"/>
      <c r="I382" s="7"/>
      <c r="J382" s="7"/>
      <c r="K382" s="6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1.0" customHeight="1">
      <c r="A383" s="1"/>
      <c r="B383" s="6"/>
      <c r="C383" s="5"/>
      <c r="D383" s="5"/>
      <c r="E383" s="5"/>
      <c r="F383" s="5"/>
      <c r="G383" s="6"/>
      <c r="H383" s="6"/>
      <c r="I383" s="7"/>
      <c r="J383" s="7"/>
      <c r="K383" s="6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1.0" customHeight="1">
      <c r="A384" s="1"/>
      <c r="B384" s="6"/>
      <c r="C384" s="5"/>
      <c r="D384" s="5"/>
      <c r="E384" s="5"/>
      <c r="F384" s="5"/>
      <c r="G384" s="6"/>
      <c r="H384" s="6"/>
      <c r="I384" s="7"/>
      <c r="J384" s="7"/>
      <c r="K384" s="6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1.0" customHeight="1">
      <c r="A385" s="1"/>
      <c r="B385" s="6"/>
      <c r="C385" s="5"/>
      <c r="D385" s="5"/>
      <c r="E385" s="5"/>
      <c r="F385" s="5"/>
      <c r="G385" s="6"/>
      <c r="H385" s="6"/>
      <c r="I385" s="7"/>
      <c r="J385" s="7"/>
      <c r="K385" s="6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1.0" customHeight="1">
      <c r="A386" s="1"/>
      <c r="B386" s="6"/>
      <c r="C386" s="5"/>
      <c r="D386" s="5"/>
      <c r="E386" s="5"/>
      <c r="F386" s="5"/>
      <c r="G386" s="6"/>
      <c r="H386" s="6"/>
      <c r="I386" s="7"/>
      <c r="J386" s="7"/>
      <c r="K386" s="6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1.0" customHeight="1">
      <c r="A387" s="1"/>
      <c r="B387" s="6"/>
      <c r="C387" s="5"/>
      <c r="D387" s="5"/>
      <c r="E387" s="5"/>
      <c r="F387" s="5"/>
      <c r="G387" s="6"/>
      <c r="H387" s="6"/>
      <c r="I387" s="7"/>
      <c r="J387" s="7"/>
      <c r="K387" s="6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1.0" customHeight="1">
      <c r="A388" s="1"/>
      <c r="B388" s="6"/>
      <c r="C388" s="5"/>
      <c r="D388" s="5"/>
      <c r="E388" s="5"/>
      <c r="F388" s="5"/>
      <c r="G388" s="6"/>
      <c r="H388" s="6"/>
      <c r="I388" s="7"/>
      <c r="J388" s="7"/>
      <c r="K388" s="6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1.0" customHeight="1">
      <c r="A389" s="1"/>
      <c r="B389" s="6"/>
      <c r="C389" s="5"/>
      <c r="D389" s="5"/>
      <c r="E389" s="5"/>
      <c r="F389" s="5"/>
      <c r="G389" s="6"/>
      <c r="H389" s="6"/>
      <c r="I389" s="7"/>
      <c r="J389" s="7"/>
      <c r="K389" s="6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1.0" customHeight="1">
      <c r="A390" s="1"/>
      <c r="B390" s="6"/>
      <c r="C390" s="5"/>
      <c r="D390" s="5"/>
      <c r="E390" s="5"/>
      <c r="F390" s="5"/>
      <c r="G390" s="6"/>
      <c r="H390" s="6"/>
      <c r="I390" s="7"/>
      <c r="J390" s="7"/>
      <c r="K390" s="6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1.0" customHeight="1">
      <c r="A391" s="1"/>
      <c r="B391" s="6"/>
      <c r="C391" s="5"/>
      <c r="D391" s="5"/>
      <c r="E391" s="5"/>
      <c r="F391" s="5"/>
      <c r="G391" s="6"/>
      <c r="H391" s="6"/>
      <c r="I391" s="7"/>
      <c r="J391" s="7"/>
      <c r="K391" s="6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1.0" customHeight="1">
      <c r="A392" s="1"/>
      <c r="B392" s="6"/>
      <c r="C392" s="5"/>
      <c r="D392" s="5"/>
      <c r="E392" s="5"/>
      <c r="F392" s="5"/>
      <c r="G392" s="6"/>
      <c r="H392" s="6"/>
      <c r="I392" s="7"/>
      <c r="J392" s="7"/>
      <c r="K392" s="6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1.0" customHeight="1">
      <c r="A393" s="1"/>
      <c r="B393" s="6"/>
      <c r="C393" s="5"/>
      <c r="D393" s="5"/>
      <c r="E393" s="5"/>
      <c r="F393" s="5"/>
      <c r="G393" s="6"/>
      <c r="H393" s="6"/>
      <c r="I393" s="7"/>
      <c r="J393" s="7"/>
      <c r="K393" s="6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1.0" customHeight="1">
      <c r="A394" s="1"/>
      <c r="B394" s="6"/>
      <c r="C394" s="5"/>
      <c r="D394" s="5"/>
      <c r="E394" s="5"/>
      <c r="F394" s="5"/>
      <c r="G394" s="6"/>
      <c r="H394" s="6"/>
      <c r="I394" s="7"/>
      <c r="J394" s="7"/>
      <c r="K394" s="6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1.0" customHeight="1">
      <c r="A395" s="1"/>
      <c r="B395" s="6"/>
      <c r="C395" s="5"/>
      <c r="D395" s="5"/>
      <c r="E395" s="5"/>
      <c r="F395" s="5"/>
      <c r="G395" s="6"/>
      <c r="H395" s="6"/>
      <c r="I395" s="7"/>
      <c r="J395" s="7"/>
      <c r="K395" s="6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1.0" customHeight="1">
      <c r="A396" s="1"/>
      <c r="B396" s="6"/>
      <c r="C396" s="5"/>
      <c r="D396" s="5"/>
      <c r="E396" s="5"/>
      <c r="F396" s="5"/>
      <c r="G396" s="6"/>
      <c r="H396" s="6"/>
      <c r="I396" s="7"/>
      <c r="J396" s="7"/>
      <c r="K396" s="6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1.0" customHeight="1">
      <c r="A397" s="1"/>
      <c r="B397" s="6"/>
      <c r="C397" s="5"/>
      <c r="D397" s="5"/>
      <c r="E397" s="5"/>
      <c r="F397" s="5"/>
      <c r="G397" s="6"/>
      <c r="H397" s="6"/>
      <c r="I397" s="7"/>
      <c r="J397" s="7"/>
      <c r="K397" s="6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1.0" customHeight="1">
      <c r="A398" s="1"/>
      <c r="B398" s="6"/>
      <c r="C398" s="5"/>
      <c r="D398" s="5"/>
      <c r="E398" s="5"/>
      <c r="F398" s="5"/>
      <c r="G398" s="6"/>
      <c r="H398" s="6"/>
      <c r="I398" s="7"/>
      <c r="J398" s="7"/>
      <c r="K398" s="6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1.0" customHeight="1">
      <c r="A399" s="1"/>
      <c r="B399" s="6"/>
      <c r="C399" s="5"/>
      <c r="D399" s="5"/>
      <c r="E399" s="5"/>
      <c r="F399" s="5"/>
      <c r="G399" s="6"/>
      <c r="H399" s="6"/>
      <c r="I399" s="7"/>
      <c r="J399" s="7"/>
      <c r="K399" s="6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1.0" customHeight="1">
      <c r="A400" s="1"/>
      <c r="B400" s="6"/>
      <c r="C400" s="5"/>
      <c r="D400" s="5"/>
      <c r="E400" s="5"/>
      <c r="F400" s="5"/>
      <c r="G400" s="6"/>
      <c r="H400" s="6"/>
      <c r="I400" s="7"/>
      <c r="J400" s="7"/>
      <c r="K400" s="6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1.0" customHeight="1">
      <c r="A401" s="1"/>
      <c r="B401" s="6"/>
      <c r="C401" s="5"/>
      <c r="D401" s="5"/>
      <c r="E401" s="5"/>
      <c r="F401" s="5"/>
      <c r="G401" s="6"/>
      <c r="H401" s="6"/>
      <c r="I401" s="7"/>
      <c r="J401" s="7"/>
      <c r="K401" s="6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1.0" customHeight="1">
      <c r="A402" s="1"/>
      <c r="B402" s="6"/>
      <c r="C402" s="5"/>
      <c r="D402" s="5"/>
      <c r="E402" s="5"/>
      <c r="F402" s="5"/>
      <c r="G402" s="6"/>
      <c r="H402" s="6"/>
      <c r="I402" s="7"/>
      <c r="J402" s="7"/>
      <c r="K402" s="6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1.0" customHeight="1">
      <c r="A403" s="1"/>
      <c r="B403" s="6"/>
      <c r="C403" s="5"/>
      <c r="D403" s="5"/>
      <c r="E403" s="5"/>
      <c r="F403" s="5"/>
      <c r="G403" s="6"/>
      <c r="H403" s="6"/>
      <c r="I403" s="7"/>
      <c r="J403" s="7"/>
      <c r="K403" s="6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1.0" customHeight="1">
      <c r="A404" s="1"/>
      <c r="B404" s="6"/>
      <c r="C404" s="5"/>
      <c r="D404" s="5"/>
      <c r="E404" s="5"/>
      <c r="F404" s="5"/>
      <c r="G404" s="6"/>
      <c r="H404" s="6"/>
      <c r="I404" s="7"/>
      <c r="J404" s="7"/>
      <c r="K404" s="6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1.0" customHeight="1">
      <c r="A405" s="1"/>
      <c r="B405" s="6"/>
      <c r="C405" s="5"/>
      <c r="D405" s="5"/>
      <c r="E405" s="5"/>
      <c r="F405" s="5"/>
      <c r="G405" s="6"/>
      <c r="H405" s="6"/>
      <c r="I405" s="7"/>
      <c r="J405" s="7"/>
      <c r="K405" s="6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1.0" customHeight="1">
      <c r="A406" s="1"/>
      <c r="B406" s="6"/>
      <c r="C406" s="5"/>
      <c r="D406" s="5"/>
      <c r="E406" s="5"/>
      <c r="F406" s="5"/>
      <c r="G406" s="6"/>
      <c r="H406" s="6"/>
      <c r="I406" s="7"/>
      <c r="J406" s="7"/>
      <c r="K406" s="6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1.0" customHeight="1">
      <c r="A407" s="1"/>
      <c r="B407" s="6"/>
      <c r="C407" s="5"/>
      <c r="D407" s="5"/>
      <c r="E407" s="5"/>
      <c r="F407" s="5"/>
      <c r="G407" s="6"/>
      <c r="H407" s="6"/>
      <c r="I407" s="7"/>
      <c r="J407" s="7"/>
      <c r="K407" s="6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1.0" customHeight="1">
      <c r="A408" s="1"/>
      <c r="B408" s="6"/>
      <c r="C408" s="5"/>
      <c r="D408" s="5"/>
      <c r="E408" s="5"/>
      <c r="F408" s="5"/>
      <c r="G408" s="6"/>
      <c r="H408" s="6"/>
      <c r="I408" s="7"/>
      <c r="J408" s="7"/>
      <c r="K408" s="6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1.0" customHeight="1">
      <c r="A409" s="1"/>
      <c r="B409" s="6"/>
      <c r="C409" s="5"/>
      <c r="D409" s="5"/>
      <c r="E409" s="5"/>
      <c r="F409" s="5"/>
      <c r="G409" s="6"/>
      <c r="H409" s="6"/>
      <c r="I409" s="7"/>
      <c r="J409" s="7"/>
      <c r="K409" s="6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1.0" customHeight="1">
      <c r="A410" s="1"/>
      <c r="B410" s="6"/>
      <c r="C410" s="5"/>
      <c r="D410" s="5"/>
      <c r="E410" s="5"/>
      <c r="F410" s="5"/>
      <c r="G410" s="6"/>
      <c r="H410" s="6"/>
      <c r="I410" s="7"/>
      <c r="J410" s="7"/>
      <c r="K410" s="6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1.0" customHeight="1">
      <c r="A411" s="1"/>
      <c r="B411" s="6"/>
      <c r="C411" s="5"/>
      <c r="D411" s="5"/>
      <c r="E411" s="5"/>
      <c r="F411" s="5"/>
      <c r="G411" s="6"/>
      <c r="H411" s="6"/>
      <c r="I411" s="7"/>
      <c r="J411" s="7"/>
      <c r="K411" s="6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1.0" customHeight="1">
      <c r="A412" s="1"/>
      <c r="B412" s="6"/>
      <c r="C412" s="5"/>
      <c r="D412" s="5"/>
      <c r="E412" s="5"/>
      <c r="F412" s="5"/>
      <c r="G412" s="6"/>
      <c r="H412" s="6"/>
      <c r="I412" s="7"/>
      <c r="J412" s="7"/>
      <c r="K412" s="6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1.0" customHeight="1">
      <c r="A413" s="1"/>
      <c r="B413" s="6"/>
      <c r="C413" s="5"/>
      <c r="D413" s="5"/>
      <c r="E413" s="5"/>
      <c r="F413" s="5"/>
      <c r="G413" s="6"/>
      <c r="H413" s="6"/>
      <c r="I413" s="7"/>
      <c r="J413" s="7"/>
      <c r="K413" s="6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1.0" customHeight="1">
      <c r="A414" s="1"/>
      <c r="B414" s="6"/>
      <c r="C414" s="5"/>
      <c r="D414" s="5"/>
      <c r="E414" s="5"/>
      <c r="F414" s="5"/>
      <c r="G414" s="6"/>
      <c r="H414" s="6"/>
      <c r="I414" s="7"/>
      <c r="J414" s="7"/>
      <c r="K414" s="6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1.0" customHeight="1">
      <c r="A415" s="1"/>
      <c r="B415" s="6"/>
      <c r="C415" s="5"/>
      <c r="D415" s="5"/>
      <c r="E415" s="5"/>
      <c r="F415" s="5"/>
      <c r="G415" s="6"/>
      <c r="H415" s="6"/>
      <c r="I415" s="7"/>
      <c r="J415" s="7"/>
      <c r="K415" s="6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1.0" customHeight="1">
      <c r="A416" s="1"/>
      <c r="B416" s="6"/>
      <c r="C416" s="5"/>
      <c r="D416" s="5"/>
      <c r="E416" s="5"/>
      <c r="F416" s="5"/>
      <c r="G416" s="6"/>
      <c r="H416" s="6"/>
      <c r="I416" s="7"/>
      <c r="J416" s="7"/>
      <c r="K416" s="6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1.0" customHeight="1">
      <c r="A417" s="1"/>
      <c r="B417" s="6"/>
      <c r="C417" s="5"/>
      <c r="D417" s="5"/>
      <c r="E417" s="5"/>
      <c r="F417" s="5"/>
      <c r="G417" s="6"/>
      <c r="H417" s="6"/>
      <c r="I417" s="7"/>
      <c r="J417" s="7"/>
      <c r="K417" s="6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1.0" customHeight="1">
      <c r="A418" s="1"/>
      <c r="B418" s="6"/>
      <c r="C418" s="5"/>
      <c r="D418" s="5"/>
      <c r="E418" s="5"/>
      <c r="F418" s="5"/>
      <c r="G418" s="6"/>
      <c r="H418" s="6"/>
      <c r="I418" s="7"/>
      <c r="J418" s="7"/>
      <c r="K418" s="6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1.0" customHeight="1">
      <c r="A419" s="1"/>
      <c r="B419" s="6"/>
      <c r="C419" s="5"/>
      <c r="D419" s="5"/>
      <c r="E419" s="5"/>
      <c r="F419" s="5"/>
      <c r="G419" s="6"/>
      <c r="H419" s="6"/>
      <c r="I419" s="7"/>
      <c r="J419" s="7"/>
      <c r="K419" s="6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1.0" customHeight="1">
      <c r="A420" s="1"/>
      <c r="B420" s="6"/>
      <c r="C420" s="5"/>
      <c r="D420" s="5"/>
      <c r="E420" s="5"/>
      <c r="F420" s="5"/>
      <c r="G420" s="6"/>
      <c r="H420" s="6"/>
      <c r="I420" s="7"/>
      <c r="J420" s="7"/>
      <c r="K420" s="6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1.0" customHeight="1">
      <c r="A421" s="1"/>
      <c r="B421" s="6"/>
      <c r="C421" s="5"/>
      <c r="D421" s="5"/>
      <c r="E421" s="5"/>
      <c r="F421" s="5"/>
      <c r="G421" s="6"/>
      <c r="H421" s="6"/>
      <c r="I421" s="7"/>
      <c r="J421" s="7"/>
      <c r="K421" s="6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1.0" customHeight="1">
      <c r="A422" s="1"/>
      <c r="B422" s="6"/>
      <c r="C422" s="5"/>
      <c r="D422" s="5"/>
      <c r="E422" s="5"/>
      <c r="F422" s="5"/>
      <c r="G422" s="6"/>
      <c r="H422" s="6"/>
      <c r="I422" s="7"/>
      <c r="J422" s="7"/>
      <c r="K422" s="6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1.0" customHeight="1">
      <c r="A423" s="1"/>
      <c r="B423" s="6"/>
      <c r="C423" s="5"/>
      <c r="D423" s="5"/>
      <c r="E423" s="5"/>
      <c r="F423" s="5"/>
      <c r="G423" s="6"/>
      <c r="H423" s="6"/>
      <c r="I423" s="7"/>
      <c r="J423" s="7"/>
      <c r="K423" s="6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1.0" customHeight="1">
      <c r="A424" s="1"/>
      <c r="B424" s="6"/>
      <c r="C424" s="5"/>
      <c r="D424" s="5"/>
      <c r="E424" s="5"/>
      <c r="F424" s="5"/>
      <c r="G424" s="6"/>
      <c r="H424" s="6"/>
      <c r="I424" s="7"/>
      <c r="J424" s="7"/>
      <c r="K424" s="6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1.0" customHeight="1">
      <c r="A425" s="1"/>
      <c r="B425" s="6"/>
      <c r="C425" s="5"/>
      <c r="D425" s="5"/>
      <c r="E425" s="5"/>
      <c r="F425" s="5"/>
      <c r="G425" s="6"/>
      <c r="H425" s="6"/>
      <c r="I425" s="7"/>
      <c r="J425" s="7"/>
      <c r="K425" s="6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1.0" customHeight="1">
      <c r="A426" s="1"/>
      <c r="B426" s="6"/>
      <c r="C426" s="5"/>
      <c r="D426" s="5"/>
      <c r="E426" s="5"/>
      <c r="F426" s="5"/>
      <c r="G426" s="6"/>
      <c r="H426" s="6"/>
      <c r="I426" s="7"/>
      <c r="J426" s="7"/>
      <c r="K426" s="6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1.0" customHeight="1">
      <c r="A427" s="1"/>
      <c r="B427" s="6"/>
      <c r="C427" s="5"/>
      <c r="D427" s="5"/>
      <c r="E427" s="5"/>
      <c r="F427" s="5"/>
      <c r="G427" s="6"/>
      <c r="H427" s="6"/>
      <c r="I427" s="7"/>
      <c r="J427" s="7"/>
      <c r="K427" s="6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1.0" customHeight="1">
      <c r="A428" s="1"/>
      <c r="B428" s="6"/>
      <c r="C428" s="5"/>
      <c r="D428" s="5"/>
      <c r="E428" s="5"/>
      <c r="F428" s="5"/>
      <c r="G428" s="6"/>
      <c r="H428" s="6"/>
      <c r="I428" s="7"/>
      <c r="J428" s="7"/>
      <c r="K428" s="6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1.0" customHeight="1">
      <c r="A429" s="1"/>
      <c r="B429" s="6"/>
      <c r="C429" s="5"/>
      <c r="D429" s="5"/>
      <c r="E429" s="5"/>
      <c r="F429" s="5"/>
      <c r="G429" s="6"/>
      <c r="H429" s="6"/>
      <c r="I429" s="7"/>
      <c r="J429" s="7"/>
      <c r="K429" s="6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1.0" customHeight="1">
      <c r="A430" s="1"/>
      <c r="B430" s="6"/>
      <c r="C430" s="5"/>
      <c r="D430" s="5"/>
      <c r="E430" s="5"/>
      <c r="F430" s="5"/>
      <c r="G430" s="6"/>
      <c r="H430" s="6"/>
      <c r="I430" s="7"/>
      <c r="J430" s="7"/>
      <c r="K430" s="6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1.0" customHeight="1">
      <c r="A431" s="1"/>
      <c r="B431" s="6"/>
      <c r="C431" s="5"/>
      <c r="D431" s="5"/>
      <c r="E431" s="5"/>
      <c r="F431" s="5"/>
      <c r="G431" s="6"/>
      <c r="H431" s="6"/>
      <c r="I431" s="7"/>
      <c r="J431" s="7"/>
      <c r="K431" s="6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1.0" customHeight="1">
      <c r="A432" s="1"/>
      <c r="B432" s="6"/>
      <c r="C432" s="5"/>
      <c r="D432" s="5"/>
      <c r="E432" s="5"/>
      <c r="F432" s="5"/>
      <c r="G432" s="6"/>
      <c r="H432" s="6"/>
      <c r="I432" s="7"/>
      <c r="J432" s="7"/>
      <c r="K432" s="6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1.0" customHeight="1">
      <c r="A433" s="1"/>
      <c r="B433" s="6"/>
      <c r="C433" s="5"/>
      <c r="D433" s="5"/>
      <c r="E433" s="5"/>
      <c r="F433" s="5"/>
      <c r="G433" s="6"/>
      <c r="H433" s="6"/>
      <c r="I433" s="7"/>
      <c r="J433" s="7"/>
      <c r="K433" s="6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1.0" customHeight="1">
      <c r="A434" s="1"/>
      <c r="B434" s="6"/>
      <c r="C434" s="5"/>
      <c r="D434" s="5"/>
      <c r="E434" s="5"/>
      <c r="F434" s="5"/>
      <c r="G434" s="6"/>
      <c r="H434" s="6"/>
      <c r="I434" s="7"/>
      <c r="J434" s="7"/>
      <c r="K434" s="6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1.0" customHeight="1">
      <c r="A435" s="1"/>
      <c r="B435" s="6"/>
      <c r="C435" s="5"/>
      <c r="D435" s="5"/>
      <c r="E435" s="5"/>
      <c r="F435" s="5"/>
      <c r="G435" s="6"/>
      <c r="H435" s="6"/>
      <c r="I435" s="7"/>
      <c r="J435" s="7"/>
      <c r="K435" s="6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1.0" customHeight="1">
      <c r="A436" s="1"/>
      <c r="B436" s="6"/>
      <c r="C436" s="5"/>
      <c r="D436" s="5"/>
      <c r="E436" s="5"/>
      <c r="F436" s="5"/>
      <c r="G436" s="6"/>
      <c r="H436" s="6"/>
      <c r="I436" s="7"/>
      <c r="J436" s="7"/>
      <c r="K436" s="6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1.0" customHeight="1">
      <c r="A437" s="1"/>
      <c r="B437" s="6"/>
      <c r="C437" s="5"/>
      <c r="D437" s="5"/>
      <c r="E437" s="5"/>
      <c r="F437" s="5"/>
      <c r="G437" s="6"/>
      <c r="H437" s="6"/>
      <c r="I437" s="7"/>
      <c r="J437" s="7"/>
      <c r="K437" s="6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1.0" customHeight="1">
      <c r="A438" s="1"/>
      <c r="B438" s="6"/>
      <c r="C438" s="5"/>
      <c r="D438" s="5"/>
      <c r="E438" s="5"/>
      <c r="F438" s="5"/>
      <c r="G438" s="6"/>
      <c r="H438" s="6"/>
      <c r="I438" s="7"/>
      <c r="J438" s="7"/>
      <c r="K438" s="6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1.0" customHeight="1">
      <c r="A439" s="1"/>
      <c r="B439" s="6"/>
      <c r="C439" s="5"/>
      <c r="D439" s="5"/>
      <c r="E439" s="5"/>
      <c r="F439" s="5"/>
      <c r="G439" s="6"/>
      <c r="H439" s="6"/>
      <c r="I439" s="7"/>
      <c r="J439" s="7"/>
      <c r="K439" s="6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1.0" customHeight="1">
      <c r="A440" s="1"/>
      <c r="B440" s="6"/>
      <c r="C440" s="5"/>
      <c r="D440" s="5"/>
      <c r="E440" s="5"/>
      <c r="F440" s="5"/>
      <c r="G440" s="6"/>
      <c r="H440" s="6"/>
      <c r="I440" s="7"/>
      <c r="J440" s="7"/>
      <c r="K440" s="6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1.0" customHeight="1">
      <c r="A441" s="1"/>
      <c r="B441" s="6"/>
      <c r="C441" s="5"/>
      <c r="D441" s="5"/>
      <c r="E441" s="5"/>
      <c r="F441" s="5"/>
      <c r="G441" s="6"/>
      <c r="H441" s="6"/>
      <c r="I441" s="7"/>
      <c r="J441" s="7"/>
      <c r="K441" s="6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1.0" customHeight="1">
      <c r="A442" s="1"/>
      <c r="B442" s="6"/>
      <c r="C442" s="5"/>
      <c r="D442" s="5"/>
      <c r="E442" s="5"/>
      <c r="F442" s="5"/>
      <c r="G442" s="6"/>
      <c r="H442" s="6"/>
      <c r="I442" s="7"/>
      <c r="J442" s="7"/>
      <c r="K442" s="6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1.0" customHeight="1">
      <c r="A443" s="1"/>
      <c r="B443" s="6"/>
      <c r="C443" s="5"/>
      <c r="D443" s="5"/>
      <c r="E443" s="5"/>
      <c r="F443" s="5"/>
      <c r="G443" s="6"/>
      <c r="H443" s="6"/>
      <c r="I443" s="7"/>
      <c r="J443" s="7"/>
      <c r="K443" s="6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1.0" customHeight="1">
      <c r="A444" s="1"/>
      <c r="B444" s="6"/>
      <c r="C444" s="5"/>
      <c r="D444" s="5"/>
      <c r="E444" s="5"/>
      <c r="F444" s="5"/>
      <c r="G444" s="6"/>
      <c r="H444" s="6"/>
      <c r="I444" s="7"/>
      <c r="J444" s="7"/>
      <c r="K444" s="6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1.0" customHeight="1">
      <c r="A445" s="1"/>
      <c r="B445" s="6"/>
      <c r="C445" s="5"/>
      <c r="D445" s="5"/>
      <c r="E445" s="5"/>
      <c r="F445" s="5"/>
      <c r="G445" s="6"/>
      <c r="H445" s="6"/>
      <c r="I445" s="7"/>
      <c r="J445" s="7"/>
      <c r="K445" s="6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1.0" customHeight="1">
      <c r="A446" s="1"/>
      <c r="B446" s="6"/>
      <c r="C446" s="5"/>
      <c r="D446" s="5"/>
      <c r="E446" s="5"/>
      <c r="F446" s="5"/>
      <c r="G446" s="6"/>
      <c r="H446" s="6"/>
      <c r="I446" s="7"/>
      <c r="J446" s="7"/>
      <c r="K446" s="6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1.0" customHeight="1">
      <c r="A447" s="1"/>
      <c r="B447" s="6"/>
      <c r="C447" s="5"/>
      <c r="D447" s="5"/>
      <c r="E447" s="5"/>
      <c r="F447" s="5"/>
      <c r="G447" s="6"/>
      <c r="H447" s="6"/>
      <c r="I447" s="7"/>
      <c r="J447" s="7"/>
      <c r="K447" s="6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1.0" customHeight="1">
      <c r="A448" s="1"/>
      <c r="B448" s="6"/>
      <c r="C448" s="5"/>
      <c r="D448" s="5"/>
      <c r="E448" s="5"/>
      <c r="F448" s="5"/>
      <c r="G448" s="6"/>
      <c r="H448" s="6"/>
      <c r="I448" s="7"/>
      <c r="J448" s="7"/>
      <c r="K448" s="6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1.0" customHeight="1">
      <c r="A449" s="1"/>
      <c r="B449" s="6"/>
      <c r="C449" s="5"/>
      <c r="D449" s="5"/>
      <c r="E449" s="5"/>
      <c r="F449" s="5"/>
      <c r="G449" s="6"/>
      <c r="H449" s="6"/>
      <c r="I449" s="7"/>
      <c r="J449" s="7"/>
      <c r="K449" s="6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1.0" customHeight="1">
      <c r="A450" s="1"/>
      <c r="B450" s="6"/>
      <c r="C450" s="5"/>
      <c r="D450" s="5"/>
      <c r="E450" s="5"/>
      <c r="F450" s="5"/>
      <c r="G450" s="6"/>
      <c r="H450" s="6"/>
      <c r="I450" s="7"/>
      <c r="J450" s="7"/>
      <c r="K450" s="6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1.0" customHeight="1">
      <c r="A451" s="1"/>
      <c r="B451" s="6"/>
      <c r="C451" s="5"/>
      <c r="D451" s="5"/>
      <c r="E451" s="5"/>
      <c r="F451" s="5"/>
      <c r="G451" s="6"/>
      <c r="H451" s="6"/>
      <c r="I451" s="7"/>
      <c r="J451" s="7"/>
      <c r="K451" s="6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1.0" customHeight="1">
      <c r="A452" s="1"/>
      <c r="B452" s="6"/>
      <c r="C452" s="5"/>
      <c r="D452" s="5"/>
      <c r="E452" s="5"/>
      <c r="F452" s="5"/>
      <c r="G452" s="6"/>
      <c r="H452" s="6"/>
      <c r="I452" s="7"/>
      <c r="J452" s="7"/>
      <c r="K452" s="6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1.0" customHeight="1">
      <c r="A453" s="1"/>
      <c r="B453" s="6"/>
      <c r="C453" s="5"/>
      <c r="D453" s="5"/>
      <c r="E453" s="5"/>
      <c r="F453" s="5"/>
      <c r="G453" s="6"/>
      <c r="H453" s="6"/>
      <c r="I453" s="7"/>
      <c r="J453" s="7"/>
      <c r="K453" s="6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1.0" customHeight="1">
      <c r="A454" s="1"/>
      <c r="B454" s="6"/>
      <c r="C454" s="5"/>
      <c r="D454" s="5"/>
      <c r="E454" s="5"/>
      <c r="F454" s="5"/>
      <c r="G454" s="6"/>
      <c r="H454" s="6"/>
      <c r="I454" s="7"/>
      <c r="J454" s="7"/>
      <c r="K454" s="6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1.0" customHeight="1">
      <c r="A455" s="1"/>
      <c r="B455" s="6"/>
      <c r="C455" s="5"/>
      <c r="D455" s="5"/>
      <c r="E455" s="5"/>
      <c r="F455" s="5"/>
      <c r="G455" s="6"/>
      <c r="H455" s="6"/>
      <c r="I455" s="7"/>
      <c r="J455" s="7"/>
      <c r="K455" s="6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1.0" customHeight="1">
      <c r="A456" s="1"/>
      <c r="B456" s="6"/>
      <c r="C456" s="5"/>
      <c r="D456" s="5"/>
      <c r="E456" s="5"/>
      <c r="F456" s="5"/>
      <c r="G456" s="6"/>
      <c r="H456" s="6"/>
      <c r="I456" s="7"/>
      <c r="J456" s="7"/>
      <c r="K456" s="6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1.0" customHeight="1">
      <c r="A457" s="1"/>
      <c r="B457" s="6"/>
      <c r="C457" s="5"/>
      <c r="D457" s="5"/>
      <c r="E457" s="5"/>
      <c r="F457" s="5"/>
      <c r="G457" s="6"/>
      <c r="H457" s="6"/>
      <c r="I457" s="7"/>
      <c r="J457" s="7"/>
      <c r="K457" s="6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1.0" customHeight="1">
      <c r="A458" s="1"/>
      <c r="B458" s="6"/>
      <c r="C458" s="5"/>
      <c r="D458" s="5"/>
      <c r="E458" s="5"/>
      <c r="F458" s="5"/>
      <c r="G458" s="6"/>
      <c r="H458" s="6"/>
      <c r="I458" s="7"/>
      <c r="J458" s="7"/>
      <c r="K458" s="6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1.0" customHeight="1">
      <c r="A459" s="1"/>
      <c r="B459" s="6"/>
      <c r="C459" s="5"/>
      <c r="D459" s="5"/>
      <c r="E459" s="5"/>
      <c r="F459" s="5"/>
      <c r="G459" s="6"/>
      <c r="H459" s="6"/>
      <c r="I459" s="7"/>
      <c r="J459" s="7"/>
      <c r="K459" s="6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1.0" customHeight="1">
      <c r="A460" s="1"/>
      <c r="B460" s="6"/>
      <c r="C460" s="5"/>
      <c r="D460" s="5"/>
      <c r="E460" s="5"/>
      <c r="F460" s="5"/>
      <c r="G460" s="6"/>
      <c r="H460" s="6"/>
      <c r="I460" s="7"/>
      <c r="J460" s="7"/>
      <c r="K460" s="6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1.0" customHeight="1">
      <c r="A461" s="1"/>
      <c r="B461" s="6"/>
      <c r="C461" s="5"/>
      <c r="D461" s="5"/>
      <c r="E461" s="5"/>
      <c r="F461" s="5"/>
      <c r="G461" s="6"/>
      <c r="H461" s="6"/>
      <c r="I461" s="7"/>
      <c r="J461" s="7"/>
      <c r="K461" s="6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1.0" customHeight="1">
      <c r="A462" s="1"/>
      <c r="B462" s="6"/>
      <c r="C462" s="5"/>
      <c r="D462" s="5"/>
      <c r="E462" s="5"/>
      <c r="F462" s="5"/>
      <c r="G462" s="6"/>
      <c r="H462" s="6"/>
      <c r="I462" s="7"/>
      <c r="J462" s="7"/>
      <c r="K462" s="6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1.0" customHeight="1">
      <c r="A463" s="1"/>
      <c r="B463" s="6"/>
      <c r="C463" s="5"/>
      <c r="D463" s="5"/>
      <c r="E463" s="5"/>
      <c r="F463" s="5"/>
      <c r="G463" s="6"/>
      <c r="H463" s="6"/>
      <c r="I463" s="7"/>
      <c r="J463" s="7"/>
      <c r="K463" s="6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1.0" customHeight="1">
      <c r="A464" s="1"/>
      <c r="B464" s="6"/>
      <c r="C464" s="5"/>
      <c r="D464" s="5"/>
      <c r="E464" s="5"/>
      <c r="F464" s="5"/>
      <c r="G464" s="6"/>
      <c r="H464" s="6"/>
      <c r="I464" s="7"/>
      <c r="J464" s="7"/>
      <c r="K464" s="6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1.0" customHeight="1">
      <c r="A465" s="1"/>
      <c r="B465" s="6"/>
      <c r="C465" s="5"/>
      <c r="D465" s="5"/>
      <c r="E465" s="5"/>
      <c r="F465" s="5"/>
      <c r="G465" s="6"/>
      <c r="H465" s="6"/>
      <c r="I465" s="7"/>
      <c r="J465" s="7"/>
      <c r="K465" s="6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1.0" customHeight="1">
      <c r="A466" s="1"/>
      <c r="B466" s="6"/>
      <c r="C466" s="5"/>
      <c r="D466" s="5"/>
      <c r="E466" s="5"/>
      <c r="F466" s="5"/>
      <c r="G466" s="6"/>
      <c r="H466" s="6"/>
      <c r="I466" s="7"/>
      <c r="J466" s="7"/>
      <c r="K466" s="6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1.0" customHeight="1">
      <c r="A467" s="1"/>
      <c r="B467" s="6"/>
      <c r="C467" s="5"/>
      <c r="D467" s="5"/>
      <c r="E467" s="5"/>
      <c r="F467" s="5"/>
      <c r="G467" s="6"/>
      <c r="H467" s="6"/>
      <c r="I467" s="7"/>
      <c r="J467" s="7"/>
      <c r="K467" s="6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1.0" customHeight="1">
      <c r="A468" s="1"/>
      <c r="B468" s="6"/>
      <c r="C468" s="5"/>
      <c r="D468" s="5"/>
      <c r="E468" s="5"/>
      <c r="F468" s="5"/>
      <c r="G468" s="6"/>
      <c r="H468" s="6"/>
      <c r="I468" s="7"/>
      <c r="J468" s="7"/>
      <c r="K468" s="6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1.0" customHeight="1">
      <c r="A469" s="1"/>
      <c r="B469" s="6"/>
      <c r="C469" s="5"/>
      <c r="D469" s="5"/>
      <c r="E469" s="5"/>
      <c r="F469" s="5"/>
      <c r="G469" s="6"/>
      <c r="H469" s="6"/>
      <c r="I469" s="7"/>
      <c r="J469" s="7"/>
      <c r="K469" s="6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1.0" customHeight="1">
      <c r="A470" s="1"/>
      <c r="B470" s="6"/>
      <c r="C470" s="5"/>
      <c r="D470" s="5"/>
      <c r="E470" s="5"/>
      <c r="F470" s="5"/>
      <c r="G470" s="6"/>
      <c r="H470" s="6"/>
      <c r="I470" s="7"/>
      <c r="J470" s="7"/>
      <c r="K470" s="6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1.0" customHeight="1">
      <c r="A471" s="1"/>
      <c r="B471" s="6"/>
      <c r="C471" s="5"/>
      <c r="D471" s="5"/>
      <c r="E471" s="5"/>
      <c r="F471" s="5"/>
      <c r="G471" s="6"/>
      <c r="H471" s="6"/>
      <c r="I471" s="7"/>
      <c r="J471" s="7"/>
      <c r="K471" s="6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1.0" customHeight="1">
      <c r="A472" s="1"/>
      <c r="B472" s="6"/>
      <c r="C472" s="5"/>
      <c r="D472" s="5"/>
      <c r="E472" s="5"/>
      <c r="F472" s="5"/>
      <c r="G472" s="6"/>
      <c r="H472" s="6"/>
      <c r="I472" s="7"/>
      <c r="J472" s="7"/>
      <c r="K472" s="6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1.0" customHeight="1">
      <c r="A473" s="1"/>
      <c r="B473" s="6"/>
      <c r="C473" s="5"/>
      <c r="D473" s="5"/>
      <c r="E473" s="5"/>
      <c r="F473" s="5"/>
      <c r="G473" s="6"/>
      <c r="H473" s="6"/>
      <c r="I473" s="7"/>
      <c r="J473" s="7"/>
      <c r="K473" s="6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1.0" customHeight="1">
      <c r="A474" s="1"/>
      <c r="B474" s="6"/>
      <c r="C474" s="5"/>
      <c r="D474" s="5"/>
      <c r="E474" s="5"/>
      <c r="F474" s="5"/>
      <c r="G474" s="6"/>
      <c r="H474" s="6"/>
      <c r="I474" s="7"/>
      <c r="J474" s="7"/>
      <c r="K474" s="6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1.0" customHeight="1">
      <c r="A475" s="1"/>
      <c r="B475" s="6"/>
      <c r="C475" s="5"/>
      <c r="D475" s="5"/>
      <c r="E475" s="5"/>
      <c r="F475" s="5"/>
      <c r="G475" s="6"/>
      <c r="H475" s="6"/>
      <c r="I475" s="7"/>
      <c r="J475" s="7"/>
      <c r="K475" s="6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1.0" customHeight="1">
      <c r="A476" s="1"/>
      <c r="B476" s="6"/>
      <c r="C476" s="5"/>
      <c r="D476" s="5"/>
      <c r="E476" s="5"/>
      <c r="F476" s="5"/>
      <c r="G476" s="6"/>
      <c r="H476" s="6"/>
      <c r="I476" s="7"/>
      <c r="J476" s="7"/>
      <c r="K476" s="6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1.0" customHeight="1">
      <c r="A477" s="1"/>
      <c r="B477" s="6"/>
      <c r="C477" s="5"/>
      <c r="D477" s="5"/>
      <c r="E477" s="5"/>
      <c r="F477" s="5"/>
      <c r="G477" s="6"/>
      <c r="H477" s="6"/>
      <c r="I477" s="7"/>
      <c r="J477" s="7"/>
      <c r="K477" s="6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1.0" customHeight="1">
      <c r="A478" s="1"/>
      <c r="B478" s="6"/>
      <c r="C478" s="5"/>
      <c r="D478" s="5"/>
      <c r="E478" s="5"/>
      <c r="F478" s="5"/>
      <c r="G478" s="6"/>
      <c r="H478" s="6"/>
      <c r="I478" s="7"/>
      <c r="J478" s="7"/>
      <c r="K478" s="6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1.0" customHeight="1">
      <c r="A479" s="1"/>
      <c r="B479" s="6"/>
      <c r="C479" s="5"/>
      <c r="D479" s="5"/>
      <c r="E479" s="5"/>
      <c r="F479" s="5"/>
      <c r="G479" s="6"/>
      <c r="H479" s="6"/>
      <c r="I479" s="7"/>
      <c r="J479" s="7"/>
      <c r="K479" s="6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1.0" customHeight="1">
      <c r="A480" s="1"/>
      <c r="B480" s="6"/>
      <c r="C480" s="5"/>
      <c r="D480" s="5"/>
      <c r="E480" s="5"/>
      <c r="F480" s="5"/>
      <c r="G480" s="6"/>
      <c r="H480" s="6"/>
      <c r="I480" s="7"/>
      <c r="J480" s="7"/>
      <c r="K480" s="6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1.0" customHeight="1">
      <c r="A481" s="1"/>
      <c r="B481" s="6"/>
      <c r="C481" s="5"/>
      <c r="D481" s="5"/>
      <c r="E481" s="5"/>
      <c r="F481" s="5"/>
      <c r="G481" s="6"/>
      <c r="H481" s="6"/>
      <c r="I481" s="7"/>
      <c r="J481" s="7"/>
      <c r="K481" s="6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1.0" customHeight="1">
      <c r="A482" s="1"/>
      <c r="B482" s="6"/>
      <c r="C482" s="5"/>
      <c r="D482" s="5"/>
      <c r="E482" s="5"/>
      <c r="F482" s="5"/>
      <c r="G482" s="6"/>
      <c r="H482" s="6"/>
      <c r="I482" s="7"/>
      <c r="J482" s="7"/>
      <c r="K482" s="6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1.0" customHeight="1">
      <c r="A483" s="1"/>
      <c r="B483" s="6"/>
      <c r="C483" s="5"/>
      <c r="D483" s="5"/>
      <c r="E483" s="5"/>
      <c r="F483" s="5"/>
      <c r="G483" s="6"/>
      <c r="H483" s="6"/>
      <c r="I483" s="7"/>
      <c r="J483" s="7"/>
      <c r="K483" s="6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1.0" customHeight="1">
      <c r="A484" s="1"/>
      <c r="B484" s="6"/>
      <c r="C484" s="5"/>
      <c r="D484" s="5"/>
      <c r="E484" s="5"/>
      <c r="F484" s="5"/>
      <c r="G484" s="6"/>
      <c r="H484" s="6"/>
      <c r="I484" s="7"/>
      <c r="J484" s="7"/>
      <c r="K484" s="6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1.0" customHeight="1">
      <c r="A485" s="1"/>
      <c r="B485" s="6"/>
      <c r="C485" s="5"/>
      <c r="D485" s="5"/>
      <c r="E485" s="5"/>
      <c r="F485" s="5"/>
      <c r="G485" s="6"/>
      <c r="H485" s="6"/>
      <c r="I485" s="7"/>
      <c r="J485" s="7"/>
      <c r="K485" s="6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1.0" customHeight="1">
      <c r="A486" s="1"/>
      <c r="B486" s="6"/>
      <c r="C486" s="5"/>
      <c r="D486" s="5"/>
      <c r="E486" s="5"/>
      <c r="F486" s="5"/>
      <c r="G486" s="6"/>
      <c r="H486" s="6"/>
      <c r="I486" s="7"/>
      <c r="J486" s="7"/>
      <c r="K486" s="6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1.0" customHeight="1">
      <c r="A487" s="1"/>
      <c r="B487" s="6"/>
      <c r="C487" s="5"/>
      <c r="D487" s="5"/>
      <c r="E487" s="5"/>
      <c r="F487" s="5"/>
      <c r="G487" s="6"/>
      <c r="H487" s="6"/>
      <c r="I487" s="7"/>
      <c r="J487" s="7"/>
      <c r="K487" s="6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1.0" customHeight="1">
      <c r="A488" s="1"/>
      <c r="B488" s="6"/>
      <c r="C488" s="5"/>
      <c r="D488" s="5"/>
      <c r="E488" s="5"/>
      <c r="F488" s="5"/>
      <c r="G488" s="6"/>
      <c r="H488" s="6"/>
      <c r="I488" s="7"/>
      <c r="J488" s="7"/>
      <c r="K488" s="6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1.0" customHeight="1">
      <c r="A489" s="1"/>
      <c r="B489" s="6"/>
      <c r="C489" s="5"/>
      <c r="D489" s="5"/>
      <c r="E489" s="5"/>
      <c r="F489" s="5"/>
      <c r="G489" s="6"/>
      <c r="H489" s="6"/>
      <c r="I489" s="7"/>
      <c r="J489" s="7"/>
      <c r="K489" s="6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1.0" customHeight="1">
      <c r="A490" s="1"/>
      <c r="B490" s="6"/>
      <c r="C490" s="5"/>
      <c r="D490" s="5"/>
      <c r="E490" s="5"/>
      <c r="F490" s="5"/>
      <c r="G490" s="6"/>
      <c r="H490" s="6"/>
      <c r="I490" s="7"/>
      <c r="J490" s="7"/>
      <c r="K490" s="6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1.0" customHeight="1">
      <c r="A491" s="1"/>
      <c r="B491" s="6"/>
      <c r="C491" s="5"/>
      <c r="D491" s="5"/>
      <c r="E491" s="5"/>
      <c r="F491" s="5"/>
      <c r="G491" s="6"/>
      <c r="H491" s="6"/>
      <c r="I491" s="7"/>
      <c r="J491" s="7"/>
      <c r="K491" s="6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1.0" customHeight="1">
      <c r="A492" s="1"/>
      <c r="B492" s="6"/>
      <c r="C492" s="5"/>
      <c r="D492" s="5"/>
      <c r="E492" s="5"/>
      <c r="F492" s="5"/>
      <c r="G492" s="6"/>
      <c r="H492" s="6"/>
      <c r="I492" s="7"/>
      <c r="J492" s="7"/>
      <c r="K492" s="6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1.0" customHeight="1">
      <c r="A493" s="1"/>
      <c r="B493" s="6"/>
      <c r="C493" s="5"/>
      <c r="D493" s="5"/>
      <c r="E493" s="5"/>
      <c r="F493" s="5"/>
      <c r="G493" s="6"/>
      <c r="H493" s="6"/>
      <c r="I493" s="7"/>
      <c r="J493" s="7"/>
      <c r="K493" s="6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1.0" customHeight="1">
      <c r="A494" s="1"/>
      <c r="B494" s="6"/>
      <c r="C494" s="5"/>
      <c r="D494" s="5"/>
      <c r="E494" s="5"/>
      <c r="F494" s="5"/>
      <c r="G494" s="6"/>
      <c r="H494" s="6"/>
      <c r="I494" s="7"/>
      <c r="J494" s="7"/>
      <c r="K494" s="6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1.0" customHeight="1">
      <c r="A495" s="1"/>
      <c r="B495" s="6"/>
      <c r="C495" s="5"/>
      <c r="D495" s="5"/>
      <c r="E495" s="5"/>
      <c r="F495" s="5"/>
      <c r="G495" s="6"/>
      <c r="H495" s="6"/>
      <c r="I495" s="7"/>
      <c r="J495" s="7"/>
      <c r="K495" s="6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1.0" customHeight="1">
      <c r="A496" s="1"/>
      <c r="B496" s="6"/>
      <c r="C496" s="5"/>
      <c r="D496" s="5"/>
      <c r="E496" s="5"/>
      <c r="F496" s="5"/>
      <c r="G496" s="6"/>
      <c r="H496" s="6"/>
      <c r="I496" s="7"/>
      <c r="J496" s="7"/>
      <c r="K496" s="6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1.0" customHeight="1">
      <c r="A497" s="1"/>
      <c r="B497" s="6"/>
      <c r="C497" s="5"/>
      <c r="D497" s="5"/>
      <c r="E497" s="5"/>
      <c r="F497" s="5"/>
      <c r="G497" s="6"/>
      <c r="H497" s="6"/>
      <c r="I497" s="7"/>
      <c r="J497" s="7"/>
      <c r="K497" s="6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1.0" customHeight="1">
      <c r="A498" s="1"/>
      <c r="B498" s="6"/>
      <c r="C498" s="5"/>
      <c r="D498" s="5"/>
      <c r="E498" s="5"/>
      <c r="F498" s="5"/>
      <c r="G498" s="6"/>
      <c r="H498" s="6"/>
      <c r="I498" s="7"/>
      <c r="J498" s="7"/>
      <c r="K498" s="6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1.0" customHeight="1">
      <c r="A499" s="1"/>
      <c r="B499" s="6"/>
      <c r="C499" s="5"/>
      <c r="D499" s="5"/>
      <c r="E499" s="5"/>
      <c r="F499" s="5"/>
      <c r="G499" s="6"/>
      <c r="H499" s="6"/>
      <c r="I499" s="7"/>
      <c r="J499" s="7"/>
      <c r="K499" s="6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1.0" customHeight="1">
      <c r="A500" s="1"/>
      <c r="B500" s="6"/>
      <c r="C500" s="5"/>
      <c r="D500" s="5"/>
      <c r="E500" s="5"/>
      <c r="F500" s="5"/>
      <c r="G500" s="6"/>
      <c r="H500" s="6"/>
      <c r="I500" s="7"/>
      <c r="J500" s="7"/>
      <c r="K500" s="6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1.0" customHeight="1">
      <c r="A501" s="1"/>
      <c r="B501" s="6"/>
      <c r="C501" s="5"/>
      <c r="D501" s="5"/>
      <c r="E501" s="5"/>
      <c r="F501" s="5"/>
      <c r="G501" s="6"/>
      <c r="H501" s="6"/>
      <c r="I501" s="7"/>
      <c r="J501" s="7"/>
      <c r="K501" s="6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1.0" customHeight="1">
      <c r="A502" s="1"/>
      <c r="B502" s="6"/>
      <c r="C502" s="5"/>
      <c r="D502" s="5"/>
      <c r="E502" s="5"/>
      <c r="F502" s="5"/>
      <c r="G502" s="6"/>
      <c r="H502" s="6"/>
      <c r="I502" s="7"/>
      <c r="J502" s="7"/>
      <c r="K502" s="6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1.0" customHeight="1">
      <c r="A503" s="1"/>
      <c r="B503" s="6"/>
      <c r="C503" s="5"/>
      <c r="D503" s="5"/>
      <c r="E503" s="5"/>
      <c r="F503" s="5"/>
      <c r="G503" s="6"/>
      <c r="H503" s="6"/>
      <c r="I503" s="7"/>
      <c r="J503" s="7"/>
      <c r="K503" s="6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1.0" customHeight="1">
      <c r="A504" s="1"/>
      <c r="B504" s="6"/>
      <c r="C504" s="5"/>
      <c r="D504" s="5"/>
      <c r="E504" s="5"/>
      <c r="F504" s="5"/>
      <c r="G504" s="6"/>
      <c r="H504" s="6"/>
      <c r="I504" s="7"/>
      <c r="J504" s="7"/>
      <c r="K504" s="6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1.0" customHeight="1">
      <c r="A505" s="1"/>
      <c r="B505" s="6"/>
      <c r="C505" s="5"/>
      <c r="D505" s="5"/>
      <c r="E505" s="5"/>
      <c r="F505" s="5"/>
      <c r="G505" s="6"/>
      <c r="H505" s="6"/>
      <c r="I505" s="7"/>
      <c r="J505" s="7"/>
      <c r="K505" s="6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1.0" customHeight="1">
      <c r="A506" s="1"/>
      <c r="B506" s="6"/>
      <c r="C506" s="5"/>
      <c r="D506" s="5"/>
      <c r="E506" s="5"/>
      <c r="F506" s="5"/>
      <c r="G506" s="6"/>
      <c r="H506" s="6"/>
      <c r="I506" s="7"/>
      <c r="J506" s="7"/>
      <c r="K506" s="6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1.0" customHeight="1">
      <c r="A507" s="1"/>
      <c r="B507" s="6"/>
      <c r="C507" s="5"/>
      <c r="D507" s="5"/>
      <c r="E507" s="5"/>
      <c r="F507" s="5"/>
      <c r="G507" s="6"/>
      <c r="H507" s="6"/>
      <c r="I507" s="7"/>
      <c r="J507" s="7"/>
      <c r="K507" s="6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1.0" customHeight="1">
      <c r="A508" s="1"/>
      <c r="B508" s="6"/>
      <c r="C508" s="5"/>
      <c r="D508" s="5"/>
      <c r="E508" s="5"/>
      <c r="F508" s="5"/>
      <c r="G508" s="6"/>
      <c r="H508" s="6"/>
      <c r="I508" s="7"/>
      <c r="J508" s="7"/>
      <c r="K508" s="6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1.0" customHeight="1">
      <c r="A509" s="1"/>
      <c r="B509" s="6"/>
      <c r="C509" s="5"/>
      <c r="D509" s="5"/>
      <c r="E509" s="5"/>
      <c r="F509" s="5"/>
      <c r="G509" s="6"/>
      <c r="H509" s="6"/>
      <c r="I509" s="7"/>
      <c r="J509" s="7"/>
      <c r="K509" s="6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1.0" customHeight="1">
      <c r="A510" s="1"/>
      <c r="B510" s="6"/>
      <c r="C510" s="5"/>
      <c r="D510" s="5"/>
      <c r="E510" s="5"/>
      <c r="F510" s="5"/>
      <c r="G510" s="6"/>
      <c r="H510" s="6"/>
      <c r="I510" s="7"/>
      <c r="J510" s="7"/>
      <c r="K510" s="6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1.0" customHeight="1">
      <c r="A511" s="1"/>
      <c r="B511" s="6"/>
      <c r="C511" s="5"/>
      <c r="D511" s="5"/>
      <c r="E511" s="5"/>
      <c r="F511" s="5"/>
      <c r="G511" s="6"/>
      <c r="H511" s="6"/>
      <c r="I511" s="7"/>
      <c r="J511" s="7"/>
      <c r="K511" s="6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1.0" customHeight="1">
      <c r="A512" s="1"/>
      <c r="B512" s="6"/>
      <c r="C512" s="5"/>
      <c r="D512" s="5"/>
      <c r="E512" s="5"/>
      <c r="F512" s="5"/>
      <c r="G512" s="6"/>
      <c r="H512" s="6"/>
      <c r="I512" s="7"/>
      <c r="J512" s="7"/>
      <c r="K512" s="6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1.0" customHeight="1">
      <c r="A513" s="1"/>
      <c r="B513" s="6"/>
      <c r="C513" s="5"/>
      <c r="D513" s="5"/>
      <c r="E513" s="5"/>
      <c r="F513" s="5"/>
      <c r="G513" s="6"/>
      <c r="H513" s="6"/>
      <c r="I513" s="7"/>
      <c r="J513" s="7"/>
      <c r="K513" s="6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1.0" customHeight="1">
      <c r="A514" s="1"/>
      <c r="B514" s="6"/>
      <c r="C514" s="5"/>
      <c r="D514" s="5"/>
      <c r="E514" s="5"/>
      <c r="F514" s="5"/>
      <c r="G514" s="6"/>
      <c r="H514" s="6"/>
      <c r="I514" s="7"/>
      <c r="J514" s="7"/>
      <c r="K514" s="6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1.0" customHeight="1">
      <c r="A515" s="1"/>
      <c r="B515" s="6"/>
      <c r="C515" s="5"/>
      <c r="D515" s="5"/>
      <c r="E515" s="5"/>
      <c r="F515" s="5"/>
      <c r="G515" s="6"/>
      <c r="H515" s="6"/>
      <c r="I515" s="7"/>
      <c r="J515" s="7"/>
      <c r="K515" s="6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1.0" customHeight="1">
      <c r="A516" s="1"/>
      <c r="B516" s="6"/>
      <c r="C516" s="5"/>
      <c r="D516" s="5"/>
      <c r="E516" s="5"/>
      <c r="F516" s="5"/>
      <c r="G516" s="6"/>
      <c r="H516" s="6"/>
      <c r="I516" s="7"/>
      <c r="J516" s="7"/>
      <c r="K516" s="6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1.0" customHeight="1">
      <c r="A517" s="1"/>
      <c r="B517" s="6"/>
      <c r="C517" s="5"/>
      <c r="D517" s="5"/>
      <c r="E517" s="5"/>
      <c r="F517" s="5"/>
      <c r="G517" s="6"/>
      <c r="H517" s="6"/>
      <c r="I517" s="7"/>
      <c r="J517" s="7"/>
      <c r="K517" s="6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1.0" customHeight="1">
      <c r="A518" s="1"/>
      <c r="B518" s="6"/>
      <c r="C518" s="5"/>
      <c r="D518" s="5"/>
      <c r="E518" s="5"/>
      <c r="F518" s="5"/>
      <c r="G518" s="6"/>
      <c r="H518" s="6"/>
      <c r="I518" s="7"/>
      <c r="J518" s="7"/>
      <c r="K518" s="6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1.0" customHeight="1">
      <c r="A519" s="1"/>
      <c r="B519" s="6"/>
      <c r="C519" s="5"/>
      <c r="D519" s="5"/>
      <c r="E519" s="5"/>
      <c r="F519" s="5"/>
      <c r="G519" s="6"/>
      <c r="H519" s="6"/>
      <c r="I519" s="7"/>
      <c r="J519" s="7"/>
      <c r="K519" s="6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1.0" customHeight="1">
      <c r="A520" s="1"/>
      <c r="B520" s="6"/>
      <c r="C520" s="5"/>
      <c r="D520" s="5"/>
      <c r="E520" s="5"/>
      <c r="F520" s="5"/>
      <c r="G520" s="6"/>
      <c r="H520" s="6"/>
      <c r="I520" s="7"/>
      <c r="J520" s="7"/>
      <c r="K520" s="6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1.0" customHeight="1">
      <c r="A521" s="1"/>
      <c r="B521" s="6"/>
      <c r="C521" s="5"/>
      <c r="D521" s="5"/>
      <c r="E521" s="5"/>
      <c r="F521" s="5"/>
      <c r="G521" s="6"/>
      <c r="H521" s="6"/>
      <c r="I521" s="7"/>
      <c r="J521" s="7"/>
      <c r="K521" s="6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1.0" customHeight="1">
      <c r="A522" s="1"/>
      <c r="B522" s="6"/>
      <c r="C522" s="5"/>
      <c r="D522" s="5"/>
      <c r="E522" s="5"/>
      <c r="F522" s="5"/>
      <c r="G522" s="6"/>
      <c r="H522" s="6"/>
      <c r="I522" s="7"/>
      <c r="J522" s="7"/>
      <c r="K522" s="6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1.0" customHeight="1">
      <c r="A523" s="1"/>
      <c r="B523" s="6"/>
      <c r="C523" s="5"/>
      <c r="D523" s="5"/>
      <c r="E523" s="5"/>
      <c r="F523" s="5"/>
      <c r="G523" s="6"/>
      <c r="H523" s="6"/>
      <c r="I523" s="7"/>
      <c r="J523" s="7"/>
      <c r="K523" s="6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1.0" customHeight="1">
      <c r="A524" s="1"/>
      <c r="B524" s="6"/>
      <c r="C524" s="5"/>
      <c r="D524" s="5"/>
      <c r="E524" s="5"/>
      <c r="F524" s="5"/>
      <c r="G524" s="6"/>
      <c r="H524" s="6"/>
      <c r="I524" s="7"/>
      <c r="J524" s="7"/>
      <c r="K524" s="6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1.0" customHeight="1">
      <c r="A525" s="1"/>
      <c r="B525" s="6"/>
      <c r="C525" s="5"/>
      <c r="D525" s="5"/>
      <c r="E525" s="5"/>
      <c r="F525" s="5"/>
      <c r="G525" s="6"/>
      <c r="H525" s="6"/>
      <c r="I525" s="7"/>
      <c r="J525" s="7"/>
      <c r="K525" s="6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1.0" customHeight="1">
      <c r="A526" s="1"/>
      <c r="B526" s="6"/>
      <c r="C526" s="5"/>
      <c r="D526" s="5"/>
      <c r="E526" s="5"/>
      <c r="F526" s="5"/>
      <c r="G526" s="6"/>
      <c r="H526" s="6"/>
      <c r="I526" s="7"/>
      <c r="J526" s="7"/>
      <c r="K526" s="6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1.0" customHeight="1">
      <c r="A527" s="1"/>
      <c r="B527" s="6"/>
      <c r="C527" s="5"/>
      <c r="D527" s="5"/>
      <c r="E527" s="5"/>
      <c r="F527" s="5"/>
      <c r="G527" s="6"/>
      <c r="H527" s="6"/>
      <c r="I527" s="7"/>
      <c r="J527" s="7"/>
      <c r="K527" s="6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1.0" customHeight="1">
      <c r="A528" s="1"/>
      <c r="B528" s="6"/>
      <c r="C528" s="5"/>
      <c r="D528" s="5"/>
      <c r="E528" s="5"/>
      <c r="F528" s="5"/>
      <c r="G528" s="6"/>
      <c r="H528" s="6"/>
      <c r="I528" s="7"/>
      <c r="J528" s="7"/>
      <c r="K528" s="6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1.0" customHeight="1">
      <c r="A529" s="1"/>
      <c r="B529" s="6"/>
      <c r="C529" s="5"/>
      <c r="D529" s="5"/>
      <c r="E529" s="5"/>
      <c r="F529" s="5"/>
      <c r="G529" s="6"/>
      <c r="H529" s="6"/>
      <c r="I529" s="7"/>
      <c r="J529" s="7"/>
      <c r="K529" s="6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1.0" customHeight="1">
      <c r="A530" s="1"/>
      <c r="B530" s="6"/>
      <c r="C530" s="5"/>
      <c r="D530" s="5"/>
      <c r="E530" s="5"/>
      <c r="F530" s="5"/>
      <c r="G530" s="6"/>
      <c r="H530" s="6"/>
      <c r="I530" s="7"/>
      <c r="J530" s="7"/>
      <c r="K530" s="6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1.0" customHeight="1">
      <c r="A531" s="1"/>
      <c r="B531" s="6"/>
      <c r="C531" s="5"/>
      <c r="D531" s="5"/>
      <c r="E531" s="5"/>
      <c r="F531" s="5"/>
      <c r="G531" s="6"/>
      <c r="H531" s="6"/>
      <c r="I531" s="7"/>
      <c r="J531" s="7"/>
      <c r="K531" s="6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1.0" customHeight="1">
      <c r="A532" s="1"/>
      <c r="B532" s="6"/>
      <c r="C532" s="5"/>
      <c r="D532" s="5"/>
      <c r="E532" s="5"/>
      <c r="F532" s="5"/>
      <c r="G532" s="6"/>
      <c r="H532" s="6"/>
      <c r="I532" s="7"/>
      <c r="J532" s="7"/>
      <c r="K532" s="6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1.0" customHeight="1">
      <c r="A533" s="1"/>
      <c r="B533" s="6"/>
      <c r="C533" s="5"/>
      <c r="D533" s="5"/>
      <c r="E533" s="5"/>
      <c r="F533" s="5"/>
      <c r="G533" s="6"/>
      <c r="H533" s="6"/>
      <c r="I533" s="7"/>
      <c r="J533" s="7"/>
      <c r="K533" s="6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1.0" customHeight="1">
      <c r="A534" s="1"/>
      <c r="B534" s="6"/>
      <c r="C534" s="5"/>
      <c r="D534" s="5"/>
      <c r="E534" s="5"/>
      <c r="F534" s="5"/>
      <c r="G534" s="6"/>
      <c r="H534" s="6"/>
      <c r="I534" s="7"/>
      <c r="J534" s="7"/>
      <c r="K534" s="6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1.0" customHeight="1">
      <c r="A535" s="1"/>
      <c r="B535" s="6"/>
      <c r="C535" s="5"/>
      <c r="D535" s="5"/>
      <c r="E535" s="5"/>
      <c r="F535" s="5"/>
      <c r="G535" s="6"/>
      <c r="H535" s="6"/>
      <c r="I535" s="7"/>
      <c r="J535" s="7"/>
      <c r="K535" s="6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1.0" customHeight="1">
      <c r="A536" s="1"/>
      <c r="B536" s="6"/>
      <c r="C536" s="5"/>
      <c r="D536" s="5"/>
      <c r="E536" s="5"/>
      <c r="F536" s="5"/>
      <c r="G536" s="6"/>
      <c r="H536" s="6"/>
      <c r="I536" s="7"/>
      <c r="J536" s="7"/>
      <c r="K536" s="6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1.0" customHeight="1">
      <c r="A537" s="1"/>
      <c r="B537" s="6"/>
      <c r="C537" s="5"/>
      <c r="D537" s="5"/>
      <c r="E537" s="5"/>
      <c r="F537" s="5"/>
      <c r="G537" s="6"/>
      <c r="H537" s="6"/>
      <c r="I537" s="7"/>
      <c r="J537" s="7"/>
      <c r="K537" s="6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1.0" customHeight="1">
      <c r="A538" s="1"/>
      <c r="B538" s="6"/>
      <c r="C538" s="5"/>
      <c r="D538" s="5"/>
      <c r="E538" s="5"/>
      <c r="F538" s="5"/>
      <c r="G538" s="6"/>
      <c r="H538" s="6"/>
      <c r="I538" s="7"/>
      <c r="J538" s="7"/>
      <c r="K538" s="6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1.0" customHeight="1">
      <c r="A539" s="1"/>
      <c r="B539" s="6"/>
      <c r="C539" s="5"/>
      <c r="D539" s="5"/>
      <c r="E539" s="5"/>
      <c r="F539" s="5"/>
      <c r="G539" s="6"/>
      <c r="H539" s="6"/>
      <c r="I539" s="7"/>
      <c r="J539" s="7"/>
      <c r="K539" s="6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1.0" customHeight="1">
      <c r="A540" s="1"/>
      <c r="B540" s="6"/>
      <c r="C540" s="5"/>
      <c r="D540" s="5"/>
      <c r="E540" s="5"/>
      <c r="F540" s="5"/>
      <c r="G540" s="6"/>
      <c r="H540" s="6"/>
      <c r="I540" s="7"/>
      <c r="J540" s="7"/>
      <c r="K540" s="6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1.0" customHeight="1">
      <c r="A541" s="1"/>
      <c r="B541" s="6"/>
      <c r="C541" s="5"/>
      <c r="D541" s="5"/>
      <c r="E541" s="5"/>
      <c r="F541" s="5"/>
      <c r="G541" s="6"/>
      <c r="H541" s="6"/>
      <c r="I541" s="7"/>
      <c r="J541" s="7"/>
      <c r="K541" s="6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1.0" customHeight="1">
      <c r="A542" s="1"/>
      <c r="B542" s="6"/>
      <c r="C542" s="5"/>
      <c r="D542" s="5"/>
      <c r="E542" s="5"/>
      <c r="F542" s="5"/>
      <c r="G542" s="6"/>
      <c r="H542" s="6"/>
      <c r="I542" s="7"/>
      <c r="J542" s="7"/>
      <c r="K542" s="6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1.0" customHeight="1">
      <c r="A543" s="1"/>
      <c r="B543" s="6"/>
      <c r="C543" s="5"/>
      <c r="D543" s="5"/>
      <c r="E543" s="5"/>
      <c r="F543" s="5"/>
      <c r="G543" s="6"/>
      <c r="H543" s="6"/>
      <c r="I543" s="7"/>
      <c r="J543" s="7"/>
      <c r="K543" s="6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1.0" customHeight="1">
      <c r="A544" s="1"/>
      <c r="B544" s="6"/>
      <c r="C544" s="5"/>
      <c r="D544" s="5"/>
      <c r="E544" s="5"/>
      <c r="F544" s="5"/>
      <c r="G544" s="6"/>
      <c r="H544" s="6"/>
      <c r="I544" s="7"/>
      <c r="J544" s="7"/>
      <c r="K544" s="6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1.0" customHeight="1">
      <c r="A545" s="1"/>
      <c r="B545" s="6"/>
      <c r="C545" s="5"/>
      <c r="D545" s="5"/>
      <c r="E545" s="5"/>
      <c r="F545" s="5"/>
      <c r="G545" s="6"/>
      <c r="H545" s="6"/>
      <c r="I545" s="7"/>
      <c r="J545" s="7"/>
      <c r="K545" s="6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1.0" customHeight="1">
      <c r="A546" s="1"/>
      <c r="B546" s="6"/>
      <c r="C546" s="5"/>
      <c r="D546" s="5"/>
      <c r="E546" s="5"/>
      <c r="F546" s="5"/>
      <c r="G546" s="6"/>
      <c r="H546" s="6"/>
      <c r="I546" s="7"/>
      <c r="J546" s="7"/>
      <c r="K546" s="6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1.0" customHeight="1">
      <c r="A547" s="1"/>
      <c r="B547" s="6"/>
      <c r="C547" s="5"/>
      <c r="D547" s="5"/>
      <c r="E547" s="5"/>
      <c r="F547" s="5"/>
      <c r="G547" s="6"/>
      <c r="H547" s="6"/>
      <c r="I547" s="7"/>
      <c r="J547" s="7"/>
      <c r="K547" s="6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1.0" customHeight="1">
      <c r="A548" s="1"/>
      <c r="B548" s="6"/>
      <c r="C548" s="5"/>
      <c r="D548" s="5"/>
      <c r="E548" s="5"/>
      <c r="F548" s="5"/>
      <c r="G548" s="6"/>
      <c r="H548" s="6"/>
      <c r="I548" s="7"/>
      <c r="J548" s="7"/>
      <c r="K548" s="6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1.0" customHeight="1">
      <c r="A549" s="1"/>
      <c r="B549" s="6"/>
      <c r="C549" s="5"/>
      <c r="D549" s="5"/>
      <c r="E549" s="5"/>
      <c r="F549" s="5"/>
      <c r="G549" s="6"/>
      <c r="H549" s="6"/>
      <c r="I549" s="7"/>
      <c r="J549" s="7"/>
      <c r="K549" s="6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1.0" customHeight="1">
      <c r="A550" s="1"/>
      <c r="B550" s="6"/>
      <c r="C550" s="5"/>
      <c r="D550" s="5"/>
      <c r="E550" s="5"/>
      <c r="F550" s="5"/>
      <c r="G550" s="6"/>
      <c r="H550" s="6"/>
      <c r="I550" s="7"/>
      <c r="J550" s="7"/>
      <c r="K550" s="6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1.0" customHeight="1">
      <c r="A551" s="1"/>
      <c r="B551" s="6"/>
      <c r="C551" s="5"/>
      <c r="D551" s="5"/>
      <c r="E551" s="5"/>
      <c r="F551" s="5"/>
      <c r="G551" s="6"/>
      <c r="H551" s="6"/>
      <c r="I551" s="7"/>
      <c r="J551" s="7"/>
      <c r="K551" s="6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1.0" customHeight="1">
      <c r="A552" s="1"/>
      <c r="B552" s="6"/>
      <c r="C552" s="5"/>
      <c r="D552" s="5"/>
      <c r="E552" s="5"/>
      <c r="F552" s="5"/>
      <c r="G552" s="6"/>
      <c r="H552" s="6"/>
      <c r="I552" s="7"/>
      <c r="J552" s="7"/>
      <c r="K552" s="6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1.0" customHeight="1">
      <c r="A553" s="1"/>
      <c r="B553" s="6"/>
      <c r="C553" s="5"/>
      <c r="D553" s="5"/>
      <c r="E553" s="5"/>
      <c r="F553" s="5"/>
      <c r="G553" s="6"/>
      <c r="H553" s="6"/>
      <c r="I553" s="7"/>
      <c r="J553" s="7"/>
      <c r="K553" s="6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1.0" customHeight="1">
      <c r="A554" s="1"/>
      <c r="B554" s="6"/>
      <c r="C554" s="5"/>
      <c r="D554" s="5"/>
      <c r="E554" s="5"/>
      <c r="F554" s="5"/>
      <c r="G554" s="6"/>
      <c r="H554" s="6"/>
      <c r="I554" s="7"/>
      <c r="J554" s="7"/>
      <c r="K554" s="6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1.0" customHeight="1">
      <c r="A555" s="1"/>
      <c r="B555" s="6"/>
      <c r="C555" s="5"/>
      <c r="D555" s="5"/>
      <c r="E555" s="5"/>
      <c r="F555" s="5"/>
      <c r="G555" s="6"/>
      <c r="H555" s="6"/>
      <c r="I555" s="7"/>
      <c r="J555" s="7"/>
      <c r="K555" s="6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1.0" customHeight="1">
      <c r="A556" s="1"/>
      <c r="B556" s="6"/>
      <c r="C556" s="5"/>
      <c r="D556" s="5"/>
      <c r="E556" s="5"/>
      <c r="F556" s="5"/>
      <c r="G556" s="6"/>
      <c r="H556" s="6"/>
      <c r="I556" s="7"/>
      <c r="J556" s="7"/>
      <c r="K556" s="6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1.0" customHeight="1">
      <c r="A557" s="1"/>
      <c r="B557" s="6"/>
      <c r="C557" s="5"/>
      <c r="D557" s="5"/>
      <c r="E557" s="5"/>
      <c r="F557" s="5"/>
      <c r="G557" s="6"/>
      <c r="H557" s="6"/>
      <c r="I557" s="7"/>
      <c r="J557" s="7"/>
      <c r="K557" s="6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1.0" customHeight="1">
      <c r="A558" s="1"/>
      <c r="B558" s="6"/>
      <c r="C558" s="5"/>
      <c r="D558" s="5"/>
      <c r="E558" s="5"/>
      <c r="F558" s="5"/>
      <c r="G558" s="6"/>
      <c r="H558" s="6"/>
      <c r="I558" s="7"/>
      <c r="J558" s="7"/>
      <c r="K558" s="6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1.0" customHeight="1">
      <c r="A559" s="1"/>
      <c r="B559" s="6"/>
      <c r="C559" s="5"/>
      <c r="D559" s="5"/>
      <c r="E559" s="5"/>
      <c r="F559" s="5"/>
      <c r="G559" s="6"/>
      <c r="H559" s="6"/>
      <c r="I559" s="7"/>
      <c r="J559" s="7"/>
      <c r="K559" s="6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1.0" customHeight="1">
      <c r="A560" s="1"/>
      <c r="B560" s="6"/>
      <c r="C560" s="5"/>
      <c r="D560" s="5"/>
      <c r="E560" s="5"/>
      <c r="F560" s="5"/>
      <c r="G560" s="6"/>
      <c r="H560" s="6"/>
      <c r="I560" s="7"/>
      <c r="J560" s="7"/>
      <c r="K560" s="6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1.0" customHeight="1">
      <c r="A561" s="1"/>
      <c r="B561" s="6"/>
      <c r="C561" s="5"/>
      <c r="D561" s="5"/>
      <c r="E561" s="5"/>
      <c r="F561" s="5"/>
      <c r="G561" s="6"/>
      <c r="H561" s="6"/>
      <c r="I561" s="7"/>
      <c r="J561" s="7"/>
      <c r="K561" s="6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1.0" customHeight="1">
      <c r="A562" s="1"/>
      <c r="B562" s="6"/>
      <c r="C562" s="5"/>
      <c r="D562" s="5"/>
      <c r="E562" s="5"/>
      <c r="F562" s="5"/>
      <c r="G562" s="6"/>
      <c r="H562" s="6"/>
      <c r="I562" s="7"/>
      <c r="J562" s="7"/>
      <c r="K562" s="6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1.0" customHeight="1">
      <c r="A563" s="1"/>
      <c r="B563" s="6"/>
      <c r="C563" s="5"/>
      <c r="D563" s="5"/>
      <c r="E563" s="5"/>
      <c r="F563" s="5"/>
      <c r="G563" s="6"/>
      <c r="H563" s="6"/>
      <c r="I563" s="7"/>
      <c r="J563" s="7"/>
      <c r="K563" s="6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1.0" customHeight="1">
      <c r="A564" s="1"/>
      <c r="B564" s="6"/>
      <c r="C564" s="5"/>
      <c r="D564" s="5"/>
      <c r="E564" s="5"/>
      <c r="F564" s="5"/>
      <c r="G564" s="6"/>
      <c r="H564" s="6"/>
      <c r="I564" s="7"/>
      <c r="J564" s="7"/>
      <c r="K564" s="6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1.0" customHeight="1">
      <c r="A565" s="1"/>
      <c r="B565" s="6"/>
      <c r="C565" s="5"/>
      <c r="D565" s="5"/>
      <c r="E565" s="5"/>
      <c r="F565" s="5"/>
      <c r="G565" s="6"/>
      <c r="H565" s="6"/>
      <c r="I565" s="7"/>
      <c r="J565" s="7"/>
      <c r="K565" s="6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1.0" customHeight="1">
      <c r="A566" s="1"/>
      <c r="B566" s="6"/>
      <c r="C566" s="5"/>
      <c r="D566" s="5"/>
      <c r="E566" s="5"/>
      <c r="F566" s="5"/>
      <c r="G566" s="6"/>
      <c r="H566" s="6"/>
      <c r="I566" s="7"/>
      <c r="J566" s="7"/>
      <c r="K566" s="6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1.0" customHeight="1">
      <c r="A567" s="1"/>
      <c r="B567" s="6"/>
      <c r="C567" s="5"/>
      <c r="D567" s="5"/>
      <c r="E567" s="5"/>
      <c r="F567" s="5"/>
      <c r="G567" s="6"/>
      <c r="H567" s="6"/>
      <c r="I567" s="7"/>
      <c r="J567" s="7"/>
      <c r="K567" s="6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1.0" customHeight="1">
      <c r="A568" s="1"/>
      <c r="B568" s="6"/>
      <c r="C568" s="5"/>
      <c r="D568" s="5"/>
      <c r="E568" s="5"/>
      <c r="F568" s="5"/>
      <c r="G568" s="6"/>
      <c r="H568" s="6"/>
      <c r="I568" s="7"/>
      <c r="J568" s="7"/>
      <c r="K568" s="6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1.0" customHeight="1">
      <c r="A569" s="1"/>
      <c r="B569" s="6"/>
      <c r="C569" s="5"/>
      <c r="D569" s="5"/>
      <c r="E569" s="5"/>
      <c r="F569" s="5"/>
      <c r="G569" s="6"/>
      <c r="H569" s="6"/>
      <c r="I569" s="7"/>
      <c r="J569" s="7"/>
      <c r="K569" s="6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1.0" customHeight="1">
      <c r="A570" s="1"/>
      <c r="B570" s="6"/>
      <c r="C570" s="5"/>
      <c r="D570" s="5"/>
      <c r="E570" s="5"/>
      <c r="F570" s="5"/>
      <c r="G570" s="6"/>
      <c r="H570" s="6"/>
      <c r="I570" s="7"/>
      <c r="J570" s="7"/>
      <c r="K570" s="6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1.0" customHeight="1">
      <c r="A571" s="1"/>
      <c r="B571" s="6"/>
      <c r="C571" s="5"/>
      <c r="D571" s="5"/>
      <c r="E571" s="5"/>
      <c r="F571" s="5"/>
      <c r="G571" s="6"/>
      <c r="H571" s="6"/>
      <c r="I571" s="7"/>
      <c r="J571" s="7"/>
      <c r="K571" s="6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1.0" customHeight="1">
      <c r="A572" s="1"/>
      <c r="B572" s="6"/>
      <c r="C572" s="5"/>
      <c r="D572" s="5"/>
      <c r="E572" s="5"/>
      <c r="F572" s="5"/>
      <c r="G572" s="6"/>
      <c r="H572" s="6"/>
      <c r="I572" s="7"/>
      <c r="J572" s="7"/>
      <c r="K572" s="6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1.0" customHeight="1">
      <c r="A573" s="1"/>
      <c r="B573" s="6"/>
      <c r="C573" s="5"/>
      <c r="D573" s="5"/>
      <c r="E573" s="5"/>
      <c r="F573" s="5"/>
      <c r="G573" s="6"/>
      <c r="H573" s="6"/>
      <c r="I573" s="7"/>
      <c r="J573" s="7"/>
      <c r="K573" s="6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1.0" customHeight="1">
      <c r="A574" s="1"/>
      <c r="B574" s="6"/>
      <c r="C574" s="5"/>
      <c r="D574" s="5"/>
      <c r="E574" s="5"/>
      <c r="F574" s="5"/>
      <c r="G574" s="6"/>
      <c r="H574" s="6"/>
      <c r="I574" s="7"/>
      <c r="J574" s="7"/>
      <c r="K574" s="6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1.0" customHeight="1">
      <c r="A575" s="1"/>
      <c r="B575" s="6"/>
      <c r="C575" s="5"/>
      <c r="D575" s="5"/>
      <c r="E575" s="5"/>
      <c r="F575" s="5"/>
      <c r="G575" s="6"/>
      <c r="H575" s="6"/>
      <c r="I575" s="7"/>
      <c r="J575" s="7"/>
      <c r="K575" s="6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1.0" customHeight="1">
      <c r="A576" s="1"/>
      <c r="B576" s="6"/>
      <c r="C576" s="5"/>
      <c r="D576" s="5"/>
      <c r="E576" s="5"/>
      <c r="F576" s="5"/>
      <c r="G576" s="6"/>
      <c r="H576" s="6"/>
      <c r="I576" s="7"/>
      <c r="J576" s="7"/>
      <c r="K576" s="6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1.0" customHeight="1">
      <c r="A577" s="1"/>
      <c r="B577" s="6"/>
      <c r="C577" s="5"/>
      <c r="D577" s="5"/>
      <c r="E577" s="5"/>
      <c r="F577" s="5"/>
      <c r="G577" s="6"/>
      <c r="H577" s="6"/>
      <c r="I577" s="7"/>
      <c r="J577" s="7"/>
      <c r="K577" s="6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1.0" customHeight="1">
      <c r="A578" s="1"/>
      <c r="B578" s="6"/>
      <c r="C578" s="5"/>
      <c r="D578" s="5"/>
      <c r="E578" s="5"/>
      <c r="F578" s="5"/>
      <c r="G578" s="6"/>
      <c r="H578" s="6"/>
      <c r="I578" s="7"/>
      <c r="J578" s="7"/>
      <c r="K578" s="6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1.0" customHeight="1">
      <c r="A579" s="1"/>
      <c r="B579" s="6"/>
      <c r="C579" s="5"/>
      <c r="D579" s="5"/>
      <c r="E579" s="5"/>
      <c r="F579" s="5"/>
      <c r="G579" s="6"/>
      <c r="H579" s="6"/>
      <c r="I579" s="7"/>
      <c r="J579" s="7"/>
      <c r="K579" s="6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1.0" customHeight="1">
      <c r="A580" s="1"/>
      <c r="B580" s="6"/>
      <c r="C580" s="5"/>
      <c r="D580" s="5"/>
      <c r="E580" s="5"/>
      <c r="F580" s="5"/>
      <c r="G580" s="6"/>
      <c r="H580" s="6"/>
      <c r="I580" s="7"/>
      <c r="J580" s="7"/>
      <c r="K580" s="6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1.0" customHeight="1">
      <c r="A581" s="1"/>
      <c r="B581" s="6"/>
      <c r="C581" s="5"/>
      <c r="D581" s="5"/>
      <c r="E581" s="5"/>
      <c r="F581" s="5"/>
      <c r="G581" s="6"/>
      <c r="H581" s="6"/>
      <c r="I581" s="7"/>
      <c r="J581" s="7"/>
      <c r="K581" s="6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1.0" customHeight="1">
      <c r="A582" s="1"/>
      <c r="B582" s="6"/>
      <c r="C582" s="5"/>
      <c r="D582" s="5"/>
      <c r="E582" s="5"/>
      <c r="F582" s="5"/>
      <c r="G582" s="6"/>
      <c r="H582" s="6"/>
      <c r="I582" s="7"/>
      <c r="J582" s="7"/>
      <c r="K582" s="6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1.0" customHeight="1">
      <c r="A583" s="1"/>
      <c r="B583" s="6"/>
      <c r="C583" s="5"/>
      <c r="D583" s="5"/>
      <c r="E583" s="5"/>
      <c r="F583" s="5"/>
      <c r="G583" s="6"/>
      <c r="H583" s="6"/>
      <c r="I583" s="7"/>
      <c r="J583" s="7"/>
      <c r="K583" s="6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1.0" customHeight="1">
      <c r="A584" s="1"/>
      <c r="B584" s="6"/>
      <c r="C584" s="5"/>
      <c r="D584" s="5"/>
      <c r="E584" s="5"/>
      <c r="F584" s="5"/>
      <c r="G584" s="6"/>
      <c r="H584" s="6"/>
      <c r="I584" s="7"/>
      <c r="J584" s="7"/>
      <c r="K584" s="6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1.0" customHeight="1">
      <c r="A585" s="1"/>
      <c r="B585" s="6"/>
      <c r="C585" s="5"/>
      <c r="D585" s="5"/>
      <c r="E585" s="5"/>
      <c r="F585" s="5"/>
      <c r="G585" s="6"/>
      <c r="H585" s="6"/>
      <c r="I585" s="7"/>
      <c r="J585" s="7"/>
      <c r="K585" s="6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1.0" customHeight="1">
      <c r="A586" s="1"/>
      <c r="B586" s="6"/>
      <c r="C586" s="5"/>
      <c r="D586" s="5"/>
      <c r="E586" s="5"/>
      <c r="F586" s="5"/>
      <c r="G586" s="6"/>
      <c r="H586" s="6"/>
      <c r="I586" s="7"/>
      <c r="J586" s="7"/>
      <c r="K586" s="6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1.0" customHeight="1">
      <c r="A587" s="1"/>
      <c r="B587" s="6"/>
      <c r="C587" s="5"/>
      <c r="D587" s="5"/>
      <c r="E587" s="5"/>
      <c r="F587" s="5"/>
      <c r="G587" s="6"/>
      <c r="H587" s="6"/>
      <c r="I587" s="7"/>
      <c r="J587" s="7"/>
      <c r="K587" s="6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1.0" customHeight="1">
      <c r="A588" s="1"/>
      <c r="B588" s="6"/>
      <c r="C588" s="5"/>
      <c r="D588" s="5"/>
      <c r="E588" s="5"/>
      <c r="F588" s="5"/>
      <c r="G588" s="6"/>
      <c r="H588" s="6"/>
      <c r="I588" s="7"/>
      <c r="J588" s="7"/>
      <c r="K588" s="6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1.0" customHeight="1">
      <c r="A589" s="1"/>
      <c r="B589" s="6"/>
      <c r="C589" s="5"/>
      <c r="D589" s="5"/>
      <c r="E589" s="5"/>
      <c r="F589" s="5"/>
      <c r="G589" s="6"/>
      <c r="H589" s="6"/>
      <c r="I589" s="7"/>
      <c r="J589" s="7"/>
      <c r="K589" s="6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1.0" customHeight="1">
      <c r="A590" s="1"/>
      <c r="B590" s="6"/>
      <c r="C590" s="5"/>
      <c r="D590" s="5"/>
      <c r="E590" s="5"/>
      <c r="F590" s="5"/>
      <c r="G590" s="6"/>
      <c r="H590" s="6"/>
      <c r="I590" s="7"/>
      <c r="J590" s="7"/>
      <c r="K590" s="6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1.0" customHeight="1">
      <c r="A591" s="1"/>
      <c r="B591" s="6"/>
      <c r="C591" s="5"/>
      <c r="D591" s="5"/>
      <c r="E591" s="5"/>
      <c r="F591" s="5"/>
      <c r="G591" s="6"/>
      <c r="H591" s="6"/>
      <c r="I591" s="7"/>
      <c r="J591" s="7"/>
      <c r="K591" s="6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1.0" customHeight="1">
      <c r="A592" s="1"/>
      <c r="B592" s="6"/>
      <c r="C592" s="5"/>
      <c r="D592" s="5"/>
      <c r="E592" s="5"/>
      <c r="F592" s="5"/>
      <c r="G592" s="6"/>
      <c r="H592" s="6"/>
      <c r="I592" s="7"/>
      <c r="J592" s="7"/>
      <c r="K592" s="6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1.0" customHeight="1">
      <c r="A593" s="1"/>
      <c r="B593" s="6"/>
      <c r="C593" s="5"/>
      <c r="D593" s="5"/>
      <c r="E593" s="5"/>
      <c r="F593" s="5"/>
      <c r="G593" s="6"/>
      <c r="H593" s="6"/>
      <c r="I593" s="7"/>
      <c r="J593" s="7"/>
      <c r="K593" s="6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1.0" customHeight="1">
      <c r="A594" s="1"/>
      <c r="B594" s="6"/>
      <c r="C594" s="5"/>
      <c r="D594" s="5"/>
      <c r="E594" s="5"/>
      <c r="F594" s="5"/>
      <c r="G594" s="6"/>
      <c r="H594" s="6"/>
      <c r="I594" s="7"/>
      <c r="J594" s="7"/>
      <c r="K594" s="6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1.0" customHeight="1">
      <c r="A595" s="1"/>
      <c r="B595" s="6"/>
      <c r="C595" s="5"/>
      <c r="D595" s="5"/>
      <c r="E595" s="5"/>
      <c r="F595" s="5"/>
      <c r="G595" s="6"/>
      <c r="H595" s="6"/>
      <c r="I595" s="7"/>
      <c r="J595" s="7"/>
      <c r="K595" s="6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1.0" customHeight="1">
      <c r="A596" s="1"/>
      <c r="B596" s="6"/>
      <c r="C596" s="5"/>
      <c r="D596" s="5"/>
      <c r="E596" s="5"/>
      <c r="F596" s="5"/>
      <c r="G596" s="6"/>
      <c r="H596" s="6"/>
      <c r="I596" s="7"/>
      <c r="J596" s="7"/>
      <c r="K596" s="6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1.0" customHeight="1">
      <c r="A597" s="1"/>
      <c r="B597" s="6"/>
      <c r="C597" s="5"/>
      <c r="D597" s="5"/>
      <c r="E597" s="5"/>
      <c r="F597" s="5"/>
      <c r="G597" s="6"/>
      <c r="H597" s="6"/>
      <c r="I597" s="7"/>
      <c r="J597" s="7"/>
      <c r="K597" s="6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1.0" customHeight="1">
      <c r="A598" s="1"/>
      <c r="B598" s="6"/>
      <c r="C598" s="5"/>
      <c r="D598" s="5"/>
      <c r="E598" s="5"/>
      <c r="F598" s="5"/>
      <c r="G598" s="6"/>
      <c r="H598" s="6"/>
      <c r="I598" s="7"/>
      <c r="J598" s="7"/>
      <c r="K598" s="6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1.0" customHeight="1">
      <c r="A599" s="1"/>
      <c r="B599" s="6"/>
      <c r="C599" s="5"/>
      <c r="D599" s="5"/>
      <c r="E599" s="5"/>
      <c r="F599" s="5"/>
      <c r="G599" s="6"/>
      <c r="H599" s="6"/>
      <c r="I599" s="7"/>
      <c r="J599" s="7"/>
      <c r="K599" s="6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1.0" customHeight="1">
      <c r="A600" s="1"/>
      <c r="B600" s="6"/>
      <c r="C600" s="5"/>
      <c r="D600" s="5"/>
      <c r="E600" s="5"/>
      <c r="F600" s="5"/>
      <c r="G600" s="6"/>
      <c r="H600" s="6"/>
      <c r="I600" s="7"/>
      <c r="J600" s="7"/>
      <c r="K600" s="6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1.0" customHeight="1">
      <c r="A601" s="1"/>
      <c r="B601" s="6"/>
      <c r="C601" s="5"/>
      <c r="D601" s="5"/>
      <c r="E601" s="5"/>
      <c r="F601" s="5"/>
      <c r="G601" s="6"/>
      <c r="H601" s="6"/>
      <c r="I601" s="7"/>
      <c r="J601" s="7"/>
      <c r="K601" s="6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1.0" customHeight="1">
      <c r="A602" s="1"/>
      <c r="B602" s="6"/>
      <c r="C602" s="5"/>
      <c r="D602" s="5"/>
      <c r="E602" s="5"/>
      <c r="F602" s="5"/>
      <c r="G602" s="6"/>
      <c r="H602" s="6"/>
      <c r="I602" s="7"/>
      <c r="J602" s="7"/>
      <c r="K602" s="6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1.0" customHeight="1">
      <c r="A603" s="1"/>
      <c r="B603" s="6"/>
      <c r="C603" s="5"/>
      <c r="D603" s="5"/>
      <c r="E603" s="5"/>
      <c r="F603" s="5"/>
      <c r="G603" s="6"/>
      <c r="H603" s="6"/>
      <c r="I603" s="7"/>
      <c r="J603" s="7"/>
      <c r="K603" s="6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1.0" customHeight="1">
      <c r="A604" s="1"/>
      <c r="B604" s="6"/>
      <c r="C604" s="5"/>
      <c r="D604" s="5"/>
      <c r="E604" s="5"/>
      <c r="F604" s="5"/>
      <c r="G604" s="6"/>
      <c r="H604" s="6"/>
      <c r="I604" s="7"/>
      <c r="J604" s="7"/>
      <c r="K604" s="6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1.0" customHeight="1">
      <c r="A605" s="1"/>
      <c r="B605" s="6"/>
      <c r="C605" s="5"/>
      <c r="D605" s="5"/>
      <c r="E605" s="5"/>
      <c r="F605" s="5"/>
      <c r="G605" s="6"/>
      <c r="H605" s="6"/>
      <c r="I605" s="7"/>
      <c r="J605" s="7"/>
      <c r="K605" s="6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1.0" customHeight="1">
      <c r="A606" s="1"/>
      <c r="B606" s="6"/>
      <c r="C606" s="5"/>
      <c r="D606" s="5"/>
      <c r="E606" s="5"/>
      <c r="F606" s="5"/>
      <c r="G606" s="6"/>
      <c r="H606" s="6"/>
      <c r="I606" s="7"/>
      <c r="J606" s="7"/>
      <c r="K606" s="6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1.0" customHeight="1">
      <c r="A607" s="1"/>
      <c r="B607" s="6"/>
      <c r="C607" s="5"/>
      <c r="D607" s="5"/>
      <c r="E607" s="5"/>
      <c r="F607" s="5"/>
      <c r="G607" s="6"/>
      <c r="H607" s="6"/>
      <c r="I607" s="7"/>
      <c r="J607" s="7"/>
      <c r="K607" s="6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1.0" customHeight="1">
      <c r="A608" s="1"/>
      <c r="B608" s="6"/>
      <c r="C608" s="5"/>
      <c r="D608" s="5"/>
      <c r="E608" s="5"/>
      <c r="F608" s="5"/>
      <c r="G608" s="6"/>
      <c r="H608" s="6"/>
      <c r="I608" s="7"/>
      <c r="J608" s="7"/>
      <c r="K608" s="6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1.0" customHeight="1">
      <c r="A609" s="1"/>
      <c r="B609" s="6"/>
      <c r="C609" s="5"/>
      <c r="D609" s="5"/>
      <c r="E609" s="5"/>
      <c r="F609" s="5"/>
      <c r="G609" s="6"/>
      <c r="H609" s="6"/>
      <c r="I609" s="7"/>
      <c r="J609" s="7"/>
      <c r="K609" s="6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1.0" customHeight="1">
      <c r="A610" s="1"/>
      <c r="B610" s="6"/>
      <c r="C610" s="5"/>
      <c r="D610" s="5"/>
      <c r="E610" s="5"/>
      <c r="F610" s="5"/>
      <c r="G610" s="6"/>
      <c r="H610" s="6"/>
      <c r="I610" s="7"/>
      <c r="J610" s="7"/>
      <c r="K610" s="6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1.0" customHeight="1">
      <c r="A611" s="1"/>
      <c r="B611" s="6"/>
      <c r="C611" s="5"/>
      <c r="D611" s="5"/>
      <c r="E611" s="5"/>
      <c r="F611" s="5"/>
      <c r="G611" s="6"/>
      <c r="H611" s="6"/>
      <c r="I611" s="7"/>
      <c r="J611" s="7"/>
      <c r="K611" s="6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1.0" customHeight="1">
      <c r="A612" s="1"/>
      <c r="B612" s="6"/>
      <c r="C612" s="5"/>
      <c r="D612" s="5"/>
      <c r="E612" s="5"/>
      <c r="F612" s="5"/>
      <c r="G612" s="6"/>
      <c r="H612" s="6"/>
      <c r="I612" s="7"/>
      <c r="J612" s="7"/>
      <c r="K612" s="6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1.0" customHeight="1">
      <c r="A613" s="1"/>
      <c r="B613" s="6"/>
      <c r="C613" s="5"/>
      <c r="D613" s="5"/>
      <c r="E613" s="5"/>
      <c r="F613" s="5"/>
      <c r="G613" s="6"/>
      <c r="H613" s="6"/>
      <c r="I613" s="7"/>
      <c r="J613" s="7"/>
      <c r="K613" s="6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1.0" customHeight="1">
      <c r="A614" s="1"/>
      <c r="B614" s="6"/>
      <c r="C614" s="5"/>
      <c r="D614" s="5"/>
      <c r="E614" s="5"/>
      <c r="F614" s="5"/>
      <c r="G614" s="6"/>
      <c r="H614" s="6"/>
      <c r="I614" s="7"/>
      <c r="J614" s="7"/>
      <c r="K614" s="6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1.0" customHeight="1">
      <c r="A615" s="1"/>
      <c r="B615" s="6"/>
      <c r="C615" s="5"/>
      <c r="D615" s="5"/>
      <c r="E615" s="5"/>
      <c r="F615" s="5"/>
      <c r="G615" s="6"/>
      <c r="H615" s="6"/>
      <c r="I615" s="7"/>
      <c r="J615" s="7"/>
      <c r="K615" s="6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1.0" customHeight="1">
      <c r="A616" s="1"/>
      <c r="B616" s="6"/>
      <c r="C616" s="5"/>
      <c r="D616" s="5"/>
      <c r="E616" s="5"/>
      <c r="F616" s="5"/>
      <c r="G616" s="6"/>
      <c r="H616" s="6"/>
      <c r="I616" s="7"/>
      <c r="J616" s="7"/>
      <c r="K616" s="6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1.0" customHeight="1">
      <c r="A617" s="1"/>
      <c r="B617" s="6"/>
      <c r="C617" s="5"/>
      <c r="D617" s="5"/>
      <c r="E617" s="5"/>
      <c r="F617" s="5"/>
      <c r="G617" s="6"/>
      <c r="H617" s="6"/>
      <c r="I617" s="7"/>
      <c r="J617" s="7"/>
      <c r="K617" s="6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1.0" customHeight="1">
      <c r="A618" s="1"/>
      <c r="B618" s="6"/>
      <c r="C618" s="5"/>
      <c r="D618" s="5"/>
      <c r="E618" s="5"/>
      <c r="F618" s="5"/>
      <c r="G618" s="6"/>
      <c r="H618" s="6"/>
      <c r="I618" s="7"/>
      <c r="J618" s="7"/>
      <c r="K618" s="6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1.0" customHeight="1">
      <c r="A619" s="1"/>
      <c r="B619" s="6"/>
      <c r="C619" s="5"/>
      <c r="D619" s="5"/>
      <c r="E619" s="5"/>
      <c r="F619" s="5"/>
      <c r="G619" s="6"/>
      <c r="H619" s="6"/>
      <c r="I619" s="7"/>
      <c r="J619" s="7"/>
      <c r="K619" s="6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1.0" customHeight="1">
      <c r="A620" s="1"/>
      <c r="B620" s="6"/>
      <c r="C620" s="5"/>
      <c r="D620" s="5"/>
      <c r="E620" s="5"/>
      <c r="F620" s="5"/>
      <c r="G620" s="6"/>
      <c r="H620" s="6"/>
      <c r="I620" s="7"/>
      <c r="J620" s="7"/>
      <c r="K620" s="6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1.0" customHeight="1">
      <c r="A621" s="1"/>
      <c r="B621" s="6"/>
      <c r="C621" s="5"/>
      <c r="D621" s="5"/>
      <c r="E621" s="5"/>
      <c r="F621" s="5"/>
      <c r="G621" s="6"/>
      <c r="H621" s="6"/>
      <c r="I621" s="7"/>
      <c r="J621" s="7"/>
      <c r="K621" s="6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1.0" customHeight="1">
      <c r="A622" s="1"/>
      <c r="B622" s="6"/>
      <c r="C622" s="5"/>
      <c r="D622" s="5"/>
      <c r="E622" s="5"/>
      <c r="F622" s="5"/>
      <c r="G622" s="6"/>
      <c r="H622" s="6"/>
      <c r="I622" s="7"/>
      <c r="J622" s="7"/>
      <c r="K622" s="6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1.0" customHeight="1">
      <c r="A623" s="1"/>
      <c r="B623" s="6"/>
      <c r="C623" s="5"/>
      <c r="D623" s="5"/>
      <c r="E623" s="5"/>
      <c r="F623" s="5"/>
      <c r="G623" s="6"/>
      <c r="H623" s="6"/>
      <c r="I623" s="7"/>
      <c r="J623" s="7"/>
      <c r="K623" s="6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1.0" customHeight="1">
      <c r="A624" s="1"/>
      <c r="B624" s="6"/>
      <c r="C624" s="5"/>
      <c r="D624" s="5"/>
      <c r="E624" s="5"/>
      <c r="F624" s="5"/>
      <c r="G624" s="6"/>
      <c r="H624" s="6"/>
      <c r="I624" s="7"/>
      <c r="J624" s="7"/>
      <c r="K624" s="6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1.0" customHeight="1">
      <c r="A625" s="1"/>
      <c r="B625" s="6"/>
      <c r="C625" s="5"/>
      <c r="D625" s="5"/>
      <c r="E625" s="5"/>
      <c r="F625" s="5"/>
      <c r="G625" s="6"/>
      <c r="H625" s="6"/>
      <c r="I625" s="7"/>
      <c r="J625" s="7"/>
      <c r="K625" s="6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1.0" customHeight="1">
      <c r="A626" s="1"/>
      <c r="B626" s="6"/>
      <c r="C626" s="5"/>
      <c r="D626" s="5"/>
      <c r="E626" s="5"/>
      <c r="F626" s="5"/>
      <c r="G626" s="6"/>
      <c r="H626" s="6"/>
      <c r="I626" s="7"/>
      <c r="J626" s="7"/>
      <c r="K626" s="6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1.0" customHeight="1">
      <c r="A627" s="1"/>
      <c r="B627" s="6"/>
      <c r="C627" s="5"/>
      <c r="D627" s="5"/>
      <c r="E627" s="5"/>
      <c r="F627" s="5"/>
      <c r="G627" s="6"/>
      <c r="H627" s="6"/>
      <c r="I627" s="7"/>
      <c r="J627" s="7"/>
      <c r="K627" s="6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1.0" customHeight="1">
      <c r="A628" s="1"/>
      <c r="B628" s="6"/>
      <c r="C628" s="5"/>
      <c r="D628" s="5"/>
      <c r="E628" s="5"/>
      <c r="F628" s="5"/>
      <c r="G628" s="6"/>
      <c r="H628" s="6"/>
      <c r="I628" s="7"/>
      <c r="J628" s="7"/>
      <c r="K628" s="6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1.0" customHeight="1">
      <c r="A629" s="1"/>
      <c r="B629" s="6"/>
      <c r="C629" s="5"/>
      <c r="D629" s="5"/>
      <c r="E629" s="5"/>
      <c r="F629" s="5"/>
      <c r="G629" s="6"/>
      <c r="H629" s="6"/>
      <c r="I629" s="7"/>
      <c r="J629" s="7"/>
      <c r="K629" s="6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1.0" customHeight="1">
      <c r="A630" s="1"/>
      <c r="B630" s="6"/>
      <c r="C630" s="5"/>
      <c r="D630" s="5"/>
      <c r="E630" s="5"/>
      <c r="F630" s="5"/>
      <c r="G630" s="6"/>
      <c r="H630" s="6"/>
      <c r="I630" s="7"/>
      <c r="J630" s="7"/>
      <c r="K630" s="6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1.0" customHeight="1">
      <c r="A631" s="1"/>
      <c r="B631" s="6"/>
      <c r="C631" s="5"/>
      <c r="D631" s="5"/>
      <c r="E631" s="5"/>
      <c r="F631" s="5"/>
      <c r="G631" s="6"/>
      <c r="H631" s="6"/>
      <c r="I631" s="7"/>
      <c r="J631" s="7"/>
      <c r="K631" s="6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1.0" customHeight="1">
      <c r="A632" s="1"/>
      <c r="B632" s="6"/>
      <c r="C632" s="5"/>
      <c r="D632" s="5"/>
      <c r="E632" s="5"/>
      <c r="F632" s="5"/>
      <c r="G632" s="6"/>
      <c r="H632" s="6"/>
      <c r="I632" s="7"/>
      <c r="J632" s="7"/>
      <c r="K632" s="6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1.0" customHeight="1">
      <c r="A633" s="1"/>
      <c r="B633" s="6"/>
      <c r="C633" s="5"/>
      <c r="D633" s="5"/>
      <c r="E633" s="5"/>
      <c r="F633" s="5"/>
      <c r="G633" s="6"/>
      <c r="H633" s="6"/>
      <c r="I633" s="7"/>
      <c r="J633" s="7"/>
      <c r="K633" s="6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1.0" customHeight="1">
      <c r="A634" s="1"/>
      <c r="B634" s="6"/>
      <c r="C634" s="5"/>
      <c r="D634" s="5"/>
      <c r="E634" s="5"/>
      <c r="F634" s="5"/>
      <c r="G634" s="6"/>
      <c r="H634" s="6"/>
      <c r="I634" s="7"/>
      <c r="J634" s="7"/>
      <c r="K634" s="6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1.0" customHeight="1">
      <c r="A635" s="1"/>
      <c r="B635" s="6"/>
      <c r="C635" s="5"/>
      <c r="D635" s="5"/>
      <c r="E635" s="5"/>
      <c r="F635" s="5"/>
      <c r="G635" s="6"/>
      <c r="H635" s="6"/>
      <c r="I635" s="7"/>
      <c r="J635" s="7"/>
      <c r="K635" s="6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1.0" customHeight="1">
      <c r="A636" s="1"/>
      <c r="B636" s="6"/>
      <c r="C636" s="5"/>
      <c r="D636" s="5"/>
      <c r="E636" s="5"/>
      <c r="F636" s="5"/>
      <c r="G636" s="6"/>
      <c r="H636" s="6"/>
      <c r="I636" s="7"/>
      <c r="J636" s="7"/>
      <c r="K636" s="6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1.0" customHeight="1">
      <c r="A637" s="1"/>
      <c r="B637" s="6"/>
      <c r="C637" s="5"/>
      <c r="D637" s="5"/>
      <c r="E637" s="5"/>
      <c r="F637" s="5"/>
      <c r="G637" s="6"/>
      <c r="H637" s="6"/>
      <c r="I637" s="7"/>
      <c r="J637" s="7"/>
      <c r="K637" s="6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1.0" customHeight="1">
      <c r="A638" s="1"/>
      <c r="B638" s="6"/>
      <c r="C638" s="5"/>
      <c r="D638" s="5"/>
      <c r="E638" s="5"/>
      <c r="F638" s="5"/>
      <c r="G638" s="6"/>
      <c r="H638" s="6"/>
      <c r="I638" s="7"/>
      <c r="J638" s="7"/>
      <c r="K638" s="6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1.0" customHeight="1">
      <c r="A639" s="1"/>
      <c r="B639" s="6"/>
      <c r="C639" s="5"/>
      <c r="D639" s="5"/>
      <c r="E639" s="5"/>
      <c r="F639" s="5"/>
      <c r="G639" s="6"/>
      <c r="H639" s="6"/>
      <c r="I639" s="7"/>
      <c r="J639" s="7"/>
      <c r="K639" s="6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1.0" customHeight="1">
      <c r="A640" s="1"/>
      <c r="B640" s="6"/>
      <c r="C640" s="5"/>
      <c r="D640" s="5"/>
      <c r="E640" s="5"/>
      <c r="F640" s="5"/>
      <c r="G640" s="6"/>
      <c r="H640" s="6"/>
      <c r="I640" s="7"/>
      <c r="J640" s="7"/>
      <c r="K640" s="6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1.0" customHeight="1">
      <c r="A641" s="1"/>
      <c r="B641" s="6"/>
      <c r="C641" s="5"/>
      <c r="D641" s="5"/>
      <c r="E641" s="5"/>
      <c r="F641" s="5"/>
      <c r="G641" s="6"/>
      <c r="H641" s="6"/>
      <c r="I641" s="7"/>
      <c r="J641" s="7"/>
      <c r="K641" s="6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1.0" customHeight="1">
      <c r="A642" s="1"/>
      <c r="B642" s="6"/>
      <c r="C642" s="5"/>
      <c r="D642" s="5"/>
      <c r="E642" s="5"/>
      <c r="F642" s="5"/>
      <c r="G642" s="6"/>
      <c r="H642" s="6"/>
      <c r="I642" s="7"/>
      <c r="J642" s="7"/>
      <c r="K642" s="6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1.0" customHeight="1">
      <c r="A643" s="1"/>
      <c r="B643" s="6"/>
      <c r="C643" s="5"/>
      <c r="D643" s="5"/>
      <c r="E643" s="5"/>
      <c r="F643" s="5"/>
      <c r="G643" s="6"/>
      <c r="H643" s="6"/>
      <c r="I643" s="7"/>
      <c r="J643" s="7"/>
      <c r="K643" s="6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1.0" customHeight="1">
      <c r="A644" s="1"/>
      <c r="B644" s="6"/>
      <c r="C644" s="5"/>
      <c r="D644" s="5"/>
      <c r="E644" s="5"/>
      <c r="F644" s="5"/>
      <c r="G644" s="6"/>
      <c r="H644" s="6"/>
      <c r="I644" s="7"/>
      <c r="J644" s="7"/>
      <c r="K644" s="6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1.0" customHeight="1">
      <c r="A645" s="1"/>
      <c r="B645" s="6"/>
      <c r="C645" s="5"/>
      <c r="D645" s="5"/>
      <c r="E645" s="5"/>
      <c r="F645" s="5"/>
      <c r="G645" s="6"/>
      <c r="H645" s="6"/>
      <c r="I645" s="7"/>
      <c r="J645" s="7"/>
      <c r="K645" s="6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1.0" customHeight="1">
      <c r="A646" s="1"/>
      <c r="B646" s="6"/>
      <c r="C646" s="5"/>
      <c r="D646" s="5"/>
      <c r="E646" s="5"/>
      <c r="F646" s="5"/>
      <c r="G646" s="6"/>
      <c r="H646" s="6"/>
      <c r="I646" s="7"/>
      <c r="J646" s="7"/>
      <c r="K646" s="6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1.0" customHeight="1">
      <c r="A647" s="1"/>
      <c r="B647" s="6"/>
      <c r="C647" s="5"/>
      <c r="D647" s="5"/>
      <c r="E647" s="5"/>
      <c r="F647" s="5"/>
      <c r="G647" s="6"/>
      <c r="H647" s="6"/>
      <c r="I647" s="7"/>
      <c r="J647" s="7"/>
      <c r="K647" s="6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1.0" customHeight="1">
      <c r="A648" s="1"/>
      <c r="B648" s="6"/>
      <c r="C648" s="5"/>
      <c r="D648" s="5"/>
      <c r="E648" s="5"/>
      <c r="F648" s="5"/>
      <c r="G648" s="6"/>
      <c r="H648" s="6"/>
      <c r="I648" s="7"/>
      <c r="J648" s="7"/>
      <c r="K648" s="6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1.0" customHeight="1">
      <c r="A649" s="1"/>
      <c r="B649" s="6"/>
      <c r="C649" s="5"/>
      <c r="D649" s="5"/>
      <c r="E649" s="5"/>
      <c r="F649" s="5"/>
      <c r="G649" s="6"/>
      <c r="H649" s="6"/>
      <c r="I649" s="7"/>
      <c r="J649" s="7"/>
      <c r="K649" s="6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1.0" customHeight="1">
      <c r="A650" s="1"/>
      <c r="B650" s="6"/>
      <c r="C650" s="5"/>
      <c r="D650" s="5"/>
      <c r="E650" s="5"/>
      <c r="F650" s="5"/>
      <c r="G650" s="6"/>
      <c r="H650" s="6"/>
      <c r="I650" s="7"/>
      <c r="J650" s="7"/>
      <c r="K650" s="6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1.0" customHeight="1">
      <c r="A651" s="1"/>
      <c r="B651" s="6"/>
      <c r="C651" s="5"/>
      <c r="D651" s="5"/>
      <c r="E651" s="5"/>
      <c r="F651" s="5"/>
      <c r="G651" s="6"/>
      <c r="H651" s="6"/>
      <c r="I651" s="7"/>
      <c r="J651" s="7"/>
      <c r="K651" s="6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1.0" customHeight="1">
      <c r="A652" s="1"/>
      <c r="B652" s="6"/>
      <c r="C652" s="5"/>
      <c r="D652" s="5"/>
      <c r="E652" s="5"/>
      <c r="F652" s="5"/>
      <c r="G652" s="6"/>
      <c r="H652" s="6"/>
      <c r="I652" s="7"/>
      <c r="J652" s="7"/>
      <c r="K652" s="6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1.0" customHeight="1">
      <c r="A653" s="1"/>
      <c r="B653" s="6"/>
      <c r="C653" s="5"/>
      <c r="D653" s="5"/>
      <c r="E653" s="5"/>
      <c r="F653" s="5"/>
      <c r="G653" s="6"/>
      <c r="H653" s="6"/>
      <c r="I653" s="7"/>
      <c r="J653" s="7"/>
      <c r="K653" s="6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1.0" customHeight="1">
      <c r="A654" s="1"/>
      <c r="B654" s="6"/>
      <c r="C654" s="5"/>
      <c r="D654" s="5"/>
      <c r="E654" s="5"/>
      <c r="F654" s="5"/>
      <c r="G654" s="6"/>
      <c r="H654" s="6"/>
      <c r="I654" s="7"/>
      <c r="J654" s="7"/>
      <c r="K654" s="6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1.0" customHeight="1">
      <c r="A655" s="1"/>
      <c r="B655" s="6"/>
      <c r="C655" s="5"/>
      <c r="D655" s="5"/>
      <c r="E655" s="5"/>
      <c r="F655" s="5"/>
      <c r="G655" s="6"/>
      <c r="H655" s="6"/>
      <c r="I655" s="7"/>
      <c r="J655" s="7"/>
      <c r="K655" s="6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1.0" customHeight="1">
      <c r="A656" s="1"/>
      <c r="B656" s="6"/>
      <c r="C656" s="5"/>
      <c r="D656" s="5"/>
      <c r="E656" s="5"/>
      <c r="F656" s="5"/>
      <c r="G656" s="6"/>
      <c r="H656" s="6"/>
      <c r="I656" s="7"/>
      <c r="J656" s="7"/>
      <c r="K656" s="6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1.0" customHeight="1">
      <c r="A657" s="1"/>
      <c r="B657" s="6"/>
      <c r="C657" s="5"/>
      <c r="D657" s="5"/>
      <c r="E657" s="5"/>
      <c r="F657" s="5"/>
      <c r="G657" s="6"/>
      <c r="H657" s="6"/>
      <c r="I657" s="7"/>
      <c r="J657" s="7"/>
      <c r="K657" s="6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1.0" customHeight="1">
      <c r="A658" s="1"/>
      <c r="B658" s="6"/>
      <c r="C658" s="5"/>
      <c r="D658" s="5"/>
      <c r="E658" s="5"/>
      <c r="F658" s="5"/>
      <c r="G658" s="6"/>
      <c r="H658" s="6"/>
      <c r="I658" s="7"/>
      <c r="J658" s="7"/>
      <c r="K658" s="6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1.0" customHeight="1">
      <c r="A659" s="1"/>
      <c r="B659" s="6"/>
      <c r="C659" s="5"/>
      <c r="D659" s="5"/>
      <c r="E659" s="5"/>
      <c r="F659" s="5"/>
      <c r="G659" s="6"/>
      <c r="H659" s="6"/>
      <c r="I659" s="7"/>
      <c r="J659" s="7"/>
      <c r="K659" s="6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1.0" customHeight="1">
      <c r="A660" s="1"/>
      <c r="B660" s="6"/>
      <c r="C660" s="5"/>
      <c r="D660" s="5"/>
      <c r="E660" s="5"/>
      <c r="F660" s="5"/>
      <c r="G660" s="6"/>
      <c r="H660" s="6"/>
      <c r="I660" s="7"/>
      <c r="J660" s="7"/>
      <c r="K660" s="6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1.0" customHeight="1">
      <c r="A661" s="1"/>
      <c r="B661" s="6"/>
      <c r="C661" s="5"/>
      <c r="D661" s="5"/>
      <c r="E661" s="5"/>
      <c r="F661" s="5"/>
      <c r="G661" s="6"/>
      <c r="H661" s="6"/>
      <c r="I661" s="7"/>
      <c r="J661" s="7"/>
      <c r="K661" s="6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1.0" customHeight="1">
      <c r="A662" s="1"/>
      <c r="B662" s="6"/>
      <c r="C662" s="5"/>
      <c r="D662" s="5"/>
      <c r="E662" s="5"/>
      <c r="F662" s="5"/>
      <c r="G662" s="6"/>
      <c r="H662" s="6"/>
      <c r="I662" s="7"/>
      <c r="J662" s="7"/>
      <c r="K662" s="6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1.0" customHeight="1">
      <c r="A663" s="1"/>
      <c r="B663" s="6"/>
      <c r="C663" s="5"/>
      <c r="D663" s="5"/>
      <c r="E663" s="5"/>
      <c r="F663" s="5"/>
      <c r="G663" s="6"/>
      <c r="H663" s="6"/>
      <c r="I663" s="7"/>
      <c r="J663" s="7"/>
      <c r="K663" s="6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1.0" customHeight="1">
      <c r="A664" s="1"/>
      <c r="B664" s="6"/>
      <c r="C664" s="5"/>
      <c r="D664" s="5"/>
      <c r="E664" s="5"/>
      <c r="F664" s="5"/>
      <c r="G664" s="6"/>
      <c r="H664" s="6"/>
      <c r="I664" s="7"/>
      <c r="J664" s="7"/>
      <c r="K664" s="6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1.0" customHeight="1">
      <c r="A665" s="1"/>
      <c r="B665" s="6"/>
      <c r="C665" s="5"/>
      <c r="D665" s="5"/>
      <c r="E665" s="5"/>
      <c r="F665" s="5"/>
      <c r="G665" s="6"/>
      <c r="H665" s="6"/>
      <c r="I665" s="7"/>
      <c r="J665" s="7"/>
      <c r="K665" s="6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1.0" customHeight="1">
      <c r="A666" s="1"/>
      <c r="B666" s="6"/>
      <c r="C666" s="5"/>
      <c r="D666" s="5"/>
      <c r="E666" s="5"/>
      <c r="F666" s="5"/>
      <c r="G666" s="6"/>
      <c r="H666" s="6"/>
      <c r="I666" s="7"/>
      <c r="J666" s="7"/>
      <c r="K666" s="6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1.0" customHeight="1">
      <c r="A667" s="1"/>
      <c r="B667" s="6"/>
      <c r="C667" s="5"/>
      <c r="D667" s="5"/>
      <c r="E667" s="5"/>
      <c r="F667" s="5"/>
      <c r="G667" s="6"/>
      <c r="H667" s="6"/>
      <c r="I667" s="7"/>
      <c r="J667" s="7"/>
      <c r="K667" s="6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1.0" customHeight="1">
      <c r="A668" s="1"/>
      <c r="B668" s="6"/>
      <c r="C668" s="5"/>
      <c r="D668" s="5"/>
      <c r="E668" s="5"/>
      <c r="F668" s="5"/>
      <c r="G668" s="6"/>
      <c r="H668" s="6"/>
      <c r="I668" s="7"/>
      <c r="J668" s="7"/>
      <c r="K668" s="6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1.0" customHeight="1">
      <c r="A669" s="1"/>
      <c r="B669" s="6"/>
      <c r="C669" s="5"/>
      <c r="D669" s="5"/>
      <c r="E669" s="5"/>
      <c r="F669" s="5"/>
      <c r="G669" s="6"/>
      <c r="H669" s="6"/>
      <c r="I669" s="7"/>
      <c r="J669" s="7"/>
      <c r="K669" s="6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1.0" customHeight="1">
      <c r="A670" s="1"/>
      <c r="B670" s="6"/>
      <c r="C670" s="5"/>
      <c r="D670" s="5"/>
      <c r="E670" s="5"/>
      <c r="F670" s="5"/>
      <c r="G670" s="6"/>
      <c r="H670" s="6"/>
      <c r="I670" s="7"/>
      <c r="J670" s="7"/>
      <c r="K670" s="6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1.0" customHeight="1">
      <c r="A671" s="1"/>
      <c r="B671" s="6"/>
      <c r="C671" s="5"/>
      <c r="D671" s="5"/>
      <c r="E671" s="5"/>
      <c r="F671" s="5"/>
      <c r="G671" s="6"/>
      <c r="H671" s="6"/>
      <c r="I671" s="7"/>
      <c r="J671" s="7"/>
      <c r="K671" s="6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1.0" customHeight="1">
      <c r="A672" s="1"/>
      <c r="B672" s="6"/>
      <c r="C672" s="5"/>
      <c r="D672" s="5"/>
      <c r="E672" s="5"/>
      <c r="F672" s="5"/>
      <c r="G672" s="6"/>
      <c r="H672" s="6"/>
      <c r="I672" s="7"/>
      <c r="J672" s="7"/>
      <c r="K672" s="6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1.0" customHeight="1">
      <c r="A673" s="1"/>
      <c r="B673" s="6"/>
      <c r="C673" s="5"/>
      <c r="D673" s="5"/>
      <c r="E673" s="5"/>
      <c r="F673" s="5"/>
      <c r="G673" s="6"/>
      <c r="H673" s="6"/>
      <c r="I673" s="7"/>
      <c r="J673" s="7"/>
      <c r="K673" s="6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1.0" customHeight="1">
      <c r="A674" s="1"/>
      <c r="B674" s="6"/>
      <c r="C674" s="5"/>
      <c r="D674" s="5"/>
      <c r="E674" s="5"/>
      <c r="F674" s="5"/>
      <c r="G674" s="6"/>
      <c r="H674" s="6"/>
      <c r="I674" s="7"/>
      <c r="J674" s="7"/>
      <c r="K674" s="6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1.0" customHeight="1">
      <c r="A675" s="1"/>
      <c r="B675" s="6"/>
      <c r="C675" s="5"/>
      <c r="D675" s="5"/>
      <c r="E675" s="5"/>
      <c r="F675" s="5"/>
      <c r="G675" s="6"/>
      <c r="H675" s="6"/>
      <c r="I675" s="7"/>
      <c r="J675" s="7"/>
      <c r="K675" s="6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1.0" customHeight="1">
      <c r="A676" s="1"/>
      <c r="B676" s="6"/>
      <c r="C676" s="5"/>
      <c r="D676" s="5"/>
      <c r="E676" s="5"/>
      <c r="F676" s="5"/>
      <c r="G676" s="6"/>
      <c r="H676" s="6"/>
      <c r="I676" s="7"/>
      <c r="J676" s="7"/>
      <c r="K676" s="6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1.0" customHeight="1">
      <c r="A677" s="1"/>
      <c r="B677" s="6"/>
      <c r="C677" s="5"/>
      <c r="D677" s="5"/>
      <c r="E677" s="5"/>
      <c r="F677" s="5"/>
      <c r="G677" s="6"/>
      <c r="H677" s="6"/>
      <c r="I677" s="7"/>
      <c r="J677" s="7"/>
      <c r="K677" s="6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1.0" customHeight="1">
      <c r="A678" s="1"/>
      <c r="B678" s="6"/>
      <c r="C678" s="5"/>
      <c r="D678" s="5"/>
      <c r="E678" s="5"/>
      <c r="F678" s="5"/>
      <c r="G678" s="6"/>
      <c r="H678" s="6"/>
      <c r="I678" s="7"/>
      <c r="J678" s="7"/>
      <c r="K678" s="6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1.0" customHeight="1">
      <c r="A679" s="1"/>
      <c r="B679" s="6"/>
      <c r="C679" s="5"/>
      <c r="D679" s="5"/>
      <c r="E679" s="5"/>
      <c r="F679" s="5"/>
      <c r="G679" s="6"/>
      <c r="H679" s="6"/>
      <c r="I679" s="7"/>
      <c r="J679" s="7"/>
      <c r="K679" s="6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1.0" customHeight="1">
      <c r="A680" s="1"/>
      <c r="B680" s="6"/>
      <c r="C680" s="5"/>
      <c r="D680" s="5"/>
      <c r="E680" s="5"/>
      <c r="F680" s="5"/>
      <c r="G680" s="6"/>
      <c r="H680" s="6"/>
      <c r="I680" s="7"/>
      <c r="J680" s="7"/>
      <c r="K680" s="6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1.0" customHeight="1">
      <c r="A681" s="1"/>
      <c r="B681" s="6"/>
      <c r="C681" s="5"/>
      <c r="D681" s="5"/>
      <c r="E681" s="5"/>
      <c r="F681" s="5"/>
      <c r="G681" s="6"/>
      <c r="H681" s="6"/>
      <c r="I681" s="7"/>
      <c r="J681" s="7"/>
      <c r="K681" s="6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1.0" customHeight="1">
      <c r="A682" s="1"/>
      <c r="B682" s="6"/>
      <c r="C682" s="5"/>
      <c r="D682" s="5"/>
      <c r="E682" s="5"/>
      <c r="F682" s="5"/>
      <c r="G682" s="6"/>
      <c r="H682" s="6"/>
      <c r="I682" s="7"/>
      <c r="J682" s="7"/>
      <c r="K682" s="6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1.0" customHeight="1">
      <c r="A683" s="1"/>
      <c r="B683" s="6"/>
      <c r="C683" s="5"/>
      <c r="D683" s="5"/>
      <c r="E683" s="5"/>
      <c r="F683" s="5"/>
      <c r="G683" s="6"/>
      <c r="H683" s="6"/>
      <c r="I683" s="7"/>
      <c r="J683" s="7"/>
      <c r="K683" s="6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1.0" customHeight="1">
      <c r="A684" s="1"/>
      <c r="B684" s="6"/>
      <c r="C684" s="5"/>
      <c r="D684" s="5"/>
      <c r="E684" s="5"/>
      <c r="F684" s="5"/>
      <c r="G684" s="6"/>
      <c r="H684" s="6"/>
      <c r="I684" s="7"/>
      <c r="J684" s="7"/>
      <c r="K684" s="6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1.0" customHeight="1">
      <c r="A685" s="1"/>
      <c r="B685" s="6"/>
      <c r="C685" s="5"/>
      <c r="D685" s="5"/>
      <c r="E685" s="5"/>
      <c r="F685" s="5"/>
      <c r="G685" s="6"/>
      <c r="H685" s="6"/>
      <c r="I685" s="7"/>
      <c r="J685" s="7"/>
      <c r="K685" s="6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1.0" customHeight="1">
      <c r="A686" s="1"/>
      <c r="B686" s="6"/>
      <c r="C686" s="5"/>
      <c r="D686" s="5"/>
      <c r="E686" s="5"/>
      <c r="F686" s="5"/>
      <c r="G686" s="6"/>
      <c r="H686" s="6"/>
      <c r="I686" s="7"/>
      <c r="J686" s="7"/>
      <c r="K686" s="6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1.0" customHeight="1">
      <c r="A687" s="1"/>
      <c r="B687" s="6"/>
      <c r="C687" s="5"/>
      <c r="D687" s="5"/>
      <c r="E687" s="5"/>
      <c r="F687" s="5"/>
      <c r="G687" s="6"/>
      <c r="H687" s="6"/>
      <c r="I687" s="7"/>
      <c r="J687" s="7"/>
      <c r="K687" s="6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1.0" customHeight="1">
      <c r="A688" s="1"/>
      <c r="B688" s="6"/>
      <c r="C688" s="5"/>
      <c r="D688" s="5"/>
      <c r="E688" s="5"/>
      <c r="F688" s="5"/>
      <c r="G688" s="6"/>
      <c r="H688" s="6"/>
      <c r="I688" s="7"/>
      <c r="J688" s="7"/>
      <c r="K688" s="6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1.0" customHeight="1">
      <c r="A689" s="1"/>
      <c r="B689" s="6"/>
      <c r="C689" s="5"/>
      <c r="D689" s="5"/>
      <c r="E689" s="5"/>
      <c r="F689" s="5"/>
      <c r="G689" s="6"/>
      <c r="H689" s="6"/>
      <c r="I689" s="7"/>
      <c r="J689" s="7"/>
      <c r="K689" s="6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1.0" customHeight="1">
      <c r="A690" s="1"/>
      <c r="B690" s="6"/>
      <c r="C690" s="5"/>
      <c r="D690" s="5"/>
      <c r="E690" s="5"/>
      <c r="F690" s="5"/>
      <c r="G690" s="6"/>
      <c r="H690" s="6"/>
      <c r="I690" s="7"/>
      <c r="J690" s="7"/>
      <c r="K690" s="6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1.0" customHeight="1">
      <c r="A691" s="1"/>
      <c r="B691" s="6"/>
      <c r="C691" s="5"/>
      <c r="D691" s="5"/>
      <c r="E691" s="5"/>
      <c r="F691" s="5"/>
      <c r="G691" s="6"/>
      <c r="H691" s="6"/>
      <c r="I691" s="7"/>
      <c r="J691" s="7"/>
      <c r="K691" s="6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1.0" customHeight="1">
      <c r="A692" s="1"/>
      <c r="B692" s="6"/>
      <c r="C692" s="5"/>
      <c r="D692" s="5"/>
      <c r="E692" s="5"/>
      <c r="F692" s="5"/>
      <c r="G692" s="6"/>
      <c r="H692" s="6"/>
      <c r="I692" s="7"/>
      <c r="J692" s="7"/>
      <c r="K692" s="6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1.0" customHeight="1">
      <c r="A693" s="1"/>
      <c r="B693" s="6"/>
      <c r="C693" s="5"/>
      <c r="D693" s="5"/>
      <c r="E693" s="5"/>
      <c r="F693" s="5"/>
      <c r="G693" s="6"/>
      <c r="H693" s="6"/>
      <c r="I693" s="7"/>
      <c r="J693" s="7"/>
      <c r="K693" s="6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1.0" customHeight="1">
      <c r="A694" s="1"/>
      <c r="B694" s="6"/>
      <c r="C694" s="5"/>
      <c r="D694" s="5"/>
      <c r="E694" s="5"/>
      <c r="F694" s="5"/>
      <c r="G694" s="6"/>
      <c r="H694" s="6"/>
      <c r="I694" s="7"/>
      <c r="J694" s="7"/>
      <c r="K694" s="6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1.0" customHeight="1">
      <c r="A695" s="1"/>
      <c r="B695" s="6"/>
      <c r="C695" s="5"/>
      <c r="D695" s="5"/>
      <c r="E695" s="5"/>
      <c r="F695" s="5"/>
      <c r="G695" s="6"/>
      <c r="H695" s="6"/>
      <c r="I695" s="7"/>
      <c r="J695" s="7"/>
      <c r="K695" s="6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1.0" customHeight="1">
      <c r="A696" s="1"/>
      <c r="B696" s="6"/>
      <c r="C696" s="5"/>
      <c r="D696" s="5"/>
      <c r="E696" s="5"/>
      <c r="F696" s="5"/>
      <c r="G696" s="6"/>
      <c r="H696" s="6"/>
      <c r="I696" s="7"/>
      <c r="J696" s="7"/>
      <c r="K696" s="6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1.0" customHeight="1">
      <c r="A697" s="1"/>
      <c r="B697" s="6"/>
      <c r="C697" s="5"/>
      <c r="D697" s="5"/>
      <c r="E697" s="5"/>
      <c r="F697" s="5"/>
      <c r="G697" s="6"/>
      <c r="H697" s="6"/>
      <c r="I697" s="7"/>
      <c r="J697" s="7"/>
      <c r="K697" s="6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1.0" customHeight="1">
      <c r="A698" s="1"/>
      <c r="B698" s="6"/>
      <c r="C698" s="5"/>
      <c r="D698" s="5"/>
      <c r="E698" s="5"/>
      <c r="F698" s="5"/>
      <c r="G698" s="6"/>
      <c r="H698" s="6"/>
      <c r="I698" s="7"/>
      <c r="J698" s="7"/>
      <c r="K698" s="6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1.0" customHeight="1">
      <c r="A699" s="1"/>
      <c r="B699" s="6"/>
      <c r="C699" s="5"/>
      <c r="D699" s="5"/>
      <c r="E699" s="5"/>
      <c r="F699" s="5"/>
      <c r="G699" s="6"/>
      <c r="H699" s="6"/>
      <c r="I699" s="7"/>
      <c r="J699" s="7"/>
      <c r="K699" s="6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1.0" customHeight="1">
      <c r="A700" s="1"/>
      <c r="B700" s="6"/>
      <c r="C700" s="5"/>
      <c r="D700" s="5"/>
      <c r="E700" s="5"/>
      <c r="F700" s="5"/>
      <c r="G700" s="6"/>
      <c r="H700" s="6"/>
      <c r="I700" s="7"/>
      <c r="J700" s="7"/>
      <c r="K700" s="6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1.0" customHeight="1">
      <c r="A701" s="1"/>
      <c r="B701" s="6"/>
      <c r="C701" s="5"/>
      <c r="D701" s="5"/>
      <c r="E701" s="5"/>
      <c r="F701" s="5"/>
      <c r="G701" s="6"/>
      <c r="H701" s="6"/>
      <c r="I701" s="7"/>
      <c r="J701" s="7"/>
      <c r="K701" s="6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1.0" customHeight="1">
      <c r="A702" s="1"/>
      <c r="B702" s="6"/>
      <c r="C702" s="5"/>
      <c r="D702" s="5"/>
      <c r="E702" s="5"/>
      <c r="F702" s="5"/>
      <c r="G702" s="6"/>
      <c r="H702" s="6"/>
      <c r="I702" s="7"/>
      <c r="J702" s="7"/>
      <c r="K702" s="6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1.0" customHeight="1">
      <c r="A703" s="1"/>
      <c r="B703" s="6"/>
      <c r="C703" s="5"/>
      <c r="D703" s="5"/>
      <c r="E703" s="5"/>
      <c r="F703" s="5"/>
      <c r="G703" s="6"/>
      <c r="H703" s="6"/>
      <c r="I703" s="7"/>
      <c r="J703" s="7"/>
      <c r="K703" s="6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1.0" customHeight="1">
      <c r="A704" s="1"/>
      <c r="B704" s="6"/>
      <c r="C704" s="5"/>
      <c r="D704" s="5"/>
      <c r="E704" s="5"/>
      <c r="F704" s="5"/>
      <c r="G704" s="6"/>
      <c r="H704" s="6"/>
      <c r="I704" s="7"/>
      <c r="J704" s="7"/>
      <c r="K704" s="6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1.0" customHeight="1">
      <c r="A705" s="1"/>
      <c r="B705" s="6"/>
      <c r="C705" s="5"/>
      <c r="D705" s="5"/>
      <c r="E705" s="5"/>
      <c r="F705" s="5"/>
      <c r="G705" s="6"/>
      <c r="H705" s="6"/>
      <c r="I705" s="7"/>
      <c r="J705" s="7"/>
      <c r="K705" s="6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1.0" customHeight="1">
      <c r="A706" s="1"/>
      <c r="B706" s="6"/>
      <c r="C706" s="5"/>
      <c r="D706" s="5"/>
      <c r="E706" s="5"/>
      <c r="F706" s="5"/>
      <c r="G706" s="6"/>
      <c r="H706" s="6"/>
      <c r="I706" s="7"/>
      <c r="J706" s="7"/>
      <c r="K706" s="6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1.0" customHeight="1">
      <c r="A707" s="1"/>
      <c r="B707" s="6"/>
      <c r="C707" s="5"/>
      <c r="D707" s="5"/>
      <c r="E707" s="5"/>
      <c r="F707" s="5"/>
      <c r="G707" s="6"/>
      <c r="H707" s="6"/>
      <c r="I707" s="7"/>
      <c r="J707" s="7"/>
      <c r="K707" s="6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1.0" customHeight="1">
      <c r="A708" s="1"/>
      <c r="B708" s="6"/>
      <c r="C708" s="5"/>
      <c r="D708" s="5"/>
      <c r="E708" s="5"/>
      <c r="F708" s="5"/>
      <c r="G708" s="6"/>
      <c r="H708" s="6"/>
      <c r="I708" s="7"/>
      <c r="J708" s="7"/>
      <c r="K708" s="6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1.0" customHeight="1">
      <c r="A709" s="1"/>
      <c r="B709" s="6"/>
      <c r="C709" s="5"/>
      <c r="D709" s="5"/>
      <c r="E709" s="5"/>
      <c r="F709" s="5"/>
      <c r="G709" s="6"/>
      <c r="H709" s="6"/>
      <c r="I709" s="7"/>
      <c r="J709" s="7"/>
      <c r="K709" s="6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1.0" customHeight="1">
      <c r="A710" s="1"/>
      <c r="B710" s="6"/>
      <c r="C710" s="5"/>
      <c r="D710" s="5"/>
      <c r="E710" s="5"/>
      <c r="F710" s="5"/>
      <c r="G710" s="6"/>
      <c r="H710" s="6"/>
      <c r="I710" s="7"/>
      <c r="J710" s="7"/>
      <c r="K710" s="6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1.0" customHeight="1">
      <c r="A711" s="1"/>
      <c r="B711" s="6"/>
      <c r="C711" s="5"/>
      <c r="D711" s="5"/>
      <c r="E711" s="5"/>
      <c r="F711" s="5"/>
      <c r="G711" s="6"/>
      <c r="H711" s="6"/>
      <c r="I711" s="7"/>
      <c r="J711" s="7"/>
      <c r="K711" s="6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1.0" customHeight="1">
      <c r="A712" s="1"/>
      <c r="B712" s="6"/>
      <c r="C712" s="5"/>
      <c r="D712" s="5"/>
      <c r="E712" s="5"/>
      <c r="F712" s="5"/>
      <c r="G712" s="6"/>
      <c r="H712" s="6"/>
      <c r="I712" s="7"/>
      <c r="J712" s="7"/>
      <c r="K712" s="6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1.0" customHeight="1">
      <c r="A713" s="1"/>
      <c r="B713" s="6"/>
      <c r="C713" s="5"/>
      <c r="D713" s="5"/>
      <c r="E713" s="5"/>
      <c r="F713" s="5"/>
      <c r="G713" s="6"/>
      <c r="H713" s="6"/>
      <c r="I713" s="7"/>
      <c r="J713" s="7"/>
      <c r="K713" s="6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1.0" customHeight="1">
      <c r="A714" s="1"/>
      <c r="B714" s="6"/>
      <c r="C714" s="5"/>
      <c r="D714" s="5"/>
      <c r="E714" s="5"/>
      <c r="F714" s="5"/>
      <c r="G714" s="6"/>
      <c r="H714" s="6"/>
      <c r="I714" s="7"/>
      <c r="J714" s="7"/>
      <c r="K714" s="6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1.0" customHeight="1">
      <c r="A715" s="1"/>
      <c r="B715" s="6"/>
      <c r="C715" s="5"/>
      <c r="D715" s="5"/>
      <c r="E715" s="5"/>
      <c r="F715" s="5"/>
      <c r="G715" s="6"/>
      <c r="H715" s="6"/>
      <c r="I715" s="7"/>
      <c r="J715" s="7"/>
      <c r="K715" s="6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1.0" customHeight="1">
      <c r="A716" s="1"/>
      <c r="B716" s="6"/>
      <c r="C716" s="5"/>
      <c r="D716" s="5"/>
      <c r="E716" s="5"/>
      <c r="F716" s="5"/>
      <c r="G716" s="6"/>
      <c r="H716" s="6"/>
      <c r="I716" s="7"/>
      <c r="J716" s="7"/>
      <c r="K716" s="6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1.0" customHeight="1">
      <c r="A717" s="1"/>
      <c r="B717" s="6"/>
      <c r="C717" s="5"/>
      <c r="D717" s="5"/>
      <c r="E717" s="5"/>
      <c r="F717" s="5"/>
      <c r="G717" s="6"/>
      <c r="H717" s="6"/>
      <c r="I717" s="7"/>
      <c r="J717" s="7"/>
      <c r="K717" s="6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1.0" customHeight="1">
      <c r="A718" s="1"/>
      <c r="B718" s="6"/>
      <c r="C718" s="5"/>
      <c r="D718" s="5"/>
      <c r="E718" s="5"/>
      <c r="F718" s="5"/>
      <c r="G718" s="6"/>
      <c r="H718" s="6"/>
      <c r="I718" s="7"/>
      <c r="J718" s="7"/>
      <c r="K718" s="6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1.0" customHeight="1">
      <c r="A719" s="1"/>
      <c r="B719" s="6"/>
      <c r="C719" s="5"/>
      <c r="D719" s="5"/>
      <c r="E719" s="5"/>
      <c r="F719" s="5"/>
      <c r="G719" s="6"/>
      <c r="H719" s="6"/>
      <c r="I719" s="7"/>
      <c r="J719" s="7"/>
      <c r="K719" s="6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1.0" customHeight="1">
      <c r="A720" s="1"/>
      <c r="B720" s="6"/>
      <c r="C720" s="5"/>
      <c r="D720" s="5"/>
      <c r="E720" s="5"/>
      <c r="F720" s="5"/>
      <c r="G720" s="6"/>
      <c r="H720" s="6"/>
      <c r="I720" s="7"/>
      <c r="J720" s="7"/>
      <c r="K720" s="6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1.0" customHeight="1">
      <c r="A721" s="1"/>
      <c r="B721" s="6"/>
      <c r="C721" s="5"/>
      <c r="D721" s="5"/>
      <c r="E721" s="5"/>
      <c r="F721" s="5"/>
      <c r="G721" s="6"/>
      <c r="H721" s="6"/>
      <c r="I721" s="7"/>
      <c r="J721" s="7"/>
      <c r="K721" s="6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1.0" customHeight="1">
      <c r="A722" s="1"/>
      <c r="B722" s="6"/>
      <c r="C722" s="5"/>
      <c r="D722" s="5"/>
      <c r="E722" s="5"/>
      <c r="F722" s="5"/>
      <c r="G722" s="6"/>
      <c r="H722" s="6"/>
      <c r="I722" s="7"/>
      <c r="J722" s="7"/>
      <c r="K722" s="6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1.0" customHeight="1">
      <c r="A723" s="1"/>
      <c r="B723" s="6"/>
      <c r="C723" s="5"/>
      <c r="D723" s="5"/>
      <c r="E723" s="5"/>
      <c r="F723" s="5"/>
      <c r="G723" s="6"/>
      <c r="H723" s="6"/>
      <c r="I723" s="7"/>
      <c r="J723" s="7"/>
      <c r="K723" s="6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1.0" customHeight="1">
      <c r="A724" s="1"/>
      <c r="B724" s="6"/>
      <c r="C724" s="5"/>
      <c r="D724" s="5"/>
      <c r="E724" s="5"/>
      <c r="F724" s="5"/>
      <c r="G724" s="6"/>
      <c r="H724" s="6"/>
      <c r="I724" s="7"/>
      <c r="J724" s="7"/>
      <c r="K724" s="6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1.0" customHeight="1">
      <c r="A725" s="1"/>
      <c r="B725" s="6"/>
      <c r="C725" s="5"/>
      <c r="D725" s="5"/>
      <c r="E725" s="5"/>
      <c r="F725" s="5"/>
      <c r="G725" s="6"/>
      <c r="H725" s="6"/>
      <c r="I725" s="7"/>
      <c r="J725" s="7"/>
      <c r="K725" s="6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1.0" customHeight="1">
      <c r="A726" s="1"/>
      <c r="B726" s="6"/>
      <c r="C726" s="5"/>
      <c r="D726" s="5"/>
      <c r="E726" s="5"/>
      <c r="F726" s="5"/>
      <c r="G726" s="6"/>
      <c r="H726" s="6"/>
      <c r="I726" s="7"/>
      <c r="J726" s="7"/>
      <c r="K726" s="6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1.0" customHeight="1">
      <c r="A727" s="1"/>
      <c r="B727" s="6"/>
      <c r="C727" s="5"/>
      <c r="D727" s="5"/>
      <c r="E727" s="5"/>
      <c r="F727" s="5"/>
      <c r="G727" s="6"/>
      <c r="H727" s="6"/>
      <c r="I727" s="7"/>
      <c r="J727" s="7"/>
      <c r="K727" s="6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1.0" customHeight="1">
      <c r="A728" s="1"/>
      <c r="B728" s="6"/>
      <c r="C728" s="5"/>
      <c r="D728" s="5"/>
      <c r="E728" s="5"/>
      <c r="F728" s="5"/>
      <c r="G728" s="6"/>
      <c r="H728" s="6"/>
      <c r="I728" s="7"/>
      <c r="J728" s="7"/>
      <c r="K728" s="6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1.0" customHeight="1">
      <c r="A729" s="1"/>
      <c r="B729" s="6"/>
      <c r="C729" s="5"/>
      <c r="D729" s="5"/>
      <c r="E729" s="5"/>
      <c r="F729" s="5"/>
      <c r="G729" s="6"/>
      <c r="H729" s="6"/>
      <c r="I729" s="7"/>
      <c r="J729" s="7"/>
      <c r="K729" s="6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1.0" customHeight="1">
      <c r="A730" s="1"/>
      <c r="B730" s="6"/>
      <c r="C730" s="5"/>
      <c r="D730" s="5"/>
      <c r="E730" s="5"/>
      <c r="F730" s="5"/>
      <c r="G730" s="6"/>
      <c r="H730" s="6"/>
      <c r="I730" s="7"/>
      <c r="J730" s="7"/>
      <c r="K730" s="6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1.0" customHeight="1">
      <c r="A731" s="1"/>
      <c r="B731" s="6"/>
      <c r="C731" s="5"/>
      <c r="D731" s="5"/>
      <c r="E731" s="5"/>
      <c r="F731" s="5"/>
      <c r="G731" s="6"/>
      <c r="H731" s="6"/>
      <c r="I731" s="7"/>
      <c r="J731" s="7"/>
      <c r="K731" s="6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1.0" customHeight="1">
      <c r="A732" s="1"/>
      <c r="B732" s="6"/>
      <c r="C732" s="5"/>
      <c r="D732" s="5"/>
      <c r="E732" s="5"/>
      <c r="F732" s="5"/>
      <c r="G732" s="6"/>
      <c r="H732" s="6"/>
      <c r="I732" s="7"/>
      <c r="J732" s="7"/>
      <c r="K732" s="6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1.0" customHeight="1">
      <c r="A733" s="1"/>
      <c r="B733" s="6"/>
      <c r="C733" s="5"/>
      <c r="D733" s="5"/>
      <c r="E733" s="5"/>
      <c r="F733" s="5"/>
      <c r="G733" s="6"/>
      <c r="H733" s="6"/>
      <c r="I733" s="7"/>
      <c r="J733" s="7"/>
      <c r="K733" s="6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1.0" customHeight="1">
      <c r="A734" s="1"/>
      <c r="B734" s="6"/>
      <c r="C734" s="5"/>
      <c r="D734" s="5"/>
      <c r="E734" s="5"/>
      <c r="F734" s="5"/>
      <c r="G734" s="6"/>
      <c r="H734" s="6"/>
      <c r="I734" s="7"/>
      <c r="J734" s="7"/>
      <c r="K734" s="6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1.0" customHeight="1">
      <c r="A735" s="1"/>
      <c r="B735" s="6"/>
      <c r="C735" s="5"/>
      <c r="D735" s="5"/>
      <c r="E735" s="5"/>
      <c r="F735" s="5"/>
      <c r="G735" s="6"/>
      <c r="H735" s="6"/>
      <c r="I735" s="7"/>
      <c r="J735" s="7"/>
      <c r="K735" s="6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1.0" customHeight="1">
      <c r="A736" s="1"/>
      <c r="B736" s="6"/>
      <c r="C736" s="5"/>
      <c r="D736" s="5"/>
      <c r="E736" s="5"/>
      <c r="F736" s="5"/>
      <c r="G736" s="6"/>
      <c r="H736" s="6"/>
      <c r="I736" s="7"/>
      <c r="J736" s="7"/>
      <c r="K736" s="6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1.0" customHeight="1">
      <c r="A737" s="1"/>
      <c r="B737" s="6"/>
      <c r="C737" s="5"/>
      <c r="D737" s="5"/>
      <c r="E737" s="5"/>
      <c r="F737" s="5"/>
      <c r="G737" s="6"/>
      <c r="H737" s="6"/>
      <c r="I737" s="7"/>
      <c r="J737" s="7"/>
      <c r="K737" s="6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1.0" customHeight="1">
      <c r="A738" s="1"/>
      <c r="B738" s="6"/>
      <c r="C738" s="5"/>
      <c r="D738" s="5"/>
      <c r="E738" s="5"/>
      <c r="F738" s="5"/>
      <c r="G738" s="6"/>
      <c r="H738" s="6"/>
      <c r="I738" s="7"/>
      <c r="J738" s="7"/>
      <c r="K738" s="6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1.0" customHeight="1">
      <c r="A739" s="1"/>
      <c r="B739" s="6"/>
      <c r="C739" s="5"/>
      <c r="D739" s="5"/>
      <c r="E739" s="5"/>
      <c r="F739" s="5"/>
      <c r="G739" s="6"/>
      <c r="H739" s="6"/>
      <c r="I739" s="7"/>
      <c r="J739" s="7"/>
      <c r="K739" s="6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1.0" customHeight="1">
      <c r="A740" s="1"/>
      <c r="B740" s="6"/>
      <c r="C740" s="5"/>
      <c r="D740" s="5"/>
      <c r="E740" s="5"/>
      <c r="F740" s="5"/>
      <c r="G740" s="6"/>
      <c r="H740" s="6"/>
      <c r="I740" s="7"/>
      <c r="J740" s="7"/>
      <c r="K740" s="6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1.0" customHeight="1">
      <c r="A741" s="1"/>
      <c r="B741" s="6"/>
      <c r="C741" s="5"/>
      <c r="D741" s="5"/>
      <c r="E741" s="5"/>
      <c r="F741" s="5"/>
      <c r="G741" s="6"/>
      <c r="H741" s="6"/>
      <c r="I741" s="7"/>
      <c r="J741" s="7"/>
      <c r="K741" s="6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1.0" customHeight="1">
      <c r="A742" s="1"/>
      <c r="B742" s="6"/>
      <c r="C742" s="5"/>
      <c r="D742" s="5"/>
      <c r="E742" s="5"/>
      <c r="F742" s="5"/>
      <c r="G742" s="6"/>
      <c r="H742" s="6"/>
      <c r="I742" s="7"/>
      <c r="J742" s="7"/>
      <c r="K742" s="6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1.0" customHeight="1">
      <c r="A743" s="1"/>
      <c r="B743" s="6"/>
      <c r="C743" s="5"/>
      <c r="D743" s="5"/>
      <c r="E743" s="5"/>
      <c r="F743" s="5"/>
      <c r="G743" s="6"/>
      <c r="H743" s="6"/>
      <c r="I743" s="7"/>
      <c r="J743" s="7"/>
      <c r="K743" s="6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1.0" customHeight="1">
      <c r="A744" s="1"/>
      <c r="B744" s="6"/>
      <c r="C744" s="5"/>
      <c r="D744" s="5"/>
      <c r="E744" s="5"/>
      <c r="F744" s="5"/>
      <c r="G744" s="6"/>
      <c r="H744" s="6"/>
      <c r="I744" s="7"/>
      <c r="J744" s="7"/>
      <c r="K744" s="6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1.0" customHeight="1">
      <c r="A745" s="1"/>
      <c r="B745" s="6"/>
      <c r="C745" s="5"/>
      <c r="D745" s="5"/>
      <c r="E745" s="5"/>
      <c r="F745" s="5"/>
      <c r="G745" s="6"/>
      <c r="H745" s="6"/>
      <c r="I745" s="7"/>
      <c r="J745" s="7"/>
      <c r="K745" s="6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1.0" customHeight="1">
      <c r="A746" s="1"/>
      <c r="B746" s="6"/>
      <c r="C746" s="5"/>
      <c r="D746" s="5"/>
      <c r="E746" s="5"/>
      <c r="F746" s="5"/>
      <c r="G746" s="6"/>
      <c r="H746" s="6"/>
      <c r="I746" s="7"/>
      <c r="J746" s="7"/>
      <c r="K746" s="6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1.0" customHeight="1">
      <c r="A747" s="1"/>
      <c r="B747" s="6"/>
      <c r="C747" s="5"/>
      <c r="D747" s="5"/>
      <c r="E747" s="5"/>
      <c r="F747" s="5"/>
      <c r="G747" s="6"/>
      <c r="H747" s="6"/>
      <c r="I747" s="7"/>
      <c r="J747" s="7"/>
      <c r="K747" s="6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1.0" customHeight="1">
      <c r="A748" s="1"/>
      <c r="B748" s="6"/>
      <c r="C748" s="5"/>
      <c r="D748" s="5"/>
      <c r="E748" s="5"/>
      <c r="F748" s="5"/>
      <c r="G748" s="6"/>
      <c r="H748" s="6"/>
      <c r="I748" s="7"/>
      <c r="J748" s="7"/>
      <c r="K748" s="6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1.0" customHeight="1">
      <c r="A749" s="1"/>
      <c r="B749" s="6"/>
      <c r="C749" s="5"/>
      <c r="D749" s="5"/>
      <c r="E749" s="5"/>
      <c r="F749" s="5"/>
      <c r="G749" s="6"/>
      <c r="H749" s="6"/>
      <c r="I749" s="7"/>
      <c r="J749" s="7"/>
      <c r="K749" s="6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1.0" customHeight="1">
      <c r="A750" s="1"/>
      <c r="B750" s="6"/>
      <c r="C750" s="5"/>
      <c r="D750" s="5"/>
      <c r="E750" s="5"/>
      <c r="F750" s="5"/>
      <c r="G750" s="6"/>
      <c r="H750" s="6"/>
      <c r="I750" s="7"/>
      <c r="J750" s="7"/>
      <c r="K750" s="6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1.0" customHeight="1">
      <c r="A751" s="1"/>
      <c r="B751" s="6"/>
      <c r="C751" s="5"/>
      <c r="D751" s="5"/>
      <c r="E751" s="5"/>
      <c r="F751" s="5"/>
      <c r="G751" s="6"/>
      <c r="H751" s="6"/>
      <c r="I751" s="7"/>
      <c r="J751" s="7"/>
      <c r="K751" s="6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1.0" customHeight="1">
      <c r="A752" s="1"/>
      <c r="B752" s="6"/>
      <c r="C752" s="5"/>
      <c r="D752" s="5"/>
      <c r="E752" s="5"/>
      <c r="F752" s="5"/>
      <c r="G752" s="6"/>
      <c r="H752" s="6"/>
      <c r="I752" s="7"/>
      <c r="J752" s="7"/>
      <c r="K752" s="6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1.0" customHeight="1">
      <c r="A753" s="1"/>
      <c r="B753" s="6"/>
      <c r="C753" s="5"/>
      <c r="D753" s="5"/>
      <c r="E753" s="5"/>
      <c r="F753" s="5"/>
      <c r="G753" s="6"/>
      <c r="H753" s="6"/>
      <c r="I753" s="7"/>
      <c r="J753" s="7"/>
      <c r="K753" s="6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1.0" customHeight="1">
      <c r="A754" s="1"/>
      <c r="B754" s="6"/>
      <c r="C754" s="5"/>
      <c r="D754" s="5"/>
      <c r="E754" s="5"/>
      <c r="F754" s="5"/>
      <c r="G754" s="6"/>
      <c r="H754" s="6"/>
      <c r="I754" s="7"/>
      <c r="J754" s="7"/>
      <c r="K754" s="6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1.0" customHeight="1">
      <c r="A755" s="1"/>
      <c r="B755" s="6"/>
      <c r="C755" s="5"/>
      <c r="D755" s="5"/>
      <c r="E755" s="5"/>
      <c r="F755" s="5"/>
      <c r="G755" s="6"/>
      <c r="H755" s="6"/>
      <c r="I755" s="7"/>
      <c r="J755" s="7"/>
      <c r="K755" s="6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1.0" customHeight="1">
      <c r="A756" s="1"/>
      <c r="B756" s="6"/>
      <c r="C756" s="5"/>
      <c r="D756" s="5"/>
      <c r="E756" s="5"/>
      <c r="F756" s="5"/>
      <c r="G756" s="6"/>
      <c r="H756" s="6"/>
      <c r="I756" s="7"/>
      <c r="J756" s="7"/>
      <c r="K756" s="6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1.0" customHeight="1">
      <c r="A757" s="1"/>
      <c r="B757" s="6"/>
      <c r="C757" s="5"/>
      <c r="D757" s="5"/>
      <c r="E757" s="5"/>
      <c r="F757" s="5"/>
      <c r="G757" s="6"/>
      <c r="H757" s="6"/>
      <c r="I757" s="7"/>
      <c r="J757" s="7"/>
      <c r="K757" s="6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1.0" customHeight="1">
      <c r="A758" s="1"/>
      <c r="B758" s="6"/>
      <c r="C758" s="5"/>
      <c r="D758" s="5"/>
      <c r="E758" s="5"/>
      <c r="F758" s="5"/>
      <c r="G758" s="6"/>
      <c r="H758" s="6"/>
      <c r="I758" s="7"/>
      <c r="J758" s="7"/>
      <c r="K758" s="6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1.0" customHeight="1">
      <c r="A759" s="1"/>
      <c r="B759" s="6"/>
      <c r="C759" s="5"/>
      <c r="D759" s="5"/>
      <c r="E759" s="5"/>
      <c r="F759" s="5"/>
      <c r="G759" s="6"/>
      <c r="H759" s="6"/>
      <c r="I759" s="7"/>
      <c r="J759" s="7"/>
      <c r="K759" s="6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1.0" customHeight="1">
      <c r="A760" s="1"/>
      <c r="B760" s="6"/>
      <c r="C760" s="5"/>
      <c r="D760" s="5"/>
      <c r="E760" s="5"/>
      <c r="F760" s="5"/>
      <c r="G760" s="6"/>
      <c r="H760" s="6"/>
      <c r="I760" s="7"/>
      <c r="J760" s="7"/>
      <c r="K760" s="6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1.0" customHeight="1">
      <c r="A761" s="1"/>
      <c r="B761" s="6"/>
      <c r="C761" s="5"/>
      <c r="D761" s="5"/>
      <c r="E761" s="5"/>
      <c r="F761" s="5"/>
      <c r="G761" s="6"/>
      <c r="H761" s="6"/>
      <c r="I761" s="7"/>
      <c r="J761" s="7"/>
      <c r="K761" s="6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1.0" customHeight="1">
      <c r="A762" s="1"/>
      <c r="B762" s="6"/>
      <c r="C762" s="5"/>
      <c r="D762" s="5"/>
      <c r="E762" s="5"/>
      <c r="F762" s="5"/>
      <c r="G762" s="6"/>
      <c r="H762" s="6"/>
      <c r="I762" s="7"/>
      <c r="J762" s="7"/>
      <c r="K762" s="6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1.0" customHeight="1">
      <c r="A763" s="1"/>
      <c r="B763" s="6"/>
      <c r="C763" s="5"/>
      <c r="D763" s="5"/>
      <c r="E763" s="5"/>
      <c r="F763" s="5"/>
      <c r="G763" s="6"/>
      <c r="H763" s="6"/>
      <c r="I763" s="7"/>
      <c r="J763" s="7"/>
      <c r="K763" s="6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1.0" customHeight="1">
      <c r="A764" s="1"/>
      <c r="B764" s="6"/>
      <c r="C764" s="5"/>
      <c r="D764" s="5"/>
      <c r="E764" s="5"/>
      <c r="F764" s="5"/>
      <c r="G764" s="6"/>
      <c r="H764" s="6"/>
      <c r="I764" s="7"/>
      <c r="J764" s="7"/>
      <c r="K764" s="6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1.0" customHeight="1">
      <c r="A765" s="1"/>
      <c r="B765" s="6"/>
      <c r="C765" s="5"/>
      <c r="D765" s="5"/>
      <c r="E765" s="5"/>
      <c r="F765" s="5"/>
      <c r="G765" s="6"/>
      <c r="H765" s="6"/>
      <c r="I765" s="7"/>
      <c r="J765" s="7"/>
      <c r="K765" s="6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1.0" customHeight="1">
      <c r="A766" s="1"/>
      <c r="B766" s="6"/>
      <c r="C766" s="5"/>
      <c r="D766" s="5"/>
      <c r="E766" s="5"/>
      <c r="F766" s="5"/>
      <c r="G766" s="6"/>
      <c r="H766" s="6"/>
      <c r="I766" s="7"/>
      <c r="J766" s="7"/>
      <c r="K766" s="6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1.0" customHeight="1">
      <c r="A767" s="1"/>
      <c r="B767" s="6"/>
      <c r="C767" s="5"/>
      <c r="D767" s="5"/>
      <c r="E767" s="5"/>
      <c r="F767" s="5"/>
      <c r="G767" s="6"/>
      <c r="H767" s="6"/>
      <c r="I767" s="7"/>
      <c r="J767" s="7"/>
      <c r="K767" s="6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1.0" customHeight="1">
      <c r="A768" s="1"/>
      <c r="B768" s="6"/>
      <c r="C768" s="5"/>
      <c r="D768" s="5"/>
      <c r="E768" s="5"/>
      <c r="F768" s="5"/>
      <c r="G768" s="6"/>
      <c r="H768" s="6"/>
      <c r="I768" s="7"/>
      <c r="J768" s="7"/>
      <c r="K768" s="6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1.0" customHeight="1">
      <c r="A769" s="1"/>
      <c r="B769" s="6"/>
      <c r="C769" s="5"/>
      <c r="D769" s="5"/>
      <c r="E769" s="5"/>
      <c r="F769" s="5"/>
      <c r="G769" s="6"/>
      <c r="H769" s="6"/>
      <c r="I769" s="7"/>
      <c r="J769" s="7"/>
      <c r="K769" s="6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1.0" customHeight="1">
      <c r="A770" s="1"/>
      <c r="B770" s="6"/>
      <c r="C770" s="5"/>
      <c r="D770" s="5"/>
      <c r="E770" s="5"/>
      <c r="F770" s="5"/>
      <c r="G770" s="6"/>
      <c r="H770" s="6"/>
      <c r="I770" s="7"/>
      <c r="J770" s="7"/>
      <c r="K770" s="6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1.0" customHeight="1">
      <c r="A771" s="1"/>
      <c r="B771" s="6"/>
      <c r="C771" s="5"/>
      <c r="D771" s="5"/>
      <c r="E771" s="5"/>
      <c r="F771" s="5"/>
      <c r="G771" s="6"/>
      <c r="H771" s="6"/>
      <c r="I771" s="7"/>
      <c r="J771" s="7"/>
      <c r="K771" s="6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1.0" customHeight="1">
      <c r="A772" s="1"/>
      <c r="B772" s="6"/>
      <c r="C772" s="5"/>
      <c r="D772" s="5"/>
      <c r="E772" s="5"/>
      <c r="F772" s="5"/>
      <c r="G772" s="6"/>
      <c r="H772" s="6"/>
      <c r="I772" s="7"/>
      <c r="J772" s="7"/>
      <c r="K772" s="6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1.0" customHeight="1">
      <c r="A773" s="1"/>
      <c r="B773" s="6"/>
      <c r="C773" s="5"/>
      <c r="D773" s="5"/>
      <c r="E773" s="5"/>
      <c r="F773" s="5"/>
      <c r="G773" s="6"/>
      <c r="H773" s="6"/>
      <c r="I773" s="7"/>
      <c r="J773" s="7"/>
      <c r="K773" s="6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1.0" customHeight="1">
      <c r="A774" s="1"/>
      <c r="B774" s="6"/>
      <c r="C774" s="5"/>
      <c r="D774" s="5"/>
      <c r="E774" s="5"/>
      <c r="F774" s="5"/>
      <c r="G774" s="6"/>
      <c r="H774" s="6"/>
      <c r="I774" s="7"/>
      <c r="J774" s="7"/>
      <c r="K774" s="6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1.0" customHeight="1">
      <c r="A775" s="1"/>
      <c r="B775" s="6"/>
      <c r="C775" s="5"/>
      <c r="D775" s="5"/>
      <c r="E775" s="5"/>
      <c r="F775" s="5"/>
      <c r="G775" s="6"/>
      <c r="H775" s="6"/>
      <c r="I775" s="7"/>
      <c r="J775" s="7"/>
      <c r="K775" s="6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1.0" customHeight="1">
      <c r="A776" s="1"/>
      <c r="B776" s="6"/>
      <c r="C776" s="5"/>
      <c r="D776" s="5"/>
      <c r="E776" s="5"/>
      <c r="F776" s="5"/>
      <c r="G776" s="6"/>
      <c r="H776" s="6"/>
      <c r="I776" s="7"/>
      <c r="J776" s="7"/>
      <c r="K776" s="6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1.0" customHeight="1">
      <c r="A777" s="1"/>
      <c r="B777" s="6"/>
      <c r="C777" s="5"/>
      <c r="D777" s="5"/>
      <c r="E777" s="5"/>
      <c r="F777" s="5"/>
      <c r="G777" s="6"/>
      <c r="H777" s="6"/>
      <c r="I777" s="7"/>
      <c r="J777" s="7"/>
      <c r="K777" s="6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1.0" customHeight="1">
      <c r="A778" s="1"/>
      <c r="B778" s="6"/>
      <c r="C778" s="5"/>
      <c r="D778" s="5"/>
      <c r="E778" s="5"/>
      <c r="F778" s="5"/>
      <c r="G778" s="6"/>
      <c r="H778" s="6"/>
      <c r="I778" s="7"/>
      <c r="J778" s="7"/>
      <c r="K778" s="6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1.0" customHeight="1">
      <c r="A779" s="1"/>
      <c r="B779" s="6"/>
      <c r="C779" s="5"/>
      <c r="D779" s="5"/>
      <c r="E779" s="5"/>
      <c r="F779" s="5"/>
      <c r="G779" s="6"/>
      <c r="H779" s="6"/>
      <c r="I779" s="7"/>
      <c r="J779" s="7"/>
      <c r="K779" s="6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1.0" customHeight="1">
      <c r="A780" s="1"/>
      <c r="B780" s="6"/>
      <c r="C780" s="5"/>
      <c r="D780" s="5"/>
      <c r="E780" s="5"/>
      <c r="F780" s="5"/>
      <c r="G780" s="6"/>
      <c r="H780" s="6"/>
      <c r="I780" s="7"/>
      <c r="J780" s="7"/>
      <c r="K780" s="6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1.0" customHeight="1">
      <c r="A781" s="1"/>
      <c r="B781" s="6"/>
      <c r="C781" s="5"/>
      <c r="D781" s="5"/>
      <c r="E781" s="5"/>
      <c r="F781" s="5"/>
      <c r="G781" s="6"/>
      <c r="H781" s="6"/>
      <c r="I781" s="7"/>
      <c r="J781" s="7"/>
      <c r="K781" s="6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1.0" customHeight="1">
      <c r="A782" s="1"/>
      <c r="B782" s="6"/>
      <c r="C782" s="5"/>
      <c r="D782" s="5"/>
      <c r="E782" s="5"/>
      <c r="F782" s="5"/>
      <c r="G782" s="6"/>
      <c r="H782" s="6"/>
      <c r="I782" s="7"/>
      <c r="J782" s="7"/>
      <c r="K782" s="6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1.0" customHeight="1">
      <c r="A783" s="1"/>
      <c r="B783" s="6"/>
      <c r="C783" s="5"/>
      <c r="D783" s="5"/>
      <c r="E783" s="5"/>
      <c r="F783" s="5"/>
      <c r="G783" s="6"/>
      <c r="H783" s="6"/>
      <c r="I783" s="7"/>
      <c r="J783" s="7"/>
      <c r="K783" s="6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1.0" customHeight="1">
      <c r="A784" s="1"/>
      <c r="B784" s="6"/>
      <c r="C784" s="5"/>
      <c r="D784" s="5"/>
      <c r="E784" s="5"/>
      <c r="F784" s="5"/>
      <c r="G784" s="6"/>
      <c r="H784" s="6"/>
      <c r="I784" s="7"/>
      <c r="J784" s="7"/>
      <c r="K784" s="6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1.0" customHeight="1">
      <c r="A785" s="1"/>
      <c r="B785" s="6"/>
      <c r="C785" s="5"/>
      <c r="D785" s="5"/>
      <c r="E785" s="5"/>
      <c r="F785" s="5"/>
      <c r="G785" s="6"/>
      <c r="H785" s="6"/>
      <c r="I785" s="7"/>
      <c r="J785" s="7"/>
      <c r="K785" s="6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1.0" customHeight="1">
      <c r="A786" s="1"/>
      <c r="B786" s="6"/>
      <c r="C786" s="5"/>
      <c r="D786" s="5"/>
      <c r="E786" s="5"/>
      <c r="F786" s="5"/>
      <c r="G786" s="6"/>
      <c r="H786" s="6"/>
      <c r="I786" s="7"/>
      <c r="J786" s="7"/>
      <c r="K786" s="6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1.0" customHeight="1">
      <c r="A787" s="1"/>
      <c r="B787" s="6"/>
      <c r="C787" s="5"/>
      <c r="D787" s="5"/>
      <c r="E787" s="5"/>
      <c r="F787" s="5"/>
      <c r="G787" s="6"/>
      <c r="H787" s="6"/>
      <c r="I787" s="7"/>
      <c r="J787" s="7"/>
      <c r="K787" s="6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1.0" customHeight="1">
      <c r="A788" s="1"/>
      <c r="B788" s="6"/>
      <c r="C788" s="5"/>
      <c r="D788" s="5"/>
      <c r="E788" s="5"/>
      <c r="F788" s="5"/>
      <c r="G788" s="6"/>
      <c r="H788" s="6"/>
      <c r="I788" s="7"/>
      <c r="J788" s="7"/>
      <c r="K788" s="6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1.0" customHeight="1">
      <c r="A789" s="1"/>
      <c r="B789" s="6"/>
      <c r="C789" s="5"/>
      <c r="D789" s="5"/>
      <c r="E789" s="5"/>
      <c r="F789" s="5"/>
      <c r="G789" s="6"/>
      <c r="H789" s="6"/>
      <c r="I789" s="7"/>
      <c r="J789" s="7"/>
      <c r="K789" s="6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1.0" customHeight="1">
      <c r="A790" s="1"/>
      <c r="B790" s="6"/>
      <c r="C790" s="5"/>
      <c r="D790" s="5"/>
      <c r="E790" s="5"/>
      <c r="F790" s="5"/>
      <c r="G790" s="6"/>
      <c r="H790" s="6"/>
      <c r="I790" s="7"/>
      <c r="J790" s="7"/>
      <c r="K790" s="6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1.0" customHeight="1">
      <c r="A791" s="1"/>
      <c r="B791" s="6"/>
      <c r="C791" s="5"/>
      <c r="D791" s="5"/>
      <c r="E791" s="5"/>
      <c r="F791" s="5"/>
      <c r="G791" s="6"/>
      <c r="H791" s="6"/>
      <c r="I791" s="7"/>
      <c r="J791" s="7"/>
      <c r="K791" s="6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1.0" customHeight="1">
      <c r="A792" s="1"/>
      <c r="B792" s="6"/>
      <c r="C792" s="5"/>
      <c r="D792" s="5"/>
      <c r="E792" s="5"/>
      <c r="F792" s="5"/>
      <c r="G792" s="6"/>
      <c r="H792" s="6"/>
      <c r="I792" s="7"/>
      <c r="J792" s="7"/>
      <c r="K792" s="6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1.0" customHeight="1">
      <c r="A793" s="1"/>
      <c r="B793" s="6"/>
      <c r="C793" s="5"/>
      <c r="D793" s="5"/>
      <c r="E793" s="5"/>
      <c r="F793" s="5"/>
      <c r="G793" s="6"/>
      <c r="H793" s="6"/>
      <c r="I793" s="7"/>
      <c r="J793" s="7"/>
      <c r="K793" s="6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1.0" customHeight="1">
      <c r="A794" s="1"/>
      <c r="B794" s="6"/>
      <c r="C794" s="5"/>
      <c r="D794" s="5"/>
      <c r="E794" s="5"/>
      <c r="F794" s="5"/>
      <c r="G794" s="6"/>
      <c r="H794" s="6"/>
      <c r="I794" s="7"/>
      <c r="J794" s="7"/>
      <c r="K794" s="6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1.0" customHeight="1">
      <c r="A795" s="1"/>
      <c r="B795" s="6"/>
      <c r="C795" s="5"/>
      <c r="D795" s="5"/>
      <c r="E795" s="5"/>
      <c r="F795" s="5"/>
      <c r="G795" s="6"/>
      <c r="H795" s="6"/>
      <c r="I795" s="7"/>
      <c r="J795" s="7"/>
      <c r="K795" s="6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1.0" customHeight="1">
      <c r="A796" s="1"/>
      <c r="B796" s="6"/>
      <c r="C796" s="5"/>
      <c r="D796" s="5"/>
      <c r="E796" s="5"/>
      <c r="F796" s="5"/>
      <c r="G796" s="6"/>
      <c r="H796" s="6"/>
      <c r="I796" s="7"/>
      <c r="J796" s="7"/>
      <c r="K796" s="6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1.0" customHeight="1">
      <c r="A797" s="1"/>
      <c r="B797" s="6"/>
      <c r="C797" s="5"/>
      <c r="D797" s="5"/>
      <c r="E797" s="5"/>
      <c r="F797" s="5"/>
      <c r="G797" s="6"/>
      <c r="H797" s="6"/>
      <c r="I797" s="7"/>
      <c r="J797" s="7"/>
      <c r="K797" s="6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1.0" customHeight="1">
      <c r="A798" s="1"/>
      <c r="B798" s="6"/>
      <c r="C798" s="5"/>
      <c r="D798" s="5"/>
      <c r="E798" s="5"/>
      <c r="F798" s="5"/>
      <c r="G798" s="6"/>
      <c r="H798" s="6"/>
      <c r="I798" s="7"/>
      <c r="J798" s="7"/>
      <c r="K798" s="6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1.0" customHeight="1">
      <c r="A799" s="1"/>
      <c r="B799" s="6"/>
      <c r="C799" s="5"/>
      <c r="D799" s="5"/>
      <c r="E799" s="5"/>
      <c r="F799" s="5"/>
      <c r="G799" s="6"/>
      <c r="H799" s="6"/>
      <c r="I799" s="7"/>
      <c r="J799" s="7"/>
      <c r="K799" s="6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1.0" customHeight="1">
      <c r="A800" s="1"/>
      <c r="B800" s="6"/>
      <c r="C800" s="5"/>
      <c r="D800" s="5"/>
      <c r="E800" s="5"/>
      <c r="F800" s="5"/>
      <c r="G800" s="6"/>
      <c r="H800" s="6"/>
      <c r="I800" s="7"/>
      <c r="J800" s="7"/>
      <c r="K800" s="6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1.0" customHeight="1">
      <c r="A801" s="1"/>
      <c r="B801" s="6"/>
      <c r="C801" s="5"/>
      <c r="D801" s="5"/>
      <c r="E801" s="5"/>
      <c r="F801" s="5"/>
      <c r="G801" s="6"/>
      <c r="H801" s="6"/>
      <c r="I801" s="7"/>
      <c r="J801" s="7"/>
      <c r="K801" s="6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1.0" customHeight="1">
      <c r="A802" s="1"/>
      <c r="B802" s="6"/>
      <c r="C802" s="5"/>
      <c r="D802" s="5"/>
      <c r="E802" s="5"/>
      <c r="F802" s="5"/>
      <c r="G802" s="6"/>
      <c r="H802" s="6"/>
      <c r="I802" s="7"/>
      <c r="J802" s="7"/>
      <c r="K802" s="6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1.0" customHeight="1">
      <c r="A803" s="1"/>
      <c r="B803" s="6"/>
      <c r="C803" s="5"/>
      <c r="D803" s="5"/>
      <c r="E803" s="5"/>
      <c r="F803" s="5"/>
      <c r="G803" s="6"/>
      <c r="H803" s="6"/>
      <c r="I803" s="7"/>
      <c r="J803" s="7"/>
      <c r="K803" s="6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1.0" customHeight="1">
      <c r="A804" s="1"/>
      <c r="B804" s="6"/>
      <c r="C804" s="5"/>
      <c r="D804" s="5"/>
      <c r="E804" s="5"/>
      <c r="F804" s="5"/>
      <c r="G804" s="6"/>
      <c r="H804" s="6"/>
      <c r="I804" s="7"/>
      <c r="J804" s="7"/>
      <c r="K804" s="6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1.0" customHeight="1">
      <c r="A805" s="1"/>
      <c r="B805" s="6"/>
      <c r="C805" s="5"/>
      <c r="D805" s="5"/>
      <c r="E805" s="5"/>
      <c r="F805" s="5"/>
      <c r="G805" s="6"/>
      <c r="H805" s="6"/>
      <c r="I805" s="7"/>
      <c r="J805" s="7"/>
      <c r="K805" s="6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1.0" customHeight="1">
      <c r="A806" s="1"/>
      <c r="B806" s="6"/>
      <c r="C806" s="5"/>
      <c r="D806" s="5"/>
      <c r="E806" s="5"/>
      <c r="F806" s="5"/>
      <c r="G806" s="6"/>
      <c r="H806" s="6"/>
      <c r="I806" s="7"/>
      <c r="J806" s="7"/>
      <c r="K806" s="6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1.0" customHeight="1">
      <c r="A807" s="1"/>
      <c r="B807" s="6"/>
      <c r="C807" s="5"/>
      <c r="D807" s="5"/>
      <c r="E807" s="5"/>
      <c r="F807" s="5"/>
      <c r="G807" s="6"/>
      <c r="H807" s="6"/>
      <c r="I807" s="7"/>
      <c r="J807" s="7"/>
      <c r="K807" s="6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1.0" customHeight="1">
      <c r="A808" s="1"/>
      <c r="B808" s="6"/>
      <c r="C808" s="5"/>
      <c r="D808" s="5"/>
      <c r="E808" s="5"/>
      <c r="F808" s="5"/>
      <c r="G808" s="6"/>
      <c r="H808" s="6"/>
      <c r="I808" s="7"/>
      <c r="J808" s="7"/>
      <c r="K808" s="6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1.0" customHeight="1">
      <c r="A809" s="1"/>
      <c r="B809" s="6"/>
      <c r="C809" s="5"/>
      <c r="D809" s="5"/>
      <c r="E809" s="5"/>
      <c r="F809" s="5"/>
      <c r="G809" s="6"/>
      <c r="H809" s="6"/>
      <c r="I809" s="7"/>
      <c r="J809" s="7"/>
      <c r="K809" s="6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1.0" customHeight="1">
      <c r="A810" s="1"/>
      <c r="B810" s="6"/>
      <c r="C810" s="5"/>
      <c r="D810" s="5"/>
      <c r="E810" s="5"/>
      <c r="F810" s="5"/>
      <c r="G810" s="6"/>
      <c r="H810" s="6"/>
      <c r="I810" s="7"/>
      <c r="J810" s="7"/>
      <c r="K810" s="6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1.0" customHeight="1">
      <c r="A811" s="1"/>
      <c r="B811" s="6"/>
      <c r="C811" s="5"/>
      <c r="D811" s="5"/>
      <c r="E811" s="5"/>
      <c r="F811" s="5"/>
      <c r="G811" s="6"/>
      <c r="H811" s="6"/>
      <c r="I811" s="7"/>
      <c r="J811" s="7"/>
      <c r="K811" s="6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1.0" customHeight="1">
      <c r="A812" s="1"/>
      <c r="B812" s="6"/>
      <c r="C812" s="5"/>
      <c r="D812" s="5"/>
      <c r="E812" s="5"/>
      <c r="F812" s="5"/>
      <c r="G812" s="6"/>
      <c r="H812" s="6"/>
      <c r="I812" s="7"/>
      <c r="J812" s="7"/>
      <c r="K812" s="6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1.0" customHeight="1">
      <c r="A813" s="1"/>
      <c r="B813" s="6"/>
      <c r="C813" s="5"/>
      <c r="D813" s="5"/>
      <c r="E813" s="5"/>
      <c r="F813" s="5"/>
      <c r="G813" s="6"/>
      <c r="H813" s="6"/>
      <c r="I813" s="7"/>
      <c r="J813" s="7"/>
      <c r="K813" s="6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1.0" customHeight="1">
      <c r="A814" s="1"/>
      <c r="B814" s="6"/>
      <c r="C814" s="5"/>
      <c r="D814" s="5"/>
      <c r="E814" s="5"/>
      <c r="F814" s="5"/>
      <c r="G814" s="6"/>
      <c r="H814" s="6"/>
      <c r="I814" s="7"/>
      <c r="J814" s="7"/>
      <c r="K814" s="6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1.0" customHeight="1">
      <c r="A815" s="1"/>
      <c r="B815" s="6"/>
      <c r="C815" s="5"/>
      <c r="D815" s="5"/>
      <c r="E815" s="5"/>
      <c r="F815" s="5"/>
      <c r="G815" s="6"/>
      <c r="H815" s="6"/>
      <c r="I815" s="7"/>
      <c r="J815" s="7"/>
      <c r="K815" s="6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1.0" customHeight="1">
      <c r="A816" s="1"/>
      <c r="B816" s="6"/>
      <c r="C816" s="5"/>
      <c r="D816" s="5"/>
      <c r="E816" s="5"/>
      <c r="F816" s="5"/>
      <c r="G816" s="6"/>
      <c r="H816" s="6"/>
      <c r="I816" s="7"/>
      <c r="J816" s="7"/>
      <c r="K816" s="6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1.0" customHeight="1">
      <c r="A817" s="1"/>
      <c r="B817" s="6"/>
      <c r="C817" s="5"/>
      <c r="D817" s="5"/>
      <c r="E817" s="5"/>
      <c r="F817" s="5"/>
      <c r="G817" s="6"/>
      <c r="H817" s="6"/>
      <c r="I817" s="7"/>
      <c r="J817" s="7"/>
      <c r="K817" s="6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1.0" customHeight="1">
      <c r="A818" s="1"/>
      <c r="B818" s="6"/>
      <c r="C818" s="5"/>
      <c r="D818" s="5"/>
      <c r="E818" s="5"/>
      <c r="F818" s="5"/>
      <c r="G818" s="6"/>
      <c r="H818" s="6"/>
      <c r="I818" s="7"/>
      <c r="J818" s="7"/>
      <c r="K818" s="6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1.0" customHeight="1">
      <c r="A819" s="1"/>
      <c r="B819" s="6"/>
      <c r="C819" s="5"/>
      <c r="D819" s="5"/>
      <c r="E819" s="5"/>
      <c r="F819" s="5"/>
      <c r="G819" s="6"/>
      <c r="H819" s="6"/>
      <c r="I819" s="7"/>
      <c r="J819" s="7"/>
      <c r="K819" s="6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1.0" customHeight="1">
      <c r="A820" s="1"/>
      <c r="B820" s="6"/>
      <c r="C820" s="5"/>
      <c r="D820" s="5"/>
      <c r="E820" s="5"/>
      <c r="F820" s="5"/>
      <c r="G820" s="6"/>
      <c r="H820" s="6"/>
      <c r="I820" s="7"/>
      <c r="J820" s="7"/>
      <c r="K820" s="6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1.0" customHeight="1">
      <c r="A821" s="1"/>
      <c r="B821" s="6"/>
      <c r="C821" s="5"/>
      <c r="D821" s="5"/>
      <c r="E821" s="5"/>
      <c r="F821" s="5"/>
      <c r="G821" s="6"/>
      <c r="H821" s="6"/>
      <c r="I821" s="7"/>
      <c r="J821" s="7"/>
      <c r="K821" s="6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1.0" customHeight="1">
      <c r="A822" s="1"/>
      <c r="B822" s="6"/>
      <c r="C822" s="5"/>
      <c r="D822" s="5"/>
      <c r="E822" s="5"/>
      <c r="F822" s="5"/>
      <c r="G822" s="6"/>
      <c r="H822" s="6"/>
      <c r="I822" s="7"/>
      <c r="J822" s="7"/>
      <c r="K822" s="6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1.0" customHeight="1">
      <c r="A823" s="1"/>
      <c r="B823" s="6"/>
      <c r="C823" s="5"/>
      <c r="D823" s="5"/>
      <c r="E823" s="5"/>
      <c r="F823" s="5"/>
      <c r="G823" s="6"/>
      <c r="H823" s="6"/>
      <c r="I823" s="7"/>
      <c r="J823" s="7"/>
      <c r="K823" s="6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1.0" customHeight="1">
      <c r="A824" s="1"/>
      <c r="B824" s="6"/>
      <c r="C824" s="5"/>
      <c r="D824" s="5"/>
      <c r="E824" s="5"/>
      <c r="F824" s="5"/>
      <c r="G824" s="6"/>
      <c r="H824" s="6"/>
      <c r="I824" s="7"/>
      <c r="J824" s="7"/>
      <c r="K824" s="6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1.0" customHeight="1">
      <c r="A825" s="1"/>
      <c r="B825" s="6"/>
      <c r="C825" s="5"/>
      <c r="D825" s="5"/>
      <c r="E825" s="5"/>
      <c r="F825" s="5"/>
      <c r="G825" s="6"/>
      <c r="H825" s="6"/>
      <c r="I825" s="7"/>
      <c r="J825" s="7"/>
      <c r="K825" s="6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1.0" customHeight="1">
      <c r="A826" s="1"/>
      <c r="B826" s="6"/>
      <c r="C826" s="5"/>
      <c r="D826" s="5"/>
      <c r="E826" s="5"/>
      <c r="F826" s="5"/>
      <c r="G826" s="6"/>
      <c r="H826" s="6"/>
      <c r="I826" s="7"/>
      <c r="J826" s="7"/>
      <c r="K826" s="6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1.0" customHeight="1">
      <c r="A827" s="1"/>
      <c r="B827" s="6"/>
      <c r="C827" s="5"/>
      <c r="D827" s="5"/>
      <c r="E827" s="5"/>
      <c r="F827" s="5"/>
      <c r="G827" s="6"/>
      <c r="H827" s="6"/>
      <c r="I827" s="7"/>
      <c r="J827" s="7"/>
      <c r="K827" s="6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1.0" customHeight="1">
      <c r="A828" s="1"/>
      <c r="B828" s="6"/>
      <c r="C828" s="5"/>
      <c r="D828" s="5"/>
      <c r="E828" s="5"/>
      <c r="F828" s="5"/>
      <c r="G828" s="6"/>
      <c r="H828" s="6"/>
      <c r="I828" s="7"/>
      <c r="J828" s="7"/>
      <c r="K828" s="6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1.0" customHeight="1">
      <c r="A829" s="1"/>
      <c r="B829" s="6"/>
      <c r="C829" s="5"/>
      <c r="D829" s="5"/>
      <c r="E829" s="5"/>
      <c r="F829" s="5"/>
      <c r="G829" s="6"/>
      <c r="H829" s="6"/>
      <c r="I829" s="7"/>
      <c r="J829" s="7"/>
      <c r="K829" s="6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1.0" customHeight="1">
      <c r="A830" s="1"/>
      <c r="B830" s="6"/>
      <c r="C830" s="5"/>
      <c r="D830" s="5"/>
      <c r="E830" s="5"/>
      <c r="F830" s="5"/>
      <c r="G830" s="6"/>
      <c r="H830" s="6"/>
      <c r="I830" s="7"/>
      <c r="J830" s="7"/>
      <c r="K830" s="6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1.0" customHeight="1">
      <c r="A831" s="1"/>
      <c r="B831" s="6"/>
      <c r="C831" s="5"/>
      <c r="D831" s="5"/>
      <c r="E831" s="5"/>
      <c r="F831" s="5"/>
      <c r="G831" s="6"/>
      <c r="H831" s="6"/>
      <c r="I831" s="7"/>
      <c r="J831" s="7"/>
      <c r="K831" s="6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1.0" customHeight="1">
      <c r="A832" s="1"/>
      <c r="B832" s="6"/>
      <c r="C832" s="5"/>
      <c r="D832" s="5"/>
      <c r="E832" s="5"/>
      <c r="F832" s="5"/>
      <c r="G832" s="6"/>
      <c r="H832" s="6"/>
      <c r="I832" s="7"/>
      <c r="J832" s="7"/>
      <c r="K832" s="6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1.0" customHeight="1">
      <c r="A833" s="1"/>
      <c r="B833" s="6"/>
      <c r="C833" s="5"/>
      <c r="D833" s="5"/>
      <c r="E833" s="5"/>
      <c r="F833" s="5"/>
      <c r="G833" s="6"/>
      <c r="H833" s="6"/>
      <c r="I833" s="7"/>
      <c r="J833" s="7"/>
      <c r="K833" s="6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1.0" customHeight="1">
      <c r="A834" s="1"/>
      <c r="B834" s="6"/>
      <c r="C834" s="5"/>
      <c r="D834" s="5"/>
      <c r="E834" s="5"/>
      <c r="F834" s="5"/>
      <c r="G834" s="6"/>
      <c r="H834" s="6"/>
      <c r="I834" s="7"/>
      <c r="J834" s="7"/>
      <c r="K834" s="6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1.0" customHeight="1">
      <c r="A835" s="1"/>
      <c r="B835" s="6"/>
      <c r="C835" s="5"/>
      <c r="D835" s="5"/>
      <c r="E835" s="5"/>
      <c r="F835" s="5"/>
      <c r="G835" s="6"/>
      <c r="H835" s="6"/>
      <c r="I835" s="7"/>
      <c r="J835" s="7"/>
      <c r="K835" s="6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1.0" customHeight="1">
      <c r="A836" s="1"/>
      <c r="B836" s="6"/>
      <c r="C836" s="5"/>
      <c r="D836" s="5"/>
      <c r="E836" s="5"/>
      <c r="F836" s="5"/>
      <c r="G836" s="6"/>
      <c r="H836" s="6"/>
      <c r="I836" s="7"/>
      <c r="J836" s="7"/>
      <c r="K836" s="6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1.0" customHeight="1">
      <c r="A837" s="1"/>
      <c r="B837" s="6"/>
      <c r="C837" s="5"/>
      <c r="D837" s="5"/>
      <c r="E837" s="5"/>
      <c r="F837" s="5"/>
      <c r="G837" s="6"/>
      <c r="H837" s="6"/>
      <c r="I837" s="7"/>
      <c r="J837" s="7"/>
      <c r="K837" s="6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1.0" customHeight="1">
      <c r="A838" s="1"/>
      <c r="B838" s="6"/>
      <c r="C838" s="5"/>
      <c r="D838" s="5"/>
      <c r="E838" s="5"/>
      <c r="F838" s="5"/>
      <c r="G838" s="6"/>
      <c r="H838" s="6"/>
      <c r="I838" s="7"/>
      <c r="J838" s="7"/>
      <c r="K838" s="6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1.0" customHeight="1">
      <c r="A839" s="1"/>
      <c r="B839" s="6"/>
      <c r="C839" s="5"/>
      <c r="D839" s="5"/>
      <c r="E839" s="5"/>
      <c r="F839" s="5"/>
      <c r="G839" s="6"/>
      <c r="H839" s="6"/>
      <c r="I839" s="7"/>
      <c r="J839" s="7"/>
      <c r="K839" s="6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1.0" customHeight="1">
      <c r="A840" s="1"/>
      <c r="B840" s="6"/>
      <c r="C840" s="5"/>
      <c r="D840" s="5"/>
      <c r="E840" s="5"/>
      <c r="F840" s="5"/>
      <c r="G840" s="6"/>
      <c r="H840" s="6"/>
      <c r="I840" s="7"/>
      <c r="J840" s="7"/>
      <c r="K840" s="6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1.0" customHeight="1">
      <c r="A841" s="1"/>
      <c r="B841" s="6"/>
      <c r="C841" s="5"/>
      <c r="D841" s="5"/>
      <c r="E841" s="5"/>
      <c r="F841" s="5"/>
      <c r="G841" s="6"/>
      <c r="H841" s="6"/>
      <c r="I841" s="7"/>
      <c r="J841" s="7"/>
      <c r="K841" s="6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1.0" customHeight="1">
      <c r="A842" s="1"/>
      <c r="B842" s="6"/>
      <c r="C842" s="5"/>
      <c r="D842" s="5"/>
      <c r="E842" s="5"/>
      <c r="F842" s="5"/>
      <c r="G842" s="6"/>
      <c r="H842" s="6"/>
      <c r="I842" s="7"/>
      <c r="J842" s="7"/>
      <c r="K842" s="6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1.0" customHeight="1">
      <c r="A843" s="1"/>
      <c r="B843" s="6"/>
      <c r="C843" s="5"/>
      <c r="D843" s="5"/>
      <c r="E843" s="5"/>
      <c r="F843" s="5"/>
      <c r="G843" s="6"/>
      <c r="H843" s="6"/>
      <c r="I843" s="7"/>
      <c r="J843" s="7"/>
      <c r="K843" s="6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1.0" customHeight="1">
      <c r="A844" s="1"/>
      <c r="B844" s="6"/>
      <c r="C844" s="5"/>
      <c r="D844" s="5"/>
      <c r="E844" s="5"/>
      <c r="F844" s="5"/>
      <c r="G844" s="6"/>
      <c r="H844" s="6"/>
      <c r="I844" s="7"/>
      <c r="J844" s="7"/>
      <c r="K844" s="6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1.0" customHeight="1">
      <c r="A845" s="1"/>
      <c r="B845" s="6"/>
      <c r="C845" s="5"/>
      <c r="D845" s="5"/>
      <c r="E845" s="5"/>
      <c r="F845" s="5"/>
      <c r="G845" s="6"/>
      <c r="H845" s="6"/>
      <c r="I845" s="7"/>
      <c r="J845" s="7"/>
      <c r="K845" s="6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1.0" customHeight="1">
      <c r="A846" s="1"/>
      <c r="B846" s="6"/>
      <c r="C846" s="5"/>
      <c r="D846" s="5"/>
      <c r="E846" s="5"/>
      <c r="F846" s="5"/>
      <c r="G846" s="6"/>
      <c r="H846" s="6"/>
      <c r="I846" s="7"/>
      <c r="J846" s="7"/>
      <c r="K846" s="6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1.0" customHeight="1">
      <c r="A847" s="1"/>
      <c r="B847" s="6"/>
      <c r="C847" s="5"/>
      <c r="D847" s="5"/>
      <c r="E847" s="5"/>
      <c r="F847" s="5"/>
      <c r="G847" s="6"/>
      <c r="H847" s="6"/>
      <c r="I847" s="7"/>
      <c r="J847" s="7"/>
      <c r="K847" s="6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1.0" customHeight="1">
      <c r="A848" s="1"/>
      <c r="B848" s="6"/>
      <c r="C848" s="5"/>
      <c r="D848" s="5"/>
      <c r="E848" s="5"/>
      <c r="F848" s="5"/>
      <c r="G848" s="6"/>
      <c r="H848" s="6"/>
      <c r="I848" s="7"/>
      <c r="J848" s="7"/>
      <c r="K848" s="6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1.0" customHeight="1">
      <c r="A849" s="1"/>
      <c r="B849" s="6"/>
      <c r="C849" s="5"/>
      <c r="D849" s="5"/>
      <c r="E849" s="5"/>
      <c r="F849" s="5"/>
      <c r="G849" s="6"/>
      <c r="H849" s="6"/>
      <c r="I849" s="7"/>
      <c r="J849" s="7"/>
      <c r="K849" s="6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1.0" customHeight="1">
      <c r="A850" s="1"/>
      <c r="B850" s="6"/>
      <c r="C850" s="5"/>
      <c r="D850" s="5"/>
      <c r="E850" s="5"/>
      <c r="F850" s="5"/>
      <c r="G850" s="6"/>
      <c r="H850" s="6"/>
      <c r="I850" s="7"/>
      <c r="J850" s="7"/>
      <c r="K850" s="6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1.0" customHeight="1">
      <c r="A851" s="1"/>
      <c r="B851" s="6"/>
      <c r="C851" s="5"/>
      <c r="D851" s="5"/>
      <c r="E851" s="5"/>
      <c r="F851" s="5"/>
      <c r="G851" s="6"/>
      <c r="H851" s="6"/>
      <c r="I851" s="7"/>
      <c r="J851" s="7"/>
      <c r="K851" s="6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1.0" customHeight="1">
      <c r="A852" s="1"/>
      <c r="B852" s="6"/>
      <c r="C852" s="5"/>
      <c r="D852" s="5"/>
      <c r="E852" s="5"/>
      <c r="F852" s="5"/>
      <c r="G852" s="6"/>
      <c r="H852" s="6"/>
      <c r="I852" s="7"/>
      <c r="J852" s="7"/>
      <c r="K852" s="6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1.0" customHeight="1">
      <c r="A853" s="1"/>
      <c r="B853" s="6"/>
      <c r="C853" s="5"/>
      <c r="D853" s="5"/>
      <c r="E853" s="5"/>
      <c r="F853" s="5"/>
      <c r="G853" s="6"/>
      <c r="H853" s="6"/>
      <c r="I853" s="7"/>
      <c r="J853" s="7"/>
      <c r="K853" s="6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1.0" customHeight="1">
      <c r="A854" s="1"/>
      <c r="B854" s="6"/>
      <c r="C854" s="5"/>
      <c r="D854" s="5"/>
      <c r="E854" s="5"/>
      <c r="F854" s="5"/>
      <c r="G854" s="6"/>
      <c r="H854" s="6"/>
      <c r="I854" s="7"/>
      <c r="J854" s="7"/>
      <c r="K854" s="6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1.0" customHeight="1">
      <c r="A855" s="1"/>
      <c r="B855" s="6"/>
      <c r="C855" s="5"/>
      <c r="D855" s="5"/>
      <c r="E855" s="5"/>
      <c r="F855" s="5"/>
      <c r="G855" s="6"/>
      <c r="H855" s="6"/>
      <c r="I855" s="7"/>
      <c r="J855" s="7"/>
      <c r="K855" s="6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1.0" customHeight="1">
      <c r="A856" s="1"/>
      <c r="B856" s="6"/>
      <c r="C856" s="5"/>
      <c r="D856" s="5"/>
      <c r="E856" s="5"/>
      <c r="F856" s="5"/>
      <c r="G856" s="6"/>
      <c r="H856" s="6"/>
      <c r="I856" s="7"/>
      <c r="J856" s="7"/>
      <c r="K856" s="6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1.0" customHeight="1">
      <c r="A857" s="1"/>
      <c r="B857" s="6"/>
      <c r="C857" s="5"/>
      <c r="D857" s="5"/>
      <c r="E857" s="5"/>
      <c r="F857" s="5"/>
      <c r="G857" s="6"/>
      <c r="H857" s="6"/>
      <c r="I857" s="7"/>
      <c r="J857" s="7"/>
      <c r="K857" s="6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1.0" customHeight="1">
      <c r="A858" s="1"/>
      <c r="B858" s="6"/>
      <c r="C858" s="5"/>
      <c r="D858" s="5"/>
      <c r="E858" s="5"/>
      <c r="F858" s="5"/>
      <c r="G858" s="6"/>
      <c r="H858" s="6"/>
      <c r="I858" s="7"/>
      <c r="J858" s="7"/>
      <c r="K858" s="6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1.0" customHeight="1">
      <c r="A859" s="1"/>
      <c r="B859" s="6"/>
      <c r="C859" s="5"/>
      <c r="D859" s="5"/>
      <c r="E859" s="5"/>
      <c r="F859" s="5"/>
      <c r="G859" s="6"/>
      <c r="H859" s="6"/>
      <c r="I859" s="7"/>
      <c r="J859" s="7"/>
      <c r="K859" s="6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1.0" customHeight="1">
      <c r="A860" s="1"/>
      <c r="B860" s="6"/>
      <c r="C860" s="5"/>
      <c r="D860" s="5"/>
      <c r="E860" s="5"/>
      <c r="F860" s="5"/>
      <c r="G860" s="6"/>
      <c r="H860" s="6"/>
      <c r="I860" s="7"/>
      <c r="J860" s="7"/>
      <c r="K860" s="6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1.0" customHeight="1">
      <c r="A861" s="1"/>
      <c r="B861" s="6"/>
      <c r="C861" s="5"/>
      <c r="D861" s="5"/>
      <c r="E861" s="5"/>
      <c r="F861" s="5"/>
      <c r="G861" s="6"/>
      <c r="H861" s="6"/>
      <c r="I861" s="7"/>
      <c r="J861" s="7"/>
      <c r="K861" s="6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1.0" customHeight="1">
      <c r="A862" s="1"/>
      <c r="B862" s="6"/>
      <c r="C862" s="5"/>
      <c r="D862" s="5"/>
      <c r="E862" s="5"/>
      <c r="F862" s="5"/>
      <c r="G862" s="6"/>
      <c r="H862" s="6"/>
      <c r="I862" s="7"/>
      <c r="J862" s="7"/>
      <c r="K862" s="6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1.0" customHeight="1">
      <c r="A863" s="1"/>
      <c r="B863" s="6"/>
      <c r="C863" s="5"/>
      <c r="D863" s="5"/>
      <c r="E863" s="5"/>
      <c r="F863" s="5"/>
      <c r="G863" s="6"/>
      <c r="H863" s="6"/>
      <c r="I863" s="7"/>
      <c r="J863" s="7"/>
      <c r="K863" s="6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1.0" customHeight="1">
      <c r="A864" s="1"/>
      <c r="B864" s="6"/>
      <c r="C864" s="5"/>
      <c r="D864" s="5"/>
      <c r="E864" s="5"/>
      <c r="F864" s="5"/>
      <c r="G864" s="6"/>
      <c r="H864" s="6"/>
      <c r="I864" s="7"/>
      <c r="J864" s="7"/>
      <c r="K864" s="6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1.0" customHeight="1">
      <c r="A865" s="1"/>
      <c r="B865" s="6"/>
      <c r="C865" s="5"/>
      <c r="D865" s="5"/>
      <c r="E865" s="5"/>
      <c r="F865" s="5"/>
      <c r="G865" s="6"/>
      <c r="H865" s="6"/>
      <c r="I865" s="7"/>
      <c r="J865" s="7"/>
      <c r="K865" s="6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1.0" customHeight="1">
      <c r="A866" s="1"/>
      <c r="B866" s="6"/>
      <c r="C866" s="5"/>
      <c r="D866" s="5"/>
      <c r="E866" s="5"/>
      <c r="F866" s="5"/>
      <c r="G866" s="6"/>
      <c r="H866" s="6"/>
      <c r="I866" s="7"/>
      <c r="J866" s="7"/>
      <c r="K866" s="6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1.0" customHeight="1">
      <c r="A867" s="1"/>
      <c r="B867" s="6"/>
      <c r="C867" s="5"/>
      <c r="D867" s="5"/>
      <c r="E867" s="5"/>
      <c r="F867" s="5"/>
      <c r="G867" s="6"/>
      <c r="H867" s="6"/>
      <c r="I867" s="7"/>
      <c r="J867" s="7"/>
      <c r="K867" s="6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1.0" customHeight="1">
      <c r="A868" s="1"/>
      <c r="B868" s="6"/>
      <c r="C868" s="5"/>
      <c r="D868" s="5"/>
      <c r="E868" s="5"/>
      <c r="F868" s="5"/>
      <c r="G868" s="6"/>
      <c r="H868" s="6"/>
      <c r="I868" s="7"/>
      <c r="J868" s="7"/>
      <c r="K868" s="6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1.0" customHeight="1">
      <c r="A869" s="1"/>
      <c r="B869" s="6"/>
      <c r="C869" s="5"/>
      <c r="D869" s="5"/>
      <c r="E869" s="5"/>
      <c r="F869" s="5"/>
      <c r="G869" s="6"/>
      <c r="H869" s="6"/>
      <c r="I869" s="7"/>
      <c r="J869" s="7"/>
      <c r="K869" s="6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1.0" customHeight="1">
      <c r="A870" s="1"/>
      <c r="B870" s="6"/>
      <c r="C870" s="5"/>
      <c r="D870" s="5"/>
      <c r="E870" s="5"/>
      <c r="F870" s="5"/>
      <c r="G870" s="6"/>
      <c r="H870" s="6"/>
      <c r="I870" s="7"/>
      <c r="J870" s="7"/>
      <c r="K870" s="6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1.0" customHeight="1">
      <c r="A871" s="1"/>
      <c r="B871" s="6"/>
      <c r="C871" s="5"/>
      <c r="D871" s="5"/>
      <c r="E871" s="5"/>
      <c r="F871" s="5"/>
      <c r="G871" s="6"/>
      <c r="H871" s="6"/>
      <c r="I871" s="7"/>
      <c r="J871" s="7"/>
      <c r="K871" s="6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1.0" customHeight="1">
      <c r="A872" s="1"/>
      <c r="B872" s="6"/>
      <c r="C872" s="5"/>
      <c r="D872" s="5"/>
      <c r="E872" s="5"/>
      <c r="F872" s="5"/>
      <c r="G872" s="6"/>
      <c r="H872" s="6"/>
      <c r="I872" s="7"/>
      <c r="J872" s="7"/>
      <c r="K872" s="6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1.0" customHeight="1">
      <c r="A873" s="1"/>
      <c r="B873" s="6"/>
      <c r="C873" s="5"/>
      <c r="D873" s="5"/>
      <c r="E873" s="5"/>
      <c r="F873" s="5"/>
      <c r="G873" s="6"/>
      <c r="H873" s="6"/>
      <c r="I873" s="7"/>
      <c r="J873" s="7"/>
      <c r="K873" s="6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1.0" customHeight="1">
      <c r="A874" s="1"/>
      <c r="B874" s="6"/>
      <c r="C874" s="5"/>
      <c r="D874" s="5"/>
      <c r="E874" s="5"/>
      <c r="F874" s="5"/>
      <c r="G874" s="6"/>
      <c r="H874" s="6"/>
      <c r="I874" s="7"/>
      <c r="J874" s="7"/>
      <c r="K874" s="6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1.0" customHeight="1">
      <c r="A875" s="1"/>
      <c r="B875" s="6"/>
      <c r="C875" s="5"/>
      <c r="D875" s="5"/>
      <c r="E875" s="5"/>
      <c r="F875" s="5"/>
      <c r="G875" s="6"/>
      <c r="H875" s="6"/>
      <c r="I875" s="7"/>
      <c r="J875" s="7"/>
      <c r="K875" s="6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1.0" customHeight="1">
      <c r="A876" s="1"/>
      <c r="B876" s="6"/>
      <c r="C876" s="5"/>
      <c r="D876" s="5"/>
      <c r="E876" s="5"/>
      <c r="F876" s="5"/>
      <c r="G876" s="6"/>
      <c r="H876" s="6"/>
      <c r="I876" s="7"/>
      <c r="J876" s="7"/>
      <c r="K876" s="6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1.0" customHeight="1">
      <c r="A877" s="1"/>
      <c r="B877" s="6"/>
      <c r="C877" s="5"/>
      <c r="D877" s="5"/>
      <c r="E877" s="5"/>
      <c r="F877" s="5"/>
      <c r="G877" s="6"/>
      <c r="H877" s="6"/>
      <c r="I877" s="7"/>
      <c r="J877" s="7"/>
      <c r="K877" s="6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1.0" customHeight="1">
      <c r="A878" s="1"/>
      <c r="B878" s="6"/>
      <c r="C878" s="5"/>
      <c r="D878" s="5"/>
      <c r="E878" s="5"/>
      <c r="F878" s="5"/>
      <c r="G878" s="6"/>
      <c r="H878" s="6"/>
      <c r="I878" s="7"/>
      <c r="J878" s="7"/>
      <c r="K878" s="6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1.0" customHeight="1">
      <c r="A879" s="1"/>
      <c r="B879" s="6"/>
      <c r="C879" s="5"/>
      <c r="D879" s="5"/>
      <c r="E879" s="5"/>
      <c r="F879" s="5"/>
      <c r="G879" s="6"/>
      <c r="H879" s="6"/>
      <c r="I879" s="7"/>
      <c r="J879" s="7"/>
      <c r="K879" s="6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1.0" customHeight="1">
      <c r="A880" s="1"/>
      <c r="B880" s="6"/>
      <c r="C880" s="5"/>
      <c r="D880" s="5"/>
      <c r="E880" s="5"/>
      <c r="F880" s="5"/>
      <c r="G880" s="6"/>
      <c r="H880" s="6"/>
      <c r="I880" s="7"/>
      <c r="J880" s="7"/>
      <c r="K880" s="6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1.0" customHeight="1">
      <c r="A881" s="1"/>
      <c r="B881" s="6"/>
      <c r="C881" s="5"/>
      <c r="D881" s="5"/>
      <c r="E881" s="5"/>
      <c r="F881" s="5"/>
      <c r="G881" s="6"/>
      <c r="H881" s="6"/>
      <c r="I881" s="7"/>
      <c r="J881" s="7"/>
      <c r="K881" s="6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1.0" customHeight="1">
      <c r="A882" s="1"/>
      <c r="B882" s="6"/>
      <c r="C882" s="5"/>
      <c r="D882" s="5"/>
      <c r="E882" s="5"/>
      <c r="F882" s="5"/>
      <c r="G882" s="6"/>
      <c r="H882" s="6"/>
      <c r="I882" s="7"/>
      <c r="J882" s="7"/>
      <c r="K882" s="6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1.0" customHeight="1">
      <c r="A883" s="1"/>
      <c r="B883" s="6"/>
      <c r="C883" s="5"/>
      <c r="D883" s="5"/>
      <c r="E883" s="5"/>
      <c r="F883" s="5"/>
      <c r="G883" s="6"/>
      <c r="H883" s="6"/>
      <c r="I883" s="7"/>
      <c r="J883" s="7"/>
      <c r="K883" s="6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1.0" customHeight="1">
      <c r="A884" s="1"/>
      <c r="B884" s="6"/>
      <c r="C884" s="5"/>
      <c r="D884" s="5"/>
      <c r="E884" s="5"/>
      <c r="F884" s="5"/>
      <c r="G884" s="6"/>
      <c r="H884" s="6"/>
      <c r="I884" s="7"/>
      <c r="J884" s="7"/>
      <c r="K884" s="6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1.0" customHeight="1">
      <c r="A885" s="1"/>
      <c r="B885" s="6"/>
      <c r="C885" s="5"/>
      <c r="D885" s="5"/>
      <c r="E885" s="5"/>
      <c r="F885" s="5"/>
      <c r="G885" s="6"/>
      <c r="H885" s="6"/>
      <c r="I885" s="7"/>
      <c r="J885" s="7"/>
      <c r="K885" s="6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1.0" customHeight="1">
      <c r="A886" s="1"/>
      <c r="B886" s="6"/>
      <c r="C886" s="5"/>
      <c r="D886" s="5"/>
      <c r="E886" s="5"/>
      <c r="F886" s="5"/>
      <c r="G886" s="6"/>
      <c r="H886" s="6"/>
      <c r="I886" s="7"/>
      <c r="J886" s="7"/>
      <c r="K886" s="6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1.0" customHeight="1">
      <c r="A887" s="1"/>
      <c r="B887" s="6"/>
      <c r="C887" s="5"/>
      <c r="D887" s="5"/>
      <c r="E887" s="5"/>
      <c r="F887" s="5"/>
      <c r="G887" s="6"/>
      <c r="H887" s="6"/>
      <c r="I887" s="7"/>
      <c r="J887" s="7"/>
      <c r="K887" s="6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1.0" customHeight="1">
      <c r="A888" s="1"/>
      <c r="B888" s="6"/>
      <c r="C888" s="5"/>
      <c r="D888" s="5"/>
      <c r="E888" s="5"/>
      <c r="F888" s="5"/>
      <c r="G888" s="6"/>
      <c r="H888" s="6"/>
      <c r="I888" s="7"/>
      <c r="J888" s="7"/>
      <c r="K888" s="6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1.0" customHeight="1">
      <c r="A889" s="1"/>
      <c r="B889" s="6"/>
      <c r="C889" s="5"/>
      <c r="D889" s="5"/>
      <c r="E889" s="5"/>
      <c r="F889" s="5"/>
      <c r="G889" s="6"/>
      <c r="H889" s="6"/>
      <c r="I889" s="7"/>
      <c r="J889" s="7"/>
      <c r="K889" s="6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1.0" customHeight="1">
      <c r="A890" s="1"/>
      <c r="B890" s="6"/>
      <c r="C890" s="5"/>
      <c r="D890" s="5"/>
      <c r="E890" s="5"/>
      <c r="F890" s="5"/>
      <c r="G890" s="6"/>
      <c r="H890" s="6"/>
      <c r="I890" s="7"/>
      <c r="J890" s="7"/>
      <c r="K890" s="6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1.0" customHeight="1">
      <c r="A891" s="1"/>
      <c r="B891" s="6"/>
      <c r="C891" s="5"/>
      <c r="D891" s="5"/>
      <c r="E891" s="5"/>
      <c r="F891" s="5"/>
      <c r="G891" s="6"/>
      <c r="H891" s="6"/>
      <c r="I891" s="7"/>
      <c r="J891" s="7"/>
      <c r="K891" s="6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1.0" customHeight="1">
      <c r="A892" s="1"/>
      <c r="B892" s="6"/>
      <c r="C892" s="5"/>
      <c r="D892" s="5"/>
      <c r="E892" s="5"/>
      <c r="F892" s="5"/>
      <c r="G892" s="6"/>
      <c r="H892" s="6"/>
      <c r="I892" s="7"/>
      <c r="J892" s="7"/>
      <c r="K892" s="6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1.0" customHeight="1">
      <c r="A893" s="1"/>
      <c r="B893" s="6"/>
      <c r="C893" s="5"/>
      <c r="D893" s="5"/>
      <c r="E893" s="5"/>
      <c r="F893" s="5"/>
      <c r="G893" s="6"/>
      <c r="H893" s="6"/>
      <c r="I893" s="7"/>
      <c r="J893" s="7"/>
      <c r="K893" s="6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1.0" customHeight="1">
      <c r="A894" s="1"/>
      <c r="B894" s="6"/>
      <c r="C894" s="5"/>
      <c r="D894" s="5"/>
      <c r="E894" s="5"/>
      <c r="F894" s="5"/>
      <c r="G894" s="6"/>
      <c r="H894" s="6"/>
      <c r="I894" s="7"/>
      <c r="J894" s="7"/>
      <c r="K894" s="6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1.0" customHeight="1">
      <c r="A895" s="1"/>
      <c r="B895" s="6"/>
      <c r="C895" s="5"/>
      <c r="D895" s="5"/>
      <c r="E895" s="5"/>
      <c r="F895" s="5"/>
      <c r="G895" s="6"/>
      <c r="H895" s="6"/>
      <c r="I895" s="7"/>
      <c r="J895" s="7"/>
      <c r="K895" s="6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1.0" customHeight="1">
      <c r="A896" s="1"/>
      <c r="B896" s="6"/>
      <c r="C896" s="5"/>
      <c r="D896" s="5"/>
      <c r="E896" s="5"/>
      <c r="F896" s="5"/>
      <c r="G896" s="6"/>
      <c r="H896" s="6"/>
      <c r="I896" s="7"/>
      <c r="J896" s="7"/>
      <c r="K896" s="6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1.0" customHeight="1">
      <c r="A897" s="1"/>
      <c r="B897" s="6"/>
      <c r="C897" s="5"/>
      <c r="D897" s="5"/>
      <c r="E897" s="5"/>
      <c r="F897" s="5"/>
      <c r="G897" s="6"/>
      <c r="H897" s="6"/>
      <c r="I897" s="7"/>
      <c r="J897" s="7"/>
      <c r="K897" s="6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1.0" customHeight="1">
      <c r="A898" s="1"/>
      <c r="B898" s="6"/>
      <c r="C898" s="5"/>
      <c r="D898" s="5"/>
      <c r="E898" s="5"/>
      <c r="F898" s="5"/>
      <c r="G898" s="6"/>
      <c r="H898" s="6"/>
      <c r="I898" s="7"/>
      <c r="J898" s="7"/>
      <c r="K898" s="6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1.0" customHeight="1">
      <c r="A899" s="1"/>
      <c r="B899" s="6"/>
      <c r="C899" s="5"/>
      <c r="D899" s="5"/>
      <c r="E899" s="5"/>
      <c r="F899" s="5"/>
      <c r="G899" s="6"/>
      <c r="H899" s="6"/>
      <c r="I899" s="7"/>
      <c r="J899" s="7"/>
      <c r="K899" s="6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1.0" customHeight="1">
      <c r="A900" s="1"/>
      <c r="B900" s="6"/>
      <c r="C900" s="5"/>
      <c r="D900" s="5"/>
      <c r="E900" s="5"/>
      <c r="F900" s="5"/>
      <c r="G900" s="6"/>
      <c r="H900" s="6"/>
      <c r="I900" s="7"/>
      <c r="J900" s="7"/>
      <c r="K900" s="6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1.0" customHeight="1">
      <c r="A901" s="1"/>
      <c r="B901" s="6"/>
      <c r="C901" s="5"/>
      <c r="D901" s="5"/>
      <c r="E901" s="5"/>
      <c r="F901" s="5"/>
      <c r="G901" s="6"/>
      <c r="H901" s="6"/>
      <c r="I901" s="7"/>
      <c r="J901" s="7"/>
      <c r="K901" s="6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1.0" customHeight="1">
      <c r="A902" s="1"/>
      <c r="B902" s="6"/>
      <c r="C902" s="5"/>
      <c r="D902" s="5"/>
      <c r="E902" s="5"/>
      <c r="F902" s="5"/>
      <c r="G902" s="6"/>
      <c r="H902" s="6"/>
      <c r="I902" s="7"/>
      <c r="J902" s="7"/>
      <c r="K902" s="6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1.0" customHeight="1">
      <c r="A903" s="1"/>
      <c r="B903" s="6"/>
      <c r="C903" s="5"/>
      <c r="D903" s="5"/>
      <c r="E903" s="5"/>
      <c r="F903" s="5"/>
      <c r="G903" s="6"/>
      <c r="H903" s="6"/>
      <c r="I903" s="7"/>
      <c r="J903" s="7"/>
      <c r="K903" s="6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1.0" customHeight="1">
      <c r="A904" s="1"/>
      <c r="B904" s="6"/>
      <c r="C904" s="5"/>
      <c r="D904" s="5"/>
      <c r="E904" s="5"/>
      <c r="F904" s="5"/>
      <c r="G904" s="6"/>
      <c r="H904" s="6"/>
      <c r="I904" s="7"/>
      <c r="J904" s="7"/>
      <c r="K904" s="6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1.0" customHeight="1">
      <c r="A905" s="1"/>
      <c r="B905" s="6"/>
      <c r="C905" s="5"/>
      <c r="D905" s="5"/>
      <c r="E905" s="5"/>
      <c r="F905" s="5"/>
      <c r="G905" s="6"/>
      <c r="H905" s="6"/>
      <c r="I905" s="7"/>
      <c r="J905" s="7"/>
      <c r="K905" s="6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1.0" customHeight="1">
      <c r="A906" s="1"/>
      <c r="B906" s="6"/>
      <c r="C906" s="5"/>
      <c r="D906" s="5"/>
      <c r="E906" s="5"/>
      <c r="F906" s="5"/>
      <c r="G906" s="6"/>
      <c r="H906" s="6"/>
      <c r="I906" s="7"/>
      <c r="J906" s="7"/>
      <c r="K906" s="6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1.0" customHeight="1">
      <c r="A907" s="1"/>
      <c r="B907" s="6"/>
      <c r="C907" s="5"/>
      <c r="D907" s="5"/>
      <c r="E907" s="5"/>
      <c r="F907" s="5"/>
      <c r="G907" s="6"/>
      <c r="H907" s="6"/>
      <c r="I907" s="7"/>
      <c r="J907" s="7"/>
      <c r="K907" s="6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1.0" customHeight="1">
      <c r="A908" s="1"/>
      <c r="B908" s="6"/>
      <c r="C908" s="5"/>
      <c r="D908" s="5"/>
      <c r="E908" s="5"/>
      <c r="F908" s="5"/>
      <c r="G908" s="6"/>
      <c r="H908" s="6"/>
      <c r="I908" s="7"/>
      <c r="J908" s="7"/>
      <c r="K908" s="6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1.0" customHeight="1">
      <c r="A909" s="1"/>
      <c r="B909" s="6"/>
      <c r="C909" s="5"/>
      <c r="D909" s="5"/>
      <c r="E909" s="5"/>
      <c r="F909" s="5"/>
      <c r="G909" s="6"/>
      <c r="H909" s="6"/>
      <c r="I909" s="7"/>
      <c r="J909" s="7"/>
      <c r="K909" s="6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1.0" customHeight="1">
      <c r="A910" s="1"/>
      <c r="B910" s="6"/>
      <c r="C910" s="5"/>
      <c r="D910" s="5"/>
      <c r="E910" s="5"/>
      <c r="F910" s="5"/>
      <c r="G910" s="6"/>
      <c r="H910" s="6"/>
      <c r="I910" s="7"/>
      <c r="J910" s="7"/>
      <c r="K910" s="6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1.0" customHeight="1">
      <c r="A911" s="1"/>
      <c r="B911" s="6"/>
      <c r="C911" s="5"/>
      <c r="D911" s="5"/>
      <c r="E911" s="5"/>
      <c r="F911" s="5"/>
      <c r="G911" s="6"/>
      <c r="H911" s="6"/>
      <c r="I911" s="7"/>
      <c r="J911" s="7"/>
      <c r="K911" s="6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1.0" customHeight="1">
      <c r="A912" s="1"/>
      <c r="B912" s="6"/>
      <c r="C912" s="5"/>
      <c r="D912" s="5"/>
      <c r="E912" s="5"/>
      <c r="F912" s="5"/>
      <c r="G912" s="6"/>
      <c r="H912" s="6"/>
      <c r="I912" s="7"/>
      <c r="J912" s="7"/>
      <c r="K912" s="6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1.0" customHeight="1">
      <c r="A913" s="1"/>
      <c r="B913" s="6"/>
      <c r="C913" s="5"/>
      <c r="D913" s="5"/>
      <c r="E913" s="5"/>
      <c r="F913" s="5"/>
      <c r="G913" s="6"/>
      <c r="H913" s="6"/>
      <c r="I913" s="7"/>
      <c r="J913" s="7"/>
      <c r="K913" s="6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1.0" customHeight="1">
      <c r="A914" s="1"/>
      <c r="B914" s="6"/>
      <c r="C914" s="5"/>
      <c r="D914" s="5"/>
      <c r="E914" s="5"/>
      <c r="F914" s="5"/>
      <c r="G914" s="6"/>
      <c r="H914" s="6"/>
      <c r="I914" s="7"/>
      <c r="J914" s="7"/>
      <c r="K914" s="6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1.0" customHeight="1">
      <c r="A915" s="1"/>
      <c r="B915" s="6"/>
      <c r="C915" s="5"/>
      <c r="D915" s="5"/>
      <c r="E915" s="5"/>
      <c r="F915" s="5"/>
      <c r="G915" s="6"/>
      <c r="H915" s="6"/>
      <c r="I915" s="7"/>
      <c r="J915" s="7"/>
      <c r="K915" s="6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1.0" customHeight="1">
      <c r="A916" s="1"/>
      <c r="B916" s="6"/>
      <c r="C916" s="5"/>
      <c r="D916" s="5"/>
      <c r="E916" s="5"/>
      <c r="F916" s="5"/>
      <c r="G916" s="6"/>
      <c r="H916" s="6"/>
      <c r="I916" s="7"/>
      <c r="J916" s="7"/>
      <c r="K916" s="6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1.0" customHeight="1">
      <c r="A917" s="1"/>
      <c r="B917" s="6"/>
      <c r="C917" s="5"/>
      <c r="D917" s="5"/>
      <c r="E917" s="5"/>
      <c r="F917" s="5"/>
      <c r="G917" s="6"/>
      <c r="H917" s="6"/>
      <c r="I917" s="7"/>
      <c r="J917" s="7"/>
      <c r="K917" s="6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1.0" customHeight="1">
      <c r="A918" s="1"/>
      <c r="B918" s="6"/>
      <c r="C918" s="5"/>
      <c r="D918" s="5"/>
      <c r="E918" s="5"/>
      <c r="F918" s="5"/>
      <c r="G918" s="6"/>
      <c r="H918" s="6"/>
      <c r="I918" s="7"/>
      <c r="J918" s="7"/>
      <c r="K918" s="6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1.0" customHeight="1">
      <c r="A919" s="1"/>
      <c r="B919" s="6"/>
      <c r="C919" s="5"/>
      <c r="D919" s="5"/>
      <c r="E919" s="5"/>
      <c r="F919" s="5"/>
      <c r="G919" s="6"/>
      <c r="H919" s="6"/>
      <c r="I919" s="7"/>
      <c r="J919" s="7"/>
      <c r="K919" s="6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1.0" customHeight="1">
      <c r="A920" s="1"/>
      <c r="B920" s="6"/>
      <c r="C920" s="5"/>
      <c r="D920" s="5"/>
      <c r="E920" s="5"/>
      <c r="F920" s="5"/>
      <c r="G920" s="6"/>
      <c r="H920" s="6"/>
      <c r="I920" s="7"/>
      <c r="J920" s="7"/>
      <c r="K920" s="6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1.0" customHeight="1">
      <c r="A921" s="1"/>
      <c r="B921" s="6"/>
      <c r="C921" s="5"/>
      <c r="D921" s="5"/>
      <c r="E921" s="5"/>
      <c r="F921" s="5"/>
      <c r="G921" s="6"/>
      <c r="H921" s="6"/>
      <c r="I921" s="7"/>
      <c r="J921" s="7"/>
      <c r="K921" s="6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1.0" customHeight="1">
      <c r="A922" s="1"/>
      <c r="B922" s="6"/>
      <c r="C922" s="5"/>
      <c r="D922" s="5"/>
      <c r="E922" s="5"/>
      <c r="F922" s="5"/>
      <c r="G922" s="6"/>
      <c r="H922" s="6"/>
      <c r="I922" s="7"/>
      <c r="J922" s="7"/>
      <c r="K922" s="6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1.0" customHeight="1">
      <c r="A923" s="1"/>
      <c r="B923" s="6"/>
      <c r="C923" s="5"/>
      <c r="D923" s="5"/>
      <c r="E923" s="5"/>
      <c r="F923" s="5"/>
      <c r="G923" s="6"/>
      <c r="H923" s="6"/>
      <c r="I923" s="7"/>
      <c r="J923" s="7"/>
      <c r="K923" s="6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1.0" customHeight="1">
      <c r="A924" s="1"/>
      <c r="B924" s="6"/>
      <c r="C924" s="5"/>
      <c r="D924" s="5"/>
      <c r="E924" s="5"/>
      <c r="F924" s="5"/>
      <c r="G924" s="6"/>
      <c r="H924" s="6"/>
      <c r="I924" s="7"/>
      <c r="J924" s="7"/>
      <c r="K924" s="6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1.0" customHeight="1">
      <c r="A925" s="1"/>
      <c r="B925" s="6"/>
      <c r="C925" s="5"/>
      <c r="D925" s="5"/>
      <c r="E925" s="5"/>
      <c r="F925" s="5"/>
      <c r="G925" s="6"/>
      <c r="H925" s="6"/>
      <c r="I925" s="7"/>
      <c r="J925" s="7"/>
      <c r="K925" s="6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1.0" customHeight="1">
      <c r="A926" s="1"/>
      <c r="B926" s="6"/>
      <c r="C926" s="5"/>
      <c r="D926" s="5"/>
      <c r="E926" s="5"/>
      <c r="F926" s="5"/>
      <c r="G926" s="6"/>
      <c r="H926" s="6"/>
      <c r="I926" s="7"/>
      <c r="J926" s="7"/>
      <c r="K926" s="6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1.0" customHeight="1">
      <c r="A927" s="1"/>
      <c r="B927" s="6"/>
      <c r="C927" s="5"/>
      <c r="D927" s="5"/>
      <c r="E927" s="5"/>
      <c r="F927" s="5"/>
      <c r="G927" s="6"/>
      <c r="H927" s="6"/>
      <c r="I927" s="7"/>
      <c r="J927" s="7"/>
      <c r="K927" s="6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1.0" customHeight="1">
      <c r="A928" s="1"/>
      <c r="B928" s="6"/>
      <c r="C928" s="5"/>
      <c r="D928" s="5"/>
      <c r="E928" s="5"/>
      <c r="F928" s="5"/>
      <c r="G928" s="6"/>
      <c r="H928" s="6"/>
      <c r="I928" s="7"/>
      <c r="J928" s="7"/>
      <c r="K928" s="6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1.0" customHeight="1">
      <c r="A929" s="1"/>
      <c r="B929" s="6"/>
      <c r="C929" s="5"/>
      <c r="D929" s="5"/>
      <c r="E929" s="5"/>
      <c r="F929" s="5"/>
      <c r="G929" s="6"/>
      <c r="H929" s="6"/>
      <c r="I929" s="7"/>
      <c r="J929" s="7"/>
      <c r="K929" s="6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1.0" customHeight="1">
      <c r="A930" s="1"/>
      <c r="B930" s="6"/>
      <c r="C930" s="5"/>
      <c r="D930" s="5"/>
      <c r="E930" s="5"/>
      <c r="F930" s="5"/>
      <c r="G930" s="6"/>
      <c r="H930" s="6"/>
      <c r="I930" s="7"/>
      <c r="J930" s="7"/>
      <c r="K930" s="6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1.0" customHeight="1">
      <c r="A931" s="1"/>
      <c r="B931" s="6"/>
      <c r="C931" s="5"/>
      <c r="D931" s="5"/>
      <c r="E931" s="5"/>
      <c r="F931" s="5"/>
      <c r="G931" s="6"/>
      <c r="H931" s="6"/>
      <c r="I931" s="7"/>
      <c r="J931" s="7"/>
      <c r="K931" s="6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1.0" customHeight="1">
      <c r="A932" s="1"/>
      <c r="B932" s="6"/>
      <c r="C932" s="5"/>
      <c r="D932" s="5"/>
      <c r="E932" s="5"/>
      <c r="F932" s="5"/>
      <c r="G932" s="6"/>
      <c r="H932" s="6"/>
      <c r="I932" s="7"/>
      <c r="J932" s="7"/>
      <c r="K932" s="6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1.0" customHeight="1">
      <c r="A933" s="1"/>
      <c r="B933" s="6"/>
      <c r="C933" s="5"/>
      <c r="D933" s="5"/>
      <c r="E933" s="5"/>
      <c r="F933" s="5"/>
      <c r="G933" s="6"/>
      <c r="H933" s="6"/>
      <c r="I933" s="7"/>
      <c r="J933" s="7"/>
      <c r="K933" s="6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1.0" customHeight="1">
      <c r="A934" s="1"/>
      <c r="B934" s="6"/>
      <c r="C934" s="5"/>
      <c r="D934" s="5"/>
      <c r="E934" s="5"/>
      <c r="F934" s="5"/>
      <c r="G934" s="6"/>
      <c r="H934" s="6"/>
      <c r="I934" s="7"/>
      <c r="J934" s="7"/>
      <c r="K934" s="6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1.0" customHeight="1">
      <c r="A935" s="1"/>
      <c r="B935" s="6"/>
      <c r="C935" s="5"/>
      <c r="D935" s="5"/>
      <c r="E935" s="5"/>
      <c r="F935" s="5"/>
      <c r="G935" s="6"/>
      <c r="H935" s="6"/>
      <c r="I935" s="7"/>
      <c r="J935" s="7"/>
      <c r="K935" s="6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1.0" customHeight="1">
      <c r="A936" s="1"/>
      <c r="B936" s="6"/>
      <c r="C936" s="5"/>
      <c r="D936" s="5"/>
      <c r="E936" s="5"/>
      <c r="F936" s="5"/>
      <c r="G936" s="6"/>
      <c r="H936" s="6"/>
      <c r="I936" s="7"/>
      <c r="J936" s="7"/>
      <c r="K936" s="6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1.0" customHeight="1">
      <c r="A937" s="1"/>
      <c r="B937" s="6"/>
      <c r="C937" s="5"/>
      <c r="D937" s="5"/>
      <c r="E937" s="5"/>
      <c r="F937" s="5"/>
      <c r="G937" s="6"/>
      <c r="H937" s="6"/>
      <c r="I937" s="7"/>
      <c r="J937" s="7"/>
      <c r="K937" s="6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1.0" customHeight="1">
      <c r="A938" s="1"/>
      <c r="B938" s="6"/>
      <c r="C938" s="5"/>
      <c r="D938" s="5"/>
      <c r="E938" s="5"/>
      <c r="F938" s="5"/>
      <c r="G938" s="6"/>
      <c r="H938" s="6"/>
      <c r="I938" s="7"/>
      <c r="J938" s="7"/>
      <c r="K938" s="6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1.0" customHeight="1">
      <c r="A939" s="1"/>
      <c r="B939" s="6"/>
      <c r="C939" s="5"/>
      <c r="D939" s="5"/>
      <c r="E939" s="5"/>
      <c r="F939" s="5"/>
      <c r="G939" s="6"/>
      <c r="H939" s="6"/>
      <c r="I939" s="7"/>
      <c r="J939" s="7"/>
      <c r="K939" s="6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1.0" customHeight="1">
      <c r="A940" s="1"/>
      <c r="B940" s="6"/>
      <c r="C940" s="5"/>
      <c r="D940" s="5"/>
      <c r="E940" s="5"/>
      <c r="F940" s="5"/>
      <c r="G940" s="6"/>
      <c r="H940" s="6"/>
      <c r="I940" s="7"/>
      <c r="J940" s="7"/>
      <c r="K940" s="6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1.0" customHeight="1">
      <c r="A941" s="1"/>
      <c r="B941" s="6"/>
      <c r="C941" s="5"/>
      <c r="D941" s="5"/>
      <c r="E941" s="5"/>
      <c r="F941" s="5"/>
      <c r="G941" s="6"/>
      <c r="H941" s="6"/>
      <c r="I941" s="7"/>
      <c r="J941" s="7"/>
      <c r="K941" s="6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1.0" customHeight="1">
      <c r="A942" s="1"/>
      <c r="B942" s="6"/>
      <c r="C942" s="5"/>
      <c r="D942" s="5"/>
      <c r="E942" s="5"/>
      <c r="F942" s="5"/>
      <c r="G942" s="6"/>
      <c r="H942" s="6"/>
      <c r="I942" s="7"/>
      <c r="J942" s="7"/>
      <c r="K942" s="6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1.0" customHeight="1">
      <c r="A943" s="1"/>
      <c r="B943" s="6"/>
      <c r="C943" s="5"/>
      <c r="D943" s="5"/>
      <c r="E943" s="5"/>
      <c r="F943" s="5"/>
      <c r="G943" s="6"/>
      <c r="H943" s="6"/>
      <c r="I943" s="7"/>
      <c r="J943" s="7"/>
      <c r="K943" s="6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1.0" customHeight="1">
      <c r="A944" s="1"/>
      <c r="B944" s="6"/>
      <c r="C944" s="5"/>
      <c r="D944" s="5"/>
      <c r="E944" s="5"/>
      <c r="F944" s="5"/>
      <c r="G944" s="6"/>
      <c r="H944" s="6"/>
      <c r="I944" s="7"/>
      <c r="J944" s="7"/>
      <c r="K944" s="6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1.0" customHeight="1">
      <c r="A945" s="1"/>
      <c r="B945" s="6"/>
      <c r="C945" s="5"/>
      <c r="D945" s="5"/>
      <c r="E945" s="5"/>
      <c r="F945" s="5"/>
      <c r="G945" s="6"/>
      <c r="H945" s="6"/>
      <c r="I945" s="7"/>
      <c r="J945" s="7"/>
      <c r="K945" s="6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1.0" customHeight="1">
      <c r="A946" s="1"/>
      <c r="B946" s="6"/>
      <c r="C946" s="5"/>
      <c r="D946" s="5"/>
      <c r="E946" s="5"/>
      <c r="F946" s="5"/>
      <c r="G946" s="6"/>
      <c r="H946" s="6"/>
      <c r="I946" s="7"/>
      <c r="J946" s="7"/>
      <c r="K946" s="6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1.0" customHeight="1">
      <c r="A947" s="1"/>
      <c r="B947" s="6"/>
      <c r="C947" s="5"/>
      <c r="D947" s="5"/>
      <c r="E947" s="5"/>
      <c r="F947" s="5"/>
      <c r="G947" s="6"/>
      <c r="H947" s="6"/>
      <c r="I947" s="7"/>
      <c r="J947" s="7"/>
      <c r="K947" s="6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1.0" customHeight="1">
      <c r="A948" s="1"/>
      <c r="B948" s="6"/>
      <c r="C948" s="5"/>
      <c r="D948" s="5"/>
      <c r="E948" s="5"/>
      <c r="F948" s="5"/>
      <c r="G948" s="6"/>
      <c r="H948" s="6"/>
      <c r="I948" s="7"/>
      <c r="J948" s="7"/>
      <c r="K948" s="6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1.0" customHeight="1">
      <c r="A949" s="1"/>
      <c r="B949" s="6"/>
      <c r="C949" s="5"/>
      <c r="D949" s="5"/>
      <c r="E949" s="5"/>
      <c r="F949" s="5"/>
      <c r="G949" s="6"/>
      <c r="H949" s="6"/>
      <c r="I949" s="7"/>
      <c r="J949" s="7"/>
      <c r="K949" s="6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1.0" customHeight="1">
      <c r="A950" s="1"/>
      <c r="B950" s="6"/>
      <c r="C950" s="5"/>
      <c r="D950" s="5"/>
      <c r="E950" s="5"/>
      <c r="F950" s="5"/>
      <c r="G950" s="6"/>
      <c r="H950" s="6"/>
      <c r="I950" s="7"/>
      <c r="J950" s="7"/>
      <c r="K950" s="6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1.0" customHeight="1">
      <c r="A951" s="1"/>
      <c r="B951" s="6"/>
      <c r="C951" s="5"/>
      <c r="D951" s="5"/>
      <c r="E951" s="5"/>
      <c r="F951" s="5"/>
      <c r="G951" s="6"/>
      <c r="H951" s="6"/>
      <c r="I951" s="7"/>
      <c r="J951" s="7"/>
      <c r="K951" s="6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1.0" customHeight="1">
      <c r="A952" s="1"/>
      <c r="B952" s="6"/>
      <c r="C952" s="5"/>
      <c r="D952" s="5"/>
      <c r="E952" s="5"/>
      <c r="F952" s="5"/>
      <c r="G952" s="6"/>
      <c r="H952" s="6"/>
      <c r="I952" s="7"/>
      <c r="J952" s="7"/>
      <c r="K952" s="6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1.0" customHeight="1">
      <c r="A953" s="1"/>
      <c r="B953" s="6"/>
      <c r="C953" s="5"/>
      <c r="D953" s="5"/>
      <c r="E953" s="5"/>
      <c r="F953" s="5"/>
      <c r="G953" s="6"/>
      <c r="H953" s="6"/>
      <c r="I953" s="7"/>
      <c r="J953" s="7"/>
      <c r="K953" s="6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1.0" customHeight="1">
      <c r="A954" s="1"/>
      <c r="B954" s="6"/>
      <c r="C954" s="5"/>
      <c r="D954" s="5"/>
      <c r="E954" s="5"/>
      <c r="F954" s="5"/>
      <c r="G954" s="6"/>
      <c r="H954" s="6"/>
      <c r="I954" s="7"/>
      <c r="J954" s="7"/>
      <c r="K954" s="6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1.0" customHeight="1">
      <c r="A955" s="1"/>
      <c r="B955" s="6"/>
      <c r="C955" s="5"/>
      <c r="D955" s="5"/>
      <c r="E955" s="5"/>
      <c r="F955" s="5"/>
      <c r="G955" s="6"/>
      <c r="H955" s="6"/>
      <c r="I955" s="7"/>
      <c r="J955" s="7"/>
      <c r="K955" s="6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1.0" customHeight="1">
      <c r="A956" s="1"/>
      <c r="B956" s="6"/>
      <c r="C956" s="5"/>
      <c r="D956" s="5"/>
      <c r="E956" s="5"/>
      <c r="F956" s="5"/>
      <c r="G956" s="6"/>
      <c r="H956" s="6"/>
      <c r="I956" s="7"/>
      <c r="J956" s="7"/>
      <c r="K956" s="6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1.0" customHeight="1">
      <c r="A957" s="1"/>
      <c r="B957" s="6"/>
      <c r="C957" s="5"/>
      <c r="D957" s="5"/>
      <c r="E957" s="5"/>
      <c r="F957" s="5"/>
      <c r="G957" s="6"/>
      <c r="H957" s="6"/>
      <c r="I957" s="7"/>
      <c r="J957" s="7"/>
      <c r="K957" s="6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1.0" customHeight="1">
      <c r="A958" s="1"/>
      <c r="B958" s="6"/>
      <c r="C958" s="5"/>
      <c r="D958" s="5"/>
      <c r="E958" s="5"/>
      <c r="F958" s="5"/>
      <c r="G958" s="6"/>
      <c r="H958" s="6"/>
      <c r="I958" s="7"/>
      <c r="J958" s="7"/>
      <c r="K958" s="6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1.0" customHeight="1">
      <c r="A959" s="1"/>
      <c r="B959" s="6"/>
      <c r="C959" s="5"/>
      <c r="D959" s="5"/>
      <c r="E959" s="5"/>
      <c r="F959" s="5"/>
      <c r="G959" s="6"/>
      <c r="H959" s="6"/>
      <c r="I959" s="7"/>
      <c r="J959" s="7"/>
      <c r="K959" s="6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1.0" customHeight="1">
      <c r="A960" s="1"/>
      <c r="B960" s="6"/>
      <c r="C960" s="5"/>
      <c r="D960" s="5"/>
      <c r="E960" s="5"/>
      <c r="F960" s="5"/>
      <c r="G960" s="6"/>
      <c r="H960" s="6"/>
      <c r="I960" s="7"/>
      <c r="J960" s="7"/>
      <c r="K960" s="6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1.0" customHeight="1">
      <c r="A961" s="1"/>
      <c r="B961" s="6"/>
      <c r="C961" s="5"/>
      <c r="D961" s="5"/>
      <c r="E961" s="5"/>
      <c r="F961" s="5"/>
      <c r="G961" s="6"/>
      <c r="H961" s="6"/>
      <c r="I961" s="7"/>
      <c r="J961" s="7"/>
      <c r="K961" s="6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1.0" customHeight="1">
      <c r="A962" s="1"/>
      <c r="B962" s="6"/>
      <c r="C962" s="5"/>
      <c r="D962" s="5"/>
      <c r="E962" s="5"/>
      <c r="F962" s="5"/>
      <c r="G962" s="6"/>
      <c r="H962" s="6"/>
      <c r="I962" s="7"/>
      <c r="J962" s="7"/>
      <c r="K962" s="6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1.0" customHeight="1">
      <c r="A963" s="1"/>
      <c r="B963" s="6"/>
      <c r="C963" s="5"/>
      <c r="D963" s="5"/>
      <c r="E963" s="5"/>
      <c r="F963" s="5"/>
      <c r="G963" s="6"/>
      <c r="H963" s="6"/>
      <c r="I963" s="7"/>
      <c r="J963" s="7"/>
      <c r="K963" s="6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1.0" customHeight="1">
      <c r="A964" s="1"/>
      <c r="B964" s="6"/>
      <c r="C964" s="5"/>
      <c r="D964" s="5"/>
      <c r="E964" s="5"/>
      <c r="F964" s="5"/>
      <c r="G964" s="6"/>
      <c r="H964" s="6"/>
      <c r="I964" s="7"/>
      <c r="J964" s="7"/>
      <c r="K964" s="6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1.0" customHeight="1">
      <c r="A965" s="1"/>
      <c r="B965" s="6"/>
      <c r="C965" s="5"/>
      <c r="D965" s="5"/>
      <c r="E965" s="5"/>
      <c r="F965" s="5"/>
      <c r="G965" s="6"/>
      <c r="H965" s="6"/>
      <c r="I965" s="7"/>
      <c r="J965" s="7"/>
      <c r="K965" s="6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1.0" customHeight="1">
      <c r="A966" s="1"/>
      <c r="B966" s="6"/>
      <c r="C966" s="5"/>
      <c r="D966" s="5"/>
      <c r="E966" s="5"/>
      <c r="F966" s="5"/>
      <c r="G966" s="6"/>
      <c r="H966" s="6"/>
      <c r="I966" s="7"/>
      <c r="J966" s="7"/>
      <c r="K966" s="6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1.0" customHeight="1">
      <c r="A967" s="1"/>
      <c r="B967" s="6"/>
      <c r="C967" s="5"/>
      <c r="D967" s="5"/>
      <c r="E967" s="5"/>
      <c r="F967" s="5"/>
      <c r="G967" s="6"/>
      <c r="H967" s="6"/>
      <c r="I967" s="7"/>
      <c r="J967" s="7"/>
      <c r="K967" s="6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1.0" customHeight="1">
      <c r="A968" s="1"/>
      <c r="B968" s="6"/>
      <c r="C968" s="5"/>
      <c r="D968" s="5"/>
      <c r="E968" s="5"/>
      <c r="F968" s="5"/>
      <c r="G968" s="6"/>
      <c r="H968" s="6"/>
      <c r="I968" s="7"/>
      <c r="J968" s="7"/>
      <c r="K968" s="6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1.0" customHeight="1">
      <c r="A969" s="1"/>
      <c r="B969" s="6"/>
      <c r="C969" s="5"/>
      <c r="D969" s="5"/>
      <c r="E969" s="5"/>
      <c r="F969" s="5"/>
      <c r="G969" s="6"/>
      <c r="H969" s="6"/>
      <c r="I969" s="7"/>
      <c r="J969" s="7"/>
      <c r="K969" s="6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1.0" customHeight="1">
      <c r="A970" s="1"/>
      <c r="B970" s="6"/>
      <c r="C970" s="5"/>
      <c r="D970" s="5"/>
      <c r="E970" s="5"/>
      <c r="F970" s="5"/>
      <c r="G970" s="6"/>
      <c r="H970" s="6"/>
      <c r="I970" s="7"/>
      <c r="J970" s="7"/>
      <c r="K970" s="6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1.0" customHeight="1">
      <c r="A971" s="1"/>
      <c r="B971" s="6"/>
      <c r="C971" s="5"/>
      <c r="D971" s="5"/>
      <c r="E971" s="5"/>
      <c r="F971" s="5"/>
      <c r="G971" s="6"/>
      <c r="H971" s="6"/>
      <c r="I971" s="7"/>
      <c r="J971" s="7"/>
      <c r="K971" s="6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1.0" customHeight="1">
      <c r="A972" s="1"/>
      <c r="B972" s="6"/>
      <c r="C972" s="5"/>
      <c r="D972" s="5"/>
      <c r="E972" s="5"/>
      <c r="F972" s="5"/>
      <c r="G972" s="6"/>
      <c r="H972" s="6"/>
      <c r="I972" s="7"/>
      <c r="J972" s="7"/>
      <c r="K972" s="6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1.0" customHeight="1">
      <c r="A973" s="1"/>
      <c r="B973" s="6"/>
      <c r="C973" s="5"/>
      <c r="D973" s="5"/>
      <c r="E973" s="5"/>
      <c r="F973" s="5"/>
      <c r="G973" s="6"/>
      <c r="H973" s="6"/>
      <c r="I973" s="7"/>
      <c r="J973" s="7"/>
      <c r="K973" s="6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1.0" customHeight="1">
      <c r="A974" s="1"/>
      <c r="B974" s="6"/>
      <c r="C974" s="5"/>
      <c r="D974" s="5"/>
      <c r="E974" s="5"/>
      <c r="F974" s="5"/>
      <c r="G974" s="6"/>
      <c r="H974" s="6"/>
      <c r="I974" s="7"/>
      <c r="J974" s="7"/>
      <c r="K974" s="6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1.0" customHeight="1">
      <c r="A975" s="1"/>
      <c r="B975" s="6"/>
      <c r="C975" s="5"/>
      <c r="D975" s="5"/>
      <c r="E975" s="5"/>
      <c r="F975" s="5"/>
      <c r="G975" s="6"/>
      <c r="H975" s="6"/>
      <c r="I975" s="7"/>
      <c r="J975" s="7"/>
      <c r="K975" s="6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1.0" customHeight="1">
      <c r="A976" s="1"/>
      <c r="B976" s="6"/>
      <c r="C976" s="5"/>
      <c r="D976" s="5"/>
      <c r="E976" s="5"/>
      <c r="F976" s="5"/>
      <c r="G976" s="6"/>
      <c r="H976" s="6"/>
      <c r="I976" s="7"/>
      <c r="J976" s="7"/>
      <c r="K976" s="6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1.0" customHeight="1">
      <c r="A977" s="1"/>
      <c r="B977" s="6"/>
      <c r="C977" s="5"/>
      <c r="D977" s="5"/>
      <c r="E977" s="5"/>
      <c r="F977" s="5"/>
      <c r="G977" s="6"/>
      <c r="H977" s="6"/>
      <c r="I977" s="7"/>
      <c r="J977" s="7"/>
      <c r="K977" s="6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1.0" customHeight="1">
      <c r="A978" s="1"/>
      <c r="B978" s="6"/>
      <c r="C978" s="5"/>
      <c r="D978" s="5"/>
      <c r="E978" s="5"/>
      <c r="F978" s="5"/>
      <c r="G978" s="6"/>
      <c r="H978" s="6"/>
      <c r="I978" s="7"/>
      <c r="J978" s="7"/>
      <c r="K978" s="6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1.0" customHeight="1">
      <c r="A979" s="1"/>
      <c r="B979" s="6"/>
      <c r="C979" s="5"/>
      <c r="D979" s="5"/>
      <c r="E979" s="5"/>
      <c r="F979" s="5"/>
      <c r="G979" s="6"/>
      <c r="H979" s="6"/>
      <c r="I979" s="7"/>
      <c r="J979" s="7"/>
      <c r="K979" s="6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1.0" customHeight="1">
      <c r="A980" s="1"/>
      <c r="B980" s="6"/>
      <c r="C980" s="5"/>
      <c r="D980" s="5"/>
      <c r="E980" s="5"/>
      <c r="F980" s="5"/>
      <c r="G980" s="6"/>
      <c r="H980" s="6"/>
      <c r="I980" s="7"/>
      <c r="J980" s="7"/>
      <c r="K980" s="6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1.0" customHeight="1">
      <c r="A981" s="1"/>
      <c r="B981" s="6"/>
      <c r="C981" s="5"/>
      <c r="D981" s="5"/>
      <c r="E981" s="5"/>
      <c r="F981" s="5"/>
      <c r="G981" s="6"/>
      <c r="H981" s="6"/>
      <c r="I981" s="7"/>
      <c r="J981" s="7"/>
      <c r="K981" s="6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1.0" customHeight="1">
      <c r="A982" s="1"/>
      <c r="B982" s="6"/>
      <c r="C982" s="5"/>
      <c r="D982" s="5"/>
      <c r="E982" s="5"/>
      <c r="F982" s="5"/>
      <c r="G982" s="6"/>
      <c r="H982" s="6"/>
      <c r="I982" s="7"/>
      <c r="J982" s="7"/>
      <c r="K982" s="6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1.0" customHeight="1">
      <c r="A983" s="1"/>
      <c r="B983" s="6"/>
      <c r="C983" s="5"/>
      <c r="D983" s="5"/>
      <c r="E983" s="5"/>
      <c r="F983" s="5"/>
      <c r="G983" s="6"/>
      <c r="H983" s="6"/>
      <c r="I983" s="7"/>
      <c r="J983" s="7"/>
      <c r="K983" s="6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1.0" customHeight="1">
      <c r="A984" s="1"/>
      <c r="B984" s="6"/>
      <c r="C984" s="5"/>
      <c r="D984" s="5"/>
      <c r="E984" s="5"/>
      <c r="F984" s="5"/>
      <c r="G984" s="6"/>
      <c r="H984" s="6"/>
      <c r="I984" s="7"/>
      <c r="J984" s="7"/>
      <c r="K984" s="6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1.0" customHeight="1">
      <c r="A985" s="1"/>
      <c r="B985" s="6"/>
      <c r="C985" s="5"/>
      <c r="D985" s="5"/>
      <c r="E985" s="5"/>
      <c r="F985" s="5"/>
      <c r="G985" s="6"/>
      <c r="H985" s="6"/>
      <c r="I985" s="7"/>
      <c r="J985" s="7"/>
      <c r="K985" s="6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1.0" customHeight="1">
      <c r="A986" s="1"/>
      <c r="B986" s="6"/>
      <c r="C986" s="5"/>
      <c r="D986" s="5"/>
      <c r="E986" s="5"/>
      <c r="F986" s="5"/>
      <c r="G986" s="6"/>
      <c r="H986" s="6"/>
      <c r="I986" s="7"/>
      <c r="J986" s="7"/>
      <c r="K986" s="6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1.0" customHeight="1">
      <c r="A987" s="1"/>
      <c r="B987" s="6"/>
      <c r="C987" s="5"/>
      <c r="D987" s="5"/>
      <c r="E987" s="5"/>
      <c r="F987" s="5"/>
      <c r="G987" s="6"/>
      <c r="H987" s="6"/>
      <c r="I987" s="7"/>
      <c r="J987" s="7"/>
      <c r="K987" s="6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1.0" customHeight="1">
      <c r="A988" s="1"/>
      <c r="B988" s="6"/>
      <c r="C988" s="5"/>
      <c r="D988" s="5"/>
      <c r="E988" s="5"/>
      <c r="F988" s="5"/>
      <c r="G988" s="6"/>
      <c r="H988" s="6"/>
      <c r="I988" s="7"/>
      <c r="J988" s="7"/>
      <c r="K988" s="6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1.0" customHeight="1">
      <c r="A989" s="1"/>
      <c r="B989" s="6"/>
      <c r="C989" s="5"/>
      <c r="D989" s="5"/>
      <c r="E989" s="5"/>
      <c r="F989" s="5"/>
      <c r="G989" s="6"/>
      <c r="H989" s="6"/>
      <c r="I989" s="7"/>
      <c r="J989" s="7"/>
      <c r="K989" s="6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1.0" customHeight="1">
      <c r="A990" s="1"/>
      <c r="B990" s="6"/>
      <c r="C990" s="5"/>
      <c r="D990" s="5"/>
      <c r="E990" s="5"/>
      <c r="F990" s="5"/>
      <c r="G990" s="6"/>
      <c r="H990" s="6"/>
      <c r="I990" s="7"/>
      <c r="J990" s="7"/>
      <c r="K990" s="6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1.0" customHeight="1">
      <c r="A991" s="1"/>
      <c r="B991" s="6"/>
      <c r="C991" s="5"/>
      <c r="D991" s="5"/>
      <c r="E991" s="5"/>
      <c r="F991" s="5"/>
      <c r="G991" s="6"/>
      <c r="H991" s="6"/>
      <c r="I991" s="7"/>
      <c r="J991" s="7"/>
      <c r="K991" s="6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1.0" customHeight="1">
      <c r="A992" s="1"/>
      <c r="B992" s="6"/>
      <c r="C992" s="5"/>
      <c r="D992" s="5"/>
      <c r="E992" s="5"/>
      <c r="F992" s="5"/>
      <c r="G992" s="6"/>
      <c r="H992" s="6"/>
      <c r="I992" s="7"/>
      <c r="J992" s="7"/>
      <c r="K992" s="6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1.0" customHeight="1">
      <c r="A993" s="1"/>
      <c r="B993" s="6"/>
      <c r="C993" s="5"/>
      <c r="D993" s="5"/>
      <c r="E993" s="5"/>
      <c r="F993" s="5"/>
      <c r="G993" s="6"/>
      <c r="H993" s="6"/>
      <c r="I993" s="7"/>
      <c r="J993" s="7"/>
      <c r="K993" s="6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1.0" customHeight="1">
      <c r="A994" s="1"/>
      <c r="B994" s="6"/>
      <c r="C994" s="5"/>
      <c r="D994" s="5"/>
      <c r="E994" s="5"/>
      <c r="F994" s="5"/>
      <c r="G994" s="6"/>
      <c r="H994" s="6"/>
      <c r="I994" s="7"/>
      <c r="J994" s="7"/>
      <c r="K994" s="6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1.0" customHeight="1">
      <c r="A995" s="1"/>
      <c r="B995" s="6"/>
      <c r="C995" s="5"/>
      <c r="D995" s="5"/>
      <c r="E995" s="5"/>
      <c r="F995" s="5"/>
      <c r="G995" s="6"/>
      <c r="H995" s="6"/>
      <c r="I995" s="7"/>
      <c r="J995" s="7"/>
      <c r="K995" s="6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1.0" customHeight="1">
      <c r="A996" s="1"/>
      <c r="B996" s="6"/>
      <c r="C996" s="5"/>
      <c r="D996" s="5"/>
      <c r="E996" s="5"/>
      <c r="F996" s="5"/>
      <c r="G996" s="6"/>
      <c r="H996" s="6"/>
      <c r="I996" s="7"/>
      <c r="J996" s="7"/>
      <c r="K996" s="6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1.0" customHeight="1">
      <c r="A997" s="1"/>
      <c r="B997" s="6"/>
      <c r="C997" s="5"/>
      <c r="D997" s="5"/>
      <c r="E997" s="5"/>
      <c r="F997" s="5"/>
      <c r="G997" s="6"/>
      <c r="H997" s="6"/>
      <c r="I997" s="7"/>
      <c r="J997" s="7"/>
      <c r="K997" s="6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1.0" customHeight="1">
      <c r="A998" s="1"/>
      <c r="B998" s="6"/>
      <c r="C998" s="5"/>
      <c r="D998" s="5"/>
      <c r="E998" s="5"/>
      <c r="F998" s="5"/>
      <c r="G998" s="6"/>
      <c r="H998" s="6"/>
      <c r="I998" s="7"/>
      <c r="J998" s="7"/>
      <c r="K998" s="6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1.0" customHeight="1">
      <c r="A999" s="1"/>
      <c r="B999" s="6"/>
      <c r="C999" s="5"/>
      <c r="D999" s="5"/>
      <c r="E999" s="5"/>
      <c r="F999" s="5"/>
      <c r="G999" s="6"/>
      <c r="H999" s="6"/>
      <c r="I999" s="7"/>
      <c r="J999" s="7"/>
      <c r="K999" s="6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1.0" customHeight="1">
      <c r="A1000" s="1"/>
      <c r="B1000" s="6"/>
      <c r="C1000" s="5"/>
      <c r="D1000" s="5"/>
      <c r="E1000" s="5"/>
      <c r="F1000" s="5"/>
      <c r="G1000" s="6"/>
      <c r="H1000" s="6"/>
      <c r="I1000" s="7"/>
      <c r="J1000" s="7"/>
      <c r="K1000" s="6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21.0" customHeight="1">
      <c r="A1001" s="1"/>
      <c r="B1001" s="6"/>
      <c r="C1001" s="5"/>
      <c r="D1001" s="5"/>
      <c r="E1001" s="5"/>
      <c r="F1001" s="5"/>
      <c r="G1001" s="6"/>
      <c r="H1001" s="6"/>
      <c r="I1001" s="7"/>
      <c r="J1001" s="7"/>
      <c r="K1001" s="6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</sheetData>
  <mergeCells count="8">
    <mergeCell ref="B1:D1"/>
    <mergeCell ref="B3:C3"/>
    <mergeCell ref="B4:C4"/>
    <mergeCell ref="B5:C5"/>
    <mergeCell ref="B6:E6"/>
    <mergeCell ref="B7:E7"/>
    <mergeCell ref="B8:E8"/>
    <mergeCell ref="D11:D25"/>
  </mergeCells>
  <dataValidations>
    <dataValidation type="list" allowBlank="1" showErrorMessage="1" sqref="B18 B20 B22">
      <formula1>Supply!$A$251:$A$1782</formula1>
    </dataValidation>
    <dataValidation type="list" allowBlank="1" showErrorMessage="1" sqref="B11:B12">
      <formula1>'PO Values'!$A$2:$A$610</formula1>
    </dataValidation>
    <dataValidation type="list" allowBlank="1" showErrorMessage="1" sqref="B23">
      <formula1>'PO Values'!$C$2:$C$12</formula1>
    </dataValidation>
    <dataValidation type="list" allowBlank="1" showErrorMessage="1" sqref="C9 B10:C10 B26:B32 C36:C37">
      <formula1>'PO Values'!$D$2:$D$3</formula1>
    </dataValidation>
    <dataValidation type="list" allowBlank="1" showErrorMessage="1" sqref="B24">
      <formula1>'PO Values'!$J$2:$J$4</formula1>
    </dataValidation>
    <dataValidation type="list" allowBlank="1" showErrorMessage="1" sqref="B25">
      <formula1>Supply!$A$246:$A$1782</formula1>
    </dataValidation>
    <dataValidation type="list" allowBlank="1" showErrorMessage="1" sqref="C28">
      <formula1>'PO Values'!$Q$2:$Q$4</formula1>
    </dataValidation>
    <dataValidation type="list" allowBlank="1" showErrorMessage="1" sqref="B33">
      <formula1>'PO Values'!$D$2:$D$3</formula1>
    </dataValidation>
    <dataValidation type="list" allowBlank="1" showErrorMessage="1" sqref="B19 B21">
      <formula1>'PO Values'!$M$2:$M$30</formula1>
    </dataValidation>
    <dataValidation type="list" allowBlank="1" showErrorMessage="1" sqref="C26">
      <formula1>'PO Values'!$P$2:$P$4</formula1>
    </dataValidation>
    <dataValidation type="list" allowBlank="1" showErrorMessage="1" sqref="B13:B17">
      <formula1>'PO Values'!$B$2:$B$38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hidden="1" min="1" max="1" width="7.3"/>
    <col customWidth="1" min="2" max="2" width="15.0"/>
    <col customWidth="1" min="3" max="3" width="8.8"/>
    <col customWidth="1" min="4" max="4" width="11.9"/>
    <col customWidth="1" min="5" max="5" width="12.8"/>
    <col customWidth="1" min="6" max="6" width="6.3"/>
    <col customWidth="1" min="7" max="7" width="13.6"/>
    <col customWidth="1" min="8" max="8" width="22.3"/>
    <col customWidth="1" min="9" max="9" width="20.8"/>
    <col customWidth="1" min="10" max="10" width="8.6"/>
    <col customWidth="1" hidden="1" min="11" max="11" width="7.3"/>
    <col customWidth="1" min="12" max="26" width="6.9"/>
  </cols>
  <sheetData>
    <row r="1">
      <c r="I1" s="62"/>
      <c r="J1" s="62"/>
      <c r="K1" s="63"/>
    </row>
    <row r="2" ht="16.5" customHeight="1">
      <c r="B2" s="64">
        <v>1.0</v>
      </c>
      <c r="J2" s="65"/>
    </row>
    <row r="3">
      <c r="H3" s="66" t="s">
        <v>59</v>
      </c>
      <c r="I3" s="67">
        <v>0.0</v>
      </c>
      <c r="J3" s="65"/>
      <c r="K3" s="68"/>
    </row>
    <row r="4" ht="32.25" customHeight="1">
      <c r="G4" s="69"/>
      <c r="H4" s="66" t="s">
        <v>60</v>
      </c>
      <c r="I4" s="70" t="s">
        <v>61</v>
      </c>
      <c r="K4" s="71">
        <f>VLOOKUP(I4,Supply!A:F,4,FALSE)</f>
        <v>0</v>
      </c>
    </row>
    <row r="5" ht="57.75" customHeight="1">
      <c r="H5" s="66" t="s">
        <v>62</v>
      </c>
      <c r="I5" s="70" t="s">
        <v>61</v>
      </c>
      <c r="K5" s="71">
        <f>VLOOKUP(I5,Supply!A:F,4,FALSE)</f>
        <v>0</v>
      </c>
    </row>
    <row r="6" ht="21.75" customHeight="1">
      <c r="B6" s="72"/>
      <c r="H6" s="73" t="s">
        <v>63</v>
      </c>
      <c r="I6" s="74">
        <v>0.0</v>
      </c>
    </row>
    <row r="7">
      <c r="H7" s="66" t="s">
        <v>64</v>
      </c>
      <c r="I7" s="70" t="s">
        <v>61</v>
      </c>
      <c r="K7" s="71">
        <f>VLOOKUP(I7,Supply!A:F,4,FALSE)</f>
        <v>0</v>
      </c>
    </row>
    <row r="8">
      <c r="B8" s="75" t="s">
        <v>65</v>
      </c>
      <c r="E8" s="76">
        <v>28.0</v>
      </c>
      <c r="F8" s="77">
        <v>0.0</v>
      </c>
      <c r="G8" s="78"/>
      <c r="H8" s="73" t="s">
        <v>63</v>
      </c>
      <c r="I8" s="74">
        <v>0.0</v>
      </c>
    </row>
    <row r="9">
      <c r="B9" s="75" t="s">
        <v>66</v>
      </c>
      <c r="E9" s="79">
        <v>40.0</v>
      </c>
      <c r="F9" s="80">
        <v>0.0</v>
      </c>
      <c r="G9" s="78"/>
      <c r="H9" s="66" t="s">
        <v>67</v>
      </c>
      <c r="I9" s="70" t="s">
        <v>61</v>
      </c>
      <c r="K9" s="71">
        <f>VLOOKUP(I9,Supply!A:F,4,FALSE)</f>
        <v>0</v>
      </c>
    </row>
    <row r="10">
      <c r="B10" s="81"/>
      <c r="E10" s="82"/>
      <c r="H10" s="66"/>
      <c r="I10" s="83"/>
    </row>
    <row r="11">
      <c r="B11" s="84" t="s">
        <v>68</v>
      </c>
      <c r="E11" s="85">
        <v>1.0</v>
      </c>
      <c r="H11" s="86" t="s">
        <v>69</v>
      </c>
      <c r="I11" s="70" t="s">
        <v>53</v>
      </c>
      <c r="K11" s="87">
        <f>IF(UPPER(TRIM("Yes"))="YES", 'PO Values'!K3 * (E8 * E9), "")
</f>
        <v>10.08</v>
      </c>
    </row>
    <row r="12">
      <c r="B12" s="88"/>
      <c r="E12" s="89"/>
      <c r="H12" s="66"/>
      <c r="I12" s="90"/>
    </row>
    <row r="13">
      <c r="B13" s="91" t="s">
        <v>70</v>
      </c>
      <c r="E13" s="92">
        <v>5.0</v>
      </c>
      <c r="H13" s="66" t="s">
        <v>71</v>
      </c>
      <c r="I13" s="93" t="s">
        <v>16</v>
      </c>
      <c r="K13" s="87">
        <f>IF(UPPER(TRIM(C9))="YES", 33, 0)
</f>
        <v>0</v>
      </c>
    </row>
    <row r="14">
      <c r="K14" s="68"/>
    </row>
    <row r="15">
      <c r="K15" s="68"/>
    </row>
    <row r="16" hidden="1">
      <c r="B16" s="94" t="s">
        <v>72</v>
      </c>
      <c r="K16" s="68"/>
    </row>
    <row r="17" hidden="1">
      <c r="B17" s="95" t="s">
        <v>73</v>
      </c>
      <c r="C17" s="95" t="s">
        <v>74</v>
      </c>
      <c r="D17" s="95" t="s">
        <v>75</v>
      </c>
      <c r="E17" s="95" t="s">
        <v>76</v>
      </c>
      <c r="K17" s="96"/>
    </row>
    <row r="18" hidden="1">
      <c r="A18" s="97" t="s">
        <v>77</v>
      </c>
      <c r="B18" s="98" t="str">
        <f>(A18&amp;"_"&amp;C41&amp;"x"&amp;C42)</f>
        <v>F9532_28x40</v>
      </c>
      <c r="C18" s="99">
        <v>2.25</v>
      </c>
      <c r="D18" s="100" t="s">
        <v>78</v>
      </c>
      <c r="E18" s="101">
        <f>MAX(0, CEILING((E13 - MOD(E13, $C$18)) / $C$18, 1))</f>
        <v>2</v>
      </c>
      <c r="K18" s="68"/>
    </row>
    <row r="19" hidden="1">
      <c r="A19" s="102" t="s">
        <v>79</v>
      </c>
      <c r="B19" s="103" t="str">
        <f>(A19&amp;"_"&amp;C41&amp;"x"&amp;C42)</f>
        <v>F9533_28x40</v>
      </c>
      <c r="C19" s="104">
        <v>1.25</v>
      </c>
      <c r="D19" s="105" t="s">
        <v>78</v>
      </c>
      <c r="E19" s="106">
        <f>MAX(0, CEILING((E13 - (E18 * $C$18)) / $C$19, 1))</f>
        <v>1</v>
      </c>
      <c r="K19" s="68"/>
    </row>
    <row r="20" hidden="1">
      <c r="A20" s="107" t="str">
        <f>CHOOSE(B4,"F9731","F9531")</f>
        <v>#NUM!</v>
      </c>
      <c r="B20" s="108" t="str">
        <f>(A20&amp;"_"&amp;C41&amp;"x"&amp;C42)</f>
        <v>#NUM!</v>
      </c>
      <c r="C20" s="109">
        <v>0.5</v>
      </c>
      <c r="D20" s="110" t="s">
        <v>78</v>
      </c>
      <c r="E20" s="111">
        <v>1.0</v>
      </c>
      <c r="K20" s="68"/>
    </row>
    <row r="21" ht="15.75" hidden="1" customHeight="1"/>
    <row r="22" ht="15.75" customHeight="1">
      <c r="B22" s="91" t="s">
        <v>80</v>
      </c>
      <c r="E22" s="112">
        <f>(C18*E18)+(C19*E19)+(C20*E20)</f>
        <v>6.25</v>
      </c>
      <c r="G22" s="113" t="str">
        <f>IF(D43&gt;=6300,"🚨⚠️💀 FRAME IS TOO LARGE TO SHIP 💀⚠️🚨","")</f>
        <v>🚨⚠️💀 FRAME IS TOO LARGE TO SHIP 💀⚠️🚨</v>
      </c>
    </row>
    <row r="23" ht="15.75" customHeight="1">
      <c r="G23" s="114" t="str">
        <f>IF(D43&gt;=6300,"🚨⚠️💀 FRAME IS TOO LARGE TO SHIP 💀⚠️🚨","")</f>
        <v>🚨⚠️💀 FRAME IS TOO LARGE TO SHIP 💀⚠️🚨</v>
      </c>
    </row>
    <row r="24" ht="15.75" customHeight="1">
      <c r="B24" s="91" t="s">
        <v>81</v>
      </c>
      <c r="E24" s="115" t="str">
        <f>(D41&amp;" x  "&amp;D42)</f>
        <v>29.5 x  41.5</v>
      </c>
      <c r="G24" s="116" t="str">
        <f>IF(D43&gt;=6300,"🚨⚠️💀 FRAME IS TOO LARGE TO SHIP 💀⚠️🚨","")</f>
        <v>🚨⚠️💀 FRAME IS TOO LARGE TO SHIP 💀⚠️🚨</v>
      </c>
    </row>
    <row r="25" ht="30.75" customHeight="1"/>
    <row r="26" ht="15.75" customHeight="1">
      <c r="B26" s="117" t="s">
        <v>82</v>
      </c>
      <c r="C26" s="118"/>
      <c r="D26" s="119">
        <f>C51</f>
        <v>447.853</v>
      </c>
    </row>
    <row r="27" ht="15.75" customHeight="1">
      <c r="B27" s="120"/>
      <c r="C27" s="121"/>
      <c r="D27" s="122"/>
    </row>
    <row r="28" ht="15.75" customHeight="1">
      <c r="B28" s="120" t="s">
        <v>83</v>
      </c>
      <c r="C28" s="121"/>
      <c r="D28" s="122">
        <f>C51*1.1</f>
        <v>492.6383</v>
      </c>
    </row>
    <row r="29" ht="15.75" customHeight="1">
      <c r="B29" s="120"/>
      <c r="C29" s="121"/>
      <c r="D29" s="122"/>
    </row>
    <row r="30" ht="15.75" customHeight="1">
      <c r="B30" s="123" t="s">
        <v>84</v>
      </c>
      <c r="C30" s="124"/>
      <c r="D30" s="125">
        <f>C51*1.4</f>
        <v>626.9942</v>
      </c>
    </row>
    <row r="31" ht="15.75" customHeight="1"/>
    <row r="32" ht="15.75" hidden="1" customHeight="1"/>
    <row r="33" ht="15.75" hidden="1" customHeight="1"/>
    <row r="34" ht="15.75" hidden="1" customHeight="1"/>
    <row r="35" ht="15.75" hidden="1" customHeight="1">
      <c r="B35" s="63" t="s">
        <v>85</v>
      </c>
      <c r="C35" s="95" t="s">
        <v>86</v>
      </c>
      <c r="D35" s="63" t="s">
        <v>87</v>
      </c>
      <c r="E35" s="63" t="s">
        <v>88</v>
      </c>
      <c r="F35" s="63" t="s">
        <v>89</v>
      </c>
      <c r="G35" s="63" t="s">
        <v>90</v>
      </c>
    </row>
    <row r="36" ht="15.75" hidden="1" customHeight="1">
      <c r="B36" s="126">
        <v>11.81</v>
      </c>
      <c r="C36" s="127">
        <f t="shared" ref="C36:C38" si="1">B36*0.3</f>
        <v>3.543</v>
      </c>
      <c r="D36" s="128">
        <f>(((C41+12)+(C42+12)*2))</f>
        <v>144</v>
      </c>
      <c r="E36" s="126">
        <f t="shared" ref="E36:E38" si="2">D36/12</f>
        <v>12</v>
      </c>
      <c r="F36" s="127">
        <f t="shared" ref="F36:F38" si="3">E36*C36</f>
        <v>42.516</v>
      </c>
      <c r="G36" s="127">
        <f t="shared" ref="G36:G38" si="4">F36*E18</f>
        <v>85.032</v>
      </c>
    </row>
    <row r="37" ht="15.75" hidden="1" customHeight="1">
      <c r="B37" s="126">
        <v>8.36</v>
      </c>
      <c r="C37" s="127">
        <f t="shared" si="1"/>
        <v>2.508</v>
      </c>
      <c r="D37" s="128">
        <f>(((C41+12)+(C42+12)*2))</f>
        <v>144</v>
      </c>
      <c r="E37" s="126">
        <f t="shared" si="2"/>
        <v>12</v>
      </c>
      <c r="F37" s="127">
        <f t="shared" si="3"/>
        <v>30.096</v>
      </c>
      <c r="G37" s="127">
        <f t="shared" si="4"/>
        <v>30.096</v>
      </c>
    </row>
    <row r="38" ht="15.75" hidden="1" customHeight="1">
      <c r="B38" s="126">
        <v>8.5</v>
      </c>
      <c r="C38" s="127">
        <f t="shared" si="1"/>
        <v>2.55</v>
      </c>
      <c r="D38" s="128">
        <f>(((C41+12)+(C42+12)*2))</f>
        <v>144</v>
      </c>
      <c r="E38" s="126">
        <f t="shared" si="2"/>
        <v>12</v>
      </c>
      <c r="F38" s="127">
        <f t="shared" si="3"/>
        <v>30.6</v>
      </c>
      <c r="G38" s="127">
        <f t="shared" si="4"/>
        <v>30.6</v>
      </c>
    </row>
    <row r="39" ht="15.75" hidden="1" customHeight="1">
      <c r="E39" s="129" t="s">
        <v>91</v>
      </c>
      <c r="G39" s="87">
        <f>(E18+E19+E20)*5.8333</f>
        <v>23.3332</v>
      </c>
    </row>
    <row r="40" ht="15.75" hidden="1" customHeight="1"/>
    <row r="41" ht="15.75" hidden="1" customHeight="1">
      <c r="B41" s="130" t="s">
        <v>92</v>
      </c>
      <c r="C41" s="131">
        <f>(E8+F8)+(I3*2)</f>
        <v>28</v>
      </c>
      <c r="D41" s="131">
        <f t="shared" ref="D41:D42" si="5">C41+1.5</f>
        <v>29.5</v>
      </c>
    </row>
    <row r="42" ht="15.75" hidden="1" customHeight="1">
      <c r="B42" s="130" t="s">
        <v>93</v>
      </c>
      <c r="C42" s="131">
        <f>(E9+F9)+(I3*2)</f>
        <v>40</v>
      </c>
      <c r="D42" s="131">
        <f t="shared" si="5"/>
        <v>41.5</v>
      </c>
    </row>
    <row r="43" ht="15.75" hidden="1" customHeight="1">
      <c r="B43" s="95" t="s">
        <v>94</v>
      </c>
      <c r="C43" s="132">
        <f>D41*D42*E22</f>
        <v>7651.5625</v>
      </c>
      <c r="D43" s="133">
        <f>D41*D42*E22</f>
        <v>7651.5625</v>
      </c>
      <c r="E43" s="133">
        <f>D43</f>
        <v>7651.5625</v>
      </c>
    </row>
    <row r="44" ht="15.75" hidden="1" customHeight="1"/>
    <row r="45" ht="15.75" hidden="1" customHeight="1">
      <c r="B45" s="130" t="s">
        <v>95</v>
      </c>
      <c r="C45" s="87">
        <f>SUM(G36:G39)</f>
        <v>169.0612</v>
      </c>
    </row>
    <row r="46" ht="15.75" hidden="1" customHeight="1">
      <c r="B46" s="130" t="s">
        <v>96</v>
      </c>
      <c r="C46" s="87">
        <f>IF(OR(E8&gt;32,E9&gt;40),3*(K4+K5+K7),K4+K5+K7)</f>
        <v>0</v>
      </c>
    </row>
    <row r="47" ht="15.75" hidden="1" customHeight="1">
      <c r="B47" s="130" t="s">
        <v>97</v>
      </c>
      <c r="C47" s="87">
        <f>IF(OR(E8&gt;32, E9&gt;40), 3*K9, K9)</f>
        <v>0</v>
      </c>
    </row>
    <row r="48" ht="15.75" hidden="1" customHeight="1">
      <c r="B48" s="130" t="s">
        <v>97</v>
      </c>
      <c r="C48" s="87">
        <f>K11</f>
        <v>10.08</v>
      </c>
    </row>
    <row r="49" ht="15.75" hidden="1" customHeight="1">
      <c r="B49" s="130" t="s">
        <v>71</v>
      </c>
      <c r="C49" s="87">
        <f>K13</f>
        <v>0</v>
      </c>
    </row>
    <row r="50" ht="15.75" hidden="1" customHeight="1">
      <c r="B50" s="63" t="s">
        <v>98</v>
      </c>
      <c r="C50" s="134">
        <f>SUM(C45:C49)</f>
        <v>179.1412</v>
      </c>
    </row>
    <row r="51" ht="15.75" hidden="1" customHeight="1">
      <c r="B51" s="95" t="s">
        <v>99</v>
      </c>
      <c r="C51" s="135">
        <f>C50*2.5</f>
        <v>447.853</v>
      </c>
    </row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hidden="1" customHeight="1"/>
    <row r="67" ht="15.75" hidden="1" customHeight="1"/>
    <row r="68" ht="15.75" hidden="1" customHeight="1"/>
    <row r="69" ht="15.75" hidden="1" customHeight="1"/>
    <row r="70" ht="15.75" hidden="1" customHeight="1"/>
    <row r="71" ht="15.75" hidden="1" customHeight="1"/>
    <row r="72" ht="15.75" hidden="1" customHeight="1"/>
    <row r="73" ht="15.75" hidden="1" customHeight="1"/>
    <row r="74" ht="15.75" hidden="1" customHeight="1"/>
    <row r="75" ht="15.75" hidden="1" customHeight="1"/>
    <row r="76" ht="15.75" hidden="1" customHeight="1"/>
    <row r="77" ht="15.75" hidden="1" customHeight="1"/>
    <row r="78" ht="15.75" hidden="1" customHeight="1"/>
    <row r="79" ht="15.75" hidden="1" customHeight="1"/>
    <row r="80" ht="15.75" hidden="1" customHeight="1"/>
    <row r="81" ht="15.75" hidden="1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7">
    <mergeCell ref="B8:D8"/>
    <mergeCell ref="B9:D9"/>
    <mergeCell ref="B11:D11"/>
    <mergeCell ref="B13:D13"/>
    <mergeCell ref="G22:I22"/>
    <mergeCell ref="G23:I23"/>
    <mergeCell ref="G24:I24"/>
  </mergeCells>
  <dataValidations>
    <dataValidation type="list" allowBlank="1" showErrorMessage="1" sqref="I4">
      <formula1>Supply!$A$249:$A$1781</formula1>
    </dataValidation>
    <dataValidation type="list" allowBlank="1" showErrorMessage="1" sqref="I5 I7 I9">
      <formula1>Supply!$A$250:$A$1782</formula1>
    </dataValidation>
    <dataValidation type="list" allowBlank="1" showErrorMessage="1" sqref="F8:G9">
      <formula1>SizeFractions</formula1>
    </dataValidation>
    <dataValidation type="decimal" allowBlank="1" showErrorMessage="1" sqref="E11:E12">
      <formula1>1.0</formula1>
      <formula2>3000.0</formula2>
    </dataValidation>
    <dataValidation type="list" allowBlank="1" showErrorMessage="1" sqref="I11 I13">
      <formula1>'PO Values'!$D$2:$D$3</formula1>
    </dataValidation>
  </dataValidation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0.1" defaultRowHeight="15.0"/>
  <cols>
    <col customWidth="1" min="1" max="1" width="13.8"/>
    <col customWidth="1" min="2" max="2" width="16.4"/>
    <col customWidth="1" min="3" max="3" width="13.8"/>
    <col customWidth="1" min="4" max="4" width="9.1"/>
    <col customWidth="1" min="5" max="5" width="8.4"/>
    <col customWidth="1" min="6" max="6" width="13.7"/>
    <col customWidth="1" min="7" max="7" width="12.6"/>
    <col customWidth="1" min="8" max="8" width="21.0"/>
    <col customWidth="1" min="9" max="9" width="9.2"/>
    <col customWidth="1" min="10" max="10" width="8.8"/>
    <col customWidth="1" min="11" max="11" width="5.6"/>
    <col customWidth="1" min="12" max="12" width="5.9"/>
    <col customWidth="1" min="13" max="13" width="13.3"/>
    <col customWidth="1" min="14" max="14" width="14.2"/>
    <col customWidth="1" min="15" max="15" width="15.3"/>
    <col customWidth="1" min="16" max="16" width="14.1"/>
    <col customWidth="1" min="17" max="17" width="17.1"/>
    <col customWidth="1" min="18" max="18" width="8.9"/>
    <col customWidth="1" min="19" max="19" width="10.9"/>
    <col customWidth="1" min="20" max="20" width="8.9"/>
    <col customWidth="1" min="21" max="21" width="10.9"/>
    <col customWidth="1" min="22" max="22" width="8.9"/>
    <col customWidth="1" min="23" max="23" width="16.1"/>
    <col customWidth="1" min="24" max="24" width="7.4"/>
    <col customWidth="1" min="25" max="25" width="6.8"/>
    <col customWidth="1" min="26" max="26" width="10.6"/>
    <col customWidth="1" min="27" max="27" width="9.2"/>
    <col customWidth="1" min="28" max="28" width="11.5"/>
    <col customWidth="1" min="29" max="29" width="14.5"/>
    <col customWidth="1" min="30" max="30" width="13.7"/>
    <col customWidth="1" min="31" max="31" width="4.4"/>
    <col customWidth="1" min="32" max="32" width="15.1"/>
    <col customWidth="1" min="33" max="33" width="21.1"/>
    <col customWidth="1" min="34" max="34" width="7.6"/>
    <col customWidth="1" min="35" max="35" width="7.3"/>
    <col customWidth="1" min="36" max="36" width="7.5"/>
    <col customWidth="1" min="37" max="37" width="7.7"/>
    <col customWidth="1" min="38" max="38" width="6.1"/>
    <col customWidth="1" min="39" max="39" width="7.7"/>
    <col customWidth="1" min="40" max="40" width="8.9"/>
    <col customWidth="1" min="41" max="41" width="5.6"/>
    <col customWidth="1" min="42" max="42" width="13.7"/>
    <col customWidth="1" min="43" max="43" width="12.2"/>
    <col customWidth="1" min="44" max="44" width="8.6"/>
    <col customWidth="1" min="45" max="45" width="7.6"/>
    <col customWidth="1" min="46" max="46" width="6.8"/>
    <col customWidth="1" min="47" max="47" width="6.9"/>
  </cols>
  <sheetData>
    <row r="1">
      <c r="A1" s="136" t="s">
        <v>100</v>
      </c>
      <c r="B1" s="136" t="s">
        <v>101</v>
      </c>
      <c r="C1" s="136" t="s">
        <v>1</v>
      </c>
      <c r="D1" s="136" t="s">
        <v>5</v>
      </c>
      <c r="E1" s="136" t="s">
        <v>8</v>
      </c>
      <c r="F1" s="136" t="s">
        <v>10</v>
      </c>
      <c r="G1" s="136" t="s">
        <v>12</v>
      </c>
      <c r="H1" s="136" t="s">
        <v>14</v>
      </c>
      <c r="I1" s="136" t="s">
        <v>15</v>
      </c>
      <c r="J1" s="136" t="s">
        <v>18</v>
      </c>
      <c r="K1" s="136" t="s">
        <v>20</v>
      </c>
      <c r="L1" s="136" t="s">
        <v>21</v>
      </c>
      <c r="M1" s="136" t="s">
        <v>22</v>
      </c>
      <c r="N1" s="136" t="s">
        <v>23</v>
      </c>
      <c r="O1" s="136" t="s">
        <v>24</v>
      </c>
      <c r="P1" s="136" t="s">
        <v>25</v>
      </c>
      <c r="Q1" s="136" t="s">
        <v>26</v>
      </c>
      <c r="R1" s="136" t="s">
        <v>27</v>
      </c>
      <c r="S1" s="136" t="s">
        <v>28</v>
      </c>
      <c r="T1" s="136" t="s">
        <v>29</v>
      </c>
      <c r="U1" s="136" t="s">
        <v>30</v>
      </c>
      <c r="V1" s="136" t="s">
        <v>31</v>
      </c>
      <c r="W1" s="136" t="s">
        <v>32</v>
      </c>
      <c r="X1" s="136" t="s">
        <v>33</v>
      </c>
      <c r="Y1" s="136" t="s">
        <v>35</v>
      </c>
      <c r="Z1" s="136" t="s">
        <v>37</v>
      </c>
      <c r="AA1" s="136" t="s">
        <v>40</v>
      </c>
      <c r="AB1" s="136" t="s">
        <v>41</v>
      </c>
      <c r="AC1" s="136" t="s">
        <v>43</v>
      </c>
      <c r="AD1" s="136" t="s">
        <v>44</v>
      </c>
      <c r="AE1" s="136" t="s">
        <v>46</v>
      </c>
      <c r="AF1" s="136" t="s">
        <v>47</v>
      </c>
      <c r="AG1" s="136" t="s">
        <v>102</v>
      </c>
      <c r="AH1" s="136" t="s">
        <v>49</v>
      </c>
      <c r="AI1" s="136" t="s">
        <v>103</v>
      </c>
      <c r="AJ1" s="136" t="s">
        <v>52</v>
      </c>
      <c r="AK1" s="136" t="s">
        <v>54</v>
      </c>
      <c r="AL1" s="136" t="s">
        <v>56</v>
      </c>
      <c r="AM1" s="136" t="s">
        <v>3</v>
      </c>
      <c r="AN1" s="136" t="s">
        <v>7</v>
      </c>
      <c r="AO1" s="136" t="s">
        <v>9</v>
      </c>
      <c r="AP1" s="136" t="s">
        <v>48</v>
      </c>
      <c r="AQ1" s="136" t="s">
        <v>104</v>
      </c>
      <c r="AR1" s="136" t="s">
        <v>50</v>
      </c>
      <c r="AS1" s="136" t="s">
        <v>55</v>
      </c>
      <c r="AT1" s="136" t="s">
        <v>57</v>
      </c>
      <c r="AU1" s="136" t="s">
        <v>58</v>
      </c>
    </row>
    <row r="2">
      <c r="A2" s="137">
        <v>45911.65905814814</v>
      </c>
      <c r="B2" s="138" t="s">
        <v>105</v>
      </c>
      <c r="C2" s="138" t="s">
        <v>106</v>
      </c>
      <c r="D2" s="138" t="s">
        <v>107</v>
      </c>
      <c r="F2" s="138" t="s">
        <v>108</v>
      </c>
      <c r="G2" s="138" t="s">
        <v>109</v>
      </c>
      <c r="H2" s="138" t="s">
        <v>110</v>
      </c>
      <c r="I2" s="138">
        <v>8694.0</v>
      </c>
      <c r="J2" s="138" t="s">
        <v>16</v>
      </c>
      <c r="K2" s="138">
        <v>24.0</v>
      </c>
      <c r="L2" s="138">
        <v>36.0</v>
      </c>
      <c r="W2" s="138">
        <v>0.0</v>
      </c>
      <c r="X2" s="138" t="s">
        <v>111</v>
      </c>
      <c r="Y2" s="138" t="s">
        <v>38</v>
      </c>
      <c r="Z2" s="138" t="s">
        <v>16</v>
      </c>
      <c r="AA2" s="138" t="s">
        <v>16</v>
      </c>
      <c r="AB2" s="138" t="s">
        <v>16</v>
      </c>
      <c r="AC2" s="138" t="s">
        <v>16</v>
      </c>
      <c r="AD2" s="138" t="s">
        <v>16</v>
      </c>
      <c r="AE2" s="138" t="s">
        <v>16</v>
      </c>
      <c r="AF2" s="138" t="s">
        <v>16</v>
      </c>
      <c r="AH2" s="138">
        <v>1.0</v>
      </c>
      <c r="AI2" s="139">
        <v>99.25</v>
      </c>
      <c r="AJ2" s="139">
        <v>29.0</v>
      </c>
      <c r="AK2" s="139">
        <v>8.02</v>
      </c>
      <c r="AL2" s="139">
        <v>136.26</v>
      </c>
      <c r="AM2" s="140">
        <v>45911.0</v>
      </c>
      <c r="AN2" s="138">
        <v>3.476725808E9</v>
      </c>
      <c r="AP2" s="138" t="s">
        <v>16</v>
      </c>
      <c r="AQ2" s="138" t="s">
        <v>112</v>
      </c>
      <c r="AR2" s="139">
        <v>99.25</v>
      </c>
      <c r="AS2" s="141">
        <v>0.0</v>
      </c>
      <c r="AU2" s="139">
        <v>136.26</v>
      </c>
    </row>
    <row r="3">
      <c r="A3" s="137">
        <v>45911.65958425926</v>
      </c>
      <c r="B3" s="138" t="s">
        <v>105</v>
      </c>
      <c r="C3" s="138" t="s">
        <v>106</v>
      </c>
      <c r="D3" s="138" t="s">
        <v>107</v>
      </c>
      <c r="F3" s="138" t="s">
        <v>108</v>
      </c>
      <c r="G3" s="138" t="s">
        <v>109</v>
      </c>
      <c r="H3" s="138" t="s">
        <v>110</v>
      </c>
      <c r="I3" s="138">
        <v>8989.0</v>
      </c>
      <c r="J3" s="138" t="s">
        <v>16</v>
      </c>
      <c r="K3" s="138">
        <v>24.0</v>
      </c>
      <c r="L3" s="138">
        <v>36.0</v>
      </c>
      <c r="W3" s="138">
        <v>0.0</v>
      </c>
      <c r="X3" s="138" t="s">
        <v>111</v>
      </c>
      <c r="Y3" s="138" t="s">
        <v>38</v>
      </c>
      <c r="Z3" s="138" t="s">
        <v>16</v>
      </c>
      <c r="AA3" s="138" t="s">
        <v>16</v>
      </c>
      <c r="AB3" s="138" t="s">
        <v>16</v>
      </c>
      <c r="AC3" s="138" t="s">
        <v>16</v>
      </c>
      <c r="AD3" s="138" t="s">
        <v>16</v>
      </c>
      <c r="AE3" s="138" t="s">
        <v>16</v>
      </c>
      <c r="AF3" s="138" t="s">
        <v>16</v>
      </c>
      <c r="AH3" s="138">
        <v>3.0</v>
      </c>
      <c r="AI3" s="139">
        <v>297.74</v>
      </c>
      <c r="AJ3" s="139">
        <v>29.0</v>
      </c>
      <c r="AK3" s="139">
        <v>20.42</v>
      </c>
      <c r="AL3" s="139">
        <v>347.16</v>
      </c>
      <c r="AM3" s="140">
        <v>45911.0</v>
      </c>
      <c r="AN3" s="138">
        <v>3.476725808E9</v>
      </c>
      <c r="AP3" s="138" t="s">
        <v>16</v>
      </c>
      <c r="AQ3" s="138" t="s">
        <v>112</v>
      </c>
      <c r="AR3" s="139">
        <v>297.74</v>
      </c>
      <c r="AS3" s="141">
        <v>0.0</v>
      </c>
      <c r="AU3" s="139">
        <v>347.16</v>
      </c>
    </row>
    <row r="4">
      <c r="A4" s="137">
        <v>45911.66788670139</v>
      </c>
      <c r="B4" s="138" t="s">
        <v>113</v>
      </c>
      <c r="C4" s="138" t="s">
        <v>2</v>
      </c>
      <c r="D4" s="138" t="s">
        <v>6</v>
      </c>
      <c r="F4" s="138" t="s">
        <v>11</v>
      </c>
      <c r="G4" s="138" t="s">
        <v>13</v>
      </c>
      <c r="H4" s="138" t="s">
        <v>114</v>
      </c>
      <c r="I4" s="138">
        <v>8694.0</v>
      </c>
      <c r="J4" s="138" t="s">
        <v>16</v>
      </c>
      <c r="K4" s="138">
        <v>12.0</v>
      </c>
      <c r="L4" s="138">
        <v>24.0</v>
      </c>
      <c r="W4" s="138">
        <v>0.0</v>
      </c>
      <c r="X4" s="138" t="s">
        <v>111</v>
      </c>
      <c r="Y4" s="138" t="s">
        <v>38</v>
      </c>
      <c r="Z4" s="138" t="s">
        <v>16</v>
      </c>
      <c r="AA4" s="138" t="s">
        <v>16</v>
      </c>
      <c r="AB4" s="138" t="s">
        <v>16</v>
      </c>
      <c r="AC4" s="138" t="s">
        <v>16</v>
      </c>
      <c r="AD4" s="138" t="s">
        <v>16</v>
      </c>
      <c r="AE4" s="138" t="s">
        <v>16</v>
      </c>
      <c r="AF4" s="138" t="s">
        <v>16</v>
      </c>
      <c r="AH4" s="138">
        <v>1.0</v>
      </c>
      <c r="AI4" s="139">
        <v>48.76</v>
      </c>
      <c r="AJ4" s="139">
        <v>19.0</v>
      </c>
      <c r="AK4" s="139">
        <v>4.23</v>
      </c>
      <c r="AL4" s="139">
        <v>71.99</v>
      </c>
      <c r="AM4" s="140">
        <v>45911.0</v>
      </c>
      <c r="AN4" s="138">
        <v>7.329259081E9</v>
      </c>
      <c r="AP4" s="138" t="s">
        <v>16</v>
      </c>
      <c r="AQ4" s="138" t="s">
        <v>112</v>
      </c>
      <c r="AR4" s="139">
        <v>48.76</v>
      </c>
      <c r="AS4" s="141">
        <v>0.0</v>
      </c>
      <c r="AU4" s="139">
        <v>71.99</v>
      </c>
    </row>
    <row r="5">
      <c r="A5" s="137">
        <v>45911.68638438657</v>
      </c>
      <c r="B5" s="138" t="s">
        <v>113</v>
      </c>
      <c r="C5" s="138" t="s">
        <v>2</v>
      </c>
      <c r="D5" s="138" t="s">
        <v>6</v>
      </c>
      <c r="F5" s="138" t="s">
        <v>11</v>
      </c>
      <c r="G5" s="138" t="s">
        <v>13</v>
      </c>
      <c r="H5" s="138" t="s">
        <v>114</v>
      </c>
      <c r="I5" s="138">
        <v>8694.0</v>
      </c>
      <c r="J5" s="138" t="s">
        <v>16</v>
      </c>
      <c r="K5" s="138">
        <v>12.0</v>
      </c>
      <c r="L5" s="138">
        <v>24.0</v>
      </c>
      <c r="W5" s="138">
        <v>0.0</v>
      </c>
      <c r="X5" s="138" t="s">
        <v>111</v>
      </c>
      <c r="Y5" s="138" t="s">
        <v>38</v>
      </c>
      <c r="Z5" s="138" t="s">
        <v>16</v>
      </c>
      <c r="AA5" s="138" t="s">
        <v>16</v>
      </c>
      <c r="AB5" s="138" t="s">
        <v>16</v>
      </c>
      <c r="AC5" s="138" t="s">
        <v>16</v>
      </c>
      <c r="AD5" s="138" t="s">
        <v>16</v>
      </c>
      <c r="AE5" s="138" t="s">
        <v>16</v>
      </c>
      <c r="AF5" s="138" t="s">
        <v>16</v>
      </c>
      <c r="AH5" s="138">
        <v>1.0</v>
      </c>
      <c r="AI5" s="139">
        <v>48.76</v>
      </c>
      <c r="AJ5" s="139">
        <v>19.0</v>
      </c>
      <c r="AK5" s="139">
        <v>4.23</v>
      </c>
      <c r="AL5" s="139">
        <v>71.99</v>
      </c>
      <c r="AM5" s="140">
        <v>45911.0</v>
      </c>
      <c r="AN5" s="138">
        <v>7.329259081E9</v>
      </c>
      <c r="AP5" s="138" t="s">
        <v>16</v>
      </c>
      <c r="AQ5" s="138" t="s">
        <v>112</v>
      </c>
      <c r="AR5" s="139">
        <v>48.76</v>
      </c>
      <c r="AS5" s="141">
        <v>0.0</v>
      </c>
      <c r="AU5" s="139">
        <v>71.99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1" width="24.5"/>
    <col customWidth="1" min="2" max="2" width="14.2"/>
    <col customWidth="1" min="3" max="3" width="10.1"/>
    <col customWidth="1" min="4" max="4" width="11.5"/>
    <col customWidth="1" min="5" max="5" width="16.6"/>
    <col customWidth="1" min="6" max="6" width="7.9"/>
    <col customWidth="1" min="7" max="7" width="15.2"/>
    <col customWidth="1" min="8" max="8" width="7.9"/>
    <col customWidth="1" min="9" max="9" width="10.6"/>
    <col customWidth="1" min="10" max="10" width="7.9"/>
    <col customWidth="1" min="11" max="11" width="9.1"/>
    <col customWidth="1" min="12" max="26" width="7.9"/>
  </cols>
  <sheetData>
    <row r="1" ht="72.75" customHeight="1">
      <c r="A1" s="1"/>
      <c r="B1" s="142" t="s">
        <v>115</v>
      </c>
      <c r="C1" s="3"/>
      <c r="D1" s="3"/>
      <c r="E1" s="4"/>
      <c r="F1" s="7"/>
      <c r="G1" s="5"/>
      <c r="H1" s="41"/>
      <c r="I1" s="6"/>
      <c r="J1" s="6"/>
      <c r="K1" s="7"/>
      <c r="L1" s="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9.5" customHeight="1">
      <c r="A2" s="9"/>
      <c r="B2" s="10"/>
      <c r="C2" s="10"/>
      <c r="D2" s="10"/>
      <c r="E2" s="11"/>
      <c r="F2" s="17"/>
      <c r="G2" s="17"/>
      <c r="H2" s="17"/>
      <c r="I2" s="17"/>
      <c r="J2" s="17"/>
      <c r="K2" s="17"/>
      <c r="L2" s="17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9.5" customHeight="1">
      <c r="A3" s="12" t="s">
        <v>1</v>
      </c>
      <c r="B3" s="21"/>
      <c r="C3" s="14"/>
      <c r="D3" s="15" t="s">
        <v>3</v>
      </c>
      <c r="E3" s="143"/>
      <c r="F3" s="17"/>
      <c r="G3" s="17"/>
      <c r="H3" s="17"/>
      <c r="I3" s="17"/>
      <c r="J3" s="17"/>
      <c r="K3" s="17"/>
      <c r="L3" s="17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41.25" customHeight="1">
      <c r="A4" s="12" t="s">
        <v>5</v>
      </c>
      <c r="B4" s="21"/>
      <c r="C4" s="14"/>
      <c r="D4" s="19" t="s">
        <v>7</v>
      </c>
      <c r="E4" s="144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41.25" customHeight="1">
      <c r="A5" s="12" t="s">
        <v>8</v>
      </c>
      <c r="B5" s="21"/>
      <c r="C5" s="14"/>
      <c r="D5" s="19" t="s">
        <v>9</v>
      </c>
      <c r="E5" s="145"/>
      <c r="F5" s="1"/>
      <c r="G5" s="1"/>
      <c r="H5" s="1"/>
      <c r="I5" s="1"/>
      <c r="J5" s="1"/>
      <c r="K5" s="1"/>
      <c r="L5" s="1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21.0" customHeight="1">
      <c r="A6" s="12" t="s">
        <v>10</v>
      </c>
      <c r="B6" s="21"/>
      <c r="C6" s="23"/>
      <c r="D6" s="23"/>
      <c r="E6" s="14"/>
      <c r="F6" s="7"/>
      <c r="G6" s="5"/>
      <c r="H6" s="41"/>
      <c r="I6" s="6"/>
      <c r="J6" s="6"/>
      <c r="K6" s="7"/>
      <c r="L6" s="7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21.0" customHeight="1">
      <c r="A7" s="12" t="s">
        <v>12</v>
      </c>
      <c r="B7" s="21"/>
      <c r="C7" s="23"/>
      <c r="D7" s="23"/>
      <c r="E7" s="14"/>
      <c r="F7" s="7"/>
      <c r="G7" s="5"/>
      <c r="H7" s="41"/>
      <c r="I7" s="6"/>
      <c r="J7" s="6"/>
      <c r="K7" s="7"/>
      <c r="L7" s="7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21.0" customHeight="1">
      <c r="A8" s="12" t="s">
        <v>14</v>
      </c>
      <c r="B8" s="146"/>
      <c r="C8" s="23"/>
      <c r="D8" s="23"/>
      <c r="E8" s="14"/>
      <c r="F8" s="7"/>
      <c r="G8" s="5"/>
      <c r="H8" s="41"/>
      <c r="I8" s="6"/>
      <c r="J8" s="6"/>
      <c r="K8" s="7"/>
      <c r="L8" s="7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21.0" customHeight="1">
      <c r="A9" s="26" t="s">
        <v>15</v>
      </c>
      <c r="B9" s="42">
        <f>IF('Store Order Entry'!B9="","",'Store Order Entry'!B9)</f>
        <v>8694</v>
      </c>
      <c r="C9" s="46" t="str">
        <f>'Store Order Entry'!C9</f>
        <v>No</v>
      </c>
      <c r="D9" s="29" t="s">
        <v>116</v>
      </c>
      <c r="E9" s="5"/>
      <c r="F9" s="7"/>
      <c r="G9" s="5"/>
      <c r="H9" s="41"/>
      <c r="I9" s="6"/>
      <c r="J9" s="6"/>
      <c r="K9" s="7"/>
      <c r="L9" s="7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21.0" customHeight="1">
      <c r="A10" s="26" t="s">
        <v>18</v>
      </c>
      <c r="B10" s="42" t="str">
        <f>IF('Store Order Entry'!B10="","",'Store Order Entry'!B10)</f>
        <v>No</v>
      </c>
      <c r="C10" s="46" t="str">
        <f>'Store Order Entry'!C10</f>
        <v>No</v>
      </c>
      <c r="D10" s="29" t="s">
        <v>19</v>
      </c>
      <c r="E10" s="5"/>
      <c r="F10" s="7" t="str">
        <f>IF(UPPER(TRIM(C10))="YES",3.5,"")</f>
        <v/>
      </c>
      <c r="G10" s="30" t="s">
        <v>117</v>
      </c>
      <c r="H10" s="41">
        <f>(
   ( B11 + 2*IF(B13="",0,B13) + IF(B14="",0,B14) + IF(B15="",0,B15) )
 + ( B12 + 2*IF(B13="",0,B13) + IF(B16="",0,B16) + IF(B17="",0,B17) )
 + IF(B19="",0,B19) + IF(B21="",0,B21)
)</f>
        <v>80</v>
      </c>
      <c r="I10" s="6"/>
      <c r="J10" s="6"/>
      <c r="K10" s="7"/>
      <c r="L10" s="7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21.0" customHeight="1">
      <c r="A11" s="29" t="s">
        <v>20</v>
      </c>
      <c r="B11" s="147">
        <f>IF('Store Order Entry'!B11="","",'Store Order Entry'!B11)</f>
        <v>20</v>
      </c>
      <c r="C11" s="5"/>
      <c r="D11" s="5"/>
      <c r="E11" s="5"/>
      <c r="F11" s="7"/>
      <c r="G11" s="30" t="s">
        <v>118</v>
      </c>
      <c r="H11" s="41">
        <f>2*(
   ( B11 + 2*IF(B13="",0,B13) + IF(B14="",0,B14) + IF(B15="",0,B15) )
 + ( B12 + 2*IF(B13="",0,B13) + IF(B16="",0,B16) + IF(B17="",0,B17) )
 + IF(B19="",0,B19) + IF(B21="",0,B21)
)</f>
        <v>160</v>
      </c>
      <c r="I11" s="15"/>
      <c r="J11" s="6"/>
      <c r="K11" s="7"/>
      <c r="L11" s="7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21.0" customHeight="1">
      <c r="A12" s="29" t="s">
        <v>21</v>
      </c>
      <c r="B12" s="31">
        <f>IF('Store Order Entry'!B12="","",'Store Order Entry'!B12)</f>
        <v>60</v>
      </c>
      <c r="C12" s="148" t="str">
        <f>IF(B10="Yes","",
   IF((B11+B12)&gt;=91,"🚨⚠️💀 FRAME IS TOO LARGE TO SHIP 💀⚠️🚨","")
)
</f>
        <v/>
      </c>
      <c r="F12" s="7" t="str">
        <f>IFERROR(VLOOKUP(B12,Supply!A:D,4,FALSE),"")</f>
        <v/>
      </c>
      <c r="G12" s="30" t="s">
        <v>119</v>
      </c>
      <c r="H12" s="5">
        <f>(
   B11 + 2*IF(B13="",0,B13) + IF(B14="",0,B14) + IF(B15="",0,B15)
   + (IF(B19="",0,B19) + IF(B21="",0,B21))/2
 )
*(
   B12 + 2*IF(B13="",0,B13) + IF(B16="",0,B16) + IF(B17="",0,B17)
   + (IF(B19="",0,B19) + IF(B21="",0,B21))/2
 )</f>
        <v>1200</v>
      </c>
      <c r="I12" s="6"/>
      <c r="J12" s="6"/>
      <c r="K12" s="7"/>
      <c r="L12" s="7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21.0" customHeight="1">
      <c r="A13" s="26" t="s">
        <v>22</v>
      </c>
      <c r="B13" s="42" t="str">
        <f>IF('Store Order Entry'!B13="","",'Store Order Entry'!B13)</f>
        <v/>
      </c>
      <c r="C13" s="5"/>
      <c r="D13" s="5"/>
      <c r="E13" s="5"/>
      <c r="F13" s="7"/>
      <c r="G13" s="30" t="s">
        <v>120</v>
      </c>
      <c r="H13" s="6">
        <f>IF(ISBLANK(B9),"",IFERROR(VLOOKUP(B9,Moulding!A:B,2,FALSE),2))</f>
        <v>0.75</v>
      </c>
      <c r="I13" s="6"/>
      <c r="J13" s="6"/>
      <c r="K13" s="7"/>
      <c r="L13" s="7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21.0" customHeight="1">
      <c r="A14" s="33" t="s">
        <v>23</v>
      </c>
      <c r="B14" s="42" t="str">
        <f>IF('Store Order Entry'!B14="","",'Store Order Entry'!B14)</f>
        <v/>
      </c>
      <c r="C14" s="5"/>
      <c r="D14" s="5"/>
      <c r="E14" s="5"/>
      <c r="F14" s="7" t="str">
        <f>IFERROR(VLOOKUP(B14,Supply!A:D,4,FALSE),"")</f>
        <v/>
      </c>
      <c r="G14" s="30" t="s">
        <v>121</v>
      </c>
      <c r="H14" s="6">
        <f>IF(UPPER(TRIM(C9))="YES",18,IFERROR(MAX(4,ROUNDUP(((H11+8+(H13*4))/12),0)),""))</f>
        <v>15</v>
      </c>
      <c r="I14" s="6"/>
      <c r="J14" s="6"/>
      <c r="K14" s="7"/>
      <c r="L14" s="7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21.0" customHeight="1">
      <c r="A15" s="33" t="s">
        <v>24</v>
      </c>
      <c r="B15" s="42" t="str">
        <f>IF('Store Order Entry'!B15="","",'Store Order Entry'!B15)</f>
        <v/>
      </c>
      <c r="C15" s="5"/>
      <c r="D15" s="5"/>
      <c r="E15" s="5"/>
      <c r="F15" s="7"/>
      <c r="G15" s="30" t="s">
        <v>122</v>
      </c>
      <c r="H15" s="7">
        <f>IFERROR((VLOOKUP(B9,Moulding!A:I,9,FALSE)),"")</f>
        <v>1.71</v>
      </c>
      <c r="I15" s="6"/>
      <c r="J15" s="6"/>
      <c r="K15" s="40"/>
      <c r="L15" s="40"/>
      <c r="M15" s="149"/>
      <c r="N15" s="149"/>
      <c r="O15" s="149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21.0" customHeight="1">
      <c r="A16" s="33" t="s">
        <v>25</v>
      </c>
      <c r="B16" s="42" t="str">
        <f>IF('Store Order Entry'!B16="","",'Store Order Entry'!B16)</f>
        <v/>
      </c>
      <c r="C16" s="5"/>
      <c r="D16" s="5"/>
      <c r="E16" s="5"/>
      <c r="F16" s="7"/>
      <c r="G16" s="30" t="s">
        <v>95</v>
      </c>
      <c r="H16" s="7">
        <f>IFERROR((H15*H14),"")</f>
        <v>25.65</v>
      </c>
      <c r="I16" s="6"/>
      <c r="J16" s="6"/>
      <c r="K16" s="40"/>
      <c r="L16" s="40"/>
      <c r="M16" s="149"/>
      <c r="N16" s="149"/>
      <c r="O16" s="149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21.0" customHeight="1">
      <c r="A17" s="33" t="s">
        <v>26</v>
      </c>
      <c r="B17" s="42" t="str">
        <f>IF('Store Order Entry'!B17="","",'Store Order Entry'!B17)</f>
        <v/>
      </c>
      <c r="C17" s="5"/>
      <c r="D17" s="5"/>
      <c r="E17" s="5"/>
      <c r="F17" s="7"/>
      <c r="G17" s="30" t="s">
        <v>123</v>
      </c>
      <c r="H17" s="150">
        <v>2.75</v>
      </c>
      <c r="I17" s="6"/>
      <c r="J17" s="6"/>
      <c r="K17" s="40"/>
      <c r="L17" s="40"/>
      <c r="M17" s="149"/>
      <c r="N17" s="149"/>
      <c r="O17" s="149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21.0" customHeight="1">
      <c r="A18" s="26" t="s">
        <v>27</v>
      </c>
      <c r="B18" s="42" t="str">
        <f>IF('Store Order Entry'!B18="","",'Store Order Entry'!B18)</f>
        <v/>
      </c>
      <c r="C18" s="36" t="str">
        <f>IFERROR(VLOOKUP(B18,Supply!A:B,2,FALSE),"")</f>
        <v/>
      </c>
      <c r="D18" s="5"/>
      <c r="E18" s="5"/>
      <c r="F18" s="7" t="str">
        <f>IFERROR(
   IF(H10*2&lt;=51,
      VLOOKUP(B18,Supply!A:D,4,FALSE)/2,
      VLOOKUP(B18,Supply!A:D,4,FALSE)
   ),
"")
</f>
        <v/>
      </c>
      <c r="G18" s="30" t="s">
        <v>124</v>
      </c>
      <c r="H18" s="41">
        <f t="array" ref="H18">IF(B10="Yes", 
    29, 
    IF(H10="","",
      IF(
        ISTEXT(LOOKUP(H10,{1,31,50,75},{9,19,29,250})),
        LOOKUP(H10,{1,31,50,75},{9,19,29,250}),
        LOOKUP(H10,{1,31,50,75},{9,19,29,250}) + IF(D36,99,0)
      )
    )
)
</f>
        <v>250</v>
      </c>
      <c r="I18" s="6"/>
      <c r="J18" s="6"/>
      <c r="K18" s="40"/>
      <c r="L18" s="40"/>
      <c r="M18" s="149"/>
      <c r="N18" s="149"/>
      <c r="O18" s="149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21.0" customHeight="1">
      <c r="A19" s="26" t="s">
        <v>28</v>
      </c>
      <c r="B19" s="42" t="str">
        <f>IF('Store Order Entry'!B19="","",'Store Order Entry'!B19)</f>
        <v/>
      </c>
      <c r="C19" s="36"/>
      <c r="D19" s="5"/>
      <c r="E19" s="5"/>
      <c r="F19" s="7"/>
      <c r="G19" s="5"/>
      <c r="H19" s="41"/>
      <c r="I19" s="6"/>
      <c r="J19" s="6"/>
      <c r="K19" s="40"/>
      <c r="L19" s="40"/>
      <c r="M19" s="149"/>
      <c r="N19" s="40"/>
      <c r="O19" s="40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21.0" customHeight="1">
      <c r="A20" s="26" t="s">
        <v>29</v>
      </c>
      <c r="B20" s="42" t="str">
        <f>IF('Store Order Entry'!B20="","",'Store Order Entry'!B20)</f>
        <v/>
      </c>
      <c r="C20" s="36" t="str">
        <f>IFERROR(VLOOKUP(B20,Supply!A:B,2,FALSE),"")</f>
        <v/>
      </c>
      <c r="D20" s="5"/>
      <c r="E20" s="5"/>
      <c r="F20" s="7" t="str">
        <f>IFERROR(VLOOKUP(B20,Supply!A:D,4,FALSE),"")</f>
        <v/>
      </c>
      <c r="G20" s="5"/>
      <c r="H20" s="41"/>
      <c r="I20" s="6"/>
      <c r="J20" s="6"/>
      <c r="K20" s="40"/>
      <c r="L20" s="40"/>
      <c r="M20" s="149"/>
      <c r="N20" s="149"/>
      <c r="O20" s="40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21.0" customHeight="1">
      <c r="A21" s="26" t="s">
        <v>30</v>
      </c>
      <c r="B21" s="42" t="str">
        <f>IF('Store Order Entry'!B21="","",'Store Order Entry'!B21)</f>
        <v/>
      </c>
      <c r="C21" s="36"/>
      <c r="D21" s="5"/>
      <c r="E21" s="5"/>
      <c r="F21" s="7"/>
      <c r="G21" s="5"/>
      <c r="H21" s="41"/>
      <c r="I21" s="6"/>
      <c r="J21" s="6"/>
      <c r="K21" s="40"/>
      <c r="L21" s="40"/>
      <c r="M21" s="149"/>
      <c r="N21" s="149"/>
      <c r="O21" s="40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21.0" customHeight="1">
      <c r="A22" s="26" t="s">
        <v>31</v>
      </c>
      <c r="B22" s="42" t="str">
        <f>IF('Store Order Entry'!B22="","",'Store Order Entry'!B22)</f>
        <v/>
      </c>
      <c r="C22" s="36" t="str">
        <f>IFERROR(VLOOKUP(B22,Supply!A:B,2,FALSE),"")</f>
        <v/>
      </c>
      <c r="D22" s="5"/>
      <c r="E22" s="5"/>
      <c r="F22" s="7" t="str">
        <f>IFERROR(VLOOKUP(B22,Supply!A:D,4,FALSE),"")</f>
        <v/>
      </c>
      <c r="G22" s="5"/>
      <c r="H22" s="41"/>
      <c r="I22" s="6"/>
      <c r="J22" s="6"/>
      <c r="K22" s="7"/>
      <c r="L22" s="7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21.0" customHeight="1">
      <c r="A23" s="26" t="s">
        <v>32</v>
      </c>
      <c r="B23" s="42">
        <f>IF('Store Order Entry'!B23="","",'Store Order Entry'!B23)</f>
        <v>0</v>
      </c>
      <c r="C23" s="151"/>
      <c r="D23" s="5"/>
      <c r="E23" s="5"/>
      <c r="F23" s="7">
        <f>B23*2.5</f>
        <v>0</v>
      </c>
      <c r="G23" s="5"/>
      <c r="H23" s="41"/>
      <c r="I23" s="6"/>
      <c r="J23" s="6"/>
      <c r="K23" s="7"/>
      <c r="L23" s="7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21.0" customHeight="1">
      <c r="A24" s="26" t="s">
        <v>33</v>
      </c>
      <c r="B24" s="42" t="str">
        <f>IF('Store Order Entry'!B24="","",'Store Order Entry'!B24)</f>
        <v>Standard</v>
      </c>
      <c r="C24" s="30"/>
      <c r="D24" s="45"/>
      <c r="E24" s="5"/>
      <c r="F24" s="7">
        <f>(VLOOKUP(B24,'PO Values'!J:K,2,FALSE))*(B11*B12)</f>
        <v>10.8</v>
      </c>
      <c r="G24" s="5"/>
      <c r="H24" s="41"/>
      <c r="I24" s="6"/>
      <c r="J24" s="6"/>
      <c r="K24" s="7"/>
      <c r="L24" s="7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21.0" customHeight="1">
      <c r="A25" s="26" t="s">
        <v>35</v>
      </c>
      <c r="B25" s="42" t="str">
        <f>IF('Store Order Entry'!B25="","",'Store Order Entry'!B25)</f>
        <v>White Foam</v>
      </c>
      <c r="C25" s="30"/>
      <c r="D25" s="45"/>
      <c r="E25" s="5"/>
      <c r="F25" s="7">
        <f>(VLOOKUP(B25,Supply!A:D,4,FALSE))</f>
        <v>2</v>
      </c>
      <c r="G25" s="5"/>
      <c r="H25" s="41"/>
      <c r="I25" s="6"/>
      <c r="J25" s="6"/>
      <c r="K25" s="7"/>
      <c r="L25" s="7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21.0" customHeight="1">
      <c r="A26" s="26" t="s">
        <v>37</v>
      </c>
      <c r="B26" s="42" t="str">
        <f>IF('Store Order Entry'!B26="","",'Store Order Entry'!B26)</f>
        <v>No</v>
      </c>
      <c r="C26" s="46" t="str">
        <f>'Store Order Entry'!C26</f>
        <v>None</v>
      </c>
      <c r="D26" s="29" t="s">
        <v>39</v>
      </c>
      <c r="E26" s="5"/>
      <c r="F26" s="7">
        <f>(VLOOKUP(B26,'PO Values'!D:I,2,FALSE))*(B11*B12)</f>
        <v>0</v>
      </c>
      <c r="G26" s="5"/>
      <c r="H26" s="41"/>
      <c r="I26" s="6"/>
      <c r="J26" s="6"/>
      <c r="K26" s="7"/>
      <c r="L26" s="7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21.0" customHeight="1">
      <c r="A27" s="26" t="s">
        <v>40</v>
      </c>
      <c r="B27" s="42" t="str">
        <f>IF('Store Order Entry'!B27="","",'Store Order Entry'!B27)</f>
        <v>No</v>
      </c>
      <c r="C27" s="30"/>
      <c r="D27" s="45"/>
      <c r="E27" s="5"/>
      <c r="F27" s="7">
        <f>VLOOKUP(B27,'PO Values'!D:N,11,FALSE)*(B11*B12)</f>
        <v>0</v>
      </c>
      <c r="G27" s="5"/>
      <c r="H27" s="41"/>
      <c r="I27" s="6"/>
      <c r="J27" s="6"/>
      <c r="K27" s="7"/>
      <c r="L27" s="7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21.0" customHeight="1">
      <c r="A28" s="26" t="s">
        <v>41</v>
      </c>
      <c r="B28" s="42" t="str">
        <f>IF('Store Order Entry'!B28="","",'Store Order Entry'!B28)</f>
        <v>No</v>
      </c>
      <c r="C28" s="46" t="str">
        <f>'Store Order Entry'!C28</f>
        <v>None</v>
      </c>
      <c r="D28" s="29" t="s">
        <v>42</v>
      </c>
      <c r="E28" s="5"/>
      <c r="F28" s="7">
        <f>VLOOKUP(B28,'PO Values'!D:O,12,FALSE)*(B11*B12)</f>
        <v>0</v>
      </c>
      <c r="G28" s="5"/>
      <c r="H28" s="41"/>
      <c r="I28" s="6"/>
      <c r="J28" s="6"/>
      <c r="K28" s="7"/>
      <c r="L28" s="7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21.0" customHeight="1">
      <c r="A29" s="26" t="s">
        <v>43</v>
      </c>
      <c r="B29" s="42" t="str">
        <f>IF('Store Order Entry'!B29="","",'Store Order Entry'!B29)</f>
        <v>No</v>
      </c>
      <c r="C29" s="30"/>
      <c r="D29" s="5"/>
      <c r="E29" s="5"/>
      <c r="F29" s="7">
        <f>VLOOKUP(B29,'PO Values'!D:O,6,FALSE)*(B11*B12)</f>
        <v>0</v>
      </c>
      <c r="G29" s="5"/>
      <c r="H29" s="41"/>
      <c r="I29" s="6"/>
      <c r="J29" s="6"/>
      <c r="K29" s="7"/>
      <c r="L29" s="7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21.0" customHeight="1">
      <c r="A30" s="26" t="s">
        <v>44</v>
      </c>
      <c r="B30" s="42" t="str">
        <f>IF('Store Order Entry'!B30="","",'Store Order Entry'!B30)</f>
        <v>No</v>
      </c>
      <c r="C30" s="46" t="str">
        <f>'Store Order Entry'!C30</f>
        <v/>
      </c>
      <c r="D30" s="29" t="s">
        <v>45</v>
      </c>
      <c r="E30" s="5"/>
      <c r="F30" s="7">
        <f>VLOOKUP(B30,'PO Values'!D:O,3,FALSE)</f>
        <v>0</v>
      </c>
      <c r="G30" s="5"/>
      <c r="H30" s="41"/>
      <c r="I30" s="6"/>
      <c r="J30" s="6"/>
      <c r="K30" s="7"/>
      <c r="L30" s="7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21.0" customHeight="1">
      <c r="A31" s="26" t="s">
        <v>46</v>
      </c>
      <c r="B31" s="42" t="str">
        <f>IF('Store Order Entry'!B31="","",'Store Order Entry'!B31)</f>
        <v>No</v>
      </c>
      <c r="C31" s="30"/>
      <c r="D31" s="5"/>
      <c r="E31" s="5"/>
      <c r="F31" s="7">
        <f>VLOOKUP(B31,'PO Values'!D:O,4,FALSE)</f>
        <v>0</v>
      </c>
      <c r="G31" s="5"/>
      <c r="H31" s="41"/>
      <c r="I31" s="6"/>
      <c r="J31" s="6"/>
      <c r="K31" s="7"/>
      <c r="L31" s="7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21.0" customHeight="1">
      <c r="A32" s="26" t="s">
        <v>47</v>
      </c>
      <c r="B32" s="42" t="str">
        <f>IF('Store Order Entry'!B32="","",'Store Order Entry'!B32)</f>
        <v>No</v>
      </c>
      <c r="C32" s="46"/>
      <c r="D32" s="8"/>
      <c r="E32" s="5"/>
      <c r="F32" s="7"/>
      <c r="G32" s="5"/>
      <c r="H32" s="41"/>
      <c r="I32" s="6"/>
      <c r="J32" s="6"/>
      <c r="K32" s="7"/>
      <c r="L32" s="7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21.0" customHeight="1">
      <c r="A33" s="26" t="s">
        <v>102</v>
      </c>
      <c r="B33" s="42" t="str">
        <f>IF('Store Order Entry'!B33="","",'Store Order Entry'!B33)</f>
        <v>No</v>
      </c>
      <c r="C33" s="46" t="str">
        <f>'Store Order Entry'!C33</f>
        <v/>
      </c>
      <c r="D33" s="8"/>
      <c r="E33" s="5"/>
      <c r="F33" s="152">
        <f>C33/2.75</f>
        <v>0</v>
      </c>
      <c r="G33" s="5"/>
      <c r="H33" s="41"/>
      <c r="I33" s="6"/>
      <c r="J33" s="6"/>
      <c r="K33" s="7"/>
      <c r="L33" s="7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21.0" customHeight="1">
      <c r="A34" s="26" t="s">
        <v>49</v>
      </c>
      <c r="B34" s="42">
        <f>IF('Store Order Entry'!B34="","",'Store Order Entry'!B34)</f>
        <v>1</v>
      </c>
      <c r="C34" s="5"/>
      <c r="D34" s="8"/>
      <c r="E34" s="5"/>
      <c r="F34" s="7"/>
      <c r="G34" s="5"/>
      <c r="H34" s="41"/>
      <c r="I34" s="6"/>
      <c r="J34" s="6"/>
      <c r="K34" s="7"/>
      <c r="L34" s="7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21.0" customHeight="1">
      <c r="A35" s="26" t="s">
        <v>103</v>
      </c>
      <c r="B35" s="50">
        <f t="array" ref="B35">IF(UPPER(TRIM(C9))="Yes",
   H16*H17*B34,
   (
     SUM(F10:F33,H16)*H17
     + IF(B9&lt;&gt;"",0,
         IF(B11*B12&gt;=641,
   (F18+F20+F22+F25) * LOOKUP(B11*B12, {641,1282}, {10,20}),
   0
)
       )
   ) * B34
)</f>
        <v>105.7375</v>
      </c>
      <c r="C35" s="5"/>
      <c r="D35" s="30"/>
      <c r="E35" s="153" t="str">
        <f>IF(B10="Yes","",
   IF((B11+B12)&gt;=91,"🚨⚠️💀 FRAME IS TOO LARGE TO SHIP 💀⚠️🚨","")
)
</f>
        <v/>
      </c>
      <c r="F35" s="7"/>
      <c r="G35" s="5"/>
      <c r="H35" s="41"/>
      <c r="I35" s="6"/>
      <c r="J35" s="6"/>
      <c r="K35" s="7"/>
      <c r="L35" s="7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21.0" customHeight="1">
      <c r="A36" s="26" t="s">
        <v>52</v>
      </c>
      <c r="B36" s="154">
        <f>IF(C36="Yes",H18,"")</f>
        <v>250</v>
      </c>
      <c r="C36" s="46" t="str">
        <f>'Store Order Entry'!C36</f>
        <v>Yes</v>
      </c>
      <c r="D36" s="53" t="b">
        <f>'Store Order Entry'!D36</f>
        <v>0</v>
      </c>
      <c r="E36" s="5"/>
      <c r="F36" s="7"/>
      <c r="G36" s="5"/>
      <c r="H36" s="41"/>
      <c r="I36" s="6"/>
      <c r="J36" s="6"/>
      <c r="K36" s="7"/>
      <c r="L36" s="7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21.0" customHeight="1">
      <c r="A37" s="26" t="s">
        <v>54</v>
      </c>
      <c r="B37" s="54" t="str">
        <f>IF(UPPER(TRIM(C37))="YES",(B35+N(B36))*0.0625,"")</f>
        <v/>
      </c>
      <c r="C37" s="46" t="str">
        <f>'Store Order Entry'!C37</f>
        <v>No</v>
      </c>
      <c r="D37" s="5"/>
      <c r="E37" s="5"/>
      <c r="F37" s="7"/>
      <c r="G37" s="5"/>
      <c r="H37" s="41"/>
      <c r="I37" s="6"/>
      <c r="J37" s="6"/>
      <c r="K37" s="7"/>
      <c r="L37" s="7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21.0" customHeight="1">
      <c r="A38" s="57" t="s">
        <v>56</v>
      </c>
      <c r="B38" s="155">
        <f>SUM(B35:B37)</f>
        <v>355.7375</v>
      </c>
      <c r="C38" s="5"/>
      <c r="D38" s="5" t="s">
        <v>4</v>
      </c>
      <c r="E38" s="5"/>
      <c r="F38" s="7"/>
      <c r="G38" s="5"/>
      <c r="H38" s="41"/>
      <c r="I38" s="6"/>
      <c r="J38" s="6"/>
      <c r="K38" s="7"/>
      <c r="L38" s="7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21.0" customHeight="1">
      <c r="A39" s="1"/>
      <c r="B39" s="6"/>
      <c r="C39" s="5"/>
      <c r="D39" s="5"/>
      <c r="E39" s="5"/>
      <c r="F39" s="7"/>
      <c r="G39" s="5"/>
      <c r="H39" s="41"/>
      <c r="I39" s="6"/>
      <c r="J39" s="6"/>
      <c r="K39" s="7"/>
      <c r="L39" s="7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21.0" customHeight="1">
      <c r="A40" s="1"/>
      <c r="B40" s="6"/>
      <c r="C40" s="5"/>
      <c r="D40" s="5"/>
      <c r="E40" s="5"/>
      <c r="F40" s="7"/>
      <c r="G40" s="5"/>
      <c r="H40" s="41"/>
      <c r="I40" s="6"/>
      <c r="J40" s="6"/>
      <c r="K40" s="7"/>
      <c r="L40" s="7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21.0" customHeight="1">
      <c r="A41" s="1"/>
      <c r="B41" s="6"/>
      <c r="C41" s="5"/>
      <c r="D41" s="5"/>
      <c r="E41" s="5"/>
      <c r="F41" s="7"/>
      <c r="G41" s="5"/>
      <c r="H41" s="41"/>
      <c r="I41" s="6"/>
      <c r="J41" s="6"/>
      <c r="K41" s="7"/>
      <c r="L41" s="7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21.0" customHeight="1">
      <c r="A42" s="1"/>
      <c r="B42" s="6"/>
      <c r="C42" s="5"/>
      <c r="D42" s="5"/>
      <c r="E42" s="5"/>
      <c r="F42" s="7"/>
      <c r="G42" s="5"/>
      <c r="H42" s="41"/>
      <c r="I42" s="6"/>
      <c r="J42" s="6"/>
      <c r="K42" s="7"/>
      <c r="L42" s="7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21.0" customHeight="1">
      <c r="A43" s="1"/>
      <c r="B43" s="6"/>
      <c r="C43" s="5"/>
      <c r="D43" s="5"/>
      <c r="E43" s="5"/>
      <c r="F43" s="7"/>
      <c r="G43" s="5"/>
      <c r="H43" s="41"/>
      <c r="I43" s="6"/>
      <c r="J43" s="6"/>
      <c r="K43" s="7"/>
      <c r="L43" s="7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21.0" customHeight="1">
      <c r="A44" s="1"/>
      <c r="B44" s="6"/>
      <c r="C44" s="5"/>
      <c r="D44" s="5"/>
      <c r="E44" s="5"/>
      <c r="F44" s="7"/>
      <c r="G44" s="5"/>
      <c r="H44" s="41"/>
      <c r="I44" s="6"/>
      <c r="J44" s="6"/>
      <c r="K44" s="7"/>
      <c r="L44" s="7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21.0" customHeight="1">
      <c r="A45" s="1"/>
      <c r="B45" s="6"/>
      <c r="C45" s="5"/>
      <c r="D45" s="5"/>
      <c r="E45" s="5"/>
      <c r="F45" s="7"/>
      <c r="G45" s="5"/>
      <c r="H45" s="41"/>
      <c r="I45" s="6"/>
      <c r="J45" s="6"/>
      <c r="K45" s="7"/>
      <c r="L45" s="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21.0" customHeight="1">
      <c r="A46" s="1"/>
      <c r="B46" s="6"/>
      <c r="C46" s="5"/>
      <c r="D46" s="5"/>
      <c r="E46" s="5"/>
      <c r="F46" s="7"/>
      <c r="G46" s="5"/>
      <c r="H46" s="41"/>
      <c r="I46" s="6"/>
      <c r="J46" s="6"/>
      <c r="K46" s="7"/>
      <c r="L46" s="7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21.0" customHeight="1">
      <c r="A47" s="1"/>
      <c r="B47" s="6"/>
      <c r="C47" s="5"/>
      <c r="D47" s="5"/>
      <c r="E47" s="5"/>
      <c r="F47" s="7"/>
      <c r="G47" s="5"/>
      <c r="H47" s="41"/>
      <c r="I47" s="6"/>
      <c r="J47" s="6"/>
      <c r="K47" s="7"/>
      <c r="L47" s="7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21.0" customHeight="1">
      <c r="A48" s="1"/>
      <c r="B48" s="6"/>
      <c r="C48" s="5"/>
      <c r="D48" s="5"/>
      <c r="E48" s="5"/>
      <c r="F48" s="7"/>
      <c r="G48" s="5"/>
      <c r="H48" s="41"/>
      <c r="I48" s="6"/>
      <c r="J48" s="6"/>
      <c r="K48" s="7"/>
      <c r="L48" s="7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21.0" customHeight="1">
      <c r="A49" s="1"/>
      <c r="B49" s="6"/>
      <c r="C49" s="5"/>
      <c r="D49" s="5"/>
      <c r="E49" s="5"/>
      <c r="F49" s="7"/>
      <c r="G49" s="5"/>
      <c r="H49" s="41"/>
      <c r="I49" s="6"/>
      <c r="J49" s="6"/>
      <c r="K49" s="7"/>
      <c r="L49" s="7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21.0" customHeight="1">
      <c r="A50" s="1"/>
      <c r="B50" s="6"/>
      <c r="C50" s="5"/>
      <c r="D50" s="5"/>
      <c r="E50" s="5"/>
      <c r="F50" s="7"/>
      <c r="G50" s="5"/>
      <c r="H50" s="41"/>
      <c r="I50" s="6"/>
      <c r="J50" s="6"/>
      <c r="K50" s="7"/>
      <c r="L50" s="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21.0" customHeight="1">
      <c r="A51" s="1"/>
      <c r="B51" s="6"/>
      <c r="C51" s="5"/>
      <c r="D51" s="5"/>
      <c r="E51" s="5"/>
      <c r="F51" s="7"/>
      <c r="G51" s="5"/>
      <c r="H51" s="41"/>
      <c r="I51" s="6"/>
      <c r="J51" s="6"/>
      <c r="K51" s="7"/>
      <c r="L51" s="7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21.0" customHeight="1">
      <c r="A52" s="1"/>
      <c r="B52" s="6"/>
      <c r="C52" s="5"/>
      <c r="D52" s="5"/>
      <c r="E52" s="5"/>
      <c r="F52" s="7"/>
      <c r="G52" s="5"/>
      <c r="H52" s="41"/>
      <c r="I52" s="6"/>
      <c r="J52" s="6"/>
      <c r="K52" s="7"/>
      <c r="L52" s="7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21.0" customHeight="1">
      <c r="A53" s="1"/>
      <c r="B53" s="6"/>
      <c r="C53" s="5"/>
      <c r="D53" s="5"/>
      <c r="E53" s="5"/>
      <c r="F53" s="7"/>
      <c r="G53" s="5"/>
      <c r="H53" s="41"/>
      <c r="I53" s="6"/>
      <c r="J53" s="6"/>
      <c r="K53" s="7"/>
      <c r="L53" s="7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21.0" customHeight="1">
      <c r="A54" s="1"/>
      <c r="B54" s="6"/>
      <c r="C54" s="5"/>
      <c r="D54" s="5"/>
      <c r="E54" s="5"/>
      <c r="F54" s="7"/>
      <c r="G54" s="5"/>
      <c r="H54" s="41"/>
      <c r="I54" s="6"/>
      <c r="J54" s="6"/>
      <c r="K54" s="7"/>
      <c r="L54" s="7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21.0" customHeight="1">
      <c r="A55" s="1"/>
      <c r="B55" s="6"/>
      <c r="C55" s="5"/>
      <c r="D55" s="5"/>
      <c r="E55" s="5"/>
      <c r="F55" s="7"/>
      <c r="G55" s="5"/>
      <c r="H55" s="41"/>
      <c r="I55" s="6"/>
      <c r="J55" s="6"/>
      <c r="K55" s="7"/>
      <c r="L55" s="7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21.0" customHeight="1">
      <c r="A56" s="1"/>
      <c r="B56" s="6"/>
      <c r="C56" s="5"/>
      <c r="D56" s="5"/>
      <c r="E56" s="5"/>
      <c r="F56" s="7"/>
      <c r="G56" s="5"/>
      <c r="H56" s="41"/>
      <c r="I56" s="6"/>
      <c r="J56" s="6"/>
      <c r="K56" s="7"/>
      <c r="L56" s="7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21.0" customHeight="1">
      <c r="A57" s="1"/>
      <c r="B57" s="6"/>
      <c r="C57" s="5"/>
      <c r="D57" s="5"/>
      <c r="E57" s="5"/>
      <c r="F57" s="7"/>
      <c r="G57" s="5"/>
      <c r="H57" s="41"/>
      <c r="I57" s="6"/>
      <c r="J57" s="6"/>
      <c r="K57" s="7"/>
      <c r="L57" s="7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21.0" customHeight="1">
      <c r="A58" s="1"/>
      <c r="B58" s="6"/>
      <c r="C58" s="5"/>
      <c r="D58" s="5"/>
      <c r="E58" s="5"/>
      <c r="F58" s="7"/>
      <c r="G58" s="5"/>
      <c r="H58" s="41"/>
      <c r="I58" s="6"/>
      <c r="J58" s="6"/>
      <c r="K58" s="7"/>
      <c r="L58" s="7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21.0" customHeight="1">
      <c r="A59" s="1"/>
      <c r="B59" s="6"/>
      <c r="C59" s="5"/>
      <c r="D59" s="5"/>
      <c r="E59" s="5"/>
      <c r="F59" s="7"/>
      <c r="G59" s="5"/>
      <c r="H59" s="41"/>
      <c r="I59" s="6"/>
      <c r="J59" s="6"/>
      <c r="K59" s="7"/>
      <c r="L59" s="7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21.0" customHeight="1">
      <c r="A60" s="1"/>
      <c r="B60" s="6"/>
      <c r="C60" s="5"/>
      <c r="D60" s="5"/>
      <c r="E60" s="5"/>
      <c r="F60" s="7"/>
      <c r="G60" s="5"/>
      <c r="H60" s="41"/>
      <c r="I60" s="6"/>
      <c r="J60" s="6"/>
      <c r="K60" s="7"/>
      <c r="L60" s="7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21.0" customHeight="1">
      <c r="A61" s="1"/>
      <c r="B61" s="6"/>
      <c r="C61" s="5"/>
      <c r="D61" s="5"/>
      <c r="E61" s="5"/>
      <c r="F61" s="7"/>
      <c r="G61" s="5"/>
      <c r="H61" s="41"/>
      <c r="I61" s="6"/>
      <c r="J61" s="6"/>
      <c r="K61" s="7"/>
      <c r="L61" s="7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21.0" customHeight="1">
      <c r="A62" s="1"/>
      <c r="B62" s="6"/>
      <c r="C62" s="5"/>
      <c r="D62" s="5"/>
      <c r="E62" s="5"/>
      <c r="F62" s="7"/>
      <c r="G62" s="5"/>
      <c r="H62" s="41"/>
      <c r="I62" s="6"/>
      <c r="J62" s="6"/>
      <c r="K62" s="7"/>
      <c r="L62" s="7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21.0" customHeight="1">
      <c r="A63" s="1"/>
      <c r="B63" s="6"/>
      <c r="C63" s="5"/>
      <c r="D63" s="5"/>
      <c r="E63" s="5"/>
      <c r="F63" s="7"/>
      <c r="G63" s="5"/>
      <c r="H63" s="41"/>
      <c r="I63" s="6"/>
      <c r="J63" s="6"/>
      <c r="K63" s="7"/>
      <c r="L63" s="7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21.0" customHeight="1">
      <c r="A64" s="1"/>
      <c r="B64" s="6"/>
      <c r="C64" s="5"/>
      <c r="D64" s="5"/>
      <c r="E64" s="5"/>
      <c r="F64" s="7"/>
      <c r="G64" s="5"/>
      <c r="H64" s="41"/>
      <c r="I64" s="6"/>
      <c r="J64" s="6"/>
      <c r="K64" s="7"/>
      <c r="L64" s="7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21.0" customHeight="1">
      <c r="A65" s="1"/>
      <c r="B65" s="6"/>
      <c r="C65" s="5"/>
      <c r="D65" s="5"/>
      <c r="E65" s="5"/>
      <c r="F65" s="7"/>
      <c r="G65" s="5"/>
      <c r="H65" s="41"/>
      <c r="I65" s="6"/>
      <c r="J65" s="6"/>
      <c r="K65" s="7"/>
      <c r="L65" s="7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21.0" customHeight="1">
      <c r="A66" s="1"/>
      <c r="B66" s="6"/>
      <c r="C66" s="5"/>
      <c r="D66" s="5"/>
      <c r="E66" s="5"/>
      <c r="F66" s="7"/>
      <c r="G66" s="5"/>
      <c r="H66" s="41"/>
      <c r="I66" s="6"/>
      <c r="J66" s="6"/>
      <c r="K66" s="7"/>
      <c r="L66" s="7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21.0" customHeight="1">
      <c r="A67" s="1"/>
      <c r="B67" s="6"/>
      <c r="C67" s="5"/>
      <c r="D67" s="5"/>
      <c r="E67" s="5"/>
      <c r="F67" s="7"/>
      <c r="G67" s="5"/>
      <c r="H67" s="41"/>
      <c r="I67" s="6"/>
      <c r="J67" s="6"/>
      <c r="K67" s="7"/>
      <c r="L67" s="7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21.0" customHeight="1">
      <c r="A68" s="1"/>
      <c r="B68" s="6"/>
      <c r="C68" s="5"/>
      <c r="D68" s="5"/>
      <c r="E68" s="5"/>
      <c r="F68" s="7"/>
      <c r="G68" s="5"/>
      <c r="H68" s="41"/>
      <c r="I68" s="6"/>
      <c r="J68" s="6"/>
      <c r="K68" s="7"/>
      <c r="L68" s="7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21.0" customHeight="1">
      <c r="A69" s="1"/>
      <c r="B69" s="6"/>
      <c r="C69" s="5"/>
      <c r="D69" s="5"/>
      <c r="E69" s="5"/>
      <c r="F69" s="7"/>
      <c r="G69" s="5"/>
      <c r="H69" s="41"/>
      <c r="I69" s="6"/>
      <c r="J69" s="6"/>
      <c r="K69" s="7"/>
      <c r="L69" s="7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21.0" customHeight="1">
      <c r="A70" s="1"/>
      <c r="B70" s="6"/>
      <c r="C70" s="5"/>
      <c r="D70" s="5"/>
      <c r="E70" s="5"/>
      <c r="F70" s="7"/>
      <c r="G70" s="5"/>
      <c r="H70" s="41"/>
      <c r="I70" s="6"/>
      <c r="J70" s="6"/>
      <c r="K70" s="7"/>
      <c r="L70" s="7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21.0" customHeight="1">
      <c r="A71" s="1"/>
      <c r="B71" s="6"/>
      <c r="C71" s="5"/>
      <c r="D71" s="5"/>
      <c r="E71" s="5"/>
      <c r="F71" s="7"/>
      <c r="G71" s="5"/>
      <c r="H71" s="41"/>
      <c r="I71" s="6"/>
      <c r="J71" s="6"/>
      <c r="K71" s="7"/>
      <c r="L71" s="7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21.0" customHeight="1">
      <c r="A72" s="1"/>
      <c r="B72" s="6"/>
      <c r="C72" s="5"/>
      <c r="D72" s="5"/>
      <c r="E72" s="5"/>
      <c r="F72" s="7"/>
      <c r="G72" s="5"/>
      <c r="H72" s="41"/>
      <c r="I72" s="6"/>
      <c r="J72" s="6"/>
      <c r="K72" s="7"/>
      <c r="L72" s="7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21.0" customHeight="1">
      <c r="A73" s="1"/>
      <c r="B73" s="6"/>
      <c r="C73" s="5"/>
      <c r="D73" s="5"/>
      <c r="E73" s="5"/>
      <c r="F73" s="7"/>
      <c r="G73" s="5"/>
      <c r="H73" s="41"/>
      <c r="I73" s="6"/>
      <c r="J73" s="6"/>
      <c r="K73" s="7"/>
      <c r="L73" s="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21.0" customHeight="1">
      <c r="A74" s="1"/>
      <c r="B74" s="6"/>
      <c r="C74" s="5"/>
      <c r="D74" s="5"/>
      <c r="E74" s="5"/>
      <c r="F74" s="7"/>
      <c r="G74" s="5"/>
      <c r="H74" s="41"/>
      <c r="I74" s="6"/>
      <c r="J74" s="6"/>
      <c r="K74" s="7"/>
      <c r="L74" s="7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21.0" customHeight="1">
      <c r="A75" s="1"/>
      <c r="B75" s="6"/>
      <c r="C75" s="5"/>
      <c r="D75" s="5"/>
      <c r="E75" s="5"/>
      <c r="F75" s="7"/>
      <c r="G75" s="5"/>
      <c r="H75" s="41"/>
      <c r="I75" s="6"/>
      <c r="J75" s="6"/>
      <c r="K75" s="7"/>
      <c r="L75" s="7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21.0" customHeight="1">
      <c r="A76" s="1"/>
      <c r="B76" s="6"/>
      <c r="C76" s="5"/>
      <c r="D76" s="5"/>
      <c r="E76" s="5"/>
      <c r="F76" s="7"/>
      <c r="G76" s="5"/>
      <c r="H76" s="41"/>
      <c r="I76" s="6"/>
      <c r="J76" s="6"/>
      <c r="K76" s="7"/>
      <c r="L76" s="7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21.0" customHeight="1">
      <c r="A77" s="1"/>
      <c r="B77" s="6"/>
      <c r="C77" s="5"/>
      <c r="D77" s="5"/>
      <c r="E77" s="5"/>
      <c r="F77" s="7"/>
      <c r="G77" s="5"/>
      <c r="H77" s="41"/>
      <c r="I77" s="6"/>
      <c r="J77" s="6"/>
      <c r="K77" s="7"/>
      <c r="L77" s="7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21.0" customHeight="1">
      <c r="A78" s="1"/>
      <c r="B78" s="6"/>
      <c r="C78" s="5"/>
      <c r="D78" s="5"/>
      <c r="E78" s="5"/>
      <c r="F78" s="7"/>
      <c r="G78" s="5"/>
      <c r="H78" s="41"/>
      <c r="I78" s="6"/>
      <c r="J78" s="6"/>
      <c r="K78" s="7"/>
      <c r="L78" s="7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21.0" customHeight="1">
      <c r="A79" s="1"/>
      <c r="B79" s="6"/>
      <c r="C79" s="5"/>
      <c r="D79" s="5"/>
      <c r="E79" s="5"/>
      <c r="F79" s="7"/>
      <c r="G79" s="5"/>
      <c r="H79" s="41"/>
      <c r="I79" s="6"/>
      <c r="J79" s="6"/>
      <c r="K79" s="7"/>
      <c r="L79" s="7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21.0" customHeight="1">
      <c r="A80" s="1"/>
      <c r="B80" s="6"/>
      <c r="C80" s="5"/>
      <c r="D80" s="5"/>
      <c r="E80" s="5"/>
      <c r="F80" s="7"/>
      <c r="G80" s="5"/>
      <c r="H80" s="41"/>
      <c r="I80" s="6"/>
      <c r="J80" s="6"/>
      <c r="K80" s="7"/>
      <c r="L80" s="7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21.0" customHeight="1">
      <c r="A81" s="1"/>
      <c r="B81" s="6"/>
      <c r="C81" s="5"/>
      <c r="D81" s="5"/>
      <c r="E81" s="5"/>
      <c r="F81" s="7"/>
      <c r="G81" s="5"/>
      <c r="H81" s="41"/>
      <c r="I81" s="6"/>
      <c r="J81" s="6"/>
      <c r="K81" s="7"/>
      <c r="L81" s="7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21.0" customHeight="1">
      <c r="A82" s="1"/>
      <c r="B82" s="6"/>
      <c r="C82" s="5"/>
      <c r="D82" s="5"/>
      <c r="E82" s="5"/>
      <c r="F82" s="7"/>
      <c r="G82" s="5"/>
      <c r="H82" s="41"/>
      <c r="I82" s="6"/>
      <c r="J82" s="6"/>
      <c r="K82" s="7"/>
      <c r="L82" s="7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21.0" customHeight="1">
      <c r="A83" s="1"/>
      <c r="B83" s="6"/>
      <c r="C83" s="5"/>
      <c r="D83" s="5"/>
      <c r="E83" s="5"/>
      <c r="F83" s="7"/>
      <c r="G83" s="5"/>
      <c r="H83" s="41"/>
      <c r="I83" s="6"/>
      <c r="J83" s="6"/>
      <c r="K83" s="7"/>
      <c r="L83" s="7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21.0" customHeight="1">
      <c r="A84" s="1"/>
      <c r="B84" s="6"/>
      <c r="C84" s="5"/>
      <c r="D84" s="5"/>
      <c r="E84" s="5"/>
      <c r="F84" s="7"/>
      <c r="G84" s="5"/>
      <c r="H84" s="41"/>
      <c r="I84" s="6"/>
      <c r="J84" s="6"/>
      <c r="K84" s="7"/>
      <c r="L84" s="7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21.0" customHeight="1">
      <c r="A85" s="1"/>
      <c r="B85" s="6"/>
      <c r="C85" s="5"/>
      <c r="D85" s="5"/>
      <c r="E85" s="5"/>
      <c r="F85" s="7"/>
      <c r="G85" s="5"/>
      <c r="H85" s="41"/>
      <c r="I85" s="6"/>
      <c r="J85" s="6"/>
      <c r="K85" s="7"/>
      <c r="L85" s="7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21.0" customHeight="1">
      <c r="A86" s="1"/>
      <c r="B86" s="6"/>
      <c r="C86" s="5"/>
      <c r="D86" s="5"/>
      <c r="E86" s="5"/>
      <c r="F86" s="7"/>
      <c r="G86" s="5"/>
      <c r="H86" s="41"/>
      <c r="I86" s="6"/>
      <c r="J86" s="6"/>
      <c r="K86" s="7"/>
      <c r="L86" s="7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21.0" customHeight="1">
      <c r="A87" s="1"/>
      <c r="B87" s="6"/>
      <c r="C87" s="5"/>
      <c r="D87" s="5"/>
      <c r="E87" s="5"/>
      <c r="F87" s="7"/>
      <c r="G87" s="5"/>
      <c r="H87" s="41"/>
      <c r="I87" s="6"/>
      <c r="J87" s="6"/>
      <c r="K87" s="7"/>
      <c r="L87" s="7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21.0" customHeight="1">
      <c r="A88" s="1"/>
      <c r="B88" s="6"/>
      <c r="C88" s="5"/>
      <c r="D88" s="5"/>
      <c r="E88" s="5"/>
      <c r="F88" s="7"/>
      <c r="G88" s="5"/>
      <c r="H88" s="41"/>
      <c r="I88" s="6"/>
      <c r="J88" s="6"/>
      <c r="K88" s="7"/>
      <c r="L88" s="7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21.0" customHeight="1">
      <c r="A89" s="1"/>
      <c r="B89" s="6"/>
      <c r="C89" s="5"/>
      <c r="D89" s="5"/>
      <c r="E89" s="5"/>
      <c r="F89" s="7"/>
      <c r="G89" s="5"/>
      <c r="H89" s="41"/>
      <c r="I89" s="6"/>
      <c r="J89" s="6"/>
      <c r="K89" s="7"/>
      <c r="L89" s="7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21.0" customHeight="1">
      <c r="A90" s="1"/>
      <c r="B90" s="6"/>
      <c r="C90" s="5"/>
      <c r="D90" s="5"/>
      <c r="E90" s="5"/>
      <c r="F90" s="7"/>
      <c r="G90" s="5"/>
      <c r="H90" s="41"/>
      <c r="I90" s="6"/>
      <c r="J90" s="6"/>
      <c r="K90" s="7"/>
      <c r="L90" s="7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21.0" customHeight="1">
      <c r="A91" s="1"/>
      <c r="B91" s="6"/>
      <c r="C91" s="5"/>
      <c r="D91" s="5"/>
      <c r="E91" s="5"/>
      <c r="F91" s="7"/>
      <c r="G91" s="5"/>
      <c r="H91" s="41"/>
      <c r="I91" s="6"/>
      <c r="J91" s="6"/>
      <c r="K91" s="7"/>
      <c r="L91" s="7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21.0" customHeight="1">
      <c r="A92" s="1"/>
      <c r="B92" s="6"/>
      <c r="C92" s="5"/>
      <c r="D92" s="5"/>
      <c r="E92" s="5"/>
      <c r="F92" s="7"/>
      <c r="G92" s="5"/>
      <c r="H92" s="41"/>
      <c r="I92" s="6"/>
      <c r="J92" s="6"/>
      <c r="K92" s="7"/>
      <c r="L92" s="7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21.0" customHeight="1">
      <c r="A93" s="1"/>
      <c r="B93" s="6"/>
      <c r="C93" s="5"/>
      <c r="D93" s="5"/>
      <c r="E93" s="5"/>
      <c r="F93" s="7"/>
      <c r="G93" s="5"/>
      <c r="H93" s="41"/>
      <c r="I93" s="6"/>
      <c r="J93" s="6"/>
      <c r="K93" s="7"/>
      <c r="L93" s="7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21.0" customHeight="1">
      <c r="A94" s="1"/>
      <c r="B94" s="6"/>
      <c r="C94" s="5"/>
      <c r="D94" s="5"/>
      <c r="E94" s="5"/>
      <c r="F94" s="7"/>
      <c r="G94" s="5"/>
      <c r="H94" s="41"/>
      <c r="I94" s="6"/>
      <c r="J94" s="6"/>
      <c r="K94" s="7"/>
      <c r="L94" s="7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21.0" customHeight="1">
      <c r="A95" s="1"/>
      <c r="B95" s="6"/>
      <c r="C95" s="5"/>
      <c r="D95" s="5"/>
      <c r="E95" s="5"/>
      <c r="F95" s="7"/>
      <c r="G95" s="5"/>
      <c r="H95" s="41"/>
      <c r="I95" s="6"/>
      <c r="J95" s="6"/>
      <c r="K95" s="7"/>
      <c r="L95" s="7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21.0" customHeight="1">
      <c r="A96" s="1"/>
      <c r="B96" s="6"/>
      <c r="C96" s="5"/>
      <c r="D96" s="5"/>
      <c r="E96" s="5"/>
      <c r="F96" s="7"/>
      <c r="G96" s="5"/>
      <c r="H96" s="41"/>
      <c r="I96" s="6"/>
      <c r="J96" s="6"/>
      <c r="K96" s="7"/>
      <c r="L96" s="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21.0" customHeight="1">
      <c r="A97" s="1"/>
      <c r="B97" s="6"/>
      <c r="C97" s="5"/>
      <c r="D97" s="5"/>
      <c r="E97" s="5"/>
      <c r="F97" s="7"/>
      <c r="G97" s="5"/>
      <c r="H97" s="41"/>
      <c r="I97" s="6"/>
      <c r="J97" s="6"/>
      <c r="K97" s="7"/>
      <c r="L97" s="7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21.0" customHeight="1">
      <c r="A98" s="1"/>
      <c r="B98" s="6"/>
      <c r="C98" s="5"/>
      <c r="D98" s="5"/>
      <c r="E98" s="5"/>
      <c r="F98" s="7"/>
      <c r="G98" s="5"/>
      <c r="H98" s="41"/>
      <c r="I98" s="6"/>
      <c r="J98" s="6"/>
      <c r="K98" s="7"/>
      <c r="L98" s="7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21.0" customHeight="1">
      <c r="A99" s="1"/>
      <c r="B99" s="6"/>
      <c r="C99" s="5"/>
      <c r="D99" s="5"/>
      <c r="E99" s="5"/>
      <c r="F99" s="7"/>
      <c r="G99" s="5"/>
      <c r="H99" s="41"/>
      <c r="I99" s="6"/>
      <c r="J99" s="6"/>
      <c r="K99" s="7"/>
      <c r="L99" s="7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21.0" customHeight="1">
      <c r="A100" s="1"/>
      <c r="B100" s="6"/>
      <c r="C100" s="5"/>
      <c r="D100" s="5"/>
      <c r="E100" s="5"/>
      <c r="F100" s="7"/>
      <c r="G100" s="5"/>
      <c r="H100" s="41"/>
      <c r="I100" s="6"/>
      <c r="J100" s="6"/>
      <c r="K100" s="7"/>
      <c r="L100" s="7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21.0" customHeight="1">
      <c r="A101" s="1"/>
      <c r="B101" s="6"/>
      <c r="C101" s="5"/>
      <c r="D101" s="5"/>
      <c r="E101" s="5"/>
      <c r="F101" s="7"/>
      <c r="G101" s="5"/>
      <c r="H101" s="41"/>
      <c r="I101" s="6"/>
      <c r="J101" s="6"/>
      <c r="K101" s="7"/>
      <c r="L101" s="7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21.0" customHeight="1">
      <c r="A102" s="1"/>
      <c r="B102" s="6"/>
      <c r="C102" s="5"/>
      <c r="D102" s="5"/>
      <c r="E102" s="5"/>
      <c r="F102" s="7"/>
      <c r="G102" s="5"/>
      <c r="H102" s="41"/>
      <c r="I102" s="6"/>
      <c r="J102" s="6"/>
      <c r="K102" s="7"/>
      <c r="L102" s="7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21.0" customHeight="1">
      <c r="A103" s="1"/>
      <c r="B103" s="6"/>
      <c r="C103" s="5"/>
      <c r="D103" s="5"/>
      <c r="E103" s="5"/>
      <c r="F103" s="7"/>
      <c r="G103" s="5"/>
      <c r="H103" s="41"/>
      <c r="I103" s="6"/>
      <c r="J103" s="6"/>
      <c r="K103" s="7"/>
      <c r="L103" s="7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21.0" customHeight="1">
      <c r="A104" s="1"/>
      <c r="B104" s="6"/>
      <c r="C104" s="5"/>
      <c r="D104" s="5"/>
      <c r="E104" s="5"/>
      <c r="F104" s="7"/>
      <c r="G104" s="5"/>
      <c r="H104" s="41"/>
      <c r="I104" s="6"/>
      <c r="J104" s="6"/>
      <c r="K104" s="7"/>
      <c r="L104" s="7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21.0" customHeight="1">
      <c r="A105" s="1"/>
      <c r="B105" s="6"/>
      <c r="C105" s="5"/>
      <c r="D105" s="5"/>
      <c r="E105" s="5"/>
      <c r="F105" s="7"/>
      <c r="G105" s="5"/>
      <c r="H105" s="41"/>
      <c r="I105" s="6"/>
      <c r="J105" s="6"/>
      <c r="K105" s="7"/>
      <c r="L105" s="7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21.0" customHeight="1">
      <c r="A106" s="1"/>
      <c r="B106" s="6"/>
      <c r="C106" s="5"/>
      <c r="D106" s="5"/>
      <c r="E106" s="5"/>
      <c r="F106" s="7"/>
      <c r="G106" s="5"/>
      <c r="H106" s="41"/>
      <c r="I106" s="6"/>
      <c r="J106" s="6"/>
      <c r="K106" s="7"/>
      <c r="L106" s="7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21.0" customHeight="1">
      <c r="A107" s="1"/>
      <c r="B107" s="6"/>
      <c r="C107" s="5"/>
      <c r="D107" s="5"/>
      <c r="E107" s="5"/>
      <c r="F107" s="7"/>
      <c r="G107" s="5"/>
      <c r="H107" s="41"/>
      <c r="I107" s="6"/>
      <c r="J107" s="6"/>
      <c r="K107" s="7"/>
      <c r="L107" s="7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21.0" customHeight="1">
      <c r="A108" s="1"/>
      <c r="B108" s="6"/>
      <c r="C108" s="5"/>
      <c r="D108" s="5"/>
      <c r="E108" s="5"/>
      <c r="F108" s="7"/>
      <c r="G108" s="5"/>
      <c r="H108" s="41"/>
      <c r="I108" s="6"/>
      <c r="J108" s="6"/>
      <c r="K108" s="7"/>
      <c r="L108" s="7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21.0" customHeight="1">
      <c r="A109" s="1"/>
      <c r="B109" s="6"/>
      <c r="C109" s="5"/>
      <c r="D109" s="5"/>
      <c r="E109" s="5"/>
      <c r="F109" s="7"/>
      <c r="G109" s="5"/>
      <c r="H109" s="41"/>
      <c r="I109" s="6"/>
      <c r="J109" s="6"/>
      <c r="K109" s="7"/>
      <c r="L109" s="7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21.0" customHeight="1">
      <c r="A110" s="1"/>
      <c r="B110" s="6"/>
      <c r="C110" s="5"/>
      <c r="D110" s="5"/>
      <c r="E110" s="5"/>
      <c r="F110" s="7"/>
      <c r="G110" s="5"/>
      <c r="H110" s="41"/>
      <c r="I110" s="6"/>
      <c r="J110" s="6"/>
      <c r="K110" s="7"/>
      <c r="L110" s="7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21.0" customHeight="1">
      <c r="A111" s="1"/>
      <c r="B111" s="6"/>
      <c r="C111" s="5"/>
      <c r="D111" s="5"/>
      <c r="E111" s="5"/>
      <c r="F111" s="7"/>
      <c r="G111" s="5"/>
      <c r="H111" s="41"/>
      <c r="I111" s="6"/>
      <c r="J111" s="6"/>
      <c r="K111" s="7"/>
      <c r="L111" s="7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21.0" customHeight="1">
      <c r="A112" s="1"/>
      <c r="B112" s="6"/>
      <c r="C112" s="5"/>
      <c r="D112" s="5"/>
      <c r="E112" s="5"/>
      <c r="F112" s="7"/>
      <c r="G112" s="5"/>
      <c r="H112" s="41"/>
      <c r="I112" s="6"/>
      <c r="J112" s="6"/>
      <c r="K112" s="7"/>
      <c r="L112" s="7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21.0" customHeight="1">
      <c r="A113" s="1"/>
      <c r="B113" s="6"/>
      <c r="C113" s="5"/>
      <c r="D113" s="5"/>
      <c r="E113" s="5"/>
      <c r="F113" s="7"/>
      <c r="G113" s="5"/>
      <c r="H113" s="41"/>
      <c r="I113" s="6"/>
      <c r="J113" s="6"/>
      <c r="K113" s="7"/>
      <c r="L113" s="7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21.0" customHeight="1">
      <c r="A114" s="1"/>
      <c r="B114" s="6"/>
      <c r="C114" s="5"/>
      <c r="D114" s="5"/>
      <c r="E114" s="5"/>
      <c r="F114" s="7"/>
      <c r="G114" s="5"/>
      <c r="H114" s="41"/>
      <c r="I114" s="6"/>
      <c r="J114" s="6"/>
      <c r="K114" s="7"/>
      <c r="L114" s="7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21.0" customHeight="1">
      <c r="A115" s="1"/>
      <c r="B115" s="6"/>
      <c r="C115" s="5"/>
      <c r="D115" s="5"/>
      <c r="E115" s="5"/>
      <c r="F115" s="7"/>
      <c r="G115" s="5"/>
      <c r="H115" s="41"/>
      <c r="I115" s="6"/>
      <c r="J115" s="6"/>
      <c r="K115" s="7"/>
      <c r="L115" s="7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21.0" customHeight="1">
      <c r="A116" s="1"/>
      <c r="B116" s="6"/>
      <c r="C116" s="5"/>
      <c r="D116" s="5"/>
      <c r="E116" s="5"/>
      <c r="F116" s="7"/>
      <c r="G116" s="5"/>
      <c r="H116" s="41"/>
      <c r="I116" s="6"/>
      <c r="J116" s="6"/>
      <c r="K116" s="7"/>
      <c r="L116" s="7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21.0" customHeight="1">
      <c r="A117" s="1"/>
      <c r="B117" s="6"/>
      <c r="C117" s="5"/>
      <c r="D117" s="5"/>
      <c r="E117" s="5"/>
      <c r="F117" s="7"/>
      <c r="G117" s="5"/>
      <c r="H117" s="41"/>
      <c r="I117" s="6"/>
      <c r="J117" s="6"/>
      <c r="K117" s="7"/>
      <c r="L117" s="7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21.0" customHeight="1">
      <c r="A118" s="1"/>
      <c r="B118" s="6"/>
      <c r="C118" s="5"/>
      <c r="D118" s="5"/>
      <c r="E118" s="5"/>
      <c r="F118" s="7"/>
      <c r="G118" s="5"/>
      <c r="H118" s="41"/>
      <c r="I118" s="6"/>
      <c r="J118" s="6"/>
      <c r="K118" s="7"/>
      <c r="L118" s="7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21.0" customHeight="1">
      <c r="A119" s="1"/>
      <c r="B119" s="6"/>
      <c r="C119" s="5"/>
      <c r="D119" s="5"/>
      <c r="E119" s="5"/>
      <c r="F119" s="7"/>
      <c r="G119" s="5"/>
      <c r="H119" s="41"/>
      <c r="I119" s="6"/>
      <c r="J119" s="6"/>
      <c r="K119" s="7"/>
      <c r="L119" s="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21.0" customHeight="1">
      <c r="A120" s="1"/>
      <c r="B120" s="6"/>
      <c r="C120" s="5"/>
      <c r="D120" s="5"/>
      <c r="E120" s="5"/>
      <c r="F120" s="7"/>
      <c r="G120" s="5"/>
      <c r="H120" s="41"/>
      <c r="I120" s="6"/>
      <c r="J120" s="6"/>
      <c r="K120" s="7"/>
      <c r="L120" s="7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21.0" customHeight="1">
      <c r="A121" s="1"/>
      <c r="B121" s="6"/>
      <c r="C121" s="5"/>
      <c r="D121" s="5"/>
      <c r="E121" s="5"/>
      <c r="F121" s="7"/>
      <c r="G121" s="5"/>
      <c r="H121" s="41"/>
      <c r="I121" s="6"/>
      <c r="J121" s="6"/>
      <c r="K121" s="7"/>
      <c r="L121" s="7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21.0" customHeight="1">
      <c r="A122" s="1"/>
      <c r="B122" s="6"/>
      <c r="C122" s="5"/>
      <c r="D122" s="5"/>
      <c r="E122" s="5"/>
      <c r="F122" s="7"/>
      <c r="G122" s="5"/>
      <c r="H122" s="41"/>
      <c r="I122" s="6"/>
      <c r="J122" s="6"/>
      <c r="K122" s="7"/>
      <c r="L122" s="7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21.0" customHeight="1">
      <c r="A123" s="1"/>
      <c r="B123" s="6"/>
      <c r="C123" s="5"/>
      <c r="D123" s="5"/>
      <c r="E123" s="5"/>
      <c r="F123" s="7"/>
      <c r="G123" s="5"/>
      <c r="H123" s="41"/>
      <c r="I123" s="6"/>
      <c r="J123" s="6"/>
      <c r="K123" s="7"/>
      <c r="L123" s="7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21.0" customHeight="1">
      <c r="A124" s="1"/>
      <c r="B124" s="6"/>
      <c r="C124" s="5"/>
      <c r="D124" s="5"/>
      <c r="E124" s="5"/>
      <c r="F124" s="7"/>
      <c r="G124" s="5"/>
      <c r="H124" s="41"/>
      <c r="I124" s="6"/>
      <c r="J124" s="6"/>
      <c r="K124" s="7"/>
      <c r="L124" s="7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21.0" customHeight="1">
      <c r="A125" s="1"/>
      <c r="B125" s="6"/>
      <c r="C125" s="5"/>
      <c r="D125" s="5"/>
      <c r="E125" s="5"/>
      <c r="F125" s="7"/>
      <c r="G125" s="5"/>
      <c r="H125" s="41"/>
      <c r="I125" s="6"/>
      <c r="J125" s="6"/>
      <c r="K125" s="7"/>
      <c r="L125" s="7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21.0" customHeight="1">
      <c r="A126" s="1"/>
      <c r="B126" s="6"/>
      <c r="C126" s="5"/>
      <c r="D126" s="5"/>
      <c r="E126" s="5"/>
      <c r="F126" s="7"/>
      <c r="G126" s="5"/>
      <c r="H126" s="41"/>
      <c r="I126" s="6"/>
      <c r="J126" s="6"/>
      <c r="K126" s="7"/>
      <c r="L126" s="7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21.0" customHeight="1">
      <c r="A127" s="1"/>
      <c r="B127" s="6"/>
      <c r="C127" s="5"/>
      <c r="D127" s="5"/>
      <c r="E127" s="5"/>
      <c r="F127" s="7"/>
      <c r="G127" s="5"/>
      <c r="H127" s="41"/>
      <c r="I127" s="6"/>
      <c r="J127" s="6"/>
      <c r="K127" s="7"/>
      <c r="L127" s="7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21.0" customHeight="1">
      <c r="A128" s="1"/>
      <c r="B128" s="6"/>
      <c r="C128" s="5"/>
      <c r="D128" s="5"/>
      <c r="E128" s="5"/>
      <c r="F128" s="7"/>
      <c r="G128" s="5"/>
      <c r="H128" s="41"/>
      <c r="I128" s="6"/>
      <c r="J128" s="6"/>
      <c r="K128" s="7"/>
      <c r="L128" s="7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21.0" customHeight="1">
      <c r="A129" s="1"/>
      <c r="B129" s="6"/>
      <c r="C129" s="5"/>
      <c r="D129" s="5"/>
      <c r="E129" s="5"/>
      <c r="F129" s="7"/>
      <c r="G129" s="5"/>
      <c r="H129" s="41"/>
      <c r="I129" s="6"/>
      <c r="J129" s="6"/>
      <c r="K129" s="7"/>
      <c r="L129" s="7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21.0" customHeight="1">
      <c r="A130" s="1"/>
      <c r="B130" s="6"/>
      <c r="C130" s="5"/>
      <c r="D130" s="5"/>
      <c r="E130" s="5"/>
      <c r="F130" s="7"/>
      <c r="G130" s="5"/>
      <c r="H130" s="41"/>
      <c r="I130" s="6"/>
      <c r="J130" s="6"/>
      <c r="K130" s="7"/>
      <c r="L130" s="7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21.0" customHeight="1">
      <c r="A131" s="1"/>
      <c r="B131" s="6"/>
      <c r="C131" s="5"/>
      <c r="D131" s="5"/>
      <c r="E131" s="5"/>
      <c r="F131" s="7"/>
      <c r="G131" s="5"/>
      <c r="H131" s="41"/>
      <c r="I131" s="6"/>
      <c r="J131" s="6"/>
      <c r="K131" s="7"/>
      <c r="L131" s="7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21.0" customHeight="1">
      <c r="A132" s="1"/>
      <c r="B132" s="6"/>
      <c r="C132" s="5"/>
      <c r="D132" s="5"/>
      <c r="E132" s="5"/>
      <c r="F132" s="7"/>
      <c r="G132" s="5"/>
      <c r="H132" s="41"/>
      <c r="I132" s="6"/>
      <c r="J132" s="6"/>
      <c r="K132" s="7"/>
      <c r="L132" s="7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21.0" customHeight="1">
      <c r="A133" s="1"/>
      <c r="B133" s="6"/>
      <c r="C133" s="5"/>
      <c r="D133" s="5"/>
      <c r="E133" s="5"/>
      <c r="F133" s="7"/>
      <c r="G133" s="5"/>
      <c r="H133" s="41"/>
      <c r="I133" s="6"/>
      <c r="J133" s="6"/>
      <c r="K133" s="7"/>
      <c r="L133" s="7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21.0" customHeight="1">
      <c r="A134" s="1"/>
      <c r="B134" s="6"/>
      <c r="C134" s="5"/>
      <c r="D134" s="5"/>
      <c r="E134" s="5"/>
      <c r="F134" s="7"/>
      <c r="G134" s="5"/>
      <c r="H134" s="41"/>
      <c r="I134" s="6"/>
      <c r="J134" s="6"/>
      <c r="K134" s="7"/>
      <c r="L134" s="7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21.0" customHeight="1">
      <c r="A135" s="1"/>
      <c r="B135" s="6"/>
      <c r="C135" s="5"/>
      <c r="D135" s="5"/>
      <c r="E135" s="5"/>
      <c r="F135" s="7"/>
      <c r="G135" s="5"/>
      <c r="H135" s="41"/>
      <c r="I135" s="6"/>
      <c r="J135" s="6"/>
      <c r="K135" s="7"/>
      <c r="L135" s="7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21.0" customHeight="1">
      <c r="A136" s="1"/>
      <c r="B136" s="6"/>
      <c r="C136" s="5"/>
      <c r="D136" s="5"/>
      <c r="E136" s="5"/>
      <c r="F136" s="7"/>
      <c r="G136" s="5"/>
      <c r="H136" s="41"/>
      <c r="I136" s="6"/>
      <c r="J136" s="6"/>
      <c r="K136" s="7"/>
      <c r="L136" s="7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21.0" customHeight="1">
      <c r="A137" s="1"/>
      <c r="B137" s="6"/>
      <c r="C137" s="5"/>
      <c r="D137" s="5"/>
      <c r="E137" s="5"/>
      <c r="F137" s="7"/>
      <c r="G137" s="5"/>
      <c r="H137" s="41"/>
      <c r="I137" s="6"/>
      <c r="J137" s="6"/>
      <c r="K137" s="7"/>
      <c r="L137" s="7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21.0" customHeight="1">
      <c r="A138" s="1"/>
      <c r="B138" s="6"/>
      <c r="C138" s="5"/>
      <c r="D138" s="5"/>
      <c r="E138" s="5"/>
      <c r="F138" s="7"/>
      <c r="G138" s="5"/>
      <c r="H138" s="41"/>
      <c r="I138" s="6"/>
      <c r="J138" s="6"/>
      <c r="K138" s="7"/>
      <c r="L138" s="7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21.0" customHeight="1">
      <c r="A139" s="1"/>
      <c r="B139" s="6"/>
      <c r="C139" s="5"/>
      <c r="D139" s="5"/>
      <c r="E139" s="5"/>
      <c r="F139" s="7"/>
      <c r="G139" s="5"/>
      <c r="H139" s="41"/>
      <c r="I139" s="6"/>
      <c r="J139" s="6"/>
      <c r="K139" s="7"/>
      <c r="L139" s="7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21.0" customHeight="1">
      <c r="A140" s="1"/>
      <c r="B140" s="6"/>
      <c r="C140" s="5"/>
      <c r="D140" s="5"/>
      <c r="E140" s="5"/>
      <c r="F140" s="7"/>
      <c r="G140" s="5"/>
      <c r="H140" s="41"/>
      <c r="I140" s="6"/>
      <c r="J140" s="6"/>
      <c r="K140" s="7"/>
      <c r="L140" s="7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21.0" customHeight="1">
      <c r="A141" s="1"/>
      <c r="B141" s="6"/>
      <c r="C141" s="5"/>
      <c r="D141" s="5"/>
      <c r="E141" s="5"/>
      <c r="F141" s="7"/>
      <c r="G141" s="5"/>
      <c r="H141" s="41"/>
      <c r="I141" s="6"/>
      <c r="J141" s="6"/>
      <c r="K141" s="7"/>
      <c r="L141" s="7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21.0" customHeight="1">
      <c r="A142" s="1"/>
      <c r="B142" s="6"/>
      <c r="C142" s="5"/>
      <c r="D142" s="5"/>
      <c r="E142" s="5"/>
      <c r="F142" s="7"/>
      <c r="G142" s="5"/>
      <c r="H142" s="41"/>
      <c r="I142" s="6"/>
      <c r="J142" s="6"/>
      <c r="K142" s="7"/>
      <c r="L142" s="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21.0" customHeight="1">
      <c r="A143" s="1"/>
      <c r="B143" s="6"/>
      <c r="C143" s="5"/>
      <c r="D143" s="5"/>
      <c r="E143" s="5"/>
      <c r="F143" s="7"/>
      <c r="G143" s="5"/>
      <c r="H143" s="41"/>
      <c r="I143" s="6"/>
      <c r="J143" s="6"/>
      <c r="K143" s="7"/>
      <c r="L143" s="7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21.0" customHeight="1">
      <c r="A144" s="1"/>
      <c r="B144" s="6"/>
      <c r="C144" s="5"/>
      <c r="D144" s="5"/>
      <c r="E144" s="5"/>
      <c r="F144" s="7"/>
      <c r="G144" s="5"/>
      <c r="H144" s="41"/>
      <c r="I144" s="6"/>
      <c r="J144" s="6"/>
      <c r="K144" s="7"/>
      <c r="L144" s="7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21.0" customHeight="1">
      <c r="A145" s="1"/>
      <c r="B145" s="6"/>
      <c r="C145" s="5"/>
      <c r="D145" s="5"/>
      <c r="E145" s="5"/>
      <c r="F145" s="7"/>
      <c r="G145" s="5"/>
      <c r="H145" s="41"/>
      <c r="I145" s="6"/>
      <c r="J145" s="6"/>
      <c r="K145" s="7"/>
      <c r="L145" s="7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21.0" customHeight="1">
      <c r="A146" s="1"/>
      <c r="B146" s="6"/>
      <c r="C146" s="5"/>
      <c r="D146" s="5"/>
      <c r="E146" s="5"/>
      <c r="F146" s="7"/>
      <c r="G146" s="5"/>
      <c r="H146" s="41"/>
      <c r="I146" s="6"/>
      <c r="J146" s="6"/>
      <c r="K146" s="7"/>
      <c r="L146" s="7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21.0" customHeight="1">
      <c r="A147" s="1"/>
      <c r="B147" s="6"/>
      <c r="C147" s="5"/>
      <c r="D147" s="5"/>
      <c r="E147" s="5"/>
      <c r="F147" s="7"/>
      <c r="G147" s="5"/>
      <c r="H147" s="41"/>
      <c r="I147" s="6"/>
      <c r="J147" s="6"/>
      <c r="K147" s="7"/>
      <c r="L147" s="7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21.0" customHeight="1">
      <c r="A148" s="1"/>
      <c r="B148" s="6"/>
      <c r="C148" s="5"/>
      <c r="D148" s="5"/>
      <c r="E148" s="5"/>
      <c r="F148" s="7"/>
      <c r="G148" s="5"/>
      <c r="H148" s="41"/>
      <c r="I148" s="6"/>
      <c r="J148" s="6"/>
      <c r="K148" s="7"/>
      <c r="L148" s="7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21.0" customHeight="1">
      <c r="A149" s="1"/>
      <c r="B149" s="6"/>
      <c r="C149" s="5"/>
      <c r="D149" s="5"/>
      <c r="E149" s="5"/>
      <c r="F149" s="7"/>
      <c r="G149" s="5"/>
      <c r="H149" s="41"/>
      <c r="I149" s="6"/>
      <c r="J149" s="6"/>
      <c r="K149" s="7"/>
      <c r="L149" s="7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21.0" customHeight="1">
      <c r="A150" s="1"/>
      <c r="B150" s="6"/>
      <c r="C150" s="5"/>
      <c r="D150" s="5"/>
      <c r="E150" s="5"/>
      <c r="F150" s="7"/>
      <c r="G150" s="5"/>
      <c r="H150" s="41"/>
      <c r="I150" s="6"/>
      <c r="J150" s="6"/>
      <c r="K150" s="7"/>
      <c r="L150" s="7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21.0" customHeight="1">
      <c r="A151" s="1"/>
      <c r="B151" s="6"/>
      <c r="C151" s="5"/>
      <c r="D151" s="5"/>
      <c r="E151" s="5"/>
      <c r="F151" s="7"/>
      <c r="G151" s="5"/>
      <c r="H151" s="41"/>
      <c r="I151" s="6"/>
      <c r="J151" s="6"/>
      <c r="K151" s="7"/>
      <c r="L151" s="7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21.0" customHeight="1">
      <c r="A152" s="1"/>
      <c r="B152" s="6"/>
      <c r="C152" s="5"/>
      <c r="D152" s="5"/>
      <c r="E152" s="5"/>
      <c r="F152" s="7"/>
      <c r="G152" s="5"/>
      <c r="H152" s="41"/>
      <c r="I152" s="6"/>
      <c r="J152" s="6"/>
      <c r="K152" s="7"/>
      <c r="L152" s="7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21.0" customHeight="1">
      <c r="A153" s="1"/>
      <c r="B153" s="6"/>
      <c r="C153" s="5"/>
      <c r="D153" s="5"/>
      <c r="E153" s="5"/>
      <c r="F153" s="7"/>
      <c r="G153" s="5"/>
      <c r="H153" s="41"/>
      <c r="I153" s="6"/>
      <c r="J153" s="6"/>
      <c r="K153" s="7"/>
      <c r="L153" s="7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21.0" customHeight="1">
      <c r="A154" s="1"/>
      <c r="B154" s="6"/>
      <c r="C154" s="5"/>
      <c r="D154" s="5"/>
      <c r="E154" s="5"/>
      <c r="F154" s="7"/>
      <c r="G154" s="5"/>
      <c r="H154" s="41"/>
      <c r="I154" s="6"/>
      <c r="J154" s="6"/>
      <c r="K154" s="7"/>
      <c r="L154" s="7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21.0" customHeight="1">
      <c r="A155" s="1"/>
      <c r="B155" s="6"/>
      <c r="C155" s="5"/>
      <c r="D155" s="5"/>
      <c r="E155" s="5"/>
      <c r="F155" s="7"/>
      <c r="G155" s="5"/>
      <c r="H155" s="41"/>
      <c r="I155" s="6"/>
      <c r="J155" s="6"/>
      <c r="K155" s="7"/>
      <c r="L155" s="7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21.0" customHeight="1">
      <c r="A156" s="1"/>
      <c r="B156" s="6"/>
      <c r="C156" s="5"/>
      <c r="D156" s="5"/>
      <c r="E156" s="5"/>
      <c r="F156" s="7"/>
      <c r="G156" s="5"/>
      <c r="H156" s="41"/>
      <c r="I156" s="6"/>
      <c r="J156" s="6"/>
      <c r="K156" s="7"/>
      <c r="L156" s="7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21.0" customHeight="1">
      <c r="A157" s="1"/>
      <c r="B157" s="6"/>
      <c r="C157" s="5"/>
      <c r="D157" s="5"/>
      <c r="E157" s="5"/>
      <c r="F157" s="7"/>
      <c r="G157" s="5"/>
      <c r="H157" s="41"/>
      <c r="I157" s="6"/>
      <c r="J157" s="6"/>
      <c r="K157" s="7"/>
      <c r="L157" s="7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21.0" customHeight="1">
      <c r="A158" s="1"/>
      <c r="B158" s="6"/>
      <c r="C158" s="5"/>
      <c r="D158" s="5"/>
      <c r="E158" s="5"/>
      <c r="F158" s="7"/>
      <c r="G158" s="5"/>
      <c r="H158" s="41"/>
      <c r="I158" s="6"/>
      <c r="J158" s="6"/>
      <c r="K158" s="7"/>
      <c r="L158" s="7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21.0" customHeight="1">
      <c r="A159" s="1"/>
      <c r="B159" s="6"/>
      <c r="C159" s="5"/>
      <c r="D159" s="5"/>
      <c r="E159" s="5"/>
      <c r="F159" s="7"/>
      <c r="G159" s="5"/>
      <c r="H159" s="41"/>
      <c r="I159" s="6"/>
      <c r="J159" s="6"/>
      <c r="K159" s="7"/>
      <c r="L159" s="7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21.0" customHeight="1">
      <c r="A160" s="1"/>
      <c r="B160" s="6"/>
      <c r="C160" s="5"/>
      <c r="D160" s="5"/>
      <c r="E160" s="5"/>
      <c r="F160" s="7"/>
      <c r="G160" s="5"/>
      <c r="H160" s="41"/>
      <c r="I160" s="6"/>
      <c r="J160" s="6"/>
      <c r="K160" s="7"/>
      <c r="L160" s="7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21.0" customHeight="1">
      <c r="A161" s="1"/>
      <c r="B161" s="6"/>
      <c r="C161" s="5"/>
      <c r="D161" s="5"/>
      <c r="E161" s="5"/>
      <c r="F161" s="7"/>
      <c r="G161" s="5"/>
      <c r="H161" s="41"/>
      <c r="I161" s="6"/>
      <c r="J161" s="6"/>
      <c r="K161" s="7"/>
      <c r="L161" s="7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21.0" customHeight="1">
      <c r="A162" s="1"/>
      <c r="B162" s="6"/>
      <c r="C162" s="5"/>
      <c r="D162" s="5"/>
      <c r="E162" s="5"/>
      <c r="F162" s="7"/>
      <c r="G162" s="5"/>
      <c r="H162" s="41"/>
      <c r="I162" s="6"/>
      <c r="J162" s="6"/>
      <c r="K162" s="7"/>
      <c r="L162" s="7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21.0" customHeight="1">
      <c r="A163" s="1"/>
      <c r="B163" s="6"/>
      <c r="C163" s="5"/>
      <c r="D163" s="5"/>
      <c r="E163" s="5"/>
      <c r="F163" s="7"/>
      <c r="G163" s="5"/>
      <c r="H163" s="41"/>
      <c r="I163" s="6"/>
      <c r="J163" s="6"/>
      <c r="K163" s="7"/>
      <c r="L163" s="7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21.0" customHeight="1">
      <c r="A164" s="1"/>
      <c r="B164" s="6"/>
      <c r="C164" s="5"/>
      <c r="D164" s="5"/>
      <c r="E164" s="5"/>
      <c r="F164" s="7"/>
      <c r="G164" s="5"/>
      <c r="H164" s="41"/>
      <c r="I164" s="6"/>
      <c r="J164" s="6"/>
      <c r="K164" s="7"/>
      <c r="L164" s="7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21.0" customHeight="1">
      <c r="A165" s="1"/>
      <c r="B165" s="6"/>
      <c r="C165" s="5"/>
      <c r="D165" s="5"/>
      <c r="E165" s="5"/>
      <c r="F165" s="7"/>
      <c r="G165" s="5"/>
      <c r="H165" s="41"/>
      <c r="I165" s="6"/>
      <c r="J165" s="6"/>
      <c r="K165" s="7"/>
      <c r="L165" s="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21.0" customHeight="1">
      <c r="A166" s="1"/>
      <c r="B166" s="6"/>
      <c r="C166" s="5"/>
      <c r="D166" s="5"/>
      <c r="E166" s="5"/>
      <c r="F166" s="7"/>
      <c r="G166" s="5"/>
      <c r="H166" s="41"/>
      <c r="I166" s="6"/>
      <c r="J166" s="6"/>
      <c r="K166" s="7"/>
      <c r="L166" s="7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21.0" customHeight="1">
      <c r="A167" s="1"/>
      <c r="B167" s="6"/>
      <c r="C167" s="5"/>
      <c r="D167" s="5"/>
      <c r="E167" s="5"/>
      <c r="F167" s="7"/>
      <c r="G167" s="5"/>
      <c r="H167" s="41"/>
      <c r="I167" s="6"/>
      <c r="J167" s="6"/>
      <c r="K167" s="7"/>
      <c r="L167" s="7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21.0" customHeight="1">
      <c r="A168" s="1"/>
      <c r="B168" s="6"/>
      <c r="C168" s="5"/>
      <c r="D168" s="5"/>
      <c r="E168" s="5"/>
      <c r="F168" s="7"/>
      <c r="G168" s="5"/>
      <c r="H168" s="41"/>
      <c r="I168" s="6"/>
      <c r="J168" s="6"/>
      <c r="K168" s="7"/>
      <c r="L168" s="7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21.0" customHeight="1">
      <c r="A169" s="1"/>
      <c r="B169" s="6"/>
      <c r="C169" s="5"/>
      <c r="D169" s="5"/>
      <c r="E169" s="5"/>
      <c r="F169" s="7"/>
      <c r="G169" s="5"/>
      <c r="H169" s="41"/>
      <c r="I169" s="6"/>
      <c r="J169" s="6"/>
      <c r="K169" s="7"/>
      <c r="L169" s="7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21.0" customHeight="1">
      <c r="A170" s="1"/>
      <c r="B170" s="6"/>
      <c r="C170" s="5"/>
      <c r="D170" s="5"/>
      <c r="E170" s="5"/>
      <c r="F170" s="7"/>
      <c r="G170" s="5"/>
      <c r="H170" s="41"/>
      <c r="I170" s="6"/>
      <c r="J170" s="6"/>
      <c r="K170" s="7"/>
      <c r="L170" s="7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21.0" customHeight="1">
      <c r="A171" s="1"/>
      <c r="B171" s="6"/>
      <c r="C171" s="5"/>
      <c r="D171" s="5"/>
      <c r="E171" s="5"/>
      <c r="F171" s="7"/>
      <c r="G171" s="5"/>
      <c r="H171" s="41"/>
      <c r="I171" s="6"/>
      <c r="J171" s="6"/>
      <c r="K171" s="7"/>
      <c r="L171" s="7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21.0" customHeight="1">
      <c r="A172" s="1"/>
      <c r="B172" s="6"/>
      <c r="C172" s="5"/>
      <c r="D172" s="5"/>
      <c r="E172" s="5"/>
      <c r="F172" s="7"/>
      <c r="G172" s="5"/>
      <c r="H172" s="41"/>
      <c r="I172" s="6"/>
      <c r="J172" s="6"/>
      <c r="K172" s="7"/>
      <c r="L172" s="7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21.0" customHeight="1">
      <c r="A173" s="1"/>
      <c r="B173" s="6"/>
      <c r="C173" s="5"/>
      <c r="D173" s="5"/>
      <c r="E173" s="5"/>
      <c r="F173" s="7"/>
      <c r="G173" s="5"/>
      <c r="H173" s="41"/>
      <c r="I173" s="6"/>
      <c r="J173" s="6"/>
      <c r="K173" s="7"/>
      <c r="L173" s="7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21.0" customHeight="1">
      <c r="A174" s="1"/>
      <c r="B174" s="6"/>
      <c r="C174" s="5"/>
      <c r="D174" s="5"/>
      <c r="E174" s="5"/>
      <c r="F174" s="7"/>
      <c r="G174" s="5"/>
      <c r="H174" s="41"/>
      <c r="I174" s="6"/>
      <c r="J174" s="6"/>
      <c r="K174" s="7"/>
      <c r="L174" s="7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21.0" customHeight="1">
      <c r="A175" s="1"/>
      <c r="B175" s="6"/>
      <c r="C175" s="5"/>
      <c r="D175" s="5"/>
      <c r="E175" s="5"/>
      <c r="F175" s="7"/>
      <c r="G175" s="5"/>
      <c r="H175" s="41"/>
      <c r="I175" s="6"/>
      <c r="J175" s="6"/>
      <c r="K175" s="7"/>
      <c r="L175" s="7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21.0" customHeight="1">
      <c r="A176" s="1"/>
      <c r="B176" s="6"/>
      <c r="C176" s="5"/>
      <c r="D176" s="5"/>
      <c r="E176" s="5"/>
      <c r="F176" s="7"/>
      <c r="G176" s="5"/>
      <c r="H176" s="41"/>
      <c r="I176" s="6"/>
      <c r="J176" s="6"/>
      <c r="K176" s="7"/>
      <c r="L176" s="7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21.0" customHeight="1">
      <c r="A177" s="1"/>
      <c r="B177" s="6"/>
      <c r="C177" s="5"/>
      <c r="D177" s="5"/>
      <c r="E177" s="5"/>
      <c r="F177" s="7"/>
      <c r="G177" s="5"/>
      <c r="H177" s="41"/>
      <c r="I177" s="6"/>
      <c r="J177" s="6"/>
      <c r="K177" s="7"/>
      <c r="L177" s="7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21.0" customHeight="1">
      <c r="A178" s="1"/>
      <c r="B178" s="6"/>
      <c r="C178" s="5"/>
      <c r="D178" s="5"/>
      <c r="E178" s="5"/>
      <c r="F178" s="7"/>
      <c r="G178" s="5"/>
      <c r="H178" s="41"/>
      <c r="I178" s="6"/>
      <c r="J178" s="6"/>
      <c r="K178" s="7"/>
      <c r="L178" s="7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21.0" customHeight="1">
      <c r="A179" s="1"/>
      <c r="B179" s="6"/>
      <c r="C179" s="5"/>
      <c r="D179" s="5"/>
      <c r="E179" s="5"/>
      <c r="F179" s="7"/>
      <c r="G179" s="5"/>
      <c r="H179" s="41"/>
      <c r="I179" s="6"/>
      <c r="J179" s="6"/>
      <c r="K179" s="7"/>
      <c r="L179" s="7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21.0" customHeight="1">
      <c r="A180" s="1"/>
      <c r="B180" s="6"/>
      <c r="C180" s="5"/>
      <c r="D180" s="5"/>
      <c r="E180" s="5"/>
      <c r="F180" s="7"/>
      <c r="G180" s="5"/>
      <c r="H180" s="41"/>
      <c r="I180" s="6"/>
      <c r="J180" s="6"/>
      <c r="K180" s="7"/>
      <c r="L180" s="7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21.0" customHeight="1">
      <c r="A181" s="1"/>
      <c r="B181" s="6"/>
      <c r="C181" s="5"/>
      <c r="D181" s="5"/>
      <c r="E181" s="5"/>
      <c r="F181" s="7"/>
      <c r="G181" s="5"/>
      <c r="H181" s="41"/>
      <c r="I181" s="6"/>
      <c r="J181" s="6"/>
      <c r="K181" s="7"/>
      <c r="L181" s="7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21.0" customHeight="1">
      <c r="A182" s="1"/>
      <c r="B182" s="6"/>
      <c r="C182" s="5"/>
      <c r="D182" s="5"/>
      <c r="E182" s="5"/>
      <c r="F182" s="7"/>
      <c r="G182" s="5"/>
      <c r="H182" s="41"/>
      <c r="I182" s="6"/>
      <c r="J182" s="6"/>
      <c r="K182" s="7"/>
      <c r="L182" s="7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21.0" customHeight="1">
      <c r="A183" s="1"/>
      <c r="B183" s="6"/>
      <c r="C183" s="5"/>
      <c r="D183" s="5"/>
      <c r="E183" s="5"/>
      <c r="F183" s="7"/>
      <c r="G183" s="5"/>
      <c r="H183" s="41"/>
      <c r="I183" s="6"/>
      <c r="J183" s="6"/>
      <c r="K183" s="7"/>
      <c r="L183" s="7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21.0" customHeight="1">
      <c r="A184" s="1"/>
      <c r="B184" s="6"/>
      <c r="C184" s="5"/>
      <c r="D184" s="5"/>
      <c r="E184" s="5"/>
      <c r="F184" s="7"/>
      <c r="G184" s="5"/>
      <c r="H184" s="41"/>
      <c r="I184" s="6"/>
      <c r="J184" s="6"/>
      <c r="K184" s="7"/>
      <c r="L184" s="7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21.0" customHeight="1">
      <c r="A185" s="1"/>
      <c r="B185" s="6"/>
      <c r="C185" s="5"/>
      <c r="D185" s="5"/>
      <c r="E185" s="5"/>
      <c r="F185" s="7"/>
      <c r="G185" s="5"/>
      <c r="H185" s="41"/>
      <c r="I185" s="6"/>
      <c r="J185" s="6"/>
      <c r="K185" s="7"/>
      <c r="L185" s="7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21.0" customHeight="1">
      <c r="A186" s="1"/>
      <c r="B186" s="6"/>
      <c r="C186" s="5"/>
      <c r="D186" s="5"/>
      <c r="E186" s="5"/>
      <c r="F186" s="7"/>
      <c r="G186" s="5"/>
      <c r="H186" s="41"/>
      <c r="I186" s="6"/>
      <c r="J186" s="6"/>
      <c r="K186" s="7"/>
      <c r="L186" s="7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21.0" customHeight="1">
      <c r="A187" s="1"/>
      <c r="B187" s="6"/>
      <c r="C187" s="5"/>
      <c r="D187" s="5"/>
      <c r="E187" s="5"/>
      <c r="F187" s="7"/>
      <c r="G187" s="5"/>
      <c r="H187" s="41"/>
      <c r="I187" s="6"/>
      <c r="J187" s="6"/>
      <c r="K187" s="7"/>
      <c r="L187" s="7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21.0" customHeight="1">
      <c r="A188" s="1"/>
      <c r="B188" s="6"/>
      <c r="C188" s="5"/>
      <c r="D188" s="5"/>
      <c r="E188" s="5"/>
      <c r="F188" s="7"/>
      <c r="G188" s="5"/>
      <c r="H188" s="41"/>
      <c r="I188" s="6"/>
      <c r="J188" s="6"/>
      <c r="K188" s="7"/>
      <c r="L188" s="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21.0" customHeight="1">
      <c r="A189" s="1"/>
      <c r="B189" s="6"/>
      <c r="C189" s="5"/>
      <c r="D189" s="5"/>
      <c r="E189" s="5"/>
      <c r="F189" s="7"/>
      <c r="G189" s="5"/>
      <c r="H189" s="41"/>
      <c r="I189" s="6"/>
      <c r="J189" s="6"/>
      <c r="K189" s="7"/>
      <c r="L189" s="7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21.0" customHeight="1">
      <c r="A190" s="1"/>
      <c r="B190" s="6"/>
      <c r="C190" s="5"/>
      <c r="D190" s="5"/>
      <c r="E190" s="5"/>
      <c r="F190" s="7"/>
      <c r="G190" s="5"/>
      <c r="H190" s="41"/>
      <c r="I190" s="6"/>
      <c r="J190" s="6"/>
      <c r="K190" s="7"/>
      <c r="L190" s="7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21.0" customHeight="1">
      <c r="A191" s="1"/>
      <c r="B191" s="6"/>
      <c r="C191" s="5"/>
      <c r="D191" s="5"/>
      <c r="E191" s="5"/>
      <c r="F191" s="7"/>
      <c r="G191" s="5"/>
      <c r="H191" s="41"/>
      <c r="I191" s="6"/>
      <c r="J191" s="6"/>
      <c r="K191" s="7"/>
      <c r="L191" s="7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21.0" customHeight="1">
      <c r="A192" s="1"/>
      <c r="B192" s="6"/>
      <c r="C192" s="5"/>
      <c r="D192" s="5"/>
      <c r="E192" s="5"/>
      <c r="F192" s="7"/>
      <c r="G192" s="5"/>
      <c r="H192" s="41"/>
      <c r="I192" s="6"/>
      <c r="J192" s="6"/>
      <c r="K192" s="7"/>
      <c r="L192" s="7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21.0" customHeight="1">
      <c r="A193" s="1"/>
      <c r="B193" s="6"/>
      <c r="C193" s="5"/>
      <c r="D193" s="5"/>
      <c r="E193" s="5"/>
      <c r="F193" s="7"/>
      <c r="G193" s="5"/>
      <c r="H193" s="41"/>
      <c r="I193" s="6"/>
      <c r="J193" s="6"/>
      <c r="K193" s="7"/>
      <c r="L193" s="7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21.0" customHeight="1">
      <c r="A194" s="1"/>
      <c r="B194" s="6"/>
      <c r="C194" s="5"/>
      <c r="D194" s="5"/>
      <c r="E194" s="5"/>
      <c r="F194" s="7"/>
      <c r="G194" s="5"/>
      <c r="H194" s="41"/>
      <c r="I194" s="6"/>
      <c r="J194" s="6"/>
      <c r="K194" s="7"/>
      <c r="L194" s="7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21.0" customHeight="1">
      <c r="A195" s="1"/>
      <c r="B195" s="6"/>
      <c r="C195" s="5"/>
      <c r="D195" s="5"/>
      <c r="E195" s="5"/>
      <c r="F195" s="7"/>
      <c r="G195" s="5"/>
      <c r="H195" s="41"/>
      <c r="I195" s="6"/>
      <c r="J195" s="6"/>
      <c r="K195" s="7"/>
      <c r="L195" s="7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21.0" customHeight="1">
      <c r="A196" s="1"/>
      <c r="B196" s="6"/>
      <c r="C196" s="5"/>
      <c r="D196" s="5"/>
      <c r="E196" s="5"/>
      <c r="F196" s="7"/>
      <c r="G196" s="5"/>
      <c r="H196" s="41"/>
      <c r="I196" s="6"/>
      <c r="J196" s="6"/>
      <c r="K196" s="7"/>
      <c r="L196" s="7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21.0" customHeight="1">
      <c r="A197" s="1"/>
      <c r="B197" s="6"/>
      <c r="C197" s="5"/>
      <c r="D197" s="5"/>
      <c r="E197" s="5"/>
      <c r="F197" s="7"/>
      <c r="G197" s="5"/>
      <c r="H197" s="41"/>
      <c r="I197" s="6"/>
      <c r="J197" s="6"/>
      <c r="K197" s="7"/>
      <c r="L197" s="7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21.0" customHeight="1">
      <c r="A198" s="1"/>
      <c r="B198" s="6"/>
      <c r="C198" s="5"/>
      <c r="D198" s="5"/>
      <c r="E198" s="5"/>
      <c r="F198" s="7"/>
      <c r="G198" s="5"/>
      <c r="H198" s="41"/>
      <c r="I198" s="6"/>
      <c r="J198" s="6"/>
      <c r="K198" s="7"/>
      <c r="L198" s="7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21.0" customHeight="1">
      <c r="A199" s="1"/>
      <c r="B199" s="6"/>
      <c r="C199" s="5"/>
      <c r="D199" s="5"/>
      <c r="E199" s="5"/>
      <c r="F199" s="7"/>
      <c r="G199" s="5"/>
      <c r="H199" s="41"/>
      <c r="I199" s="6"/>
      <c r="J199" s="6"/>
      <c r="K199" s="7"/>
      <c r="L199" s="7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21.0" customHeight="1">
      <c r="A200" s="1"/>
      <c r="B200" s="6"/>
      <c r="C200" s="5"/>
      <c r="D200" s="5"/>
      <c r="E200" s="5"/>
      <c r="F200" s="7"/>
      <c r="G200" s="5"/>
      <c r="H200" s="41"/>
      <c r="I200" s="6"/>
      <c r="J200" s="6"/>
      <c r="K200" s="7"/>
      <c r="L200" s="7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21.0" customHeight="1">
      <c r="A201" s="1"/>
      <c r="B201" s="6"/>
      <c r="C201" s="5"/>
      <c r="D201" s="5"/>
      <c r="E201" s="5"/>
      <c r="F201" s="7"/>
      <c r="G201" s="5"/>
      <c r="H201" s="41"/>
      <c r="I201" s="6"/>
      <c r="J201" s="6"/>
      <c r="K201" s="7"/>
      <c r="L201" s="7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21.0" customHeight="1">
      <c r="A202" s="1"/>
      <c r="B202" s="6"/>
      <c r="C202" s="5"/>
      <c r="D202" s="5"/>
      <c r="E202" s="5"/>
      <c r="F202" s="7"/>
      <c r="G202" s="5"/>
      <c r="H202" s="41"/>
      <c r="I202" s="6"/>
      <c r="J202" s="6"/>
      <c r="K202" s="7"/>
      <c r="L202" s="7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21.0" customHeight="1">
      <c r="A203" s="1"/>
      <c r="B203" s="6"/>
      <c r="C203" s="5"/>
      <c r="D203" s="5"/>
      <c r="E203" s="5"/>
      <c r="F203" s="7"/>
      <c r="G203" s="5"/>
      <c r="H203" s="41"/>
      <c r="I203" s="6"/>
      <c r="J203" s="6"/>
      <c r="K203" s="7"/>
      <c r="L203" s="7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21.0" customHeight="1">
      <c r="A204" s="1"/>
      <c r="B204" s="6"/>
      <c r="C204" s="5"/>
      <c r="D204" s="5"/>
      <c r="E204" s="5"/>
      <c r="F204" s="7"/>
      <c r="G204" s="5"/>
      <c r="H204" s="41"/>
      <c r="I204" s="6"/>
      <c r="J204" s="6"/>
      <c r="K204" s="7"/>
      <c r="L204" s="7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21.0" customHeight="1">
      <c r="A205" s="1"/>
      <c r="B205" s="6"/>
      <c r="C205" s="5"/>
      <c r="D205" s="5"/>
      <c r="E205" s="5"/>
      <c r="F205" s="7"/>
      <c r="G205" s="5"/>
      <c r="H205" s="41"/>
      <c r="I205" s="6"/>
      <c r="J205" s="6"/>
      <c r="K205" s="7"/>
      <c r="L205" s="7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21.0" customHeight="1">
      <c r="A206" s="1"/>
      <c r="B206" s="6"/>
      <c r="C206" s="5"/>
      <c r="D206" s="5"/>
      <c r="E206" s="5"/>
      <c r="F206" s="7"/>
      <c r="G206" s="5"/>
      <c r="H206" s="41"/>
      <c r="I206" s="6"/>
      <c r="J206" s="6"/>
      <c r="K206" s="7"/>
      <c r="L206" s="7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21.0" customHeight="1">
      <c r="A207" s="1"/>
      <c r="B207" s="6"/>
      <c r="C207" s="5"/>
      <c r="D207" s="5"/>
      <c r="E207" s="5"/>
      <c r="F207" s="7"/>
      <c r="G207" s="5"/>
      <c r="H207" s="41"/>
      <c r="I207" s="6"/>
      <c r="J207" s="6"/>
      <c r="K207" s="7"/>
      <c r="L207" s="7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21.0" customHeight="1">
      <c r="A208" s="1"/>
      <c r="B208" s="6"/>
      <c r="C208" s="5"/>
      <c r="D208" s="5"/>
      <c r="E208" s="5"/>
      <c r="F208" s="7"/>
      <c r="G208" s="5"/>
      <c r="H208" s="41"/>
      <c r="I208" s="6"/>
      <c r="J208" s="6"/>
      <c r="K208" s="7"/>
      <c r="L208" s="7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21.0" customHeight="1">
      <c r="A209" s="1"/>
      <c r="B209" s="6"/>
      <c r="C209" s="5"/>
      <c r="D209" s="5"/>
      <c r="E209" s="5"/>
      <c r="F209" s="7"/>
      <c r="G209" s="5"/>
      <c r="H209" s="41"/>
      <c r="I209" s="6"/>
      <c r="J209" s="6"/>
      <c r="K209" s="7"/>
      <c r="L209" s="7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21.0" customHeight="1">
      <c r="A210" s="1"/>
      <c r="B210" s="6"/>
      <c r="C210" s="5"/>
      <c r="D210" s="5"/>
      <c r="E210" s="5"/>
      <c r="F210" s="7"/>
      <c r="G210" s="5"/>
      <c r="H210" s="41"/>
      <c r="I210" s="6"/>
      <c r="J210" s="6"/>
      <c r="K210" s="7"/>
      <c r="L210" s="7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21.0" customHeight="1">
      <c r="A211" s="1"/>
      <c r="B211" s="6"/>
      <c r="C211" s="5"/>
      <c r="D211" s="5"/>
      <c r="E211" s="5"/>
      <c r="F211" s="7"/>
      <c r="G211" s="5"/>
      <c r="H211" s="41"/>
      <c r="I211" s="6"/>
      <c r="J211" s="6"/>
      <c r="K211" s="7"/>
      <c r="L211" s="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21.0" customHeight="1">
      <c r="A212" s="1"/>
      <c r="B212" s="6"/>
      <c r="C212" s="5"/>
      <c r="D212" s="5"/>
      <c r="E212" s="5"/>
      <c r="F212" s="7"/>
      <c r="G212" s="5"/>
      <c r="H212" s="41"/>
      <c r="I212" s="6"/>
      <c r="J212" s="6"/>
      <c r="K212" s="7"/>
      <c r="L212" s="7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21.0" customHeight="1">
      <c r="A213" s="1"/>
      <c r="B213" s="6"/>
      <c r="C213" s="5"/>
      <c r="D213" s="5"/>
      <c r="E213" s="5"/>
      <c r="F213" s="7"/>
      <c r="G213" s="5"/>
      <c r="H213" s="41"/>
      <c r="I213" s="6"/>
      <c r="J213" s="6"/>
      <c r="K213" s="7"/>
      <c r="L213" s="7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21.0" customHeight="1">
      <c r="A214" s="1"/>
      <c r="B214" s="6"/>
      <c r="C214" s="5"/>
      <c r="D214" s="5"/>
      <c r="E214" s="5"/>
      <c r="F214" s="7"/>
      <c r="G214" s="5"/>
      <c r="H214" s="41"/>
      <c r="I214" s="6"/>
      <c r="J214" s="6"/>
      <c r="K214" s="7"/>
      <c r="L214" s="7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21.0" customHeight="1">
      <c r="A215" s="1"/>
      <c r="B215" s="6"/>
      <c r="C215" s="5"/>
      <c r="D215" s="5"/>
      <c r="E215" s="5"/>
      <c r="F215" s="7"/>
      <c r="G215" s="5"/>
      <c r="H215" s="41"/>
      <c r="I215" s="6"/>
      <c r="J215" s="6"/>
      <c r="K215" s="7"/>
      <c r="L215" s="7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21.0" customHeight="1">
      <c r="A216" s="1"/>
      <c r="B216" s="6"/>
      <c r="C216" s="5"/>
      <c r="D216" s="5"/>
      <c r="E216" s="5"/>
      <c r="F216" s="7"/>
      <c r="G216" s="5"/>
      <c r="H216" s="41"/>
      <c r="I216" s="6"/>
      <c r="J216" s="6"/>
      <c r="K216" s="7"/>
      <c r="L216" s="7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21.0" customHeight="1">
      <c r="A217" s="1"/>
      <c r="B217" s="6"/>
      <c r="C217" s="5"/>
      <c r="D217" s="5"/>
      <c r="E217" s="5"/>
      <c r="F217" s="7"/>
      <c r="G217" s="5"/>
      <c r="H217" s="41"/>
      <c r="I217" s="6"/>
      <c r="J217" s="6"/>
      <c r="K217" s="7"/>
      <c r="L217" s="7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21.0" customHeight="1">
      <c r="A218" s="1"/>
      <c r="B218" s="6"/>
      <c r="C218" s="5"/>
      <c r="D218" s="5"/>
      <c r="E218" s="5"/>
      <c r="F218" s="7"/>
      <c r="G218" s="5"/>
      <c r="H218" s="41"/>
      <c r="I218" s="6"/>
      <c r="J218" s="6"/>
      <c r="K218" s="7"/>
      <c r="L218" s="7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21.0" customHeight="1">
      <c r="A219" s="1"/>
      <c r="B219" s="6"/>
      <c r="C219" s="5"/>
      <c r="D219" s="5"/>
      <c r="E219" s="5"/>
      <c r="F219" s="7"/>
      <c r="G219" s="5"/>
      <c r="H219" s="41"/>
      <c r="I219" s="6"/>
      <c r="J219" s="6"/>
      <c r="K219" s="7"/>
      <c r="L219" s="7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21.0" customHeight="1">
      <c r="A220" s="1"/>
      <c r="B220" s="6"/>
      <c r="C220" s="5"/>
      <c r="D220" s="5"/>
      <c r="E220" s="5"/>
      <c r="F220" s="7"/>
      <c r="G220" s="5"/>
      <c r="H220" s="41"/>
      <c r="I220" s="6"/>
      <c r="J220" s="6"/>
      <c r="K220" s="7"/>
      <c r="L220" s="7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21.0" customHeight="1">
      <c r="A221" s="1"/>
      <c r="B221" s="6"/>
      <c r="C221" s="5"/>
      <c r="D221" s="5"/>
      <c r="E221" s="5"/>
      <c r="F221" s="7"/>
      <c r="G221" s="5"/>
      <c r="H221" s="41"/>
      <c r="I221" s="6"/>
      <c r="J221" s="6"/>
      <c r="K221" s="7"/>
      <c r="L221" s="7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21.0" customHeight="1">
      <c r="A222" s="1"/>
      <c r="B222" s="6"/>
      <c r="C222" s="5"/>
      <c r="D222" s="5"/>
      <c r="E222" s="5"/>
      <c r="F222" s="7"/>
      <c r="G222" s="5"/>
      <c r="H222" s="41"/>
      <c r="I222" s="6"/>
      <c r="J222" s="6"/>
      <c r="K222" s="7"/>
      <c r="L222" s="7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21.0" customHeight="1">
      <c r="A223" s="1"/>
      <c r="B223" s="6"/>
      <c r="C223" s="5"/>
      <c r="D223" s="5"/>
      <c r="E223" s="5"/>
      <c r="F223" s="7"/>
      <c r="G223" s="5"/>
      <c r="H223" s="41"/>
      <c r="I223" s="6"/>
      <c r="J223" s="6"/>
      <c r="K223" s="7"/>
      <c r="L223" s="7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21.0" customHeight="1">
      <c r="A224" s="1"/>
      <c r="B224" s="6"/>
      <c r="C224" s="5"/>
      <c r="D224" s="5"/>
      <c r="E224" s="5"/>
      <c r="F224" s="7"/>
      <c r="G224" s="5"/>
      <c r="H224" s="41"/>
      <c r="I224" s="6"/>
      <c r="J224" s="6"/>
      <c r="K224" s="7"/>
      <c r="L224" s="7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21.0" customHeight="1">
      <c r="A225" s="1"/>
      <c r="B225" s="6"/>
      <c r="C225" s="5"/>
      <c r="D225" s="5"/>
      <c r="E225" s="5"/>
      <c r="F225" s="7"/>
      <c r="G225" s="5"/>
      <c r="H225" s="41"/>
      <c r="I225" s="6"/>
      <c r="J225" s="6"/>
      <c r="K225" s="7"/>
      <c r="L225" s="7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21.0" customHeight="1">
      <c r="A226" s="1"/>
      <c r="B226" s="6"/>
      <c r="C226" s="5"/>
      <c r="D226" s="5"/>
      <c r="E226" s="5"/>
      <c r="F226" s="7"/>
      <c r="G226" s="5"/>
      <c r="H226" s="41"/>
      <c r="I226" s="6"/>
      <c r="J226" s="6"/>
      <c r="K226" s="7"/>
      <c r="L226" s="7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21.0" customHeight="1">
      <c r="A227" s="1"/>
      <c r="B227" s="6"/>
      <c r="C227" s="5"/>
      <c r="D227" s="5"/>
      <c r="E227" s="5"/>
      <c r="F227" s="7"/>
      <c r="G227" s="5"/>
      <c r="H227" s="41"/>
      <c r="I227" s="6"/>
      <c r="J227" s="6"/>
      <c r="K227" s="7"/>
      <c r="L227" s="7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21.0" customHeight="1">
      <c r="A228" s="1"/>
      <c r="B228" s="6"/>
      <c r="C228" s="5"/>
      <c r="D228" s="5"/>
      <c r="E228" s="5"/>
      <c r="F228" s="7"/>
      <c r="G228" s="5"/>
      <c r="H228" s="41"/>
      <c r="I228" s="6"/>
      <c r="J228" s="6"/>
      <c r="K228" s="7"/>
      <c r="L228" s="7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21.0" customHeight="1">
      <c r="A229" s="1"/>
      <c r="B229" s="6"/>
      <c r="C229" s="5"/>
      <c r="D229" s="5"/>
      <c r="E229" s="5"/>
      <c r="F229" s="7"/>
      <c r="G229" s="5"/>
      <c r="H229" s="41"/>
      <c r="I229" s="6"/>
      <c r="J229" s="6"/>
      <c r="K229" s="7"/>
      <c r="L229" s="7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21.0" customHeight="1">
      <c r="A230" s="1"/>
      <c r="B230" s="6"/>
      <c r="C230" s="5"/>
      <c r="D230" s="5"/>
      <c r="E230" s="5"/>
      <c r="F230" s="7"/>
      <c r="G230" s="5"/>
      <c r="H230" s="41"/>
      <c r="I230" s="6"/>
      <c r="J230" s="6"/>
      <c r="K230" s="7"/>
      <c r="L230" s="7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21.0" customHeight="1">
      <c r="A231" s="1"/>
      <c r="B231" s="6"/>
      <c r="C231" s="5"/>
      <c r="D231" s="5"/>
      <c r="E231" s="5"/>
      <c r="F231" s="7"/>
      <c r="G231" s="5"/>
      <c r="H231" s="41"/>
      <c r="I231" s="6"/>
      <c r="J231" s="6"/>
      <c r="K231" s="7"/>
      <c r="L231" s="7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21.0" customHeight="1">
      <c r="A232" s="1"/>
      <c r="B232" s="6"/>
      <c r="C232" s="5"/>
      <c r="D232" s="5"/>
      <c r="E232" s="5"/>
      <c r="F232" s="7"/>
      <c r="G232" s="5"/>
      <c r="H232" s="41"/>
      <c r="I232" s="6"/>
      <c r="J232" s="6"/>
      <c r="K232" s="7"/>
      <c r="L232" s="7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21.0" customHeight="1">
      <c r="A233" s="1"/>
      <c r="B233" s="6"/>
      <c r="C233" s="5"/>
      <c r="D233" s="5"/>
      <c r="E233" s="5"/>
      <c r="F233" s="7"/>
      <c r="G233" s="5"/>
      <c r="H233" s="41"/>
      <c r="I233" s="6"/>
      <c r="J233" s="6"/>
      <c r="K233" s="7"/>
      <c r="L233" s="7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21.0" customHeight="1">
      <c r="A234" s="1"/>
      <c r="B234" s="6"/>
      <c r="C234" s="5"/>
      <c r="D234" s="5"/>
      <c r="E234" s="5"/>
      <c r="F234" s="7"/>
      <c r="G234" s="5"/>
      <c r="H234" s="41"/>
      <c r="I234" s="6"/>
      <c r="J234" s="6"/>
      <c r="K234" s="7"/>
      <c r="L234" s="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21.0" customHeight="1">
      <c r="A235" s="1"/>
      <c r="B235" s="6"/>
      <c r="C235" s="5"/>
      <c r="D235" s="5"/>
      <c r="E235" s="5"/>
      <c r="F235" s="7"/>
      <c r="G235" s="5"/>
      <c r="H235" s="41"/>
      <c r="I235" s="6"/>
      <c r="J235" s="6"/>
      <c r="K235" s="7"/>
      <c r="L235" s="7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21.0" customHeight="1">
      <c r="A236" s="1"/>
      <c r="B236" s="6"/>
      <c r="C236" s="5"/>
      <c r="D236" s="5"/>
      <c r="E236" s="5"/>
      <c r="F236" s="7"/>
      <c r="G236" s="5"/>
      <c r="H236" s="41"/>
      <c r="I236" s="6"/>
      <c r="J236" s="6"/>
      <c r="K236" s="7"/>
      <c r="L236" s="7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21.0" customHeight="1">
      <c r="A237" s="1"/>
      <c r="B237" s="6"/>
      <c r="C237" s="5"/>
      <c r="D237" s="5"/>
      <c r="E237" s="5"/>
      <c r="F237" s="7"/>
      <c r="G237" s="5"/>
      <c r="H237" s="41"/>
      <c r="I237" s="6"/>
      <c r="J237" s="6"/>
      <c r="K237" s="7"/>
      <c r="L237" s="7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21.0" customHeight="1">
      <c r="A238" s="1"/>
      <c r="B238" s="6"/>
      <c r="C238" s="5"/>
      <c r="D238" s="5"/>
      <c r="E238" s="5"/>
      <c r="F238" s="7"/>
      <c r="G238" s="5"/>
      <c r="H238" s="41"/>
      <c r="I238" s="6"/>
      <c r="J238" s="6"/>
      <c r="K238" s="7"/>
      <c r="L238" s="7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21.0" customHeight="1">
      <c r="A239" s="1"/>
      <c r="B239" s="6"/>
      <c r="C239" s="5"/>
      <c r="D239" s="5"/>
      <c r="E239" s="5"/>
      <c r="F239" s="7"/>
      <c r="G239" s="5"/>
      <c r="H239" s="41"/>
      <c r="I239" s="6"/>
      <c r="J239" s="6"/>
      <c r="K239" s="7"/>
      <c r="L239" s="7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21.0" customHeight="1">
      <c r="A240" s="1"/>
      <c r="B240" s="6"/>
      <c r="C240" s="5"/>
      <c r="D240" s="5"/>
      <c r="E240" s="5"/>
      <c r="F240" s="7"/>
      <c r="G240" s="5"/>
      <c r="H240" s="41"/>
      <c r="I240" s="6"/>
      <c r="J240" s="6"/>
      <c r="K240" s="7"/>
      <c r="L240" s="7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21.0" customHeight="1">
      <c r="A241" s="1"/>
      <c r="B241" s="6"/>
      <c r="C241" s="5"/>
      <c r="D241" s="5"/>
      <c r="E241" s="5"/>
      <c r="F241" s="7"/>
      <c r="G241" s="5"/>
      <c r="H241" s="41"/>
      <c r="I241" s="6"/>
      <c r="J241" s="6"/>
      <c r="K241" s="7"/>
      <c r="L241" s="7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21.0" customHeight="1">
      <c r="A242" s="1"/>
      <c r="B242" s="6"/>
      <c r="C242" s="5"/>
      <c r="D242" s="5"/>
      <c r="E242" s="5"/>
      <c r="F242" s="7"/>
      <c r="G242" s="5"/>
      <c r="H242" s="41"/>
      <c r="I242" s="6"/>
      <c r="J242" s="6"/>
      <c r="K242" s="7"/>
      <c r="L242" s="7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21.0" customHeight="1">
      <c r="A243" s="1"/>
      <c r="B243" s="6"/>
      <c r="C243" s="5"/>
      <c r="D243" s="5"/>
      <c r="E243" s="5"/>
      <c r="F243" s="7"/>
      <c r="G243" s="5"/>
      <c r="H243" s="41"/>
      <c r="I243" s="6"/>
      <c r="J243" s="6"/>
      <c r="K243" s="7"/>
      <c r="L243" s="7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21.0" customHeight="1">
      <c r="A244" s="1"/>
      <c r="B244" s="6"/>
      <c r="C244" s="5"/>
      <c r="D244" s="5"/>
      <c r="E244" s="5"/>
      <c r="F244" s="7"/>
      <c r="G244" s="5"/>
      <c r="H244" s="41"/>
      <c r="I244" s="6"/>
      <c r="J244" s="6"/>
      <c r="K244" s="7"/>
      <c r="L244" s="7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21.0" customHeight="1">
      <c r="A245" s="1"/>
      <c r="B245" s="6"/>
      <c r="C245" s="5"/>
      <c r="D245" s="5"/>
      <c r="E245" s="5"/>
      <c r="F245" s="7"/>
      <c r="G245" s="5"/>
      <c r="H245" s="41"/>
      <c r="I245" s="6"/>
      <c r="J245" s="6"/>
      <c r="K245" s="7"/>
      <c r="L245" s="7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21.0" customHeight="1">
      <c r="A246" s="1"/>
      <c r="B246" s="6"/>
      <c r="C246" s="5"/>
      <c r="D246" s="5"/>
      <c r="E246" s="5"/>
      <c r="F246" s="7"/>
      <c r="G246" s="5"/>
      <c r="H246" s="41"/>
      <c r="I246" s="6"/>
      <c r="J246" s="6"/>
      <c r="K246" s="7"/>
      <c r="L246" s="7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21.0" customHeight="1">
      <c r="A247" s="1"/>
      <c r="B247" s="6"/>
      <c r="C247" s="5"/>
      <c r="D247" s="5"/>
      <c r="E247" s="5"/>
      <c r="F247" s="7"/>
      <c r="G247" s="5"/>
      <c r="H247" s="41"/>
      <c r="I247" s="6"/>
      <c r="J247" s="6"/>
      <c r="K247" s="7"/>
      <c r="L247" s="7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21.0" customHeight="1">
      <c r="A248" s="1"/>
      <c r="B248" s="6"/>
      <c r="C248" s="5"/>
      <c r="D248" s="5"/>
      <c r="E248" s="5"/>
      <c r="F248" s="7"/>
      <c r="G248" s="5"/>
      <c r="H248" s="41"/>
      <c r="I248" s="6"/>
      <c r="J248" s="6"/>
      <c r="K248" s="7"/>
      <c r="L248" s="7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21.0" customHeight="1">
      <c r="A249" s="1"/>
      <c r="B249" s="6"/>
      <c r="C249" s="5"/>
      <c r="D249" s="5"/>
      <c r="E249" s="5"/>
      <c r="F249" s="7"/>
      <c r="G249" s="5"/>
      <c r="H249" s="41"/>
      <c r="I249" s="6"/>
      <c r="J249" s="6"/>
      <c r="K249" s="7"/>
      <c r="L249" s="7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21.0" customHeight="1">
      <c r="A250" s="1"/>
      <c r="B250" s="6"/>
      <c r="C250" s="5"/>
      <c r="D250" s="5"/>
      <c r="E250" s="5"/>
      <c r="F250" s="7"/>
      <c r="G250" s="5"/>
      <c r="H250" s="41"/>
      <c r="I250" s="6"/>
      <c r="J250" s="6"/>
      <c r="K250" s="7"/>
      <c r="L250" s="7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21.0" customHeight="1">
      <c r="A251" s="1"/>
      <c r="B251" s="6"/>
      <c r="C251" s="5"/>
      <c r="D251" s="5"/>
      <c r="E251" s="5"/>
      <c r="F251" s="7"/>
      <c r="G251" s="5"/>
      <c r="H251" s="41"/>
      <c r="I251" s="6"/>
      <c r="J251" s="6"/>
      <c r="K251" s="7"/>
      <c r="L251" s="7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21.0" customHeight="1">
      <c r="A252" s="1"/>
      <c r="B252" s="6"/>
      <c r="C252" s="5"/>
      <c r="D252" s="5"/>
      <c r="E252" s="5"/>
      <c r="F252" s="7"/>
      <c r="G252" s="5"/>
      <c r="H252" s="41"/>
      <c r="I252" s="6"/>
      <c r="J252" s="6"/>
      <c r="K252" s="7"/>
      <c r="L252" s="7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21.0" customHeight="1">
      <c r="A253" s="1"/>
      <c r="B253" s="6"/>
      <c r="C253" s="5"/>
      <c r="D253" s="5"/>
      <c r="E253" s="5"/>
      <c r="F253" s="7"/>
      <c r="G253" s="5"/>
      <c r="H253" s="41"/>
      <c r="I253" s="6"/>
      <c r="J253" s="6"/>
      <c r="K253" s="7"/>
      <c r="L253" s="7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21.0" customHeight="1">
      <c r="A254" s="1"/>
      <c r="B254" s="6"/>
      <c r="C254" s="5"/>
      <c r="D254" s="5"/>
      <c r="E254" s="5"/>
      <c r="F254" s="7"/>
      <c r="G254" s="5"/>
      <c r="H254" s="41"/>
      <c r="I254" s="6"/>
      <c r="J254" s="6"/>
      <c r="K254" s="7"/>
      <c r="L254" s="7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21.0" customHeight="1">
      <c r="A255" s="1"/>
      <c r="B255" s="6"/>
      <c r="C255" s="5"/>
      <c r="D255" s="5"/>
      <c r="E255" s="5"/>
      <c r="F255" s="7"/>
      <c r="G255" s="5"/>
      <c r="H255" s="41"/>
      <c r="I255" s="6"/>
      <c r="J255" s="6"/>
      <c r="K255" s="7"/>
      <c r="L255" s="7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21.0" customHeight="1">
      <c r="A256" s="1"/>
      <c r="B256" s="6"/>
      <c r="C256" s="5"/>
      <c r="D256" s="5"/>
      <c r="E256" s="5"/>
      <c r="F256" s="7"/>
      <c r="G256" s="5"/>
      <c r="H256" s="41"/>
      <c r="I256" s="6"/>
      <c r="J256" s="6"/>
      <c r="K256" s="7"/>
      <c r="L256" s="7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21.0" customHeight="1">
      <c r="A257" s="1"/>
      <c r="B257" s="6"/>
      <c r="C257" s="5"/>
      <c r="D257" s="5"/>
      <c r="E257" s="5"/>
      <c r="F257" s="7"/>
      <c r="G257" s="5"/>
      <c r="H257" s="41"/>
      <c r="I257" s="6"/>
      <c r="J257" s="6"/>
      <c r="K257" s="7"/>
      <c r="L257" s="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21.0" customHeight="1">
      <c r="A258" s="1"/>
      <c r="B258" s="6"/>
      <c r="C258" s="5"/>
      <c r="D258" s="5"/>
      <c r="E258" s="5"/>
      <c r="F258" s="7"/>
      <c r="G258" s="5"/>
      <c r="H258" s="41"/>
      <c r="I258" s="6"/>
      <c r="J258" s="6"/>
      <c r="K258" s="7"/>
      <c r="L258" s="7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21.0" customHeight="1">
      <c r="A259" s="1"/>
      <c r="B259" s="6"/>
      <c r="C259" s="5"/>
      <c r="D259" s="5"/>
      <c r="E259" s="5"/>
      <c r="F259" s="7"/>
      <c r="G259" s="5"/>
      <c r="H259" s="41"/>
      <c r="I259" s="6"/>
      <c r="J259" s="6"/>
      <c r="K259" s="7"/>
      <c r="L259" s="7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21.0" customHeight="1">
      <c r="A260" s="1"/>
      <c r="B260" s="6"/>
      <c r="C260" s="5"/>
      <c r="D260" s="5"/>
      <c r="E260" s="5"/>
      <c r="F260" s="7"/>
      <c r="G260" s="5"/>
      <c r="H260" s="41"/>
      <c r="I260" s="6"/>
      <c r="J260" s="6"/>
      <c r="K260" s="7"/>
      <c r="L260" s="7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21.0" customHeight="1">
      <c r="A261" s="1"/>
      <c r="B261" s="6"/>
      <c r="C261" s="5"/>
      <c r="D261" s="5"/>
      <c r="E261" s="5"/>
      <c r="F261" s="7"/>
      <c r="G261" s="5"/>
      <c r="H261" s="41"/>
      <c r="I261" s="6"/>
      <c r="J261" s="6"/>
      <c r="K261" s="7"/>
      <c r="L261" s="7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21.0" customHeight="1">
      <c r="A262" s="1"/>
      <c r="B262" s="6"/>
      <c r="C262" s="5"/>
      <c r="D262" s="5"/>
      <c r="E262" s="5"/>
      <c r="F262" s="7"/>
      <c r="G262" s="5"/>
      <c r="H262" s="41"/>
      <c r="I262" s="6"/>
      <c r="J262" s="6"/>
      <c r="K262" s="7"/>
      <c r="L262" s="7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21.0" customHeight="1">
      <c r="A263" s="1"/>
      <c r="B263" s="6"/>
      <c r="C263" s="5"/>
      <c r="D263" s="5"/>
      <c r="E263" s="5"/>
      <c r="F263" s="7"/>
      <c r="G263" s="5"/>
      <c r="H263" s="41"/>
      <c r="I263" s="6"/>
      <c r="J263" s="6"/>
      <c r="K263" s="7"/>
      <c r="L263" s="7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21.0" customHeight="1">
      <c r="A264" s="1"/>
      <c r="B264" s="6"/>
      <c r="C264" s="5"/>
      <c r="D264" s="5"/>
      <c r="E264" s="5"/>
      <c r="F264" s="7"/>
      <c r="G264" s="5"/>
      <c r="H264" s="41"/>
      <c r="I264" s="6"/>
      <c r="J264" s="6"/>
      <c r="K264" s="7"/>
      <c r="L264" s="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21.0" customHeight="1">
      <c r="A265" s="1"/>
      <c r="B265" s="6"/>
      <c r="C265" s="5"/>
      <c r="D265" s="5"/>
      <c r="E265" s="5"/>
      <c r="F265" s="7"/>
      <c r="G265" s="5"/>
      <c r="H265" s="41"/>
      <c r="I265" s="6"/>
      <c r="J265" s="6"/>
      <c r="K265" s="7"/>
      <c r="L265" s="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21.0" customHeight="1">
      <c r="A266" s="1"/>
      <c r="B266" s="6"/>
      <c r="C266" s="5"/>
      <c r="D266" s="5"/>
      <c r="E266" s="5"/>
      <c r="F266" s="7"/>
      <c r="G266" s="5"/>
      <c r="H266" s="41"/>
      <c r="I266" s="6"/>
      <c r="J266" s="6"/>
      <c r="K266" s="7"/>
      <c r="L266" s="7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21.0" customHeight="1">
      <c r="A267" s="1"/>
      <c r="B267" s="6"/>
      <c r="C267" s="5"/>
      <c r="D267" s="5"/>
      <c r="E267" s="5"/>
      <c r="F267" s="7"/>
      <c r="G267" s="5"/>
      <c r="H267" s="41"/>
      <c r="I267" s="6"/>
      <c r="J267" s="6"/>
      <c r="K267" s="7"/>
      <c r="L267" s="7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21.0" customHeight="1">
      <c r="A268" s="1"/>
      <c r="B268" s="6"/>
      <c r="C268" s="5"/>
      <c r="D268" s="5"/>
      <c r="E268" s="5"/>
      <c r="F268" s="7"/>
      <c r="G268" s="5"/>
      <c r="H268" s="41"/>
      <c r="I268" s="6"/>
      <c r="J268" s="6"/>
      <c r="K268" s="7"/>
      <c r="L268" s="7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21.0" customHeight="1">
      <c r="A269" s="1"/>
      <c r="B269" s="6"/>
      <c r="C269" s="5"/>
      <c r="D269" s="5"/>
      <c r="E269" s="5"/>
      <c r="F269" s="7"/>
      <c r="G269" s="5"/>
      <c r="H269" s="41"/>
      <c r="I269" s="6"/>
      <c r="J269" s="6"/>
      <c r="K269" s="7"/>
      <c r="L269" s="7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21.0" customHeight="1">
      <c r="A270" s="1"/>
      <c r="B270" s="6"/>
      <c r="C270" s="5"/>
      <c r="D270" s="5"/>
      <c r="E270" s="5"/>
      <c r="F270" s="7"/>
      <c r="G270" s="5"/>
      <c r="H270" s="41"/>
      <c r="I270" s="6"/>
      <c r="J270" s="6"/>
      <c r="K270" s="7"/>
      <c r="L270" s="7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21.0" customHeight="1">
      <c r="A271" s="1"/>
      <c r="B271" s="6"/>
      <c r="C271" s="5"/>
      <c r="D271" s="5"/>
      <c r="E271" s="5"/>
      <c r="F271" s="7"/>
      <c r="G271" s="5"/>
      <c r="H271" s="41"/>
      <c r="I271" s="6"/>
      <c r="J271" s="6"/>
      <c r="K271" s="7"/>
      <c r="L271" s="7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21.0" customHeight="1">
      <c r="A272" s="1"/>
      <c r="B272" s="6"/>
      <c r="C272" s="5"/>
      <c r="D272" s="5"/>
      <c r="E272" s="5"/>
      <c r="F272" s="7"/>
      <c r="G272" s="5"/>
      <c r="H272" s="41"/>
      <c r="I272" s="6"/>
      <c r="J272" s="6"/>
      <c r="K272" s="7"/>
      <c r="L272" s="7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21.0" customHeight="1">
      <c r="A273" s="1"/>
      <c r="B273" s="6"/>
      <c r="C273" s="5"/>
      <c r="D273" s="5"/>
      <c r="E273" s="5"/>
      <c r="F273" s="7"/>
      <c r="G273" s="5"/>
      <c r="H273" s="41"/>
      <c r="I273" s="6"/>
      <c r="J273" s="6"/>
      <c r="K273" s="7"/>
      <c r="L273" s="7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21.0" customHeight="1">
      <c r="A274" s="1"/>
      <c r="B274" s="6"/>
      <c r="C274" s="5"/>
      <c r="D274" s="5"/>
      <c r="E274" s="5"/>
      <c r="F274" s="7"/>
      <c r="G274" s="5"/>
      <c r="H274" s="41"/>
      <c r="I274" s="6"/>
      <c r="J274" s="6"/>
      <c r="K274" s="7"/>
      <c r="L274" s="7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21.0" customHeight="1">
      <c r="A275" s="1"/>
      <c r="B275" s="6"/>
      <c r="C275" s="5"/>
      <c r="D275" s="5"/>
      <c r="E275" s="5"/>
      <c r="F275" s="7"/>
      <c r="G275" s="5"/>
      <c r="H275" s="41"/>
      <c r="I275" s="6"/>
      <c r="J275" s="6"/>
      <c r="K275" s="7"/>
      <c r="L275" s="7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21.0" customHeight="1">
      <c r="A276" s="1"/>
      <c r="B276" s="6"/>
      <c r="C276" s="5"/>
      <c r="D276" s="5"/>
      <c r="E276" s="5"/>
      <c r="F276" s="7"/>
      <c r="G276" s="5"/>
      <c r="H276" s="41"/>
      <c r="I276" s="6"/>
      <c r="J276" s="6"/>
      <c r="K276" s="7"/>
      <c r="L276" s="7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21.0" customHeight="1">
      <c r="A277" s="1"/>
      <c r="B277" s="6"/>
      <c r="C277" s="5"/>
      <c r="D277" s="5"/>
      <c r="E277" s="5"/>
      <c r="F277" s="7"/>
      <c r="G277" s="5"/>
      <c r="H277" s="41"/>
      <c r="I277" s="6"/>
      <c r="J277" s="6"/>
      <c r="K277" s="7"/>
      <c r="L277" s="7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21.0" customHeight="1">
      <c r="A278" s="1"/>
      <c r="B278" s="6"/>
      <c r="C278" s="5"/>
      <c r="D278" s="5"/>
      <c r="E278" s="5"/>
      <c r="F278" s="7"/>
      <c r="G278" s="5"/>
      <c r="H278" s="41"/>
      <c r="I278" s="6"/>
      <c r="J278" s="6"/>
      <c r="K278" s="7"/>
      <c r="L278" s="7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21.0" customHeight="1">
      <c r="A279" s="1"/>
      <c r="B279" s="6"/>
      <c r="C279" s="5"/>
      <c r="D279" s="5"/>
      <c r="E279" s="5"/>
      <c r="F279" s="7"/>
      <c r="G279" s="5"/>
      <c r="H279" s="41"/>
      <c r="I279" s="6"/>
      <c r="J279" s="6"/>
      <c r="K279" s="7"/>
      <c r="L279" s="7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21.0" customHeight="1">
      <c r="A280" s="1"/>
      <c r="B280" s="6"/>
      <c r="C280" s="5"/>
      <c r="D280" s="5"/>
      <c r="E280" s="5"/>
      <c r="F280" s="7"/>
      <c r="G280" s="5"/>
      <c r="H280" s="41"/>
      <c r="I280" s="6"/>
      <c r="J280" s="6"/>
      <c r="K280" s="7"/>
      <c r="L280" s="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21.0" customHeight="1">
      <c r="A281" s="1"/>
      <c r="B281" s="6"/>
      <c r="C281" s="5"/>
      <c r="D281" s="5"/>
      <c r="E281" s="5"/>
      <c r="F281" s="7"/>
      <c r="G281" s="5"/>
      <c r="H281" s="41"/>
      <c r="I281" s="6"/>
      <c r="J281" s="6"/>
      <c r="K281" s="7"/>
      <c r="L281" s="7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21.0" customHeight="1">
      <c r="A282" s="1"/>
      <c r="B282" s="6"/>
      <c r="C282" s="5"/>
      <c r="D282" s="5"/>
      <c r="E282" s="5"/>
      <c r="F282" s="7"/>
      <c r="G282" s="5"/>
      <c r="H282" s="41"/>
      <c r="I282" s="6"/>
      <c r="J282" s="6"/>
      <c r="K282" s="7"/>
      <c r="L282" s="7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21.0" customHeight="1">
      <c r="A283" s="1"/>
      <c r="B283" s="6"/>
      <c r="C283" s="5"/>
      <c r="D283" s="5"/>
      <c r="E283" s="5"/>
      <c r="F283" s="7"/>
      <c r="G283" s="5"/>
      <c r="H283" s="41"/>
      <c r="I283" s="6"/>
      <c r="J283" s="6"/>
      <c r="K283" s="7"/>
      <c r="L283" s="7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21.0" customHeight="1">
      <c r="A284" s="1"/>
      <c r="B284" s="6"/>
      <c r="C284" s="5"/>
      <c r="D284" s="5"/>
      <c r="E284" s="5"/>
      <c r="F284" s="7"/>
      <c r="G284" s="5"/>
      <c r="H284" s="41"/>
      <c r="I284" s="6"/>
      <c r="J284" s="6"/>
      <c r="K284" s="7"/>
      <c r="L284" s="7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21.0" customHeight="1">
      <c r="A285" s="1"/>
      <c r="B285" s="6"/>
      <c r="C285" s="5"/>
      <c r="D285" s="5"/>
      <c r="E285" s="5"/>
      <c r="F285" s="7"/>
      <c r="G285" s="5"/>
      <c r="H285" s="41"/>
      <c r="I285" s="6"/>
      <c r="J285" s="6"/>
      <c r="K285" s="7"/>
      <c r="L285" s="7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21.0" customHeight="1">
      <c r="A286" s="1"/>
      <c r="B286" s="6"/>
      <c r="C286" s="5"/>
      <c r="D286" s="5"/>
      <c r="E286" s="5"/>
      <c r="F286" s="7"/>
      <c r="G286" s="5"/>
      <c r="H286" s="41"/>
      <c r="I286" s="6"/>
      <c r="J286" s="6"/>
      <c r="K286" s="7"/>
      <c r="L286" s="7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21.0" customHeight="1">
      <c r="A287" s="1"/>
      <c r="B287" s="6"/>
      <c r="C287" s="5"/>
      <c r="D287" s="5"/>
      <c r="E287" s="5"/>
      <c r="F287" s="7"/>
      <c r="G287" s="5"/>
      <c r="H287" s="41"/>
      <c r="I287" s="6"/>
      <c r="J287" s="6"/>
      <c r="K287" s="7"/>
      <c r="L287" s="7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21.0" customHeight="1">
      <c r="A288" s="1"/>
      <c r="B288" s="6"/>
      <c r="C288" s="5"/>
      <c r="D288" s="5"/>
      <c r="E288" s="5"/>
      <c r="F288" s="7"/>
      <c r="G288" s="5"/>
      <c r="H288" s="41"/>
      <c r="I288" s="6"/>
      <c r="J288" s="6"/>
      <c r="K288" s="7"/>
      <c r="L288" s="7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21.0" customHeight="1">
      <c r="A289" s="1"/>
      <c r="B289" s="6"/>
      <c r="C289" s="5"/>
      <c r="D289" s="5"/>
      <c r="E289" s="5"/>
      <c r="F289" s="7"/>
      <c r="G289" s="5"/>
      <c r="H289" s="41"/>
      <c r="I289" s="6"/>
      <c r="J289" s="6"/>
      <c r="K289" s="7"/>
      <c r="L289" s="7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21.0" customHeight="1">
      <c r="A290" s="1"/>
      <c r="B290" s="6"/>
      <c r="C290" s="5"/>
      <c r="D290" s="5"/>
      <c r="E290" s="5"/>
      <c r="F290" s="7"/>
      <c r="G290" s="5"/>
      <c r="H290" s="41"/>
      <c r="I290" s="6"/>
      <c r="J290" s="6"/>
      <c r="K290" s="7"/>
      <c r="L290" s="7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21.0" customHeight="1">
      <c r="A291" s="1"/>
      <c r="B291" s="6"/>
      <c r="C291" s="5"/>
      <c r="D291" s="5"/>
      <c r="E291" s="5"/>
      <c r="F291" s="7"/>
      <c r="G291" s="5"/>
      <c r="H291" s="41"/>
      <c r="I291" s="6"/>
      <c r="J291" s="6"/>
      <c r="K291" s="7"/>
      <c r="L291" s="7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21.0" customHeight="1">
      <c r="A292" s="1"/>
      <c r="B292" s="6"/>
      <c r="C292" s="5"/>
      <c r="D292" s="5"/>
      <c r="E292" s="5"/>
      <c r="F292" s="7"/>
      <c r="G292" s="5"/>
      <c r="H292" s="41"/>
      <c r="I292" s="6"/>
      <c r="J292" s="6"/>
      <c r="K292" s="7"/>
      <c r="L292" s="7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21.0" customHeight="1">
      <c r="A293" s="1"/>
      <c r="B293" s="6"/>
      <c r="C293" s="5"/>
      <c r="D293" s="5"/>
      <c r="E293" s="5"/>
      <c r="F293" s="7"/>
      <c r="G293" s="5"/>
      <c r="H293" s="41"/>
      <c r="I293" s="6"/>
      <c r="J293" s="6"/>
      <c r="K293" s="7"/>
      <c r="L293" s="7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21.0" customHeight="1">
      <c r="A294" s="1"/>
      <c r="B294" s="6"/>
      <c r="C294" s="5"/>
      <c r="D294" s="5"/>
      <c r="E294" s="5"/>
      <c r="F294" s="7"/>
      <c r="G294" s="5"/>
      <c r="H294" s="41"/>
      <c r="I294" s="6"/>
      <c r="J294" s="6"/>
      <c r="K294" s="7"/>
      <c r="L294" s="7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21.0" customHeight="1">
      <c r="A295" s="1"/>
      <c r="B295" s="6"/>
      <c r="C295" s="5"/>
      <c r="D295" s="5"/>
      <c r="E295" s="5"/>
      <c r="F295" s="7"/>
      <c r="G295" s="5"/>
      <c r="H295" s="41"/>
      <c r="I295" s="6"/>
      <c r="J295" s="6"/>
      <c r="K295" s="7"/>
      <c r="L295" s="7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21.0" customHeight="1">
      <c r="A296" s="1"/>
      <c r="B296" s="6"/>
      <c r="C296" s="5"/>
      <c r="D296" s="5"/>
      <c r="E296" s="5"/>
      <c r="F296" s="7"/>
      <c r="G296" s="5"/>
      <c r="H296" s="41"/>
      <c r="I296" s="6"/>
      <c r="J296" s="6"/>
      <c r="K296" s="7"/>
      <c r="L296" s="7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21.0" customHeight="1">
      <c r="A297" s="1"/>
      <c r="B297" s="6"/>
      <c r="C297" s="5"/>
      <c r="D297" s="5"/>
      <c r="E297" s="5"/>
      <c r="F297" s="7"/>
      <c r="G297" s="5"/>
      <c r="H297" s="41"/>
      <c r="I297" s="6"/>
      <c r="J297" s="6"/>
      <c r="K297" s="7"/>
      <c r="L297" s="7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21.0" customHeight="1">
      <c r="A298" s="1"/>
      <c r="B298" s="6"/>
      <c r="C298" s="5"/>
      <c r="D298" s="5"/>
      <c r="E298" s="5"/>
      <c r="F298" s="7"/>
      <c r="G298" s="5"/>
      <c r="H298" s="41"/>
      <c r="I298" s="6"/>
      <c r="J298" s="6"/>
      <c r="K298" s="7"/>
      <c r="L298" s="7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21.0" customHeight="1">
      <c r="A299" s="1"/>
      <c r="B299" s="6"/>
      <c r="C299" s="5"/>
      <c r="D299" s="5"/>
      <c r="E299" s="5"/>
      <c r="F299" s="7"/>
      <c r="G299" s="5"/>
      <c r="H299" s="41"/>
      <c r="I299" s="6"/>
      <c r="J299" s="6"/>
      <c r="K299" s="7"/>
      <c r="L299" s="7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21.0" customHeight="1">
      <c r="A300" s="1"/>
      <c r="B300" s="6"/>
      <c r="C300" s="5"/>
      <c r="D300" s="5"/>
      <c r="E300" s="5"/>
      <c r="F300" s="7"/>
      <c r="G300" s="5"/>
      <c r="H300" s="41"/>
      <c r="I300" s="6"/>
      <c r="J300" s="6"/>
      <c r="K300" s="7"/>
      <c r="L300" s="7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21.0" customHeight="1">
      <c r="A301" s="1"/>
      <c r="B301" s="6"/>
      <c r="C301" s="5"/>
      <c r="D301" s="5"/>
      <c r="E301" s="5"/>
      <c r="F301" s="7"/>
      <c r="G301" s="5"/>
      <c r="H301" s="41"/>
      <c r="I301" s="6"/>
      <c r="J301" s="6"/>
      <c r="K301" s="7"/>
      <c r="L301" s="7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21.0" customHeight="1">
      <c r="A302" s="1"/>
      <c r="B302" s="6"/>
      <c r="C302" s="5"/>
      <c r="D302" s="5"/>
      <c r="E302" s="5"/>
      <c r="F302" s="7"/>
      <c r="G302" s="5"/>
      <c r="H302" s="41"/>
      <c r="I302" s="6"/>
      <c r="J302" s="6"/>
      <c r="K302" s="7"/>
      <c r="L302" s="7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21.0" customHeight="1">
      <c r="A303" s="1"/>
      <c r="B303" s="6"/>
      <c r="C303" s="5"/>
      <c r="D303" s="5"/>
      <c r="E303" s="5"/>
      <c r="F303" s="7"/>
      <c r="G303" s="5"/>
      <c r="H303" s="41"/>
      <c r="I303" s="6"/>
      <c r="J303" s="6"/>
      <c r="K303" s="7"/>
      <c r="L303" s="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21.0" customHeight="1">
      <c r="A304" s="1"/>
      <c r="B304" s="6"/>
      <c r="C304" s="5"/>
      <c r="D304" s="5"/>
      <c r="E304" s="5"/>
      <c r="F304" s="7"/>
      <c r="G304" s="5"/>
      <c r="H304" s="41"/>
      <c r="I304" s="6"/>
      <c r="J304" s="6"/>
      <c r="K304" s="7"/>
      <c r="L304" s="7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21.0" customHeight="1">
      <c r="A305" s="1"/>
      <c r="B305" s="6"/>
      <c r="C305" s="5"/>
      <c r="D305" s="5"/>
      <c r="E305" s="5"/>
      <c r="F305" s="7"/>
      <c r="G305" s="5"/>
      <c r="H305" s="41"/>
      <c r="I305" s="6"/>
      <c r="J305" s="6"/>
      <c r="K305" s="7"/>
      <c r="L305" s="7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21.0" customHeight="1">
      <c r="A306" s="1"/>
      <c r="B306" s="6"/>
      <c r="C306" s="5"/>
      <c r="D306" s="5"/>
      <c r="E306" s="5"/>
      <c r="F306" s="7"/>
      <c r="G306" s="5"/>
      <c r="H306" s="41"/>
      <c r="I306" s="6"/>
      <c r="J306" s="6"/>
      <c r="K306" s="7"/>
      <c r="L306" s="7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21.0" customHeight="1">
      <c r="A307" s="1"/>
      <c r="B307" s="6"/>
      <c r="C307" s="5"/>
      <c r="D307" s="5"/>
      <c r="E307" s="5"/>
      <c r="F307" s="7"/>
      <c r="G307" s="5"/>
      <c r="H307" s="41"/>
      <c r="I307" s="6"/>
      <c r="J307" s="6"/>
      <c r="K307" s="7"/>
      <c r="L307" s="7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21.0" customHeight="1">
      <c r="A308" s="1"/>
      <c r="B308" s="6"/>
      <c r="C308" s="5"/>
      <c r="D308" s="5"/>
      <c r="E308" s="5"/>
      <c r="F308" s="7"/>
      <c r="G308" s="5"/>
      <c r="H308" s="41"/>
      <c r="I308" s="6"/>
      <c r="J308" s="6"/>
      <c r="K308" s="7"/>
      <c r="L308" s="7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21.0" customHeight="1">
      <c r="A309" s="1"/>
      <c r="B309" s="6"/>
      <c r="C309" s="5"/>
      <c r="D309" s="5"/>
      <c r="E309" s="5"/>
      <c r="F309" s="7"/>
      <c r="G309" s="5"/>
      <c r="H309" s="41"/>
      <c r="I309" s="6"/>
      <c r="J309" s="6"/>
      <c r="K309" s="7"/>
      <c r="L309" s="7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21.0" customHeight="1">
      <c r="A310" s="1"/>
      <c r="B310" s="6"/>
      <c r="C310" s="5"/>
      <c r="D310" s="5"/>
      <c r="E310" s="5"/>
      <c r="F310" s="7"/>
      <c r="G310" s="5"/>
      <c r="H310" s="41"/>
      <c r="I310" s="6"/>
      <c r="J310" s="6"/>
      <c r="K310" s="7"/>
      <c r="L310" s="7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21.0" customHeight="1">
      <c r="A311" s="1"/>
      <c r="B311" s="6"/>
      <c r="C311" s="5"/>
      <c r="D311" s="5"/>
      <c r="E311" s="5"/>
      <c r="F311" s="7"/>
      <c r="G311" s="5"/>
      <c r="H311" s="41"/>
      <c r="I311" s="6"/>
      <c r="J311" s="6"/>
      <c r="K311" s="7"/>
      <c r="L311" s="7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21.0" customHeight="1">
      <c r="A312" s="1"/>
      <c r="B312" s="6"/>
      <c r="C312" s="5"/>
      <c r="D312" s="5"/>
      <c r="E312" s="5"/>
      <c r="F312" s="7"/>
      <c r="G312" s="5"/>
      <c r="H312" s="41"/>
      <c r="I312" s="6"/>
      <c r="J312" s="6"/>
      <c r="K312" s="7"/>
      <c r="L312" s="7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21.0" customHeight="1">
      <c r="A313" s="1"/>
      <c r="B313" s="6"/>
      <c r="C313" s="5"/>
      <c r="D313" s="5"/>
      <c r="E313" s="5"/>
      <c r="F313" s="7"/>
      <c r="G313" s="5"/>
      <c r="H313" s="41"/>
      <c r="I313" s="6"/>
      <c r="J313" s="6"/>
      <c r="K313" s="7"/>
      <c r="L313" s="7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21.0" customHeight="1">
      <c r="A314" s="1"/>
      <c r="B314" s="6"/>
      <c r="C314" s="5"/>
      <c r="D314" s="5"/>
      <c r="E314" s="5"/>
      <c r="F314" s="7"/>
      <c r="G314" s="5"/>
      <c r="H314" s="41"/>
      <c r="I314" s="6"/>
      <c r="J314" s="6"/>
      <c r="K314" s="7"/>
      <c r="L314" s="7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21.0" customHeight="1">
      <c r="A315" s="1"/>
      <c r="B315" s="6"/>
      <c r="C315" s="5"/>
      <c r="D315" s="5"/>
      <c r="E315" s="5"/>
      <c r="F315" s="7"/>
      <c r="G315" s="5"/>
      <c r="H315" s="41"/>
      <c r="I315" s="6"/>
      <c r="J315" s="6"/>
      <c r="K315" s="7"/>
      <c r="L315" s="7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21.0" customHeight="1">
      <c r="A316" s="1"/>
      <c r="B316" s="6"/>
      <c r="C316" s="5"/>
      <c r="D316" s="5"/>
      <c r="E316" s="5"/>
      <c r="F316" s="7"/>
      <c r="G316" s="5"/>
      <c r="H316" s="41"/>
      <c r="I316" s="6"/>
      <c r="J316" s="6"/>
      <c r="K316" s="7"/>
      <c r="L316" s="7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21.0" customHeight="1">
      <c r="A317" s="1"/>
      <c r="B317" s="6"/>
      <c r="C317" s="5"/>
      <c r="D317" s="5"/>
      <c r="E317" s="5"/>
      <c r="F317" s="7"/>
      <c r="G317" s="5"/>
      <c r="H317" s="41"/>
      <c r="I317" s="6"/>
      <c r="J317" s="6"/>
      <c r="K317" s="7"/>
      <c r="L317" s="7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21.0" customHeight="1">
      <c r="A318" s="1"/>
      <c r="B318" s="6"/>
      <c r="C318" s="5"/>
      <c r="D318" s="5"/>
      <c r="E318" s="5"/>
      <c r="F318" s="7"/>
      <c r="G318" s="5"/>
      <c r="H318" s="41"/>
      <c r="I318" s="6"/>
      <c r="J318" s="6"/>
      <c r="K318" s="7"/>
      <c r="L318" s="7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21.0" customHeight="1">
      <c r="A319" s="1"/>
      <c r="B319" s="6"/>
      <c r="C319" s="5"/>
      <c r="D319" s="5"/>
      <c r="E319" s="5"/>
      <c r="F319" s="7"/>
      <c r="G319" s="5"/>
      <c r="H319" s="41"/>
      <c r="I319" s="6"/>
      <c r="J319" s="6"/>
      <c r="K319" s="7"/>
      <c r="L319" s="7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21.0" customHeight="1">
      <c r="A320" s="1"/>
      <c r="B320" s="6"/>
      <c r="C320" s="5"/>
      <c r="D320" s="5"/>
      <c r="E320" s="5"/>
      <c r="F320" s="7"/>
      <c r="G320" s="5"/>
      <c r="H320" s="41"/>
      <c r="I320" s="6"/>
      <c r="J320" s="6"/>
      <c r="K320" s="7"/>
      <c r="L320" s="7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21.0" customHeight="1">
      <c r="A321" s="1"/>
      <c r="B321" s="6"/>
      <c r="C321" s="5"/>
      <c r="D321" s="5"/>
      <c r="E321" s="5"/>
      <c r="F321" s="7"/>
      <c r="G321" s="5"/>
      <c r="H321" s="41"/>
      <c r="I321" s="6"/>
      <c r="J321" s="6"/>
      <c r="K321" s="7"/>
      <c r="L321" s="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21.0" customHeight="1">
      <c r="A322" s="1"/>
      <c r="B322" s="6"/>
      <c r="C322" s="5"/>
      <c r="D322" s="5"/>
      <c r="E322" s="5"/>
      <c r="F322" s="7"/>
      <c r="G322" s="5"/>
      <c r="H322" s="41"/>
      <c r="I322" s="6"/>
      <c r="J322" s="6"/>
      <c r="K322" s="7"/>
      <c r="L322" s="7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21.0" customHeight="1">
      <c r="A323" s="1"/>
      <c r="B323" s="6"/>
      <c r="C323" s="5"/>
      <c r="D323" s="5"/>
      <c r="E323" s="5"/>
      <c r="F323" s="7"/>
      <c r="G323" s="5"/>
      <c r="H323" s="41"/>
      <c r="I323" s="6"/>
      <c r="J323" s="6"/>
      <c r="K323" s="7"/>
      <c r="L323" s="7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21.0" customHeight="1">
      <c r="A324" s="1"/>
      <c r="B324" s="6"/>
      <c r="C324" s="5"/>
      <c r="D324" s="5"/>
      <c r="E324" s="5"/>
      <c r="F324" s="7"/>
      <c r="G324" s="5"/>
      <c r="H324" s="41"/>
      <c r="I324" s="6"/>
      <c r="J324" s="6"/>
      <c r="K324" s="7"/>
      <c r="L324" s="7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21.0" customHeight="1">
      <c r="A325" s="1"/>
      <c r="B325" s="6"/>
      <c r="C325" s="5"/>
      <c r="D325" s="5"/>
      <c r="E325" s="5"/>
      <c r="F325" s="7"/>
      <c r="G325" s="5"/>
      <c r="H325" s="41"/>
      <c r="I325" s="6"/>
      <c r="J325" s="6"/>
      <c r="K325" s="7"/>
      <c r="L325" s="7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21.0" customHeight="1">
      <c r="A326" s="1"/>
      <c r="B326" s="6"/>
      <c r="C326" s="5"/>
      <c r="D326" s="5"/>
      <c r="E326" s="5"/>
      <c r="F326" s="7"/>
      <c r="G326" s="5"/>
      <c r="H326" s="41"/>
      <c r="I326" s="6"/>
      <c r="J326" s="6"/>
      <c r="K326" s="7"/>
      <c r="L326" s="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21.0" customHeight="1">
      <c r="A327" s="1"/>
      <c r="B327" s="6"/>
      <c r="C327" s="5"/>
      <c r="D327" s="5"/>
      <c r="E327" s="5"/>
      <c r="F327" s="7"/>
      <c r="G327" s="5"/>
      <c r="H327" s="41"/>
      <c r="I327" s="6"/>
      <c r="J327" s="6"/>
      <c r="K327" s="7"/>
      <c r="L327" s="7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21.0" customHeight="1">
      <c r="A328" s="1"/>
      <c r="B328" s="6"/>
      <c r="C328" s="5"/>
      <c r="D328" s="5"/>
      <c r="E328" s="5"/>
      <c r="F328" s="7"/>
      <c r="G328" s="5"/>
      <c r="H328" s="41"/>
      <c r="I328" s="6"/>
      <c r="J328" s="6"/>
      <c r="K328" s="7"/>
      <c r="L328" s="7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21.0" customHeight="1">
      <c r="A329" s="1"/>
      <c r="B329" s="6"/>
      <c r="C329" s="5"/>
      <c r="D329" s="5"/>
      <c r="E329" s="5"/>
      <c r="F329" s="7"/>
      <c r="G329" s="5"/>
      <c r="H329" s="41"/>
      <c r="I329" s="6"/>
      <c r="J329" s="6"/>
      <c r="K329" s="7"/>
      <c r="L329" s="7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21.0" customHeight="1">
      <c r="A330" s="1"/>
      <c r="B330" s="6"/>
      <c r="C330" s="5"/>
      <c r="D330" s="5"/>
      <c r="E330" s="5"/>
      <c r="F330" s="7"/>
      <c r="G330" s="5"/>
      <c r="H330" s="41"/>
      <c r="I330" s="6"/>
      <c r="J330" s="6"/>
      <c r="K330" s="7"/>
      <c r="L330" s="7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21.0" customHeight="1">
      <c r="A331" s="1"/>
      <c r="B331" s="6"/>
      <c r="C331" s="5"/>
      <c r="D331" s="5"/>
      <c r="E331" s="5"/>
      <c r="F331" s="7"/>
      <c r="G331" s="5"/>
      <c r="H331" s="41"/>
      <c r="I331" s="6"/>
      <c r="J331" s="6"/>
      <c r="K331" s="7"/>
      <c r="L331" s="7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21.0" customHeight="1">
      <c r="A332" s="1"/>
      <c r="B332" s="6"/>
      <c r="C332" s="5"/>
      <c r="D332" s="5"/>
      <c r="E332" s="5"/>
      <c r="F332" s="7"/>
      <c r="G332" s="5"/>
      <c r="H332" s="41"/>
      <c r="I332" s="6"/>
      <c r="J332" s="6"/>
      <c r="K332" s="7"/>
      <c r="L332" s="7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21.0" customHeight="1">
      <c r="A333" s="1"/>
      <c r="B333" s="6"/>
      <c r="C333" s="5"/>
      <c r="D333" s="5"/>
      <c r="E333" s="5"/>
      <c r="F333" s="7"/>
      <c r="G333" s="5"/>
      <c r="H333" s="41"/>
      <c r="I333" s="6"/>
      <c r="J333" s="6"/>
      <c r="K333" s="7"/>
      <c r="L333" s="7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21.0" customHeight="1">
      <c r="A334" s="1"/>
      <c r="B334" s="6"/>
      <c r="C334" s="5"/>
      <c r="D334" s="5"/>
      <c r="E334" s="5"/>
      <c r="F334" s="7"/>
      <c r="G334" s="5"/>
      <c r="H334" s="41"/>
      <c r="I334" s="6"/>
      <c r="J334" s="6"/>
      <c r="K334" s="7"/>
      <c r="L334" s="7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21.0" customHeight="1">
      <c r="A335" s="1"/>
      <c r="B335" s="6"/>
      <c r="C335" s="5"/>
      <c r="D335" s="5"/>
      <c r="E335" s="5"/>
      <c r="F335" s="7"/>
      <c r="G335" s="5"/>
      <c r="H335" s="41"/>
      <c r="I335" s="6"/>
      <c r="J335" s="6"/>
      <c r="K335" s="7"/>
      <c r="L335" s="7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21.0" customHeight="1">
      <c r="A336" s="1"/>
      <c r="B336" s="6"/>
      <c r="C336" s="5"/>
      <c r="D336" s="5"/>
      <c r="E336" s="5"/>
      <c r="F336" s="7"/>
      <c r="G336" s="5"/>
      <c r="H336" s="41"/>
      <c r="I336" s="6"/>
      <c r="J336" s="6"/>
      <c r="K336" s="7"/>
      <c r="L336" s="7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21.0" customHeight="1">
      <c r="A337" s="1"/>
      <c r="B337" s="6"/>
      <c r="C337" s="5"/>
      <c r="D337" s="5"/>
      <c r="E337" s="5"/>
      <c r="F337" s="7"/>
      <c r="G337" s="5"/>
      <c r="H337" s="41"/>
      <c r="I337" s="6"/>
      <c r="J337" s="6"/>
      <c r="K337" s="7"/>
      <c r="L337" s="7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21.0" customHeight="1">
      <c r="A338" s="1"/>
      <c r="B338" s="6"/>
      <c r="C338" s="5"/>
      <c r="D338" s="5"/>
      <c r="E338" s="5"/>
      <c r="F338" s="7"/>
      <c r="G338" s="5"/>
      <c r="H338" s="41"/>
      <c r="I338" s="6"/>
      <c r="J338" s="6"/>
      <c r="K338" s="7"/>
      <c r="L338" s="7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21.0" customHeight="1">
      <c r="A339" s="1"/>
      <c r="B339" s="6"/>
      <c r="C339" s="5"/>
      <c r="D339" s="5"/>
      <c r="E339" s="5"/>
      <c r="F339" s="7"/>
      <c r="G339" s="5"/>
      <c r="H339" s="41"/>
      <c r="I339" s="6"/>
      <c r="J339" s="6"/>
      <c r="K339" s="7"/>
      <c r="L339" s="7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21.0" customHeight="1">
      <c r="A340" s="1"/>
      <c r="B340" s="6"/>
      <c r="C340" s="5"/>
      <c r="D340" s="5"/>
      <c r="E340" s="5"/>
      <c r="F340" s="7"/>
      <c r="G340" s="5"/>
      <c r="H340" s="41"/>
      <c r="I340" s="6"/>
      <c r="J340" s="6"/>
      <c r="K340" s="7"/>
      <c r="L340" s="7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21.0" customHeight="1">
      <c r="A341" s="1"/>
      <c r="B341" s="6"/>
      <c r="C341" s="5"/>
      <c r="D341" s="5"/>
      <c r="E341" s="5"/>
      <c r="F341" s="7"/>
      <c r="G341" s="5"/>
      <c r="H341" s="41"/>
      <c r="I341" s="6"/>
      <c r="J341" s="6"/>
      <c r="K341" s="7"/>
      <c r="L341" s="7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21.0" customHeight="1">
      <c r="A342" s="1"/>
      <c r="B342" s="6"/>
      <c r="C342" s="5"/>
      <c r="D342" s="5"/>
      <c r="E342" s="5"/>
      <c r="F342" s="7"/>
      <c r="G342" s="5"/>
      <c r="H342" s="41"/>
      <c r="I342" s="6"/>
      <c r="J342" s="6"/>
      <c r="K342" s="7"/>
      <c r="L342" s="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21.0" customHeight="1">
      <c r="A343" s="1"/>
      <c r="B343" s="6"/>
      <c r="C343" s="5"/>
      <c r="D343" s="5"/>
      <c r="E343" s="5"/>
      <c r="F343" s="7"/>
      <c r="G343" s="5"/>
      <c r="H343" s="41"/>
      <c r="I343" s="6"/>
      <c r="J343" s="6"/>
      <c r="K343" s="7"/>
      <c r="L343" s="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21.0" customHeight="1">
      <c r="A344" s="1"/>
      <c r="B344" s="6"/>
      <c r="C344" s="5"/>
      <c r="D344" s="5"/>
      <c r="E344" s="5"/>
      <c r="F344" s="7"/>
      <c r="G344" s="5"/>
      <c r="H344" s="41"/>
      <c r="I344" s="6"/>
      <c r="J344" s="6"/>
      <c r="K344" s="7"/>
      <c r="L344" s="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21.0" customHeight="1">
      <c r="A345" s="1"/>
      <c r="B345" s="6"/>
      <c r="C345" s="5"/>
      <c r="D345" s="5"/>
      <c r="E345" s="5"/>
      <c r="F345" s="7"/>
      <c r="G345" s="5"/>
      <c r="H345" s="41"/>
      <c r="I345" s="6"/>
      <c r="J345" s="6"/>
      <c r="K345" s="7"/>
      <c r="L345" s="7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21.0" customHeight="1">
      <c r="A346" s="1"/>
      <c r="B346" s="6"/>
      <c r="C346" s="5"/>
      <c r="D346" s="5"/>
      <c r="E346" s="5"/>
      <c r="F346" s="7"/>
      <c r="G346" s="5"/>
      <c r="H346" s="41"/>
      <c r="I346" s="6"/>
      <c r="J346" s="6"/>
      <c r="K346" s="7"/>
      <c r="L346" s="7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21.0" customHeight="1">
      <c r="A347" s="1"/>
      <c r="B347" s="6"/>
      <c r="C347" s="5"/>
      <c r="D347" s="5"/>
      <c r="E347" s="5"/>
      <c r="F347" s="7"/>
      <c r="G347" s="5"/>
      <c r="H347" s="41"/>
      <c r="I347" s="6"/>
      <c r="J347" s="6"/>
      <c r="K347" s="7"/>
      <c r="L347" s="7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21.0" customHeight="1">
      <c r="A348" s="1"/>
      <c r="B348" s="6"/>
      <c r="C348" s="5"/>
      <c r="D348" s="5"/>
      <c r="E348" s="5"/>
      <c r="F348" s="7"/>
      <c r="G348" s="5"/>
      <c r="H348" s="41"/>
      <c r="I348" s="6"/>
      <c r="J348" s="6"/>
      <c r="K348" s="7"/>
      <c r="L348" s="7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21.0" customHeight="1">
      <c r="A349" s="1"/>
      <c r="B349" s="6"/>
      <c r="C349" s="5"/>
      <c r="D349" s="5"/>
      <c r="E349" s="5"/>
      <c r="F349" s="7"/>
      <c r="G349" s="5"/>
      <c r="H349" s="41"/>
      <c r="I349" s="6"/>
      <c r="J349" s="6"/>
      <c r="K349" s="7"/>
      <c r="L349" s="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21.0" customHeight="1">
      <c r="A350" s="1"/>
      <c r="B350" s="6"/>
      <c r="C350" s="5"/>
      <c r="D350" s="5"/>
      <c r="E350" s="5"/>
      <c r="F350" s="7"/>
      <c r="G350" s="5"/>
      <c r="H350" s="41"/>
      <c r="I350" s="6"/>
      <c r="J350" s="6"/>
      <c r="K350" s="7"/>
      <c r="L350" s="7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21.0" customHeight="1">
      <c r="A351" s="1"/>
      <c r="B351" s="6"/>
      <c r="C351" s="5"/>
      <c r="D351" s="5"/>
      <c r="E351" s="5"/>
      <c r="F351" s="7"/>
      <c r="G351" s="5"/>
      <c r="H351" s="41"/>
      <c r="I351" s="6"/>
      <c r="J351" s="6"/>
      <c r="K351" s="7"/>
      <c r="L351" s="7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21.0" customHeight="1">
      <c r="A352" s="1"/>
      <c r="B352" s="6"/>
      <c r="C352" s="5"/>
      <c r="D352" s="5"/>
      <c r="E352" s="5"/>
      <c r="F352" s="7"/>
      <c r="G352" s="5"/>
      <c r="H352" s="41"/>
      <c r="I352" s="6"/>
      <c r="J352" s="6"/>
      <c r="K352" s="7"/>
      <c r="L352" s="7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21.0" customHeight="1">
      <c r="A353" s="1"/>
      <c r="B353" s="6"/>
      <c r="C353" s="5"/>
      <c r="D353" s="5"/>
      <c r="E353" s="5"/>
      <c r="F353" s="7"/>
      <c r="G353" s="5"/>
      <c r="H353" s="41"/>
      <c r="I353" s="6"/>
      <c r="J353" s="6"/>
      <c r="K353" s="7"/>
      <c r="L353" s="7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21.0" customHeight="1">
      <c r="A354" s="1"/>
      <c r="B354" s="6"/>
      <c r="C354" s="5"/>
      <c r="D354" s="5"/>
      <c r="E354" s="5"/>
      <c r="F354" s="7"/>
      <c r="G354" s="5"/>
      <c r="H354" s="41"/>
      <c r="I354" s="6"/>
      <c r="J354" s="6"/>
      <c r="K354" s="7"/>
      <c r="L354" s="7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21.0" customHeight="1">
      <c r="A355" s="1"/>
      <c r="B355" s="6"/>
      <c r="C355" s="5"/>
      <c r="D355" s="5"/>
      <c r="E355" s="5"/>
      <c r="F355" s="7"/>
      <c r="G355" s="5"/>
      <c r="H355" s="41"/>
      <c r="I355" s="6"/>
      <c r="J355" s="6"/>
      <c r="K355" s="7"/>
      <c r="L355" s="7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21.0" customHeight="1">
      <c r="A356" s="1"/>
      <c r="B356" s="6"/>
      <c r="C356" s="5"/>
      <c r="D356" s="5"/>
      <c r="E356" s="5"/>
      <c r="F356" s="7"/>
      <c r="G356" s="5"/>
      <c r="H356" s="41"/>
      <c r="I356" s="6"/>
      <c r="J356" s="6"/>
      <c r="K356" s="7"/>
      <c r="L356" s="7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21.0" customHeight="1">
      <c r="A357" s="1"/>
      <c r="B357" s="6"/>
      <c r="C357" s="5"/>
      <c r="D357" s="5"/>
      <c r="E357" s="5"/>
      <c r="F357" s="7"/>
      <c r="G357" s="5"/>
      <c r="H357" s="41"/>
      <c r="I357" s="6"/>
      <c r="J357" s="6"/>
      <c r="K357" s="7"/>
      <c r="L357" s="7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21.0" customHeight="1">
      <c r="A358" s="1"/>
      <c r="B358" s="6"/>
      <c r="C358" s="5"/>
      <c r="D358" s="5"/>
      <c r="E358" s="5"/>
      <c r="F358" s="7"/>
      <c r="G358" s="5"/>
      <c r="H358" s="41"/>
      <c r="I358" s="6"/>
      <c r="J358" s="6"/>
      <c r="K358" s="7"/>
      <c r="L358" s="7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21.0" customHeight="1">
      <c r="A359" s="1"/>
      <c r="B359" s="6"/>
      <c r="C359" s="5"/>
      <c r="D359" s="5"/>
      <c r="E359" s="5"/>
      <c r="F359" s="7"/>
      <c r="G359" s="5"/>
      <c r="H359" s="41"/>
      <c r="I359" s="6"/>
      <c r="J359" s="6"/>
      <c r="K359" s="7"/>
      <c r="L359" s="7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21.0" customHeight="1">
      <c r="A360" s="1"/>
      <c r="B360" s="6"/>
      <c r="C360" s="5"/>
      <c r="D360" s="5"/>
      <c r="E360" s="5"/>
      <c r="F360" s="7"/>
      <c r="G360" s="5"/>
      <c r="H360" s="41"/>
      <c r="I360" s="6"/>
      <c r="J360" s="6"/>
      <c r="K360" s="7"/>
      <c r="L360" s="7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21.0" customHeight="1">
      <c r="A361" s="1"/>
      <c r="B361" s="6"/>
      <c r="C361" s="5"/>
      <c r="D361" s="5"/>
      <c r="E361" s="5"/>
      <c r="F361" s="7"/>
      <c r="G361" s="5"/>
      <c r="H361" s="41"/>
      <c r="I361" s="6"/>
      <c r="J361" s="6"/>
      <c r="K361" s="7"/>
      <c r="L361" s="7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21.0" customHeight="1">
      <c r="A362" s="1"/>
      <c r="B362" s="6"/>
      <c r="C362" s="5"/>
      <c r="D362" s="5"/>
      <c r="E362" s="5"/>
      <c r="F362" s="7"/>
      <c r="G362" s="5"/>
      <c r="H362" s="41"/>
      <c r="I362" s="6"/>
      <c r="J362" s="6"/>
      <c r="K362" s="7"/>
      <c r="L362" s="7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21.0" customHeight="1">
      <c r="A363" s="1"/>
      <c r="B363" s="6"/>
      <c r="C363" s="5"/>
      <c r="D363" s="5"/>
      <c r="E363" s="5"/>
      <c r="F363" s="7"/>
      <c r="G363" s="5"/>
      <c r="H363" s="41"/>
      <c r="I363" s="6"/>
      <c r="J363" s="6"/>
      <c r="K363" s="7"/>
      <c r="L363" s="7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21.0" customHeight="1">
      <c r="A364" s="1"/>
      <c r="B364" s="6"/>
      <c r="C364" s="5"/>
      <c r="D364" s="5"/>
      <c r="E364" s="5"/>
      <c r="F364" s="7"/>
      <c r="G364" s="5"/>
      <c r="H364" s="41"/>
      <c r="I364" s="6"/>
      <c r="J364" s="6"/>
      <c r="K364" s="7"/>
      <c r="L364" s="7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21.0" customHeight="1">
      <c r="A365" s="1"/>
      <c r="B365" s="6"/>
      <c r="C365" s="5"/>
      <c r="D365" s="5"/>
      <c r="E365" s="5"/>
      <c r="F365" s="7"/>
      <c r="G365" s="5"/>
      <c r="H365" s="41"/>
      <c r="I365" s="6"/>
      <c r="J365" s="6"/>
      <c r="K365" s="7"/>
      <c r="L365" s="7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21.0" customHeight="1">
      <c r="A366" s="1"/>
      <c r="B366" s="6"/>
      <c r="C366" s="5"/>
      <c r="D366" s="5"/>
      <c r="E366" s="5"/>
      <c r="F366" s="7"/>
      <c r="G366" s="5"/>
      <c r="H366" s="41"/>
      <c r="I366" s="6"/>
      <c r="J366" s="6"/>
      <c r="K366" s="7"/>
      <c r="L366" s="7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21.0" customHeight="1">
      <c r="A367" s="1"/>
      <c r="B367" s="6"/>
      <c r="C367" s="5"/>
      <c r="D367" s="5"/>
      <c r="E367" s="5"/>
      <c r="F367" s="7"/>
      <c r="G367" s="5"/>
      <c r="H367" s="41"/>
      <c r="I367" s="6"/>
      <c r="J367" s="6"/>
      <c r="K367" s="7"/>
      <c r="L367" s="7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21.0" customHeight="1">
      <c r="A368" s="1"/>
      <c r="B368" s="6"/>
      <c r="C368" s="5"/>
      <c r="D368" s="5"/>
      <c r="E368" s="5"/>
      <c r="F368" s="7"/>
      <c r="G368" s="5"/>
      <c r="H368" s="41"/>
      <c r="I368" s="6"/>
      <c r="J368" s="6"/>
      <c r="K368" s="7"/>
      <c r="L368" s="7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21.0" customHeight="1">
      <c r="A369" s="1"/>
      <c r="B369" s="6"/>
      <c r="C369" s="5"/>
      <c r="D369" s="5"/>
      <c r="E369" s="5"/>
      <c r="F369" s="7"/>
      <c r="G369" s="5"/>
      <c r="H369" s="41"/>
      <c r="I369" s="6"/>
      <c r="J369" s="6"/>
      <c r="K369" s="7"/>
      <c r="L369" s="7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21.0" customHeight="1">
      <c r="A370" s="1"/>
      <c r="B370" s="6"/>
      <c r="C370" s="5"/>
      <c r="D370" s="5"/>
      <c r="E370" s="5"/>
      <c r="F370" s="7"/>
      <c r="G370" s="5"/>
      <c r="H370" s="41"/>
      <c r="I370" s="6"/>
      <c r="J370" s="6"/>
      <c r="K370" s="7"/>
      <c r="L370" s="7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21.0" customHeight="1">
      <c r="A371" s="1"/>
      <c r="B371" s="6"/>
      <c r="C371" s="5"/>
      <c r="D371" s="5"/>
      <c r="E371" s="5"/>
      <c r="F371" s="7"/>
      <c r="G371" s="5"/>
      <c r="H371" s="41"/>
      <c r="I371" s="6"/>
      <c r="J371" s="6"/>
      <c r="K371" s="7"/>
      <c r="L371" s="7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21.0" customHeight="1">
      <c r="A372" s="1"/>
      <c r="B372" s="6"/>
      <c r="C372" s="5"/>
      <c r="D372" s="5"/>
      <c r="E372" s="5"/>
      <c r="F372" s="7"/>
      <c r="G372" s="5"/>
      <c r="H372" s="41"/>
      <c r="I372" s="6"/>
      <c r="J372" s="6"/>
      <c r="K372" s="7"/>
      <c r="L372" s="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21.0" customHeight="1">
      <c r="A373" s="1"/>
      <c r="B373" s="6"/>
      <c r="C373" s="5"/>
      <c r="D373" s="5"/>
      <c r="E373" s="5"/>
      <c r="F373" s="7"/>
      <c r="G373" s="5"/>
      <c r="H373" s="41"/>
      <c r="I373" s="6"/>
      <c r="J373" s="6"/>
      <c r="K373" s="7"/>
      <c r="L373" s="7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21.0" customHeight="1">
      <c r="A374" s="1"/>
      <c r="B374" s="6"/>
      <c r="C374" s="5"/>
      <c r="D374" s="5"/>
      <c r="E374" s="5"/>
      <c r="F374" s="7"/>
      <c r="G374" s="5"/>
      <c r="H374" s="41"/>
      <c r="I374" s="6"/>
      <c r="J374" s="6"/>
      <c r="K374" s="7"/>
      <c r="L374" s="7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21.0" customHeight="1">
      <c r="A375" s="1"/>
      <c r="B375" s="6"/>
      <c r="C375" s="5"/>
      <c r="D375" s="5"/>
      <c r="E375" s="5"/>
      <c r="F375" s="7"/>
      <c r="G375" s="5"/>
      <c r="H375" s="41"/>
      <c r="I375" s="6"/>
      <c r="J375" s="6"/>
      <c r="K375" s="7"/>
      <c r="L375" s="7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21.0" customHeight="1">
      <c r="A376" s="1"/>
      <c r="B376" s="6"/>
      <c r="C376" s="5"/>
      <c r="D376" s="5"/>
      <c r="E376" s="5"/>
      <c r="F376" s="7"/>
      <c r="G376" s="5"/>
      <c r="H376" s="41"/>
      <c r="I376" s="6"/>
      <c r="J376" s="6"/>
      <c r="K376" s="7"/>
      <c r="L376" s="7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21.0" customHeight="1">
      <c r="A377" s="1"/>
      <c r="B377" s="6"/>
      <c r="C377" s="5"/>
      <c r="D377" s="5"/>
      <c r="E377" s="5"/>
      <c r="F377" s="7"/>
      <c r="G377" s="5"/>
      <c r="H377" s="41"/>
      <c r="I377" s="6"/>
      <c r="J377" s="6"/>
      <c r="K377" s="7"/>
      <c r="L377" s="7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21.0" customHeight="1">
      <c r="A378" s="1"/>
      <c r="B378" s="6"/>
      <c r="C378" s="5"/>
      <c r="D378" s="5"/>
      <c r="E378" s="5"/>
      <c r="F378" s="7"/>
      <c r="G378" s="5"/>
      <c r="H378" s="41"/>
      <c r="I378" s="6"/>
      <c r="J378" s="6"/>
      <c r="K378" s="7"/>
      <c r="L378" s="7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21.0" customHeight="1">
      <c r="A379" s="1"/>
      <c r="B379" s="6"/>
      <c r="C379" s="5"/>
      <c r="D379" s="5"/>
      <c r="E379" s="5"/>
      <c r="F379" s="7"/>
      <c r="G379" s="5"/>
      <c r="H379" s="41"/>
      <c r="I379" s="6"/>
      <c r="J379" s="6"/>
      <c r="K379" s="7"/>
      <c r="L379" s="7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21.0" customHeight="1">
      <c r="A380" s="1"/>
      <c r="B380" s="6"/>
      <c r="C380" s="5"/>
      <c r="D380" s="5"/>
      <c r="E380" s="5"/>
      <c r="F380" s="7"/>
      <c r="G380" s="5"/>
      <c r="H380" s="41"/>
      <c r="I380" s="6"/>
      <c r="J380" s="6"/>
      <c r="K380" s="7"/>
      <c r="L380" s="7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21.0" customHeight="1">
      <c r="A381" s="1"/>
      <c r="B381" s="6"/>
      <c r="C381" s="5"/>
      <c r="D381" s="5"/>
      <c r="E381" s="5"/>
      <c r="F381" s="7"/>
      <c r="G381" s="5"/>
      <c r="H381" s="41"/>
      <c r="I381" s="6"/>
      <c r="J381" s="6"/>
      <c r="K381" s="7"/>
      <c r="L381" s="7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21.0" customHeight="1">
      <c r="A382" s="1"/>
      <c r="B382" s="6"/>
      <c r="C382" s="5"/>
      <c r="D382" s="5"/>
      <c r="E382" s="5"/>
      <c r="F382" s="7"/>
      <c r="G382" s="5"/>
      <c r="H382" s="41"/>
      <c r="I382" s="6"/>
      <c r="J382" s="6"/>
      <c r="K382" s="7"/>
      <c r="L382" s="7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21.0" customHeight="1">
      <c r="A383" s="1"/>
      <c r="B383" s="6"/>
      <c r="C383" s="5"/>
      <c r="D383" s="5"/>
      <c r="E383" s="5"/>
      <c r="F383" s="7"/>
      <c r="G383" s="5"/>
      <c r="H383" s="41"/>
      <c r="I383" s="6"/>
      <c r="J383" s="6"/>
      <c r="K383" s="7"/>
      <c r="L383" s="7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21.0" customHeight="1">
      <c r="A384" s="1"/>
      <c r="B384" s="6"/>
      <c r="C384" s="5"/>
      <c r="D384" s="5"/>
      <c r="E384" s="5"/>
      <c r="F384" s="7"/>
      <c r="G384" s="5"/>
      <c r="H384" s="41"/>
      <c r="I384" s="6"/>
      <c r="J384" s="6"/>
      <c r="K384" s="7"/>
      <c r="L384" s="7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21.0" customHeight="1">
      <c r="A385" s="1"/>
      <c r="B385" s="6"/>
      <c r="C385" s="5"/>
      <c r="D385" s="5"/>
      <c r="E385" s="5"/>
      <c r="F385" s="7"/>
      <c r="G385" s="5"/>
      <c r="H385" s="41"/>
      <c r="I385" s="6"/>
      <c r="J385" s="6"/>
      <c r="K385" s="7"/>
      <c r="L385" s="7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21.0" customHeight="1">
      <c r="A386" s="1"/>
      <c r="B386" s="6"/>
      <c r="C386" s="5"/>
      <c r="D386" s="5"/>
      <c r="E386" s="5"/>
      <c r="F386" s="7"/>
      <c r="G386" s="5"/>
      <c r="H386" s="41"/>
      <c r="I386" s="6"/>
      <c r="J386" s="6"/>
      <c r="K386" s="7"/>
      <c r="L386" s="7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21.0" customHeight="1">
      <c r="A387" s="1"/>
      <c r="B387" s="6"/>
      <c r="C387" s="5"/>
      <c r="D387" s="5"/>
      <c r="E387" s="5"/>
      <c r="F387" s="7"/>
      <c r="G387" s="5"/>
      <c r="H387" s="41"/>
      <c r="I387" s="6"/>
      <c r="J387" s="6"/>
      <c r="K387" s="7"/>
      <c r="L387" s="7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21.0" customHeight="1">
      <c r="A388" s="1"/>
      <c r="B388" s="6"/>
      <c r="C388" s="5"/>
      <c r="D388" s="5"/>
      <c r="E388" s="5"/>
      <c r="F388" s="7"/>
      <c r="G388" s="5"/>
      <c r="H388" s="41"/>
      <c r="I388" s="6"/>
      <c r="J388" s="6"/>
      <c r="K388" s="7"/>
      <c r="L388" s="7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21.0" customHeight="1">
      <c r="A389" s="1"/>
      <c r="B389" s="6"/>
      <c r="C389" s="5"/>
      <c r="D389" s="5"/>
      <c r="E389" s="5"/>
      <c r="F389" s="7"/>
      <c r="G389" s="5"/>
      <c r="H389" s="41"/>
      <c r="I389" s="6"/>
      <c r="J389" s="6"/>
      <c r="K389" s="7"/>
      <c r="L389" s="7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21.0" customHeight="1">
      <c r="A390" s="1"/>
      <c r="B390" s="6"/>
      <c r="C390" s="5"/>
      <c r="D390" s="5"/>
      <c r="E390" s="5"/>
      <c r="F390" s="7"/>
      <c r="G390" s="5"/>
      <c r="H390" s="41"/>
      <c r="I390" s="6"/>
      <c r="J390" s="6"/>
      <c r="K390" s="7"/>
      <c r="L390" s="7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21.0" customHeight="1">
      <c r="A391" s="1"/>
      <c r="B391" s="6"/>
      <c r="C391" s="5"/>
      <c r="D391" s="5"/>
      <c r="E391" s="5"/>
      <c r="F391" s="7"/>
      <c r="G391" s="5"/>
      <c r="H391" s="41"/>
      <c r="I391" s="6"/>
      <c r="J391" s="6"/>
      <c r="K391" s="7"/>
      <c r="L391" s="7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21.0" customHeight="1">
      <c r="A392" s="1"/>
      <c r="B392" s="6"/>
      <c r="C392" s="5"/>
      <c r="D392" s="5"/>
      <c r="E392" s="5"/>
      <c r="F392" s="7"/>
      <c r="G392" s="5"/>
      <c r="H392" s="41"/>
      <c r="I392" s="6"/>
      <c r="J392" s="6"/>
      <c r="K392" s="7"/>
      <c r="L392" s="7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21.0" customHeight="1">
      <c r="A393" s="1"/>
      <c r="B393" s="6"/>
      <c r="C393" s="5"/>
      <c r="D393" s="5"/>
      <c r="E393" s="5"/>
      <c r="F393" s="7"/>
      <c r="G393" s="5"/>
      <c r="H393" s="41"/>
      <c r="I393" s="6"/>
      <c r="J393" s="6"/>
      <c r="K393" s="7"/>
      <c r="L393" s="7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21.0" customHeight="1">
      <c r="A394" s="1"/>
      <c r="B394" s="6"/>
      <c r="C394" s="5"/>
      <c r="D394" s="5"/>
      <c r="E394" s="5"/>
      <c r="F394" s="7"/>
      <c r="G394" s="5"/>
      <c r="H394" s="41"/>
      <c r="I394" s="6"/>
      <c r="J394" s="6"/>
      <c r="K394" s="7"/>
      <c r="L394" s="7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21.0" customHeight="1">
      <c r="A395" s="1"/>
      <c r="B395" s="6"/>
      <c r="C395" s="5"/>
      <c r="D395" s="5"/>
      <c r="E395" s="5"/>
      <c r="F395" s="7"/>
      <c r="G395" s="5"/>
      <c r="H395" s="41"/>
      <c r="I395" s="6"/>
      <c r="J395" s="6"/>
      <c r="K395" s="7"/>
      <c r="L395" s="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21.0" customHeight="1">
      <c r="A396" s="1"/>
      <c r="B396" s="6"/>
      <c r="C396" s="5"/>
      <c r="D396" s="5"/>
      <c r="E396" s="5"/>
      <c r="F396" s="7"/>
      <c r="G396" s="5"/>
      <c r="H396" s="41"/>
      <c r="I396" s="6"/>
      <c r="J396" s="6"/>
      <c r="K396" s="7"/>
      <c r="L396" s="7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21.0" customHeight="1">
      <c r="A397" s="1"/>
      <c r="B397" s="6"/>
      <c r="C397" s="5"/>
      <c r="D397" s="5"/>
      <c r="E397" s="5"/>
      <c r="F397" s="7"/>
      <c r="G397" s="5"/>
      <c r="H397" s="41"/>
      <c r="I397" s="6"/>
      <c r="J397" s="6"/>
      <c r="K397" s="7"/>
      <c r="L397" s="7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21.0" customHeight="1">
      <c r="A398" s="1"/>
      <c r="B398" s="6"/>
      <c r="C398" s="5"/>
      <c r="D398" s="5"/>
      <c r="E398" s="5"/>
      <c r="F398" s="7"/>
      <c r="G398" s="5"/>
      <c r="H398" s="41"/>
      <c r="I398" s="6"/>
      <c r="J398" s="6"/>
      <c r="K398" s="7"/>
      <c r="L398" s="7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21.0" customHeight="1">
      <c r="A399" s="1"/>
      <c r="B399" s="6"/>
      <c r="C399" s="5"/>
      <c r="D399" s="5"/>
      <c r="E399" s="5"/>
      <c r="F399" s="7"/>
      <c r="G399" s="5"/>
      <c r="H399" s="41"/>
      <c r="I399" s="6"/>
      <c r="J399" s="6"/>
      <c r="K399" s="7"/>
      <c r="L399" s="7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21.0" customHeight="1">
      <c r="A400" s="1"/>
      <c r="B400" s="6"/>
      <c r="C400" s="5"/>
      <c r="D400" s="5"/>
      <c r="E400" s="5"/>
      <c r="F400" s="7"/>
      <c r="G400" s="5"/>
      <c r="H400" s="41"/>
      <c r="I400" s="6"/>
      <c r="J400" s="6"/>
      <c r="K400" s="7"/>
      <c r="L400" s="7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21.0" customHeight="1">
      <c r="A401" s="1"/>
      <c r="B401" s="6"/>
      <c r="C401" s="5"/>
      <c r="D401" s="5"/>
      <c r="E401" s="5"/>
      <c r="F401" s="7"/>
      <c r="G401" s="5"/>
      <c r="H401" s="41"/>
      <c r="I401" s="6"/>
      <c r="J401" s="6"/>
      <c r="K401" s="7"/>
      <c r="L401" s="7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21.0" customHeight="1">
      <c r="A402" s="1"/>
      <c r="B402" s="6"/>
      <c r="C402" s="5"/>
      <c r="D402" s="5"/>
      <c r="E402" s="5"/>
      <c r="F402" s="7"/>
      <c r="G402" s="5"/>
      <c r="H402" s="41"/>
      <c r="I402" s="6"/>
      <c r="J402" s="6"/>
      <c r="K402" s="7"/>
      <c r="L402" s="7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21.0" customHeight="1">
      <c r="A403" s="1"/>
      <c r="B403" s="6"/>
      <c r="C403" s="5"/>
      <c r="D403" s="5"/>
      <c r="E403" s="5"/>
      <c r="F403" s="7"/>
      <c r="G403" s="5"/>
      <c r="H403" s="41"/>
      <c r="I403" s="6"/>
      <c r="J403" s="6"/>
      <c r="K403" s="7"/>
      <c r="L403" s="7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21.0" customHeight="1">
      <c r="A404" s="1"/>
      <c r="B404" s="6"/>
      <c r="C404" s="5"/>
      <c r="D404" s="5"/>
      <c r="E404" s="5"/>
      <c r="F404" s="7"/>
      <c r="G404" s="5"/>
      <c r="H404" s="41"/>
      <c r="I404" s="6"/>
      <c r="J404" s="6"/>
      <c r="K404" s="7"/>
      <c r="L404" s="7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21.0" customHeight="1">
      <c r="A405" s="1"/>
      <c r="B405" s="6"/>
      <c r="C405" s="5"/>
      <c r="D405" s="5"/>
      <c r="E405" s="5"/>
      <c r="F405" s="7"/>
      <c r="G405" s="5"/>
      <c r="H405" s="41"/>
      <c r="I405" s="6"/>
      <c r="J405" s="6"/>
      <c r="K405" s="7"/>
      <c r="L405" s="7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21.0" customHeight="1">
      <c r="A406" s="1"/>
      <c r="B406" s="6"/>
      <c r="C406" s="5"/>
      <c r="D406" s="5"/>
      <c r="E406" s="5"/>
      <c r="F406" s="7"/>
      <c r="G406" s="5"/>
      <c r="H406" s="41"/>
      <c r="I406" s="6"/>
      <c r="J406" s="6"/>
      <c r="K406" s="7"/>
      <c r="L406" s="7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21.0" customHeight="1">
      <c r="A407" s="1"/>
      <c r="B407" s="6"/>
      <c r="C407" s="5"/>
      <c r="D407" s="5"/>
      <c r="E407" s="5"/>
      <c r="F407" s="7"/>
      <c r="G407" s="5"/>
      <c r="H407" s="41"/>
      <c r="I407" s="6"/>
      <c r="J407" s="6"/>
      <c r="K407" s="7"/>
      <c r="L407" s="7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21.0" customHeight="1">
      <c r="A408" s="1"/>
      <c r="B408" s="6"/>
      <c r="C408" s="5"/>
      <c r="D408" s="5"/>
      <c r="E408" s="5"/>
      <c r="F408" s="7"/>
      <c r="G408" s="5"/>
      <c r="H408" s="41"/>
      <c r="I408" s="6"/>
      <c r="J408" s="6"/>
      <c r="K408" s="7"/>
      <c r="L408" s="7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21.0" customHeight="1">
      <c r="A409" s="1"/>
      <c r="B409" s="6"/>
      <c r="C409" s="5"/>
      <c r="D409" s="5"/>
      <c r="E409" s="5"/>
      <c r="F409" s="7"/>
      <c r="G409" s="5"/>
      <c r="H409" s="41"/>
      <c r="I409" s="6"/>
      <c r="J409" s="6"/>
      <c r="K409" s="7"/>
      <c r="L409" s="7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21.0" customHeight="1">
      <c r="A410" s="1"/>
      <c r="B410" s="6"/>
      <c r="C410" s="5"/>
      <c r="D410" s="5"/>
      <c r="E410" s="5"/>
      <c r="F410" s="7"/>
      <c r="G410" s="5"/>
      <c r="H410" s="41"/>
      <c r="I410" s="6"/>
      <c r="J410" s="6"/>
      <c r="K410" s="7"/>
      <c r="L410" s="7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21.0" customHeight="1">
      <c r="A411" s="1"/>
      <c r="B411" s="6"/>
      <c r="C411" s="5"/>
      <c r="D411" s="5"/>
      <c r="E411" s="5"/>
      <c r="F411" s="7"/>
      <c r="G411" s="5"/>
      <c r="H411" s="41"/>
      <c r="I411" s="6"/>
      <c r="J411" s="6"/>
      <c r="K411" s="7"/>
      <c r="L411" s="7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21.0" customHeight="1">
      <c r="A412" s="1"/>
      <c r="B412" s="6"/>
      <c r="C412" s="5"/>
      <c r="D412" s="5"/>
      <c r="E412" s="5"/>
      <c r="F412" s="7"/>
      <c r="G412" s="5"/>
      <c r="H412" s="41"/>
      <c r="I412" s="6"/>
      <c r="J412" s="6"/>
      <c r="K412" s="7"/>
      <c r="L412" s="7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21.0" customHeight="1">
      <c r="A413" s="1"/>
      <c r="B413" s="6"/>
      <c r="C413" s="5"/>
      <c r="D413" s="5"/>
      <c r="E413" s="5"/>
      <c r="F413" s="7"/>
      <c r="G413" s="5"/>
      <c r="H413" s="41"/>
      <c r="I413" s="6"/>
      <c r="J413" s="6"/>
      <c r="K413" s="7"/>
      <c r="L413" s="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21.0" customHeight="1">
      <c r="A414" s="1"/>
      <c r="B414" s="6"/>
      <c r="C414" s="5"/>
      <c r="D414" s="5"/>
      <c r="E414" s="5"/>
      <c r="F414" s="7"/>
      <c r="G414" s="5"/>
      <c r="H414" s="41"/>
      <c r="I414" s="6"/>
      <c r="J414" s="6"/>
      <c r="K414" s="7"/>
      <c r="L414" s="7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21.0" customHeight="1">
      <c r="A415" s="1"/>
      <c r="B415" s="6"/>
      <c r="C415" s="5"/>
      <c r="D415" s="5"/>
      <c r="E415" s="5"/>
      <c r="F415" s="7"/>
      <c r="G415" s="5"/>
      <c r="H415" s="41"/>
      <c r="I415" s="6"/>
      <c r="J415" s="6"/>
      <c r="K415" s="7"/>
      <c r="L415" s="7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21.0" customHeight="1">
      <c r="A416" s="1"/>
      <c r="B416" s="6"/>
      <c r="C416" s="5"/>
      <c r="D416" s="5"/>
      <c r="E416" s="5"/>
      <c r="F416" s="7"/>
      <c r="G416" s="5"/>
      <c r="H416" s="41"/>
      <c r="I416" s="6"/>
      <c r="J416" s="6"/>
      <c r="K416" s="7"/>
      <c r="L416" s="7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21.0" customHeight="1">
      <c r="A417" s="1"/>
      <c r="B417" s="6"/>
      <c r="C417" s="5"/>
      <c r="D417" s="5"/>
      <c r="E417" s="5"/>
      <c r="F417" s="7"/>
      <c r="G417" s="5"/>
      <c r="H417" s="41"/>
      <c r="I417" s="6"/>
      <c r="J417" s="6"/>
      <c r="K417" s="7"/>
      <c r="L417" s="7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21.0" customHeight="1">
      <c r="A418" s="1"/>
      <c r="B418" s="6"/>
      <c r="C418" s="5"/>
      <c r="D418" s="5"/>
      <c r="E418" s="5"/>
      <c r="F418" s="7"/>
      <c r="G418" s="5"/>
      <c r="H418" s="41"/>
      <c r="I418" s="6"/>
      <c r="J418" s="6"/>
      <c r="K418" s="7"/>
      <c r="L418" s="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21.0" customHeight="1">
      <c r="A419" s="1"/>
      <c r="B419" s="6"/>
      <c r="C419" s="5"/>
      <c r="D419" s="5"/>
      <c r="E419" s="5"/>
      <c r="F419" s="7"/>
      <c r="G419" s="5"/>
      <c r="H419" s="41"/>
      <c r="I419" s="6"/>
      <c r="J419" s="6"/>
      <c r="K419" s="7"/>
      <c r="L419" s="7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21.0" customHeight="1">
      <c r="A420" s="1"/>
      <c r="B420" s="6"/>
      <c r="C420" s="5"/>
      <c r="D420" s="5"/>
      <c r="E420" s="5"/>
      <c r="F420" s="7"/>
      <c r="G420" s="5"/>
      <c r="H420" s="41"/>
      <c r="I420" s="6"/>
      <c r="J420" s="6"/>
      <c r="K420" s="7"/>
      <c r="L420" s="7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21.0" customHeight="1">
      <c r="A421" s="1"/>
      <c r="B421" s="6"/>
      <c r="C421" s="5"/>
      <c r="D421" s="5"/>
      <c r="E421" s="5"/>
      <c r="F421" s="7"/>
      <c r="G421" s="5"/>
      <c r="H421" s="41"/>
      <c r="I421" s="6"/>
      <c r="J421" s="6"/>
      <c r="K421" s="7"/>
      <c r="L421" s="7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21.0" customHeight="1">
      <c r="A422" s="1"/>
      <c r="B422" s="6"/>
      <c r="C422" s="5"/>
      <c r="D422" s="5"/>
      <c r="E422" s="5"/>
      <c r="F422" s="7"/>
      <c r="G422" s="5"/>
      <c r="H422" s="41"/>
      <c r="I422" s="6"/>
      <c r="J422" s="6"/>
      <c r="K422" s="7"/>
      <c r="L422" s="7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21.0" customHeight="1">
      <c r="A423" s="1"/>
      <c r="B423" s="6"/>
      <c r="C423" s="5"/>
      <c r="D423" s="5"/>
      <c r="E423" s="5"/>
      <c r="F423" s="7"/>
      <c r="G423" s="5"/>
      <c r="H423" s="41"/>
      <c r="I423" s="6"/>
      <c r="J423" s="6"/>
      <c r="K423" s="7"/>
      <c r="L423" s="7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21.0" customHeight="1">
      <c r="A424" s="1"/>
      <c r="B424" s="6"/>
      <c r="C424" s="5"/>
      <c r="D424" s="5"/>
      <c r="E424" s="5"/>
      <c r="F424" s="7"/>
      <c r="G424" s="5"/>
      <c r="H424" s="41"/>
      <c r="I424" s="6"/>
      <c r="J424" s="6"/>
      <c r="K424" s="7"/>
      <c r="L424" s="7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21.0" customHeight="1">
      <c r="A425" s="1"/>
      <c r="B425" s="6"/>
      <c r="C425" s="5"/>
      <c r="D425" s="5"/>
      <c r="E425" s="5"/>
      <c r="F425" s="7"/>
      <c r="G425" s="5"/>
      <c r="H425" s="41"/>
      <c r="I425" s="6"/>
      <c r="J425" s="6"/>
      <c r="K425" s="7"/>
      <c r="L425" s="7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21.0" customHeight="1">
      <c r="A426" s="1"/>
      <c r="B426" s="6"/>
      <c r="C426" s="5"/>
      <c r="D426" s="5"/>
      <c r="E426" s="5"/>
      <c r="F426" s="7"/>
      <c r="G426" s="5"/>
      <c r="H426" s="41"/>
      <c r="I426" s="6"/>
      <c r="J426" s="6"/>
      <c r="K426" s="7"/>
      <c r="L426" s="7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21.0" customHeight="1">
      <c r="A427" s="1"/>
      <c r="B427" s="6"/>
      <c r="C427" s="5"/>
      <c r="D427" s="5"/>
      <c r="E427" s="5"/>
      <c r="F427" s="7"/>
      <c r="G427" s="5"/>
      <c r="H427" s="41"/>
      <c r="I427" s="6"/>
      <c r="J427" s="6"/>
      <c r="K427" s="7"/>
      <c r="L427" s="7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21.0" customHeight="1">
      <c r="A428" s="1"/>
      <c r="B428" s="6"/>
      <c r="C428" s="5"/>
      <c r="D428" s="5"/>
      <c r="E428" s="5"/>
      <c r="F428" s="7"/>
      <c r="G428" s="5"/>
      <c r="H428" s="41"/>
      <c r="I428" s="6"/>
      <c r="J428" s="6"/>
      <c r="K428" s="7"/>
      <c r="L428" s="7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21.0" customHeight="1">
      <c r="A429" s="1"/>
      <c r="B429" s="6"/>
      <c r="C429" s="5"/>
      <c r="D429" s="5"/>
      <c r="E429" s="5"/>
      <c r="F429" s="7"/>
      <c r="G429" s="5"/>
      <c r="H429" s="41"/>
      <c r="I429" s="6"/>
      <c r="J429" s="6"/>
      <c r="K429" s="7"/>
      <c r="L429" s="7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21.0" customHeight="1">
      <c r="A430" s="1"/>
      <c r="B430" s="6"/>
      <c r="C430" s="5"/>
      <c r="D430" s="5"/>
      <c r="E430" s="5"/>
      <c r="F430" s="7"/>
      <c r="G430" s="5"/>
      <c r="H430" s="41"/>
      <c r="I430" s="6"/>
      <c r="J430" s="6"/>
      <c r="K430" s="7"/>
      <c r="L430" s="7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21.0" customHeight="1">
      <c r="A431" s="1"/>
      <c r="B431" s="6"/>
      <c r="C431" s="5"/>
      <c r="D431" s="5"/>
      <c r="E431" s="5"/>
      <c r="F431" s="7"/>
      <c r="G431" s="5"/>
      <c r="H431" s="41"/>
      <c r="I431" s="6"/>
      <c r="J431" s="6"/>
      <c r="K431" s="7"/>
      <c r="L431" s="7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21.0" customHeight="1">
      <c r="A432" s="1"/>
      <c r="B432" s="6"/>
      <c r="C432" s="5"/>
      <c r="D432" s="5"/>
      <c r="E432" s="5"/>
      <c r="F432" s="7"/>
      <c r="G432" s="5"/>
      <c r="H432" s="41"/>
      <c r="I432" s="6"/>
      <c r="J432" s="6"/>
      <c r="K432" s="7"/>
      <c r="L432" s="7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21.0" customHeight="1">
      <c r="A433" s="1"/>
      <c r="B433" s="6"/>
      <c r="C433" s="5"/>
      <c r="D433" s="5"/>
      <c r="E433" s="5"/>
      <c r="F433" s="7"/>
      <c r="G433" s="5"/>
      <c r="H433" s="41"/>
      <c r="I433" s="6"/>
      <c r="J433" s="6"/>
      <c r="K433" s="7"/>
      <c r="L433" s="7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21.0" customHeight="1">
      <c r="A434" s="1"/>
      <c r="B434" s="6"/>
      <c r="C434" s="5"/>
      <c r="D434" s="5"/>
      <c r="E434" s="5"/>
      <c r="F434" s="7"/>
      <c r="G434" s="5"/>
      <c r="H434" s="41"/>
      <c r="I434" s="6"/>
      <c r="J434" s="6"/>
      <c r="K434" s="7"/>
      <c r="L434" s="7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21.0" customHeight="1">
      <c r="A435" s="1"/>
      <c r="B435" s="6"/>
      <c r="C435" s="5"/>
      <c r="D435" s="5"/>
      <c r="E435" s="5"/>
      <c r="F435" s="7"/>
      <c r="G435" s="5"/>
      <c r="H435" s="41"/>
      <c r="I435" s="6"/>
      <c r="J435" s="6"/>
      <c r="K435" s="7"/>
      <c r="L435" s="7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21.0" customHeight="1">
      <c r="A436" s="1"/>
      <c r="B436" s="6"/>
      <c r="C436" s="5"/>
      <c r="D436" s="5"/>
      <c r="E436" s="5"/>
      <c r="F436" s="7"/>
      <c r="G436" s="5"/>
      <c r="H436" s="41"/>
      <c r="I436" s="6"/>
      <c r="J436" s="6"/>
      <c r="K436" s="7"/>
      <c r="L436" s="7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21.0" customHeight="1">
      <c r="A437" s="1"/>
      <c r="B437" s="6"/>
      <c r="C437" s="5"/>
      <c r="D437" s="5"/>
      <c r="E437" s="5"/>
      <c r="F437" s="7"/>
      <c r="G437" s="5"/>
      <c r="H437" s="41"/>
      <c r="I437" s="6"/>
      <c r="J437" s="6"/>
      <c r="K437" s="7"/>
      <c r="L437" s="7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21.0" customHeight="1">
      <c r="A438" s="1"/>
      <c r="B438" s="6"/>
      <c r="C438" s="5"/>
      <c r="D438" s="5"/>
      <c r="E438" s="5"/>
      <c r="F438" s="7"/>
      <c r="G438" s="5"/>
      <c r="H438" s="41"/>
      <c r="I438" s="6"/>
      <c r="J438" s="6"/>
      <c r="K438" s="7"/>
      <c r="L438" s="7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21.0" customHeight="1">
      <c r="A439" s="1"/>
      <c r="B439" s="6"/>
      <c r="C439" s="5"/>
      <c r="D439" s="5"/>
      <c r="E439" s="5"/>
      <c r="F439" s="7"/>
      <c r="G439" s="5"/>
      <c r="H439" s="41"/>
      <c r="I439" s="6"/>
      <c r="J439" s="6"/>
      <c r="K439" s="7"/>
      <c r="L439" s="7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21.0" customHeight="1">
      <c r="A440" s="1"/>
      <c r="B440" s="6"/>
      <c r="C440" s="5"/>
      <c r="D440" s="5"/>
      <c r="E440" s="5"/>
      <c r="F440" s="7"/>
      <c r="G440" s="5"/>
      <c r="H440" s="41"/>
      <c r="I440" s="6"/>
      <c r="J440" s="6"/>
      <c r="K440" s="7"/>
      <c r="L440" s="7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21.0" customHeight="1">
      <c r="A441" s="1"/>
      <c r="B441" s="6"/>
      <c r="C441" s="5"/>
      <c r="D441" s="5"/>
      <c r="E441" s="5"/>
      <c r="F441" s="7"/>
      <c r="G441" s="5"/>
      <c r="H441" s="41"/>
      <c r="I441" s="6"/>
      <c r="J441" s="6"/>
      <c r="K441" s="7"/>
      <c r="L441" s="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21.0" customHeight="1">
      <c r="A442" s="1"/>
      <c r="B442" s="6"/>
      <c r="C442" s="5"/>
      <c r="D442" s="5"/>
      <c r="E442" s="5"/>
      <c r="F442" s="7"/>
      <c r="G442" s="5"/>
      <c r="H442" s="41"/>
      <c r="I442" s="6"/>
      <c r="J442" s="6"/>
      <c r="K442" s="7"/>
      <c r="L442" s="7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21.0" customHeight="1">
      <c r="A443" s="1"/>
      <c r="B443" s="6"/>
      <c r="C443" s="5"/>
      <c r="D443" s="5"/>
      <c r="E443" s="5"/>
      <c r="F443" s="7"/>
      <c r="G443" s="5"/>
      <c r="H443" s="41"/>
      <c r="I443" s="6"/>
      <c r="J443" s="6"/>
      <c r="K443" s="7"/>
      <c r="L443" s="7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21.0" customHeight="1">
      <c r="A444" s="1"/>
      <c r="B444" s="6"/>
      <c r="C444" s="5"/>
      <c r="D444" s="5"/>
      <c r="E444" s="5"/>
      <c r="F444" s="7"/>
      <c r="G444" s="5"/>
      <c r="H444" s="41"/>
      <c r="I444" s="6"/>
      <c r="J444" s="6"/>
      <c r="K444" s="7"/>
      <c r="L444" s="7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21.0" customHeight="1">
      <c r="A445" s="1"/>
      <c r="B445" s="6"/>
      <c r="C445" s="5"/>
      <c r="D445" s="5"/>
      <c r="E445" s="5"/>
      <c r="F445" s="7"/>
      <c r="G445" s="5"/>
      <c r="H445" s="41"/>
      <c r="I445" s="6"/>
      <c r="J445" s="6"/>
      <c r="K445" s="7"/>
      <c r="L445" s="7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21.0" customHeight="1">
      <c r="A446" s="1"/>
      <c r="B446" s="6"/>
      <c r="C446" s="5"/>
      <c r="D446" s="5"/>
      <c r="E446" s="5"/>
      <c r="F446" s="7"/>
      <c r="G446" s="5"/>
      <c r="H446" s="41"/>
      <c r="I446" s="6"/>
      <c r="J446" s="6"/>
      <c r="K446" s="7"/>
      <c r="L446" s="7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21.0" customHeight="1">
      <c r="A447" s="1"/>
      <c r="B447" s="6"/>
      <c r="C447" s="5"/>
      <c r="D447" s="5"/>
      <c r="E447" s="5"/>
      <c r="F447" s="7"/>
      <c r="G447" s="5"/>
      <c r="H447" s="41"/>
      <c r="I447" s="6"/>
      <c r="J447" s="6"/>
      <c r="K447" s="7"/>
      <c r="L447" s="7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21.0" customHeight="1">
      <c r="A448" s="1"/>
      <c r="B448" s="6"/>
      <c r="C448" s="5"/>
      <c r="D448" s="5"/>
      <c r="E448" s="5"/>
      <c r="F448" s="7"/>
      <c r="G448" s="5"/>
      <c r="H448" s="41"/>
      <c r="I448" s="6"/>
      <c r="J448" s="6"/>
      <c r="K448" s="7"/>
      <c r="L448" s="7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21.0" customHeight="1">
      <c r="A449" s="1"/>
      <c r="B449" s="6"/>
      <c r="C449" s="5"/>
      <c r="D449" s="5"/>
      <c r="E449" s="5"/>
      <c r="F449" s="7"/>
      <c r="G449" s="5"/>
      <c r="H449" s="41"/>
      <c r="I449" s="6"/>
      <c r="J449" s="6"/>
      <c r="K449" s="7"/>
      <c r="L449" s="7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21.0" customHeight="1">
      <c r="A450" s="1"/>
      <c r="B450" s="6"/>
      <c r="C450" s="5"/>
      <c r="D450" s="5"/>
      <c r="E450" s="5"/>
      <c r="F450" s="7"/>
      <c r="G450" s="5"/>
      <c r="H450" s="41"/>
      <c r="I450" s="6"/>
      <c r="J450" s="6"/>
      <c r="K450" s="7"/>
      <c r="L450" s="7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21.0" customHeight="1">
      <c r="A451" s="1"/>
      <c r="B451" s="6"/>
      <c r="C451" s="5"/>
      <c r="D451" s="5"/>
      <c r="E451" s="5"/>
      <c r="F451" s="7"/>
      <c r="G451" s="5"/>
      <c r="H451" s="41"/>
      <c r="I451" s="6"/>
      <c r="J451" s="6"/>
      <c r="K451" s="7"/>
      <c r="L451" s="7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21.0" customHeight="1">
      <c r="A452" s="1"/>
      <c r="B452" s="6"/>
      <c r="C452" s="5"/>
      <c r="D452" s="5"/>
      <c r="E452" s="5"/>
      <c r="F452" s="7"/>
      <c r="G452" s="5"/>
      <c r="H452" s="41"/>
      <c r="I452" s="6"/>
      <c r="J452" s="6"/>
      <c r="K452" s="7"/>
      <c r="L452" s="7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21.0" customHeight="1">
      <c r="A453" s="1"/>
      <c r="B453" s="6"/>
      <c r="C453" s="5"/>
      <c r="D453" s="5"/>
      <c r="E453" s="5"/>
      <c r="F453" s="7"/>
      <c r="G453" s="5"/>
      <c r="H453" s="41"/>
      <c r="I453" s="6"/>
      <c r="J453" s="6"/>
      <c r="K453" s="7"/>
      <c r="L453" s="7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21.0" customHeight="1">
      <c r="A454" s="1"/>
      <c r="B454" s="6"/>
      <c r="C454" s="5"/>
      <c r="D454" s="5"/>
      <c r="E454" s="5"/>
      <c r="F454" s="7"/>
      <c r="G454" s="5"/>
      <c r="H454" s="41"/>
      <c r="I454" s="6"/>
      <c r="J454" s="6"/>
      <c r="K454" s="7"/>
      <c r="L454" s="7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21.0" customHeight="1">
      <c r="A455" s="1"/>
      <c r="B455" s="6"/>
      <c r="C455" s="5"/>
      <c r="D455" s="5"/>
      <c r="E455" s="5"/>
      <c r="F455" s="7"/>
      <c r="G455" s="5"/>
      <c r="H455" s="41"/>
      <c r="I455" s="6"/>
      <c r="J455" s="6"/>
      <c r="K455" s="7"/>
      <c r="L455" s="7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21.0" customHeight="1">
      <c r="A456" s="1"/>
      <c r="B456" s="6"/>
      <c r="C456" s="5"/>
      <c r="D456" s="5"/>
      <c r="E456" s="5"/>
      <c r="F456" s="7"/>
      <c r="G456" s="5"/>
      <c r="H456" s="41"/>
      <c r="I456" s="6"/>
      <c r="J456" s="6"/>
      <c r="K456" s="7"/>
      <c r="L456" s="7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21.0" customHeight="1">
      <c r="A457" s="1"/>
      <c r="B457" s="6"/>
      <c r="C457" s="5"/>
      <c r="D457" s="5"/>
      <c r="E457" s="5"/>
      <c r="F457" s="7"/>
      <c r="G457" s="5"/>
      <c r="H457" s="41"/>
      <c r="I457" s="6"/>
      <c r="J457" s="6"/>
      <c r="K457" s="7"/>
      <c r="L457" s="7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21.0" customHeight="1">
      <c r="A458" s="1"/>
      <c r="B458" s="6"/>
      <c r="C458" s="5"/>
      <c r="D458" s="5"/>
      <c r="E458" s="5"/>
      <c r="F458" s="7"/>
      <c r="G458" s="5"/>
      <c r="H458" s="41"/>
      <c r="I458" s="6"/>
      <c r="J458" s="6"/>
      <c r="K458" s="7"/>
      <c r="L458" s="7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21.0" customHeight="1">
      <c r="A459" s="1"/>
      <c r="B459" s="6"/>
      <c r="C459" s="5"/>
      <c r="D459" s="5"/>
      <c r="E459" s="5"/>
      <c r="F459" s="7"/>
      <c r="G459" s="5"/>
      <c r="H459" s="41"/>
      <c r="I459" s="6"/>
      <c r="J459" s="6"/>
      <c r="K459" s="7"/>
      <c r="L459" s="7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21.0" customHeight="1">
      <c r="A460" s="1"/>
      <c r="B460" s="6"/>
      <c r="C460" s="5"/>
      <c r="D460" s="5"/>
      <c r="E460" s="5"/>
      <c r="F460" s="7"/>
      <c r="G460" s="5"/>
      <c r="H460" s="41"/>
      <c r="I460" s="6"/>
      <c r="J460" s="6"/>
      <c r="K460" s="7"/>
      <c r="L460" s="7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21.0" customHeight="1">
      <c r="A461" s="1"/>
      <c r="B461" s="6"/>
      <c r="C461" s="5"/>
      <c r="D461" s="5"/>
      <c r="E461" s="5"/>
      <c r="F461" s="7"/>
      <c r="G461" s="5"/>
      <c r="H461" s="41"/>
      <c r="I461" s="6"/>
      <c r="J461" s="6"/>
      <c r="K461" s="7"/>
      <c r="L461" s="7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21.0" customHeight="1">
      <c r="A462" s="1"/>
      <c r="B462" s="6"/>
      <c r="C462" s="5"/>
      <c r="D462" s="5"/>
      <c r="E462" s="5"/>
      <c r="F462" s="7"/>
      <c r="G462" s="5"/>
      <c r="H462" s="41"/>
      <c r="I462" s="6"/>
      <c r="J462" s="6"/>
      <c r="K462" s="7"/>
      <c r="L462" s="7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21.0" customHeight="1">
      <c r="A463" s="1"/>
      <c r="B463" s="6"/>
      <c r="C463" s="5"/>
      <c r="D463" s="5"/>
      <c r="E463" s="5"/>
      <c r="F463" s="7"/>
      <c r="G463" s="5"/>
      <c r="H463" s="41"/>
      <c r="I463" s="6"/>
      <c r="J463" s="6"/>
      <c r="K463" s="7"/>
      <c r="L463" s="7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21.0" customHeight="1">
      <c r="A464" s="1"/>
      <c r="B464" s="6"/>
      <c r="C464" s="5"/>
      <c r="D464" s="5"/>
      <c r="E464" s="5"/>
      <c r="F464" s="7"/>
      <c r="G464" s="5"/>
      <c r="H464" s="41"/>
      <c r="I464" s="6"/>
      <c r="J464" s="6"/>
      <c r="K464" s="7"/>
      <c r="L464" s="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21.0" customHeight="1">
      <c r="A465" s="1"/>
      <c r="B465" s="6"/>
      <c r="C465" s="5"/>
      <c r="D465" s="5"/>
      <c r="E465" s="5"/>
      <c r="F465" s="7"/>
      <c r="G465" s="5"/>
      <c r="H465" s="41"/>
      <c r="I465" s="6"/>
      <c r="J465" s="6"/>
      <c r="K465" s="7"/>
      <c r="L465" s="7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21.0" customHeight="1">
      <c r="A466" s="1"/>
      <c r="B466" s="6"/>
      <c r="C466" s="5"/>
      <c r="D466" s="5"/>
      <c r="E466" s="5"/>
      <c r="F466" s="7"/>
      <c r="G466" s="5"/>
      <c r="H466" s="41"/>
      <c r="I466" s="6"/>
      <c r="J466" s="6"/>
      <c r="K466" s="7"/>
      <c r="L466" s="7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21.0" customHeight="1">
      <c r="A467" s="1"/>
      <c r="B467" s="6"/>
      <c r="C467" s="5"/>
      <c r="D467" s="5"/>
      <c r="E467" s="5"/>
      <c r="F467" s="7"/>
      <c r="G467" s="5"/>
      <c r="H467" s="41"/>
      <c r="I467" s="6"/>
      <c r="J467" s="6"/>
      <c r="K467" s="7"/>
      <c r="L467" s="7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21.0" customHeight="1">
      <c r="A468" s="1"/>
      <c r="B468" s="6"/>
      <c r="C468" s="5"/>
      <c r="D468" s="5"/>
      <c r="E468" s="5"/>
      <c r="F468" s="7"/>
      <c r="G468" s="5"/>
      <c r="H468" s="41"/>
      <c r="I468" s="6"/>
      <c r="J468" s="6"/>
      <c r="K468" s="7"/>
      <c r="L468" s="7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21.0" customHeight="1">
      <c r="A469" s="1"/>
      <c r="B469" s="6"/>
      <c r="C469" s="5"/>
      <c r="D469" s="5"/>
      <c r="E469" s="5"/>
      <c r="F469" s="7"/>
      <c r="G469" s="5"/>
      <c r="H469" s="41"/>
      <c r="I469" s="6"/>
      <c r="J469" s="6"/>
      <c r="K469" s="7"/>
      <c r="L469" s="7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21.0" customHeight="1">
      <c r="A470" s="1"/>
      <c r="B470" s="6"/>
      <c r="C470" s="5"/>
      <c r="D470" s="5"/>
      <c r="E470" s="5"/>
      <c r="F470" s="7"/>
      <c r="G470" s="5"/>
      <c r="H470" s="41"/>
      <c r="I470" s="6"/>
      <c r="J470" s="6"/>
      <c r="K470" s="7"/>
      <c r="L470" s="7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21.0" customHeight="1">
      <c r="A471" s="1"/>
      <c r="B471" s="6"/>
      <c r="C471" s="5"/>
      <c r="D471" s="5"/>
      <c r="E471" s="5"/>
      <c r="F471" s="7"/>
      <c r="G471" s="5"/>
      <c r="H471" s="41"/>
      <c r="I471" s="6"/>
      <c r="J471" s="6"/>
      <c r="K471" s="7"/>
      <c r="L471" s="7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21.0" customHeight="1">
      <c r="A472" s="1"/>
      <c r="B472" s="6"/>
      <c r="C472" s="5"/>
      <c r="D472" s="5"/>
      <c r="E472" s="5"/>
      <c r="F472" s="7"/>
      <c r="G472" s="5"/>
      <c r="H472" s="41"/>
      <c r="I472" s="6"/>
      <c r="J472" s="6"/>
      <c r="K472" s="7"/>
      <c r="L472" s="7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21.0" customHeight="1">
      <c r="A473" s="1"/>
      <c r="B473" s="6"/>
      <c r="C473" s="5"/>
      <c r="D473" s="5"/>
      <c r="E473" s="5"/>
      <c r="F473" s="7"/>
      <c r="G473" s="5"/>
      <c r="H473" s="41"/>
      <c r="I473" s="6"/>
      <c r="J473" s="6"/>
      <c r="K473" s="7"/>
      <c r="L473" s="7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21.0" customHeight="1">
      <c r="A474" s="1"/>
      <c r="B474" s="6"/>
      <c r="C474" s="5"/>
      <c r="D474" s="5"/>
      <c r="E474" s="5"/>
      <c r="F474" s="7"/>
      <c r="G474" s="5"/>
      <c r="H474" s="41"/>
      <c r="I474" s="6"/>
      <c r="J474" s="6"/>
      <c r="K474" s="7"/>
      <c r="L474" s="7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21.0" customHeight="1">
      <c r="A475" s="1"/>
      <c r="B475" s="6"/>
      <c r="C475" s="5"/>
      <c r="D475" s="5"/>
      <c r="E475" s="5"/>
      <c r="F475" s="7"/>
      <c r="G475" s="5"/>
      <c r="H475" s="41"/>
      <c r="I475" s="6"/>
      <c r="J475" s="6"/>
      <c r="K475" s="7"/>
      <c r="L475" s="7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21.0" customHeight="1">
      <c r="A476" s="1"/>
      <c r="B476" s="6"/>
      <c r="C476" s="5"/>
      <c r="D476" s="5"/>
      <c r="E476" s="5"/>
      <c r="F476" s="7"/>
      <c r="G476" s="5"/>
      <c r="H476" s="41"/>
      <c r="I476" s="6"/>
      <c r="J476" s="6"/>
      <c r="K476" s="7"/>
      <c r="L476" s="7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21.0" customHeight="1">
      <c r="A477" s="1"/>
      <c r="B477" s="6"/>
      <c r="C477" s="5"/>
      <c r="D477" s="5"/>
      <c r="E477" s="5"/>
      <c r="F477" s="7"/>
      <c r="G477" s="5"/>
      <c r="H477" s="41"/>
      <c r="I477" s="6"/>
      <c r="J477" s="6"/>
      <c r="K477" s="7"/>
      <c r="L477" s="7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21.0" customHeight="1">
      <c r="A478" s="1"/>
      <c r="B478" s="6"/>
      <c r="C478" s="5"/>
      <c r="D478" s="5"/>
      <c r="E478" s="5"/>
      <c r="F478" s="7"/>
      <c r="G478" s="5"/>
      <c r="H478" s="41"/>
      <c r="I478" s="6"/>
      <c r="J478" s="6"/>
      <c r="K478" s="7"/>
      <c r="L478" s="7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21.0" customHeight="1">
      <c r="A479" s="1"/>
      <c r="B479" s="6"/>
      <c r="C479" s="5"/>
      <c r="D479" s="5"/>
      <c r="E479" s="5"/>
      <c r="F479" s="7"/>
      <c r="G479" s="5"/>
      <c r="H479" s="41"/>
      <c r="I479" s="6"/>
      <c r="J479" s="6"/>
      <c r="K479" s="7"/>
      <c r="L479" s="7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21.0" customHeight="1">
      <c r="A480" s="1"/>
      <c r="B480" s="6"/>
      <c r="C480" s="5"/>
      <c r="D480" s="5"/>
      <c r="E480" s="5"/>
      <c r="F480" s="7"/>
      <c r="G480" s="5"/>
      <c r="H480" s="41"/>
      <c r="I480" s="6"/>
      <c r="J480" s="6"/>
      <c r="K480" s="7"/>
      <c r="L480" s="7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21.0" customHeight="1">
      <c r="A481" s="1"/>
      <c r="B481" s="6"/>
      <c r="C481" s="5"/>
      <c r="D481" s="5"/>
      <c r="E481" s="5"/>
      <c r="F481" s="7"/>
      <c r="G481" s="5"/>
      <c r="H481" s="41"/>
      <c r="I481" s="6"/>
      <c r="J481" s="6"/>
      <c r="K481" s="7"/>
      <c r="L481" s="7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21.0" customHeight="1">
      <c r="A482" s="1"/>
      <c r="B482" s="6"/>
      <c r="C482" s="5"/>
      <c r="D482" s="5"/>
      <c r="E482" s="5"/>
      <c r="F482" s="7"/>
      <c r="G482" s="5"/>
      <c r="H482" s="41"/>
      <c r="I482" s="6"/>
      <c r="J482" s="6"/>
      <c r="K482" s="7"/>
      <c r="L482" s="7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21.0" customHeight="1">
      <c r="A483" s="1"/>
      <c r="B483" s="6"/>
      <c r="C483" s="5"/>
      <c r="D483" s="5"/>
      <c r="E483" s="5"/>
      <c r="F483" s="7"/>
      <c r="G483" s="5"/>
      <c r="H483" s="41"/>
      <c r="I483" s="6"/>
      <c r="J483" s="6"/>
      <c r="K483" s="7"/>
      <c r="L483" s="7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21.0" customHeight="1">
      <c r="A484" s="1"/>
      <c r="B484" s="6"/>
      <c r="C484" s="5"/>
      <c r="D484" s="5"/>
      <c r="E484" s="5"/>
      <c r="F484" s="7"/>
      <c r="G484" s="5"/>
      <c r="H484" s="41"/>
      <c r="I484" s="6"/>
      <c r="J484" s="6"/>
      <c r="K484" s="7"/>
      <c r="L484" s="7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21.0" customHeight="1">
      <c r="A485" s="1"/>
      <c r="B485" s="6"/>
      <c r="C485" s="5"/>
      <c r="D485" s="5"/>
      <c r="E485" s="5"/>
      <c r="F485" s="7"/>
      <c r="G485" s="5"/>
      <c r="H485" s="41"/>
      <c r="I485" s="6"/>
      <c r="J485" s="6"/>
      <c r="K485" s="7"/>
      <c r="L485" s="7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21.0" customHeight="1">
      <c r="A486" s="1"/>
      <c r="B486" s="6"/>
      <c r="C486" s="5"/>
      <c r="D486" s="5"/>
      <c r="E486" s="5"/>
      <c r="F486" s="7"/>
      <c r="G486" s="5"/>
      <c r="H486" s="41"/>
      <c r="I486" s="6"/>
      <c r="J486" s="6"/>
      <c r="K486" s="7"/>
      <c r="L486" s="7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21.0" customHeight="1">
      <c r="A487" s="1"/>
      <c r="B487" s="6"/>
      <c r="C487" s="5"/>
      <c r="D487" s="5"/>
      <c r="E487" s="5"/>
      <c r="F487" s="7"/>
      <c r="G487" s="5"/>
      <c r="H487" s="41"/>
      <c r="I487" s="6"/>
      <c r="J487" s="6"/>
      <c r="K487" s="7"/>
      <c r="L487" s="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21.0" customHeight="1">
      <c r="A488" s="1"/>
      <c r="B488" s="6"/>
      <c r="C488" s="5"/>
      <c r="D488" s="5"/>
      <c r="E488" s="5"/>
      <c r="F488" s="7"/>
      <c r="G488" s="5"/>
      <c r="H488" s="41"/>
      <c r="I488" s="6"/>
      <c r="J488" s="6"/>
      <c r="K488" s="7"/>
      <c r="L488" s="7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21.0" customHeight="1">
      <c r="A489" s="1"/>
      <c r="B489" s="6"/>
      <c r="C489" s="5"/>
      <c r="D489" s="5"/>
      <c r="E489" s="5"/>
      <c r="F489" s="7"/>
      <c r="G489" s="5"/>
      <c r="H489" s="41"/>
      <c r="I489" s="6"/>
      <c r="J489" s="6"/>
      <c r="K489" s="7"/>
      <c r="L489" s="7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21.0" customHeight="1">
      <c r="A490" s="1"/>
      <c r="B490" s="6"/>
      <c r="C490" s="5"/>
      <c r="D490" s="5"/>
      <c r="E490" s="5"/>
      <c r="F490" s="7"/>
      <c r="G490" s="5"/>
      <c r="H490" s="41"/>
      <c r="I490" s="6"/>
      <c r="J490" s="6"/>
      <c r="K490" s="7"/>
      <c r="L490" s="7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21.0" customHeight="1">
      <c r="A491" s="1"/>
      <c r="B491" s="6"/>
      <c r="C491" s="5"/>
      <c r="D491" s="5"/>
      <c r="E491" s="5"/>
      <c r="F491" s="7"/>
      <c r="G491" s="5"/>
      <c r="H491" s="41"/>
      <c r="I491" s="6"/>
      <c r="J491" s="6"/>
      <c r="K491" s="7"/>
      <c r="L491" s="7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21.0" customHeight="1">
      <c r="A492" s="1"/>
      <c r="B492" s="6"/>
      <c r="C492" s="5"/>
      <c r="D492" s="5"/>
      <c r="E492" s="5"/>
      <c r="F492" s="7"/>
      <c r="G492" s="5"/>
      <c r="H492" s="41"/>
      <c r="I492" s="6"/>
      <c r="J492" s="6"/>
      <c r="K492" s="7"/>
      <c r="L492" s="7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21.0" customHeight="1">
      <c r="A493" s="1"/>
      <c r="B493" s="6"/>
      <c r="C493" s="5"/>
      <c r="D493" s="5"/>
      <c r="E493" s="5"/>
      <c r="F493" s="7"/>
      <c r="G493" s="5"/>
      <c r="H493" s="41"/>
      <c r="I493" s="6"/>
      <c r="J493" s="6"/>
      <c r="K493" s="7"/>
      <c r="L493" s="7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21.0" customHeight="1">
      <c r="A494" s="1"/>
      <c r="B494" s="6"/>
      <c r="C494" s="5"/>
      <c r="D494" s="5"/>
      <c r="E494" s="5"/>
      <c r="F494" s="7"/>
      <c r="G494" s="5"/>
      <c r="H494" s="41"/>
      <c r="I494" s="6"/>
      <c r="J494" s="6"/>
      <c r="K494" s="7"/>
      <c r="L494" s="7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21.0" customHeight="1">
      <c r="A495" s="1"/>
      <c r="B495" s="6"/>
      <c r="C495" s="5"/>
      <c r="D495" s="5"/>
      <c r="E495" s="5"/>
      <c r="F495" s="7"/>
      <c r="G495" s="5"/>
      <c r="H495" s="41"/>
      <c r="I495" s="6"/>
      <c r="J495" s="6"/>
      <c r="K495" s="7"/>
      <c r="L495" s="7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21.0" customHeight="1">
      <c r="A496" s="1"/>
      <c r="B496" s="6"/>
      <c r="C496" s="5"/>
      <c r="D496" s="5"/>
      <c r="E496" s="5"/>
      <c r="F496" s="7"/>
      <c r="G496" s="5"/>
      <c r="H496" s="41"/>
      <c r="I496" s="6"/>
      <c r="J496" s="6"/>
      <c r="K496" s="7"/>
      <c r="L496" s="7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21.0" customHeight="1">
      <c r="A497" s="1"/>
      <c r="B497" s="6"/>
      <c r="C497" s="5"/>
      <c r="D497" s="5"/>
      <c r="E497" s="5"/>
      <c r="F497" s="7"/>
      <c r="G497" s="5"/>
      <c r="H497" s="41"/>
      <c r="I497" s="6"/>
      <c r="J497" s="6"/>
      <c r="K497" s="7"/>
      <c r="L497" s="7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21.0" customHeight="1">
      <c r="A498" s="1"/>
      <c r="B498" s="6"/>
      <c r="C498" s="5"/>
      <c r="D498" s="5"/>
      <c r="E498" s="5"/>
      <c r="F498" s="7"/>
      <c r="G498" s="5"/>
      <c r="H498" s="41"/>
      <c r="I498" s="6"/>
      <c r="J498" s="6"/>
      <c r="K498" s="7"/>
      <c r="L498" s="7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21.0" customHeight="1">
      <c r="A499" s="1"/>
      <c r="B499" s="6"/>
      <c r="C499" s="5"/>
      <c r="D499" s="5"/>
      <c r="E499" s="5"/>
      <c r="F499" s="7"/>
      <c r="G499" s="5"/>
      <c r="H499" s="41"/>
      <c r="I499" s="6"/>
      <c r="J499" s="6"/>
      <c r="K499" s="7"/>
      <c r="L499" s="7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21.0" customHeight="1">
      <c r="A500" s="1"/>
      <c r="B500" s="6"/>
      <c r="C500" s="5"/>
      <c r="D500" s="5"/>
      <c r="E500" s="5"/>
      <c r="F500" s="7"/>
      <c r="G500" s="5"/>
      <c r="H500" s="41"/>
      <c r="I500" s="6"/>
      <c r="J500" s="6"/>
      <c r="K500" s="7"/>
      <c r="L500" s="7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21.0" customHeight="1">
      <c r="A501" s="1"/>
      <c r="B501" s="6"/>
      <c r="C501" s="5"/>
      <c r="D501" s="5"/>
      <c r="E501" s="5"/>
      <c r="F501" s="7"/>
      <c r="G501" s="5"/>
      <c r="H501" s="41"/>
      <c r="I501" s="6"/>
      <c r="J501" s="6"/>
      <c r="K501" s="7"/>
      <c r="L501" s="7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21.0" customHeight="1">
      <c r="A502" s="1"/>
      <c r="B502" s="6"/>
      <c r="C502" s="5"/>
      <c r="D502" s="5"/>
      <c r="E502" s="5"/>
      <c r="F502" s="7"/>
      <c r="G502" s="5"/>
      <c r="H502" s="41"/>
      <c r="I502" s="6"/>
      <c r="J502" s="6"/>
      <c r="K502" s="7"/>
      <c r="L502" s="7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21.0" customHeight="1">
      <c r="A503" s="1"/>
      <c r="B503" s="6"/>
      <c r="C503" s="5"/>
      <c r="D503" s="5"/>
      <c r="E503" s="5"/>
      <c r="F503" s="7"/>
      <c r="G503" s="5"/>
      <c r="H503" s="41"/>
      <c r="I503" s="6"/>
      <c r="J503" s="6"/>
      <c r="K503" s="7"/>
      <c r="L503" s="7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21.0" customHeight="1">
      <c r="A504" s="1"/>
      <c r="B504" s="6"/>
      <c r="C504" s="5"/>
      <c r="D504" s="5"/>
      <c r="E504" s="5"/>
      <c r="F504" s="7"/>
      <c r="G504" s="5"/>
      <c r="H504" s="41"/>
      <c r="I504" s="6"/>
      <c r="J504" s="6"/>
      <c r="K504" s="7"/>
      <c r="L504" s="7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21.0" customHeight="1">
      <c r="A505" s="1"/>
      <c r="B505" s="6"/>
      <c r="C505" s="5"/>
      <c r="D505" s="5"/>
      <c r="E505" s="5"/>
      <c r="F505" s="7"/>
      <c r="G505" s="5"/>
      <c r="H505" s="41"/>
      <c r="I505" s="6"/>
      <c r="J505" s="6"/>
      <c r="K505" s="7"/>
      <c r="L505" s="7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21.0" customHeight="1">
      <c r="A506" s="1"/>
      <c r="B506" s="6"/>
      <c r="C506" s="5"/>
      <c r="D506" s="5"/>
      <c r="E506" s="5"/>
      <c r="F506" s="7"/>
      <c r="G506" s="5"/>
      <c r="H506" s="41"/>
      <c r="I506" s="6"/>
      <c r="J506" s="6"/>
      <c r="K506" s="7"/>
      <c r="L506" s="7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21.0" customHeight="1">
      <c r="A507" s="1"/>
      <c r="B507" s="6"/>
      <c r="C507" s="5"/>
      <c r="D507" s="5"/>
      <c r="E507" s="5"/>
      <c r="F507" s="7"/>
      <c r="G507" s="5"/>
      <c r="H507" s="41"/>
      <c r="I507" s="6"/>
      <c r="J507" s="6"/>
      <c r="K507" s="7"/>
      <c r="L507" s="7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21.0" customHeight="1">
      <c r="A508" s="1"/>
      <c r="B508" s="6"/>
      <c r="C508" s="5"/>
      <c r="D508" s="5"/>
      <c r="E508" s="5"/>
      <c r="F508" s="7"/>
      <c r="G508" s="5"/>
      <c r="H508" s="41"/>
      <c r="I508" s="6"/>
      <c r="J508" s="6"/>
      <c r="K508" s="7"/>
      <c r="L508" s="7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21.0" customHeight="1">
      <c r="A509" s="1"/>
      <c r="B509" s="6"/>
      <c r="C509" s="5"/>
      <c r="D509" s="5"/>
      <c r="E509" s="5"/>
      <c r="F509" s="7"/>
      <c r="G509" s="5"/>
      <c r="H509" s="41"/>
      <c r="I509" s="6"/>
      <c r="J509" s="6"/>
      <c r="K509" s="7"/>
      <c r="L509" s="7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21.0" customHeight="1">
      <c r="A510" s="1"/>
      <c r="B510" s="6"/>
      <c r="C510" s="5"/>
      <c r="D510" s="5"/>
      <c r="E510" s="5"/>
      <c r="F510" s="7"/>
      <c r="G510" s="5"/>
      <c r="H510" s="41"/>
      <c r="I510" s="6"/>
      <c r="J510" s="6"/>
      <c r="K510" s="7"/>
      <c r="L510" s="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21.0" customHeight="1">
      <c r="A511" s="1"/>
      <c r="B511" s="6"/>
      <c r="C511" s="5"/>
      <c r="D511" s="5"/>
      <c r="E511" s="5"/>
      <c r="F511" s="7"/>
      <c r="G511" s="5"/>
      <c r="H511" s="41"/>
      <c r="I511" s="6"/>
      <c r="J511" s="6"/>
      <c r="K511" s="7"/>
      <c r="L511" s="7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21.0" customHeight="1">
      <c r="A512" s="1"/>
      <c r="B512" s="6"/>
      <c r="C512" s="5"/>
      <c r="D512" s="5"/>
      <c r="E512" s="5"/>
      <c r="F512" s="7"/>
      <c r="G512" s="5"/>
      <c r="H512" s="41"/>
      <c r="I512" s="6"/>
      <c r="J512" s="6"/>
      <c r="K512" s="7"/>
      <c r="L512" s="7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21.0" customHeight="1">
      <c r="A513" s="1"/>
      <c r="B513" s="6"/>
      <c r="C513" s="5"/>
      <c r="D513" s="5"/>
      <c r="E513" s="5"/>
      <c r="F513" s="7"/>
      <c r="G513" s="5"/>
      <c r="H513" s="41"/>
      <c r="I513" s="6"/>
      <c r="J513" s="6"/>
      <c r="K513" s="7"/>
      <c r="L513" s="7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21.0" customHeight="1">
      <c r="A514" s="1"/>
      <c r="B514" s="6"/>
      <c r="C514" s="5"/>
      <c r="D514" s="5"/>
      <c r="E514" s="5"/>
      <c r="F514" s="7"/>
      <c r="G514" s="5"/>
      <c r="H514" s="41"/>
      <c r="I514" s="6"/>
      <c r="J514" s="6"/>
      <c r="K514" s="7"/>
      <c r="L514" s="7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21.0" customHeight="1">
      <c r="A515" s="1"/>
      <c r="B515" s="6"/>
      <c r="C515" s="5"/>
      <c r="D515" s="5"/>
      <c r="E515" s="5"/>
      <c r="F515" s="7"/>
      <c r="G515" s="5"/>
      <c r="H515" s="41"/>
      <c r="I515" s="6"/>
      <c r="J515" s="6"/>
      <c r="K515" s="7"/>
      <c r="L515" s="7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21.0" customHeight="1">
      <c r="A516" s="1"/>
      <c r="B516" s="6"/>
      <c r="C516" s="5"/>
      <c r="D516" s="5"/>
      <c r="E516" s="5"/>
      <c r="F516" s="7"/>
      <c r="G516" s="5"/>
      <c r="H516" s="41"/>
      <c r="I516" s="6"/>
      <c r="J516" s="6"/>
      <c r="K516" s="7"/>
      <c r="L516" s="7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21.0" customHeight="1">
      <c r="A517" s="1"/>
      <c r="B517" s="6"/>
      <c r="C517" s="5"/>
      <c r="D517" s="5"/>
      <c r="E517" s="5"/>
      <c r="F517" s="7"/>
      <c r="G517" s="5"/>
      <c r="H517" s="41"/>
      <c r="I517" s="6"/>
      <c r="J517" s="6"/>
      <c r="K517" s="7"/>
      <c r="L517" s="7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21.0" customHeight="1">
      <c r="A518" s="1"/>
      <c r="B518" s="6"/>
      <c r="C518" s="5"/>
      <c r="D518" s="5"/>
      <c r="E518" s="5"/>
      <c r="F518" s="7"/>
      <c r="G518" s="5"/>
      <c r="H518" s="41"/>
      <c r="I518" s="6"/>
      <c r="J518" s="6"/>
      <c r="K518" s="7"/>
      <c r="L518" s="7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21.0" customHeight="1">
      <c r="A519" s="1"/>
      <c r="B519" s="6"/>
      <c r="C519" s="5"/>
      <c r="D519" s="5"/>
      <c r="E519" s="5"/>
      <c r="F519" s="7"/>
      <c r="G519" s="5"/>
      <c r="H519" s="41"/>
      <c r="I519" s="6"/>
      <c r="J519" s="6"/>
      <c r="K519" s="7"/>
      <c r="L519" s="7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21.0" customHeight="1">
      <c r="A520" s="1"/>
      <c r="B520" s="6"/>
      <c r="C520" s="5"/>
      <c r="D520" s="5"/>
      <c r="E520" s="5"/>
      <c r="F520" s="7"/>
      <c r="G520" s="5"/>
      <c r="H520" s="41"/>
      <c r="I520" s="6"/>
      <c r="J520" s="6"/>
      <c r="K520" s="7"/>
      <c r="L520" s="7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21.0" customHeight="1">
      <c r="A521" s="1"/>
      <c r="B521" s="6"/>
      <c r="C521" s="5"/>
      <c r="D521" s="5"/>
      <c r="E521" s="5"/>
      <c r="F521" s="7"/>
      <c r="G521" s="5"/>
      <c r="H521" s="41"/>
      <c r="I521" s="6"/>
      <c r="J521" s="6"/>
      <c r="K521" s="7"/>
      <c r="L521" s="7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21.0" customHeight="1">
      <c r="A522" s="1"/>
      <c r="B522" s="6"/>
      <c r="C522" s="5"/>
      <c r="D522" s="5"/>
      <c r="E522" s="5"/>
      <c r="F522" s="7"/>
      <c r="G522" s="5"/>
      <c r="H522" s="41"/>
      <c r="I522" s="6"/>
      <c r="J522" s="6"/>
      <c r="K522" s="7"/>
      <c r="L522" s="7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21.0" customHeight="1">
      <c r="A523" s="1"/>
      <c r="B523" s="6"/>
      <c r="C523" s="5"/>
      <c r="D523" s="5"/>
      <c r="E523" s="5"/>
      <c r="F523" s="7"/>
      <c r="G523" s="5"/>
      <c r="H523" s="41"/>
      <c r="I523" s="6"/>
      <c r="J523" s="6"/>
      <c r="K523" s="7"/>
      <c r="L523" s="7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21.0" customHeight="1">
      <c r="A524" s="1"/>
      <c r="B524" s="6"/>
      <c r="C524" s="5"/>
      <c r="D524" s="5"/>
      <c r="E524" s="5"/>
      <c r="F524" s="7"/>
      <c r="G524" s="5"/>
      <c r="H524" s="41"/>
      <c r="I524" s="6"/>
      <c r="J524" s="6"/>
      <c r="K524" s="7"/>
      <c r="L524" s="7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21.0" customHeight="1">
      <c r="A525" s="1"/>
      <c r="B525" s="6"/>
      <c r="C525" s="5"/>
      <c r="D525" s="5"/>
      <c r="E525" s="5"/>
      <c r="F525" s="7"/>
      <c r="G525" s="5"/>
      <c r="H525" s="41"/>
      <c r="I525" s="6"/>
      <c r="J525" s="6"/>
      <c r="K525" s="7"/>
      <c r="L525" s="7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21.0" customHeight="1">
      <c r="A526" s="1"/>
      <c r="B526" s="6"/>
      <c r="C526" s="5"/>
      <c r="D526" s="5"/>
      <c r="E526" s="5"/>
      <c r="F526" s="7"/>
      <c r="G526" s="5"/>
      <c r="H526" s="41"/>
      <c r="I526" s="6"/>
      <c r="J526" s="6"/>
      <c r="K526" s="7"/>
      <c r="L526" s="7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21.0" customHeight="1">
      <c r="A527" s="1"/>
      <c r="B527" s="6"/>
      <c r="C527" s="5"/>
      <c r="D527" s="5"/>
      <c r="E527" s="5"/>
      <c r="F527" s="7"/>
      <c r="G527" s="5"/>
      <c r="H527" s="41"/>
      <c r="I527" s="6"/>
      <c r="J527" s="6"/>
      <c r="K527" s="7"/>
      <c r="L527" s="7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21.0" customHeight="1">
      <c r="A528" s="1"/>
      <c r="B528" s="6"/>
      <c r="C528" s="5"/>
      <c r="D528" s="5"/>
      <c r="E528" s="5"/>
      <c r="F528" s="7"/>
      <c r="G528" s="5"/>
      <c r="H528" s="41"/>
      <c r="I528" s="6"/>
      <c r="J528" s="6"/>
      <c r="K528" s="7"/>
      <c r="L528" s="7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21.0" customHeight="1">
      <c r="A529" s="1"/>
      <c r="B529" s="6"/>
      <c r="C529" s="5"/>
      <c r="D529" s="5"/>
      <c r="E529" s="5"/>
      <c r="F529" s="7"/>
      <c r="G529" s="5"/>
      <c r="H529" s="41"/>
      <c r="I529" s="6"/>
      <c r="J529" s="6"/>
      <c r="K529" s="7"/>
      <c r="L529" s="7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21.0" customHeight="1">
      <c r="A530" s="1"/>
      <c r="B530" s="6"/>
      <c r="C530" s="5"/>
      <c r="D530" s="5"/>
      <c r="E530" s="5"/>
      <c r="F530" s="7"/>
      <c r="G530" s="5"/>
      <c r="H530" s="41"/>
      <c r="I530" s="6"/>
      <c r="J530" s="6"/>
      <c r="K530" s="7"/>
      <c r="L530" s="7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21.0" customHeight="1">
      <c r="A531" s="1"/>
      <c r="B531" s="6"/>
      <c r="C531" s="5"/>
      <c r="D531" s="5"/>
      <c r="E531" s="5"/>
      <c r="F531" s="7"/>
      <c r="G531" s="5"/>
      <c r="H531" s="41"/>
      <c r="I531" s="6"/>
      <c r="J531" s="6"/>
      <c r="K531" s="7"/>
      <c r="L531" s="7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21.0" customHeight="1">
      <c r="A532" s="1"/>
      <c r="B532" s="6"/>
      <c r="C532" s="5"/>
      <c r="D532" s="5"/>
      <c r="E532" s="5"/>
      <c r="F532" s="7"/>
      <c r="G532" s="5"/>
      <c r="H532" s="41"/>
      <c r="I532" s="6"/>
      <c r="J532" s="6"/>
      <c r="K532" s="7"/>
      <c r="L532" s="7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21.0" customHeight="1">
      <c r="A533" s="1"/>
      <c r="B533" s="6"/>
      <c r="C533" s="5"/>
      <c r="D533" s="5"/>
      <c r="E533" s="5"/>
      <c r="F533" s="7"/>
      <c r="G533" s="5"/>
      <c r="H533" s="41"/>
      <c r="I533" s="6"/>
      <c r="J533" s="6"/>
      <c r="K533" s="7"/>
      <c r="L533" s="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21.0" customHeight="1">
      <c r="A534" s="1"/>
      <c r="B534" s="6"/>
      <c r="C534" s="5"/>
      <c r="D534" s="5"/>
      <c r="E534" s="5"/>
      <c r="F534" s="7"/>
      <c r="G534" s="5"/>
      <c r="H534" s="41"/>
      <c r="I534" s="6"/>
      <c r="J534" s="6"/>
      <c r="K534" s="7"/>
      <c r="L534" s="7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21.0" customHeight="1">
      <c r="A535" s="1"/>
      <c r="B535" s="6"/>
      <c r="C535" s="5"/>
      <c r="D535" s="5"/>
      <c r="E535" s="5"/>
      <c r="F535" s="7"/>
      <c r="G535" s="5"/>
      <c r="H535" s="41"/>
      <c r="I535" s="6"/>
      <c r="J535" s="6"/>
      <c r="K535" s="7"/>
      <c r="L535" s="7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21.0" customHeight="1">
      <c r="A536" s="1"/>
      <c r="B536" s="6"/>
      <c r="C536" s="5"/>
      <c r="D536" s="5"/>
      <c r="E536" s="5"/>
      <c r="F536" s="7"/>
      <c r="G536" s="5"/>
      <c r="H536" s="41"/>
      <c r="I536" s="6"/>
      <c r="J536" s="6"/>
      <c r="K536" s="7"/>
      <c r="L536" s="7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21.0" customHeight="1">
      <c r="A537" s="1"/>
      <c r="B537" s="6"/>
      <c r="C537" s="5"/>
      <c r="D537" s="5"/>
      <c r="E537" s="5"/>
      <c r="F537" s="7"/>
      <c r="G537" s="5"/>
      <c r="H537" s="41"/>
      <c r="I537" s="6"/>
      <c r="J537" s="6"/>
      <c r="K537" s="7"/>
      <c r="L537" s="7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21.0" customHeight="1">
      <c r="A538" s="1"/>
      <c r="B538" s="6"/>
      <c r="C538" s="5"/>
      <c r="D538" s="5"/>
      <c r="E538" s="5"/>
      <c r="F538" s="7"/>
      <c r="G538" s="5"/>
      <c r="H538" s="41"/>
      <c r="I538" s="6"/>
      <c r="J538" s="6"/>
      <c r="K538" s="7"/>
      <c r="L538" s="7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21.0" customHeight="1">
      <c r="A539" s="1"/>
      <c r="B539" s="6"/>
      <c r="C539" s="5"/>
      <c r="D539" s="5"/>
      <c r="E539" s="5"/>
      <c r="F539" s="7"/>
      <c r="G539" s="5"/>
      <c r="H539" s="41"/>
      <c r="I539" s="6"/>
      <c r="J539" s="6"/>
      <c r="K539" s="7"/>
      <c r="L539" s="7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21.0" customHeight="1">
      <c r="A540" s="1"/>
      <c r="B540" s="6"/>
      <c r="C540" s="5"/>
      <c r="D540" s="5"/>
      <c r="E540" s="5"/>
      <c r="F540" s="7"/>
      <c r="G540" s="5"/>
      <c r="H540" s="41"/>
      <c r="I540" s="6"/>
      <c r="J540" s="6"/>
      <c r="K540" s="7"/>
      <c r="L540" s="7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21.0" customHeight="1">
      <c r="A541" s="1"/>
      <c r="B541" s="6"/>
      <c r="C541" s="5"/>
      <c r="D541" s="5"/>
      <c r="E541" s="5"/>
      <c r="F541" s="7"/>
      <c r="G541" s="5"/>
      <c r="H541" s="41"/>
      <c r="I541" s="6"/>
      <c r="J541" s="6"/>
      <c r="K541" s="7"/>
      <c r="L541" s="7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21.0" customHeight="1">
      <c r="A542" s="1"/>
      <c r="B542" s="6"/>
      <c r="C542" s="5"/>
      <c r="D542" s="5"/>
      <c r="E542" s="5"/>
      <c r="F542" s="7"/>
      <c r="G542" s="5"/>
      <c r="H542" s="41"/>
      <c r="I542" s="6"/>
      <c r="J542" s="6"/>
      <c r="K542" s="7"/>
      <c r="L542" s="7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21.0" customHeight="1">
      <c r="A543" s="1"/>
      <c r="B543" s="6"/>
      <c r="C543" s="5"/>
      <c r="D543" s="5"/>
      <c r="E543" s="5"/>
      <c r="F543" s="7"/>
      <c r="G543" s="5"/>
      <c r="H543" s="41"/>
      <c r="I543" s="6"/>
      <c r="J543" s="6"/>
      <c r="K543" s="7"/>
      <c r="L543" s="7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21.0" customHeight="1">
      <c r="A544" s="1"/>
      <c r="B544" s="6"/>
      <c r="C544" s="5"/>
      <c r="D544" s="5"/>
      <c r="E544" s="5"/>
      <c r="F544" s="7"/>
      <c r="G544" s="5"/>
      <c r="H544" s="41"/>
      <c r="I544" s="6"/>
      <c r="J544" s="6"/>
      <c r="K544" s="7"/>
      <c r="L544" s="7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21.0" customHeight="1">
      <c r="A545" s="1"/>
      <c r="B545" s="6"/>
      <c r="C545" s="5"/>
      <c r="D545" s="5"/>
      <c r="E545" s="5"/>
      <c r="F545" s="7"/>
      <c r="G545" s="5"/>
      <c r="H545" s="41"/>
      <c r="I545" s="6"/>
      <c r="J545" s="6"/>
      <c r="K545" s="7"/>
      <c r="L545" s="7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21.0" customHeight="1">
      <c r="A546" s="1"/>
      <c r="B546" s="6"/>
      <c r="C546" s="5"/>
      <c r="D546" s="5"/>
      <c r="E546" s="5"/>
      <c r="F546" s="7"/>
      <c r="G546" s="5"/>
      <c r="H546" s="41"/>
      <c r="I546" s="6"/>
      <c r="J546" s="6"/>
      <c r="K546" s="7"/>
      <c r="L546" s="7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21.0" customHeight="1">
      <c r="A547" s="1"/>
      <c r="B547" s="6"/>
      <c r="C547" s="5"/>
      <c r="D547" s="5"/>
      <c r="E547" s="5"/>
      <c r="F547" s="7"/>
      <c r="G547" s="5"/>
      <c r="H547" s="41"/>
      <c r="I547" s="6"/>
      <c r="J547" s="6"/>
      <c r="K547" s="7"/>
      <c r="L547" s="7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21.0" customHeight="1">
      <c r="A548" s="1"/>
      <c r="B548" s="6"/>
      <c r="C548" s="5"/>
      <c r="D548" s="5"/>
      <c r="E548" s="5"/>
      <c r="F548" s="7"/>
      <c r="G548" s="5"/>
      <c r="H548" s="41"/>
      <c r="I548" s="6"/>
      <c r="J548" s="6"/>
      <c r="K548" s="7"/>
      <c r="L548" s="7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21.0" customHeight="1">
      <c r="A549" s="1"/>
      <c r="B549" s="6"/>
      <c r="C549" s="5"/>
      <c r="D549" s="5"/>
      <c r="E549" s="5"/>
      <c r="F549" s="7"/>
      <c r="G549" s="5"/>
      <c r="H549" s="41"/>
      <c r="I549" s="6"/>
      <c r="J549" s="6"/>
      <c r="K549" s="7"/>
      <c r="L549" s="7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21.0" customHeight="1">
      <c r="A550" s="1"/>
      <c r="B550" s="6"/>
      <c r="C550" s="5"/>
      <c r="D550" s="5"/>
      <c r="E550" s="5"/>
      <c r="F550" s="7"/>
      <c r="G550" s="5"/>
      <c r="H550" s="41"/>
      <c r="I550" s="6"/>
      <c r="J550" s="6"/>
      <c r="K550" s="7"/>
      <c r="L550" s="7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21.0" customHeight="1">
      <c r="A551" s="1"/>
      <c r="B551" s="6"/>
      <c r="C551" s="5"/>
      <c r="D551" s="5"/>
      <c r="E551" s="5"/>
      <c r="F551" s="7"/>
      <c r="G551" s="5"/>
      <c r="H551" s="41"/>
      <c r="I551" s="6"/>
      <c r="J551" s="6"/>
      <c r="K551" s="7"/>
      <c r="L551" s="7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21.0" customHeight="1">
      <c r="A552" s="1"/>
      <c r="B552" s="6"/>
      <c r="C552" s="5"/>
      <c r="D552" s="5"/>
      <c r="E552" s="5"/>
      <c r="F552" s="7"/>
      <c r="G552" s="5"/>
      <c r="H552" s="41"/>
      <c r="I552" s="6"/>
      <c r="J552" s="6"/>
      <c r="K552" s="7"/>
      <c r="L552" s="7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21.0" customHeight="1">
      <c r="A553" s="1"/>
      <c r="B553" s="6"/>
      <c r="C553" s="5"/>
      <c r="D553" s="5"/>
      <c r="E553" s="5"/>
      <c r="F553" s="7"/>
      <c r="G553" s="5"/>
      <c r="H553" s="41"/>
      <c r="I553" s="6"/>
      <c r="J553" s="6"/>
      <c r="K553" s="7"/>
      <c r="L553" s="7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21.0" customHeight="1">
      <c r="A554" s="1"/>
      <c r="B554" s="6"/>
      <c r="C554" s="5"/>
      <c r="D554" s="5"/>
      <c r="E554" s="5"/>
      <c r="F554" s="7"/>
      <c r="G554" s="5"/>
      <c r="H554" s="41"/>
      <c r="I554" s="6"/>
      <c r="J554" s="6"/>
      <c r="K554" s="7"/>
      <c r="L554" s="7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21.0" customHeight="1">
      <c r="A555" s="1"/>
      <c r="B555" s="6"/>
      <c r="C555" s="5"/>
      <c r="D555" s="5"/>
      <c r="E555" s="5"/>
      <c r="F555" s="7"/>
      <c r="G555" s="5"/>
      <c r="H555" s="41"/>
      <c r="I555" s="6"/>
      <c r="J555" s="6"/>
      <c r="K555" s="7"/>
      <c r="L555" s="7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21.0" customHeight="1">
      <c r="A556" s="1"/>
      <c r="B556" s="6"/>
      <c r="C556" s="5"/>
      <c r="D556" s="5"/>
      <c r="E556" s="5"/>
      <c r="F556" s="7"/>
      <c r="G556" s="5"/>
      <c r="H556" s="41"/>
      <c r="I556" s="6"/>
      <c r="J556" s="6"/>
      <c r="K556" s="7"/>
      <c r="L556" s="7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21.0" customHeight="1">
      <c r="A557" s="1"/>
      <c r="B557" s="6"/>
      <c r="C557" s="5"/>
      <c r="D557" s="5"/>
      <c r="E557" s="5"/>
      <c r="F557" s="7"/>
      <c r="G557" s="5"/>
      <c r="H557" s="41"/>
      <c r="I557" s="6"/>
      <c r="J557" s="6"/>
      <c r="K557" s="7"/>
      <c r="L557" s="7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21.0" customHeight="1">
      <c r="A558" s="1"/>
      <c r="B558" s="6"/>
      <c r="C558" s="5"/>
      <c r="D558" s="5"/>
      <c r="E558" s="5"/>
      <c r="F558" s="7"/>
      <c r="G558" s="5"/>
      <c r="H558" s="41"/>
      <c r="I558" s="6"/>
      <c r="J558" s="6"/>
      <c r="K558" s="7"/>
      <c r="L558" s="7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21.0" customHeight="1">
      <c r="A559" s="1"/>
      <c r="B559" s="6"/>
      <c r="C559" s="5"/>
      <c r="D559" s="5"/>
      <c r="E559" s="5"/>
      <c r="F559" s="7"/>
      <c r="G559" s="5"/>
      <c r="H559" s="41"/>
      <c r="I559" s="6"/>
      <c r="J559" s="6"/>
      <c r="K559" s="7"/>
      <c r="L559" s="7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21.0" customHeight="1">
      <c r="A560" s="1"/>
      <c r="B560" s="6"/>
      <c r="C560" s="5"/>
      <c r="D560" s="5"/>
      <c r="E560" s="5"/>
      <c r="F560" s="7"/>
      <c r="G560" s="5"/>
      <c r="H560" s="41"/>
      <c r="I560" s="6"/>
      <c r="J560" s="6"/>
      <c r="K560" s="7"/>
      <c r="L560" s="7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21.0" customHeight="1">
      <c r="A561" s="1"/>
      <c r="B561" s="6"/>
      <c r="C561" s="5"/>
      <c r="D561" s="5"/>
      <c r="E561" s="5"/>
      <c r="F561" s="7"/>
      <c r="G561" s="5"/>
      <c r="H561" s="41"/>
      <c r="I561" s="6"/>
      <c r="J561" s="6"/>
      <c r="K561" s="7"/>
      <c r="L561" s="7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21.0" customHeight="1">
      <c r="A562" s="1"/>
      <c r="B562" s="6"/>
      <c r="C562" s="5"/>
      <c r="D562" s="5"/>
      <c r="E562" s="5"/>
      <c r="F562" s="7"/>
      <c r="G562" s="5"/>
      <c r="H562" s="41"/>
      <c r="I562" s="6"/>
      <c r="J562" s="6"/>
      <c r="K562" s="7"/>
      <c r="L562" s="7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21.0" customHeight="1">
      <c r="A563" s="1"/>
      <c r="B563" s="6"/>
      <c r="C563" s="5"/>
      <c r="D563" s="5"/>
      <c r="E563" s="5"/>
      <c r="F563" s="7"/>
      <c r="G563" s="5"/>
      <c r="H563" s="41"/>
      <c r="I563" s="6"/>
      <c r="J563" s="6"/>
      <c r="K563" s="7"/>
      <c r="L563" s="7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21.0" customHeight="1">
      <c r="A564" s="1"/>
      <c r="B564" s="6"/>
      <c r="C564" s="5"/>
      <c r="D564" s="5"/>
      <c r="E564" s="5"/>
      <c r="F564" s="7"/>
      <c r="G564" s="5"/>
      <c r="H564" s="41"/>
      <c r="I564" s="6"/>
      <c r="J564" s="6"/>
      <c r="K564" s="7"/>
      <c r="L564" s="7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21.0" customHeight="1">
      <c r="A565" s="1"/>
      <c r="B565" s="6"/>
      <c r="C565" s="5"/>
      <c r="D565" s="5"/>
      <c r="E565" s="5"/>
      <c r="F565" s="7"/>
      <c r="G565" s="5"/>
      <c r="H565" s="41"/>
      <c r="I565" s="6"/>
      <c r="J565" s="6"/>
      <c r="K565" s="7"/>
      <c r="L565" s="7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21.0" customHeight="1">
      <c r="A566" s="1"/>
      <c r="B566" s="6"/>
      <c r="C566" s="5"/>
      <c r="D566" s="5"/>
      <c r="E566" s="5"/>
      <c r="F566" s="7"/>
      <c r="G566" s="5"/>
      <c r="H566" s="41"/>
      <c r="I566" s="6"/>
      <c r="J566" s="6"/>
      <c r="K566" s="7"/>
      <c r="L566" s="7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21.0" customHeight="1">
      <c r="A567" s="1"/>
      <c r="B567" s="6"/>
      <c r="C567" s="5"/>
      <c r="D567" s="5"/>
      <c r="E567" s="5"/>
      <c r="F567" s="7"/>
      <c r="G567" s="5"/>
      <c r="H567" s="41"/>
      <c r="I567" s="6"/>
      <c r="J567" s="6"/>
      <c r="K567" s="7"/>
      <c r="L567" s="7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21.0" customHeight="1">
      <c r="A568" s="1"/>
      <c r="B568" s="6"/>
      <c r="C568" s="5"/>
      <c r="D568" s="5"/>
      <c r="E568" s="5"/>
      <c r="F568" s="7"/>
      <c r="G568" s="5"/>
      <c r="H568" s="41"/>
      <c r="I568" s="6"/>
      <c r="J568" s="6"/>
      <c r="K568" s="7"/>
      <c r="L568" s="7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21.0" customHeight="1">
      <c r="A569" s="1"/>
      <c r="B569" s="6"/>
      <c r="C569" s="5"/>
      <c r="D569" s="5"/>
      <c r="E569" s="5"/>
      <c r="F569" s="7"/>
      <c r="G569" s="5"/>
      <c r="H569" s="41"/>
      <c r="I569" s="6"/>
      <c r="J569" s="6"/>
      <c r="K569" s="7"/>
      <c r="L569" s="7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21.0" customHeight="1">
      <c r="A570" s="1"/>
      <c r="B570" s="6"/>
      <c r="C570" s="5"/>
      <c r="D570" s="5"/>
      <c r="E570" s="5"/>
      <c r="F570" s="7"/>
      <c r="G570" s="5"/>
      <c r="H570" s="41"/>
      <c r="I570" s="6"/>
      <c r="J570" s="6"/>
      <c r="K570" s="7"/>
      <c r="L570" s="7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21.0" customHeight="1">
      <c r="A571" s="1"/>
      <c r="B571" s="6"/>
      <c r="C571" s="5"/>
      <c r="D571" s="5"/>
      <c r="E571" s="5"/>
      <c r="F571" s="7"/>
      <c r="G571" s="5"/>
      <c r="H571" s="41"/>
      <c r="I571" s="6"/>
      <c r="J571" s="6"/>
      <c r="K571" s="7"/>
      <c r="L571" s="7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21.0" customHeight="1">
      <c r="A572" s="1"/>
      <c r="B572" s="6"/>
      <c r="C572" s="5"/>
      <c r="D572" s="5"/>
      <c r="E572" s="5"/>
      <c r="F572" s="7"/>
      <c r="G572" s="5"/>
      <c r="H572" s="41"/>
      <c r="I572" s="6"/>
      <c r="J572" s="6"/>
      <c r="K572" s="7"/>
      <c r="L572" s="7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21.0" customHeight="1">
      <c r="A573" s="1"/>
      <c r="B573" s="6"/>
      <c r="C573" s="5"/>
      <c r="D573" s="5"/>
      <c r="E573" s="5"/>
      <c r="F573" s="7"/>
      <c r="G573" s="5"/>
      <c r="H573" s="41"/>
      <c r="I573" s="6"/>
      <c r="J573" s="6"/>
      <c r="K573" s="7"/>
      <c r="L573" s="7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21.0" customHeight="1">
      <c r="A574" s="1"/>
      <c r="B574" s="6"/>
      <c r="C574" s="5"/>
      <c r="D574" s="5"/>
      <c r="E574" s="5"/>
      <c r="F574" s="7"/>
      <c r="G574" s="5"/>
      <c r="H574" s="41"/>
      <c r="I574" s="6"/>
      <c r="J574" s="6"/>
      <c r="K574" s="7"/>
      <c r="L574" s="7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21.0" customHeight="1">
      <c r="A575" s="1"/>
      <c r="B575" s="6"/>
      <c r="C575" s="5"/>
      <c r="D575" s="5"/>
      <c r="E575" s="5"/>
      <c r="F575" s="7"/>
      <c r="G575" s="5"/>
      <c r="H575" s="41"/>
      <c r="I575" s="6"/>
      <c r="J575" s="6"/>
      <c r="K575" s="7"/>
      <c r="L575" s="7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21.0" customHeight="1">
      <c r="A576" s="1"/>
      <c r="B576" s="6"/>
      <c r="C576" s="5"/>
      <c r="D576" s="5"/>
      <c r="E576" s="5"/>
      <c r="F576" s="7"/>
      <c r="G576" s="5"/>
      <c r="H576" s="41"/>
      <c r="I576" s="6"/>
      <c r="J576" s="6"/>
      <c r="K576" s="7"/>
      <c r="L576" s="7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21.0" customHeight="1">
      <c r="A577" s="1"/>
      <c r="B577" s="6"/>
      <c r="C577" s="5"/>
      <c r="D577" s="5"/>
      <c r="E577" s="5"/>
      <c r="F577" s="7"/>
      <c r="G577" s="5"/>
      <c r="H577" s="41"/>
      <c r="I577" s="6"/>
      <c r="J577" s="6"/>
      <c r="K577" s="7"/>
      <c r="L577" s="7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21.0" customHeight="1">
      <c r="A578" s="1"/>
      <c r="B578" s="6"/>
      <c r="C578" s="5"/>
      <c r="D578" s="5"/>
      <c r="E578" s="5"/>
      <c r="F578" s="7"/>
      <c r="G578" s="5"/>
      <c r="H578" s="41"/>
      <c r="I578" s="6"/>
      <c r="J578" s="6"/>
      <c r="K578" s="7"/>
      <c r="L578" s="7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21.0" customHeight="1">
      <c r="A579" s="1"/>
      <c r="B579" s="6"/>
      <c r="C579" s="5"/>
      <c r="D579" s="5"/>
      <c r="E579" s="5"/>
      <c r="F579" s="7"/>
      <c r="G579" s="5"/>
      <c r="H579" s="41"/>
      <c r="I579" s="6"/>
      <c r="J579" s="6"/>
      <c r="K579" s="7"/>
      <c r="L579" s="7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21.0" customHeight="1">
      <c r="A580" s="1"/>
      <c r="B580" s="6"/>
      <c r="C580" s="5"/>
      <c r="D580" s="5"/>
      <c r="E580" s="5"/>
      <c r="F580" s="7"/>
      <c r="G580" s="5"/>
      <c r="H580" s="41"/>
      <c r="I580" s="6"/>
      <c r="J580" s="6"/>
      <c r="K580" s="7"/>
      <c r="L580" s="7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21.0" customHeight="1">
      <c r="A581" s="1"/>
      <c r="B581" s="6"/>
      <c r="C581" s="5"/>
      <c r="D581" s="5"/>
      <c r="E581" s="5"/>
      <c r="F581" s="7"/>
      <c r="G581" s="5"/>
      <c r="H581" s="41"/>
      <c r="I581" s="6"/>
      <c r="J581" s="6"/>
      <c r="K581" s="7"/>
      <c r="L581" s="7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21.0" customHeight="1">
      <c r="A582" s="1"/>
      <c r="B582" s="6"/>
      <c r="C582" s="5"/>
      <c r="D582" s="5"/>
      <c r="E582" s="5"/>
      <c r="F582" s="7"/>
      <c r="G582" s="5"/>
      <c r="H582" s="41"/>
      <c r="I582" s="6"/>
      <c r="J582" s="6"/>
      <c r="K582" s="7"/>
      <c r="L582" s="7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21.0" customHeight="1">
      <c r="A583" s="1"/>
      <c r="B583" s="6"/>
      <c r="C583" s="5"/>
      <c r="D583" s="5"/>
      <c r="E583" s="5"/>
      <c r="F583" s="7"/>
      <c r="G583" s="5"/>
      <c r="H583" s="41"/>
      <c r="I583" s="6"/>
      <c r="J583" s="6"/>
      <c r="K583" s="7"/>
      <c r="L583" s="7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21.0" customHeight="1">
      <c r="A584" s="1"/>
      <c r="B584" s="6"/>
      <c r="C584" s="5"/>
      <c r="D584" s="5"/>
      <c r="E584" s="5"/>
      <c r="F584" s="7"/>
      <c r="G584" s="5"/>
      <c r="H584" s="41"/>
      <c r="I584" s="6"/>
      <c r="J584" s="6"/>
      <c r="K584" s="7"/>
      <c r="L584" s="7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21.0" customHeight="1">
      <c r="A585" s="1"/>
      <c r="B585" s="6"/>
      <c r="C585" s="5"/>
      <c r="D585" s="5"/>
      <c r="E585" s="5"/>
      <c r="F585" s="7"/>
      <c r="G585" s="5"/>
      <c r="H585" s="41"/>
      <c r="I585" s="6"/>
      <c r="J585" s="6"/>
      <c r="K585" s="7"/>
      <c r="L585" s="7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21.0" customHeight="1">
      <c r="A586" s="1"/>
      <c r="B586" s="6"/>
      <c r="C586" s="5"/>
      <c r="D586" s="5"/>
      <c r="E586" s="5"/>
      <c r="F586" s="7"/>
      <c r="G586" s="5"/>
      <c r="H586" s="41"/>
      <c r="I586" s="6"/>
      <c r="J586" s="6"/>
      <c r="K586" s="7"/>
      <c r="L586" s="7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21.0" customHeight="1">
      <c r="A587" s="1"/>
      <c r="B587" s="6"/>
      <c r="C587" s="5"/>
      <c r="D587" s="5"/>
      <c r="E587" s="5"/>
      <c r="F587" s="7"/>
      <c r="G587" s="5"/>
      <c r="H587" s="41"/>
      <c r="I587" s="6"/>
      <c r="J587" s="6"/>
      <c r="K587" s="7"/>
      <c r="L587" s="7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21.0" customHeight="1">
      <c r="A588" s="1"/>
      <c r="B588" s="6"/>
      <c r="C588" s="5"/>
      <c r="D588" s="5"/>
      <c r="E588" s="5"/>
      <c r="F588" s="7"/>
      <c r="G588" s="5"/>
      <c r="H588" s="41"/>
      <c r="I588" s="6"/>
      <c r="J588" s="6"/>
      <c r="K588" s="7"/>
      <c r="L588" s="7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21.0" customHeight="1">
      <c r="A589" s="1"/>
      <c r="B589" s="6"/>
      <c r="C589" s="5"/>
      <c r="D589" s="5"/>
      <c r="E589" s="5"/>
      <c r="F589" s="7"/>
      <c r="G589" s="5"/>
      <c r="H589" s="41"/>
      <c r="I589" s="6"/>
      <c r="J589" s="6"/>
      <c r="K589" s="7"/>
      <c r="L589" s="7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21.0" customHeight="1">
      <c r="A590" s="1"/>
      <c r="B590" s="6"/>
      <c r="C590" s="5"/>
      <c r="D590" s="5"/>
      <c r="E590" s="5"/>
      <c r="F590" s="7"/>
      <c r="G590" s="5"/>
      <c r="H590" s="41"/>
      <c r="I590" s="6"/>
      <c r="J590" s="6"/>
      <c r="K590" s="7"/>
      <c r="L590" s="7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21.0" customHeight="1">
      <c r="A591" s="1"/>
      <c r="B591" s="6"/>
      <c r="C591" s="5"/>
      <c r="D591" s="5"/>
      <c r="E591" s="5"/>
      <c r="F591" s="7"/>
      <c r="G591" s="5"/>
      <c r="H591" s="41"/>
      <c r="I591" s="6"/>
      <c r="J591" s="6"/>
      <c r="K591" s="7"/>
      <c r="L591" s="7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21.0" customHeight="1">
      <c r="A592" s="1"/>
      <c r="B592" s="6"/>
      <c r="C592" s="5"/>
      <c r="D592" s="5"/>
      <c r="E592" s="5"/>
      <c r="F592" s="7"/>
      <c r="G592" s="5"/>
      <c r="H592" s="41"/>
      <c r="I592" s="6"/>
      <c r="J592" s="6"/>
      <c r="K592" s="7"/>
      <c r="L592" s="7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21.0" customHeight="1">
      <c r="A593" s="1"/>
      <c r="B593" s="6"/>
      <c r="C593" s="5"/>
      <c r="D593" s="5"/>
      <c r="E593" s="5"/>
      <c r="F593" s="7"/>
      <c r="G593" s="5"/>
      <c r="H593" s="41"/>
      <c r="I593" s="6"/>
      <c r="J593" s="6"/>
      <c r="K593" s="7"/>
      <c r="L593" s="7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21.0" customHeight="1">
      <c r="A594" s="1"/>
      <c r="B594" s="6"/>
      <c r="C594" s="5"/>
      <c r="D594" s="5"/>
      <c r="E594" s="5"/>
      <c r="F594" s="7"/>
      <c r="G594" s="5"/>
      <c r="H594" s="41"/>
      <c r="I594" s="6"/>
      <c r="J594" s="6"/>
      <c r="K594" s="7"/>
      <c r="L594" s="7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21.0" customHeight="1">
      <c r="A595" s="1"/>
      <c r="B595" s="6"/>
      <c r="C595" s="5"/>
      <c r="D595" s="5"/>
      <c r="E595" s="5"/>
      <c r="F595" s="7"/>
      <c r="G595" s="5"/>
      <c r="H595" s="41"/>
      <c r="I595" s="6"/>
      <c r="J595" s="6"/>
      <c r="K595" s="7"/>
      <c r="L595" s="7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21.0" customHeight="1">
      <c r="A596" s="1"/>
      <c r="B596" s="6"/>
      <c r="C596" s="5"/>
      <c r="D596" s="5"/>
      <c r="E596" s="5"/>
      <c r="F596" s="7"/>
      <c r="G596" s="5"/>
      <c r="H596" s="41"/>
      <c r="I596" s="6"/>
      <c r="J596" s="6"/>
      <c r="K596" s="7"/>
      <c r="L596" s="7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21.0" customHeight="1">
      <c r="A597" s="1"/>
      <c r="B597" s="6"/>
      <c r="C597" s="5"/>
      <c r="D597" s="5"/>
      <c r="E597" s="5"/>
      <c r="F597" s="7"/>
      <c r="G597" s="5"/>
      <c r="H597" s="41"/>
      <c r="I597" s="6"/>
      <c r="J597" s="6"/>
      <c r="K597" s="7"/>
      <c r="L597" s="7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21.0" customHeight="1">
      <c r="A598" s="1"/>
      <c r="B598" s="6"/>
      <c r="C598" s="5"/>
      <c r="D598" s="5"/>
      <c r="E598" s="5"/>
      <c r="F598" s="7"/>
      <c r="G598" s="5"/>
      <c r="H598" s="41"/>
      <c r="I598" s="6"/>
      <c r="J598" s="6"/>
      <c r="K598" s="7"/>
      <c r="L598" s="7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21.0" customHeight="1">
      <c r="A599" s="1"/>
      <c r="B599" s="6"/>
      <c r="C599" s="5"/>
      <c r="D599" s="5"/>
      <c r="E599" s="5"/>
      <c r="F599" s="7"/>
      <c r="G599" s="5"/>
      <c r="H599" s="41"/>
      <c r="I599" s="6"/>
      <c r="J599" s="6"/>
      <c r="K599" s="7"/>
      <c r="L599" s="7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21.0" customHeight="1">
      <c r="A600" s="1"/>
      <c r="B600" s="6"/>
      <c r="C600" s="5"/>
      <c r="D600" s="5"/>
      <c r="E600" s="5"/>
      <c r="F600" s="7"/>
      <c r="G600" s="5"/>
      <c r="H600" s="41"/>
      <c r="I600" s="6"/>
      <c r="J600" s="6"/>
      <c r="K600" s="7"/>
      <c r="L600" s="7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21.0" customHeight="1">
      <c r="A601" s="1"/>
      <c r="B601" s="6"/>
      <c r="C601" s="5"/>
      <c r="D601" s="5"/>
      <c r="E601" s="5"/>
      <c r="F601" s="7"/>
      <c r="G601" s="5"/>
      <c r="H601" s="41"/>
      <c r="I601" s="6"/>
      <c r="J601" s="6"/>
      <c r="K601" s="7"/>
      <c r="L601" s="7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21.0" customHeight="1">
      <c r="A602" s="1"/>
      <c r="B602" s="6"/>
      <c r="C602" s="5"/>
      <c r="D602" s="5"/>
      <c r="E602" s="5"/>
      <c r="F602" s="7"/>
      <c r="G602" s="5"/>
      <c r="H602" s="41"/>
      <c r="I602" s="6"/>
      <c r="J602" s="6"/>
      <c r="K602" s="7"/>
      <c r="L602" s="7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21.0" customHeight="1">
      <c r="A603" s="1"/>
      <c r="B603" s="6"/>
      <c r="C603" s="5"/>
      <c r="D603" s="5"/>
      <c r="E603" s="5"/>
      <c r="F603" s="7"/>
      <c r="G603" s="5"/>
      <c r="H603" s="41"/>
      <c r="I603" s="6"/>
      <c r="J603" s="6"/>
      <c r="K603" s="7"/>
      <c r="L603" s="7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21.0" customHeight="1">
      <c r="A604" s="1"/>
      <c r="B604" s="6"/>
      <c r="C604" s="5"/>
      <c r="D604" s="5"/>
      <c r="E604" s="5"/>
      <c r="F604" s="7"/>
      <c r="G604" s="5"/>
      <c r="H604" s="41"/>
      <c r="I604" s="6"/>
      <c r="J604" s="6"/>
      <c r="K604" s="7"/>
      <c r="L604" s="7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21.0" customHeight="1">
      <c r="A605" s="1"/>
      <c r="B605" s="6"/>
      <c r="C605" s="5"/>
      <c r="D605" s="5"/>
      <c r="E605" s="5"/>
      <c r="F605" s="7"/>
      <c r="G605" s="5"/>
      <c r="H605" s="41"/>
      <c r="I605" s="6"/>
      <c r="J605" s="6"/>
      <c r="K605" s="7"/>
      <c r="L605" s="7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21.0" customHeight="1">
      <c r="A606" s="1"/>
      <c r="B606" s="6"/>
      <c r="C606" s="5"/>
      <c r="D606" s="5"/>
      <c r="E606" s="5"/>
      <c r="F606" s="7"/>
      <c r="G606" s="5"/>
      <c r="H606" s="41"/>
      <c r="I606" s="6"/>
      <c r="J606" s="6"/>
      <c r="K606" s="7"/>
      <c r="L606" s="7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21.0" customHeight="1">
      <c r="A607" s="1"/>
      <c r="B607" s="6"/>
      <c r="C607" s="5"/>
      <c r="D607" s="5"/>
      <c r="E607" s="5"/>
      <c r="F607" s="7"/>
      <c r="G607" s="5"/>
      <c r="H607" s="41"/>
      <c r="I607" s="6"/>
      <c r="J607" s="6"/>
      <c r="K607" s="7"/>
      <c r="L607" s="7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21.0" customHeight="1">
      <c r="A608" s="1"/>
      <c r="B608" s="6"/>
      <c r="C608" s="5"/>
      <c r="D608" s="5"/>
      <c r="E608" s="5"/>
      <c r="F608" s="7"/>
      <c r="G608" s="5"/>
      <c r="H608" s="41"/>
      <c r="I608" s="6"/>
      <c r="J608" s="6"/>
      <c r="K608" s="7"/>
      <c r="L608" s="7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21.0" customHeight="1">
      <c r="A609" s="1"/>
      <c r="B609" s="6"/>
      <c r="C609" s="5"/>
      <c r="D609" s="5"/>
      <c r="E609" s="5"/>
      <c r="F609" s="7"/>
      <c r="G609" s="5"/>
      <c r="H609" s="41"/>
      <c r="I609" s="6"/>
      <c r="J609" s="6"/>
      <c r="K609" s="7"/>
      <c r="L609" s="7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21.0" customHeight="1">
      <c r="A610" s="1"/>
      <c r="B610" s="6"/>
      <c r="C610" s="5"/>
      <c r="D610" s="5"/>
      <c r="E610" s="5"/>
      <c r="F610" s="7"/>
      <c r="G610" s="5"/>
      <c r="H610" s="41"/>
      <c r="I610" s="6"/>
      <c r="J610" s="6"/>
      <c r="K610" s="7"/>
      <c r="L610" s="7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21.0" customHeight="1">
      <c r="A611" s="1"/>
      <c r="B611" s="6"/>
      <c r="C611" s="5"/>
      <c r="D611" s="5"/>
      <c r="E611" s="5"/>
      <c r="F611" s="7"/>
      <c r="G611" s="5"/>
      <c r="H611" s="41"/>
      <c r="I611" s="6"/>
      <c r="J611" s="6"/>
      <c r="K611" s="7"/>
      <c r="L611" s="7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21.0" customHeight="1">
      <c r="A612" s="1"/>
      <c r="B612" s="6"/>
      <c r="C612" s="5"/>
      <c r="D612" s="5"/>
      <c r="E612" s="5"/>
      <c r="F612" s="7"/>
      <c r="G612" s="5"/>
      <c r="H612" s="41"/>
      <c r="I612" s="6"/>
      <c r="J612" s="6"/>
      <c r="K612" s="7"/>
      <c r="L612" s="7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21.0" customHeight="1">
      <c r="A613" s="1"/>
      <c r="B613" s="6"/>
      <c r="C613" s="5"/>
      <c r="D613" s="5"/>
      <c r="E613" s="5"/>
      <c r="F613" s="7"/>
      <c r="G613" s="5"/>
      <c r="H613" s="41"/>
      <c r="I613" s="6"/>
      <c r="J613" s="6"/>
      <c r="K613" s="7"/>
      <c r="L613" s="7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21.0" customHeight="1">
      <c r="A614" s="1"/>
      <c r="B614" s="6"/>
      <c r="C614" s="5"/>
      <c r="D614" s="5"/>
      <c r="E614" s="5"/>
      <c r="F614" s="7"/>
      <c r="G614" s="5"/>
      <c r="H614" s="41"/>
      <c r="I614" s="6"/>
      <c r="J614" s="6"/>
      <c r="K614" s="7"/>
      <c r="L614" s="7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21.0" customHeight="1">
      <c r="A615" s="1"/>
      <c r="B615" s="6"/>
      <c r="C615" s="5"/>
      <c r="D615" s="5"/>
      <c r="E615" s="5"/>
      <c r="F615" s="7"/>
      <c r="G615" s="5"/>
      <c r="H615" s="41"/>
      <c r="I615" s="6"/>
      <c r="J615" s="6"/>
      <c r="K615" s="7"/>
      <c r="L615" s="7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21.0" customHeight="1">
      <c r="A616" s="1"/>
      <c r="B616" s="6"/>
      <c r="C616" s="5"/>
      <c r="D616" s="5"/>
      <c r="E616" s="5"/>
      <c r="F616" s="7"/>
      <c r="G616" s="5"/>
      <c r="H616" s="41"/>
      <c r="I616" s="6"/>
      <c r="J616" s="6"/>
      <c r="K616" s="7"/>
      <c r="L616" s="7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21.0" customHeight="1">
      <c r="A617" s="1"/>
      <c r="B617" s="6"/>
      <c r="C617" s="5"/>
      <c r="D617" s="5"/>
      <c r="E617" s="5"/>
      <c r="F617" s="7"/>
      <c r="G617" s="5"/>
      <c r="H617" s="41"/>
      <c r="I617" s="6"/>
      <c r="J617" s="6"/>
      <c r="K617" s="7"/>
      <c r="L617" s="7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21.0" customHeight="1">
      <c r="A618" s="1"/>
      <c r="B618" s="6"/>
      <c r="C618" s="5"/>
      <c r="D618" s="5"/>
      <c r="E618" s="5"/>
      <c r="F618" s="7"/>
      <c r="G618" s="5"/>
      <c r="H618" s="41"/>
      <c r="I618" s="6"/>
      <c r="J618" s="6"/>
      <c r="K618" s="7"/>
      <c r="L618" s="7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21.0" customHeight="1">
      <c r="A619" s="1"/>
      <c r="B619" s="6"/>
      <c r="C619" s="5"/>
      <c r="D619" s="5"/>
      <c r="E619" s="5"/>
      <c r="F619" s="7"/>
      <c r="G619" s="5"/>
      <c r="H619" s="41"/>
      <c r="I619" s="6"/>
      <c r="J619" s="6"/>
      <c r="K619" s="7"/>
      <c r="L619" s="7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21.0" customHeight="1">
      <c r="A620" s="1"/>
      <c r="B620" s="6"/>
      <c r="C620" s="5"/>
      <c r="D620" s="5"/>
      <c r="E620" s="5"/>
      <c r="F620" s="7"/>
      <c r="G620" s="5"/>
      <c r="H620" s="41"/>
      <c r="I620" s="6"/>
      <c r="J620" s="6"/>
      <c r="K620" s="7"/>
      <c r="L620" s="7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21.0" customHeight="1">
      <c r="A621" s="1"/>
      <c r="B621" s="6"/>
      <c r="C621" s="5"/>
      <c r="D621" s="5"/>
      <c r="E621" s="5"/>
      <c r="F621" s="7"/>
      <c r="G621" s="5"/>
      <c r="H621" s="41"/>
      <c r="I621" s="6"/>
      <c r="J621" s="6"/>
      <c r="K621" s="7"/>
      <c r="L621" s="7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21.0" customHeight="1">
      <c r="A622" s="1"/>
      <c r="B622" s="6"/>
      <c r="C622" s="5"/>
      <c r="D622" s="5"/>
      <c r="E622" s="5"/>
      <c r="F622" s="7"/>
      <c r="G622" s="5"/>
      <c r="H622" s="41"/>
      <c r="I622" s="6"/>
      <c r="J622" s="6"/>
      <c r="K622" s="7"/>
      <c r="L622" s="7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21.0" customHeight="1">
      <c r="A623" s="1"/>
      <c r="B623" s="6"/>
      <c r="C623" s="5"/>
      <c r="D623" s="5"/>
      <c r="E623" s="5"/>
      <c r="F623" s="7"/>
      <c r="G623" s="5"/>
      <c r="H623" s="41"/>
      <c r="I623" s="6"/>
      <c r="J623" s="6"/>
      <c r="K623" s="7"/>
      <c r="L623" s="7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21.0" customHeight="1">
      <c r="A624" s="1"/>
      <c r="B624" s="6"/>
      <c r="C624" s="5"/>
      <c r="D624" s="5"/>
      <c r="E624" s="5"/>
      <c r="F624" s="7"/>
      <c r="G624" s="5"/>
      <c r="H624" s="41"/>
      <c r="I624" s="6"/>
      <c r="J624" s="6"/>
      <c r="K624" s="7"/>
      <c r="L624" s="7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21.0" customHeight="1">
      <c r="A625" s="1"/>
      <c r="B625" s="6"/>
      <c r="C625" s="5"/>
      <c r="D625" s="5"/>
      <c r="E625" s="5"/>
      <c r="F625" s="7"/>
      <c r="G625" s="5"/>
      <c r="H625" s="41"/>
      <c r="I625" s="6"/>
      <c r="J625" s="6"/>
      <c r="K625" s="7"/>
      <c r="L625" s="7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21.0" customHeight="1">
      <c r="A626" s="1"/>
      <c r="B626" s="6"/>
      <c r="C626" s="5"/>
      <c r="D626" s="5"/>
      <c r="E626" s="5"/>
      <c r="F626" s="7"/>
      <c r="G626" s="5"/>
      <c r="H626" s="41"/>
      <c r="I626" s="6"/>
      <c r="J626" s="6"/>
      <c r="K626" s="7"/>
      <c r="L626" s="7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21.0" customHeight="1">
      <c r="A627" s="1"/>
      <c r="B627" s="6"/>
      <c r="C627" s="5"/>
      <c r="D627" s="5"/>
      <c r="E627" s="5"/>
      <c r="F627" s="7"/>
      <c r="G627" s="5"/>
      <c r="H627" s="41"/>
      <c r="I627" s="6"/>
      <c r="J627" s="6"/>
      <c r="K627" s="7"/>
      <c r="L627" s="7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21.0" customHeight="1">
      <c r="A628" s="1"/>
      <c r="B628" s="6"/>
      <c r="C628" s="5"/>
      <c r="D628" s="5"/>
      <c r="E628" s="5"/>
      <c r="F628" s="7"/>
      <c r="G628" s="5"/>
      <c r="H628" s="41"/>
      <c r="I628" s="6"/>
      <c r="J628" s="6"/>
      <c r="K628" s="7"/>
      <c r="L628" s="7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21.0" customHeight="1">
      <c r="A629" s="1"/>
      <c r="B629" s="6"/>
      <c r="C629" s="5"/>
      <c r="D629" s="5"/>
      <c r="E629" s="5"/>
      <c r="F629" s="7"/>
      <c r="G629" s="5"/>
      <c r="H629" s="41"/>
      <c r="I629" s="6"/>
      <c r="J629" s="6"/>
      <c r="K629" s="7"/>
      <c r="L629" s="7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21.0" customHeight="1">
      <c r="A630" s="1"/>
      <c r="B630" s="6"/>
      <c r="C630" s="5"/>
      <c r="D630" s="5"/>
      <c r="E630" s="5"/>
      <c r="F630" s="7"/>
      <c r="G630" s="5"/>
      <c r="H630" s="41"/>
      <c r="I630" s="6"/>
      <c r="J630" s="6"/>
      <c r="K630" s="7"/>
      <c r="L630" s="7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21.0" customHeight="1">
      <c r="A631" s="1"/>
      <c r="B631" s="6"/>
      <c r="C631" s="5"/>
      <c r="D631" s="5"/>
      <c r="E631" s="5"/>
      <c r="F631" s="7"/>
      <c r="G631" s="5"/>
      <c r="H631" s="41"/>
      <c r="I631" s="6"/>
      <c r="J631" s="6"/>
      <c r="K631" s="7"/>
      <c r="L631" s="7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21.0" customHeight="1">
      <c r="A632" s="1"/>
      <c r="B632" s="6"/>
      <c r="C632" s="5"/>
      <c r="D632" s="5"/>
      <c r="E632" s="5"/>
      <c r="F632" s="7"/>
      <c r="G632" s="5"/>
      <c r="H632" s="41"/>
      <c r="I632" s="6"/>
      <c r="J632" s="6"/>
      <c r="K632" s="7"/>
      <c r="L632" s="7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21.0" customHeight="1">
      <c r="A633" s="1"/>
      <c r="B633" s="6"/>
      <c r="C633" s="5"/>
      <c r="D633" s="5"/>
      <c r="E633" s="5"/>
      <c r="F633" s="7"/>
      <c r="G633" s="5"/>
      <c r="H633" s="41"/>
      <c r="I633" s="6"/>
      <c r="J633" s="6"/>
      <c r="K633" s="7"/>
      <c r="L633" s="7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21.0" customHeight="1">
      <c r="A634" s="1"/>
      <c r="B634" s="6"/>
      <c r="C634" s="5"/>
      <c r="D634" s="5"/>
      <c r="E634" s="5"/>
      <c r="F634" s="7"/>
      <c r="G634" s="5"/>
      <c r="H634" s="41"/>
      <c r="I634" s="6"/>
      <c r="J634" s="6"/>
      <c r="K634" s="7"/>
      <c r="L634" s="7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21.0" customHeight="1">
      <c r="A635" s="1"/>
      <c r="B635" s="6"/>
      <c r="C635" s="5"/>
      <c r="D635" s="5"/>
      <c r="E635" s="5"/>
      <c r="F635" s="7"/>
      <c r="G635" s="5"/>
      <c r="H635" s="41"/>
      <c r="I635" s="6"/>
      <c r="J635" s="6"/>
      <c r="K635" s="7"/>
      <c r="L635" s="7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21.0" customHeight="1">
      <c r="A636" s="1"/>
      <c r="B636" s="6"/>
      <c r="C636" s="5"/>
      <c r="D636" s="5"/>
      <c r="E636" s="5"/>
      <c r="F636" s="7"/>
      <c r="G636" s="5"/>
      <c r="H636" s="41"/>
      <c r="I636" s="6"/>
      <c r="J636" s="6"/>
      <c r="K636" s="7"/>
      <c r="L636" s="7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21.0" customHeight="1">
      <c r="A637" s="1"/>
      <c r="B637" s="6"/>
      <c r="C637" s="5"/>
      <c r="D637" s="5"/>
      <c r="E637" s="5"/>
      <c r="F637" s="7"/>
      <c r="G637" s="5"/>
      <c r="H637" s="41"/>
      <c r="I637" s="6"/>
      <c r="J637" s="6"/>
      <c r="K637" s="7"/>
      <c r="L637" s="7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21.0" customHeight="1">
      <c r="A638" s="1"/>
      <c r="B638" s="6"/>
      <c r="C638" s="5"/>
      <c r="D638" s="5"/>
      <c r="E638" s="5"/>
      <c r="F638" s="7"/>
      <c r="G638" s="5"/>
      <c r="H638" s="41"/>
      <c r="I638" s="6"/>
      <c r="J638" s="6"/>
      <c r="K638" s="7"/>
      <c r="L638" s="7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21.0" customHeight="1">
      <c r="A639" s="1"/>
      <c r="B639" s="6"/>
      <c r="C639" s="5"/>
      <c r="D639" s="5"/>
      <c r="E639" s="5"/>
      <c r="F639" s="7"/>
      <c r="G639" s="5"/>
      <c r="H639" s="41"/>
      <c r="I639" s="6"/>
      <c r="J639" s="6"/>
      <c r="K639" s="7"/>
      <c r="L639" s="7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21.0" customHeight="1">
      <c r="A640" s="1"/>
      <c r="B640" s="6"/>
      <c r="C640" s="5"/>
      <c r="D640" s="5"/>
      <c r="E640" s="5"/>
      <c r="F640" s="7"/>
      <c r="G640" s="5"/>
      <c r="H640" s="41"/>
      <c r="I640" s="6"/>
      <c r="J640" s="6"/>
      <c r="K640" s="7"/>
      <c r="L640" s="7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21.0" customHeight="1">
      <c r="A641" s="1"/>
      <c r="B641" s="6"/>
      <c r="C641" s="5"/>
      <c r="D641" s="5"/>
      <c r="E641" s="5"/>
      <c r="F641" s="7"/>
      <c r="G641" s="5"/>
      <c r="H641" s="41"/>
      <c r="I641" s="6"/>
      <c r="J641" s="6"/>
      <c r="K641" s="7"/>
      <c r="L641" s="7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21.0" customHeight="1">
      <c r="A642" s="1"/>
      <c r="B642" s="6"/>
      <c r="C642" s="5"/>
      <c r="D642" s="5"/>
      <c r="E642" s="5"/>
      <c r="F642" s="7"/>
      <c r="G642" s="5"/>
      <c r="H642" s="41"/>
      <c r="I642" s="6"/>
      <c r="J642" s="6"/>
      <c r="K642" s="7"/>
      <c r="L642" s="7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21.0" customHeight="1">
      <c r="A643" s="1"/>
      <c r="B643" s="6"/>
      <c r="C643" s="5"/>
      <c r="D643" s="5"/>
      <c r="E643" s="5"/>
      <c r="F643" s="7"/>
      <c r="G643" s="5"/>
      <c r="H643" s="41"/>
      <c r="I643" s="6"/>
      <c r="J643" s="6"/>
      <c r="K643" s="7"/>
      <c r="L643" s="7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21.0" customHeight="1">
      <c r="A644" s="1"/>
      <c r="B644" s="6"/>
      <c r="C644" s="5"/>
      <c r="D644" s="5"/>
      <c r="E644" s="5"/>
      <c r="F644" s="7"/>
      <c r="G644" s="5"/>
      <c r="H644" s="41"/>
      <c r="I644" s="6"/>
      <c r="J644" s="6"/>
      <c r="K644" s="7"/>
      <c r="L644" s="7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21.0" customHeight="1">
      <c r="A645" s="1"/>
      <c r="B645" s="6"/>
      <c r="C645" s="5"/>
      <c r="D645" s="5"/>
      <c r="E645" s="5"/>
      <c r="F645" s="7"/>
      <c r="G645" s="5"/>
      <c r="H645" s="41"/>
      <c r="I645" s="6"/>
      <c r="J645" s="6"/>
      <c r="K645" s="7"/>
      <c r="L645" s="7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21.0" customHeight="1">
      <c r="A646" s="1"/>
      <c r="B646" s="6"/>
      <c r="C646" s="5"/>
      <c r="D646" s="5"/>
      <c r="E646" s="5"/>
      <c r="F646" s="7"/>
      <c r="G646" s="5"/>
      <c r="H646" s="41"/>
      <c r="I646" s="6"/>
      <c r="J646" s="6"/>
      <c r="K646" s="7"/>
      <c r="L646" s="7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21.0" customHeight="1">
      <c r="A647" s="1"/>
      <c r="B647" s="6"/>
      <c r="C647" s="5"/>
      <c r="D647" s="5"/>
      <c r="E647" s="5"/>
      <c r="F647" s="7"/>
      <c r="G647" s="5"/>
      <c r="H647" s="41"/>
      <c r="I647" s="6"/>
      <c r="J647" s="6"/>
      <c r="K647" s="7"/>
      <c r="L647" s="7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21.0" customHeight="1">
      <c r="A648" s="1"/>
      <c r="B648" s="6"/>
      <c r="C648" s="5"/>
      <c r="D648" s="5"/>
      <c r="E648" s="5"/>
      <c r="F648" s="7"/>
      <c r="G648" s="5"/>
      <c r="H648" s="41"/>
      <c r="I648" s="6"/>
      <c r="J648" s="6"/>
      <c r="K648" s="7"/>
      <c r="L648" s="7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21.0" customHeight="1">
      <c r="A649" s="1"/>
      <c r="B649" s="6"/>
      <c r="C649" s="5"/>
      <c r="D649" s="5"/>
      <c r="E649" s="5"/>
      <c r="F649" s="7"/>
      <c r="G649" s="5"/>
      <c r="H649" s="41"/>
      <c r="I649" s="6"/>
      <c r="J649" s="6"/>
      <c r="K649" s="7"/>
      <c r="L649" s="7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21.0" customHeight="1">
      <c r="A650" s="1"/>
      <c r="B650" s="6"/>
      <c r="C650" s="5"/>
      <c r="D650" s="5"/>
      <c r="E650" s="5"/>
      <c r="F650" s="7"/>
      <c r="G650" s="5"/>
      <c r="H650" s="41"/>
      <c r="I650" s="6"/>
      <c r="J650" s="6"/>
      <c r="K650" s="7"/>
      <c r="L650" s="7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21.0" customHeight="1">
      <c r="A651" s="1"/>
      <c r="B651" s="6"/>
      <c r="C651" s="5"/>
      <c r="D651" s="5"/>
      <c r="E651" s="5"/>
      <c r="F651" s="7"/>
      <c r="G651" s="5"/>
      <c r="H651" s="41"/>
      <c r="I651" s="6"/>
      <c r="J651" s="6"/>
      <c r="K651" s="7"/>
      <c r="L651" s="7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21.0" customHeight="1">
      <c r="A652" s="1"/>
      <c r="B652" s="6"/>
      <c r="C652" s="5"/>
      <c r="D652" s="5"/>
      <c r="E652" s="5"/>
      <c r="F652" s="7"/>
      <c r="G652" s="5"/>
      <c r="H652" s="41"/>
      <c r="I652" s="6"/>
      <c r="J652" s="6"/>
      <c r="K652" s="7"/>
      <c r="L652" s="7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21.0" customHeight="1">
      <c r="A653" s="1"/>
      <c r="B653" s="6"/>
      <c r="C653" s="5"/>
      <c r="D653" s="5"/>
      <c r="E653" s="5"/>
      <c r="F653" s="7"/>
      <c r="G653" s="5"/>
      <c r="H653" s="41"/>
      <c r="I653" s="6"/>
      <c r="J653" s="6"/>
      <c r="K653" s="7"/>
      <c r="L653" s="7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21.0" customHeight="1">
      <c r="A654" s="1"/>
      <c r="B654" s="6"/>
      <c r="C654" s="5"/>
      <c r="D654" s="5"/>
      <c r="E654" s="5"/>
      <c r="F654" s="7"/>
      <c r="G654" s="5"/>
      <c r="H654" s="41"/>
      <c r="I654" s="6"/>
      <c r="J654" s="6"/>
      <c r="K654" s="7"/>
      <c r="L654" s="7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21.0" customHeight="1">
      <c r="A655" s="1"/>
      <c r="B655" s="6"/>
      <c r="C655" s="5"/>
      <c r="D655" s="5"/>
      <c r="E655" s="5"/>
      <c r="F655" s="7"/>
      <c r="G655" s="5"/>
      <c r="H655" s="41"/>
      <c r="I655" s="6"/>
      <c r="J655" s="6"/>
      <c r="K655" s="7"/>
      <c r="L655" s="7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21.0" customHeight="1">
      <c r="A656" s="1"/>
      <c r="B656" s="6"/>
      <c r="C656" s="5"/>
      <c r="D656" s="5"/>
      <c r="E656" s="5"/>
      <c r="F656" s="7"/>
      <c r="G656" s="5"/>
      <c r="H656" s="41"/>
      <c r="I656" s="6"/>
      <c r="J656" s="6"/>
      <c r="K656" s="7"/>
      <c r="L656" s="7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21.0" customHeight="1">
      <c r="A657" s="1"/>
      <c r="B657" s="6"/>
      <c r="C657" s="5"/>
      <c r="D657" s="5"/>
      <c r="E657" s="5"/>
      <c r="F657" s="7"/>
      <c r="G657" s="5"/>
      <c r="H657" s="41"/>
      <c r="I657" s="6"/>
      <c r="J657" s="6"/>
      <c r="K657" s="7"/>
      <c r="L657" s="7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21.0" customHeight="1">
      <c r="A658" s="1"/>
      <c r="B658" s="6"/>
      <c r="C658" s="5"/>
      <c r="D658" s="5"/>
      <c r="E658" s="5"/>
      <c r="F658" s="7"/>
      <c r="G658" s="5"/>
      <c r="H658" s="41"/>
      <c r="I658" s="6"/>
      <c r="J658" s="6"/>
      <c r="K658" s="7"/>
      <c r="L658" s="7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21.0" customHeight="1">
      <c r="A659" s="1"/>
      <c r="B659" s="6"/>
      <c r="C659" s="5"/>
      <c r="D659" s="5"/>
      <c r="E659" s="5"/>
      <c r="F659" s="7"/>
      <c r="G659" s="5"/>
      <c r="H659" s="41"/>
      <c r="I659" s="6"/>
      <c r="J659" s="6"/>
      <c r="K659" s="7"/>
      <c r="L659" s="7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21.0" customHeight="1">
      <c r="A660" s="1"/>
      <c r="B660" s="6"/>
      <c r="C660" s="5"/>
      <c r="D660" s="5"/>
      <c r="E660" s="5"/>
      <c r="F660" s="7"/>
      <c r="G660" s="5"/>
      <c r="H660" s="41"/>
      <c r="I660" s="6"/>
      <c r="J660" s="6"/>
      <c r="K660" s="7"/>
      <c r="L660" s="7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21.0" customHeight="1">
      <c r="A661" s="1"/>
      <c r="B661" s="6"/>
      <c r="C661" s="5"/>
      <c r="D661" s="5"/>
      <c r="E661" s="5"/>
      <c r="F661" s="7"/>
      <c r="G661" s="5"/>
      <c r="H661" s="41"/>
      <c r="I661" s="6"/>
      <c r="J661" s="6"/>
      <c r="K661" s="7"/>
      <c r="L661" s="7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21.0" customHeight="1">
      <c r="A662" s="1"/>
      <c r="B662" s="6"/>
      <c r="C662" s="5"/>
      <c r="D662" s="5"/>
      <c r="E662" s="5"/>
      <c r="F662" s="7"/>
      <c r="G662" s="5"/>
      <c r="H662" s="41"/>
      <c r="I662" s="6"/>
      <c r="J662" s="6"/>
      <c r="K662" s="7"/>
      <c r="L662" s="7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21.0" customHeight="1">
      <c r="A663" s="1"/>
      <c r="B663" s="6"/>
      <c r="C663" s="5"/>
      <c r="D663" s="5"/>
      <c r="E663" s="5"/>
      <c r="F663" s="7"/>
      <c r="G663" s="5"/>
      <c r="H663" s="41"/>
      <c r="I663" s="6"/>
      <c r="J663" s="6"/>
      <c r="K663" s="7"/>
      <c r="L663" s="7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21.0" customHeight="1">
      <c r="A664" s="1"/>
      <c r="B664" s="6"/>
      <c r="C664" s="5"/>
      <c r="D664" s="5"/>
      <c r="E664" s="5"/>
      <c r="F664" s="7"/>
      <c r="G664" s="5"/>
      <c r="H664" s="41"/>
      <c r="I664" s="6"/>
      <c r="J664" s="6"/>
      <c r="K664" s="7"/>
      <c r="L664" s="7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21.0" customHeight="1">
      <c r="A665" s="1"/>
      <c r="B665" s="6"/>
      <c r="C665" s="5"/>
      <c r="D665" s="5"/>
      <c r="E665" s="5"/>
      <c r="F665" s="7"/>
      <c r="G665" s="5"/>
      <c r="H665" s="41"/>
      <c r="I665" s="6"/>
      <c r="J665" s="6"/>
      <c r="K665" s="7"/>
      <c r="L665" s="7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21.0" customHeight="1">
      <c r="A666" s="1"/>
      <c r="B666" s="6"/>
      <c r="C666" s="5"/>
      <c r="D666" s="5"/>
      <c r="E666" s="5"/>
      <c r="F666" s="7"/>
      <c r="G666" s="5"/>
      <c r="H666" s="41"/>
      <c r="I666" s="6"/>
      <c r="J666" s="6"/>
      <c r="K666" s="7"/>
      <c r="L666" s="7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21.0" customHeight="1">
      <c r="A667" s="1"/>
      <c r="B667" s="6"/>
      <c r="C667" s="5"/>
      <c r="D667" s="5"/>
      <c r="E667" s="5"/>
      <c r="F667" s="7"/>
      <c r="G667" s="5"/>
      <c r="H667" s="41"/>
      <c r="I667" s="6"/>
      <c r="J667" s="6"/>
      <c r="K667" s="7"/>
      <c r="L667" s="7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21.0" customHeight="1">
      <c r="A668" s="1"/>
      <c r="B668" s="6"/>
      <c r="C668" s="5"/>
      <c r="D668" s="5"/>
      <c r="E668" s="5"/>
      <c r="F668" s="7"/>
      <c r="G668" s="5"/>
      <c r="H668" s="41"/>
      <c r="I668" s="6"/>
      <c r="J668" s="6"/>
      <c r="K668" s="7"/>
      <c r="L668" s="7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21.0" customHeight="1">
      <c r="A669" s="1"/>
      <c r="B669" s="6"/>
      <c r="C669" s="5"/>
      <c r="D669" s="5"/>
      <c r="E669" s="5"/>
      <c r="F669" s="7"/>
      <c r="G669" s="5"/>
      <c r="H669" s="41"/>
      <c r="I669" s="6"/>
      <c r="J669" s="6"/>
      <c r="K669" s="7"/>
      <c r="L669" s="7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21.0" customHeight="1">
      <c r="A670" s="1"/>
      <c r="B670" s="6"/>
      <c r="C670" s="5"/>
      <c r="D670" s="5"/>
      <c r="E670" s="5"/>
      <c r="F670" s="7"/>
      <c r="G670" s="5"/>
      <c r="H670" s="41"/>
      <c r="I670" s="6"/>
      <c r="J670" s="6"/>
      <c r="K670" s="7"/>
      <c r="L670" s="7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21.0" customHeight="1">
      <c r="A671" s="1"/>
      <c r="B671" s="6"/>
      <c r="C671" s="5"/>
      <c r="D671" s="5"/>
      <c r="E671" s="5"/>
      <c r="F671" s="7"/>
      <c r="G671" s="5"/>
      <c r="H671" s="41"/>
      <c r="I671" s="6"/>
      <c r="J671" s="6"/>
      <c r="K671" s="7"/>
      <c r="L671" s="7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21.0" customHeight="1">
      <c r="A672" s="1"/>
      <c r="B672" s="6"/>
      <c r="C672" s="5"/>
      <c r="D672" s="5"/>
      <c r="E672" s="5"/>
      <c r="F672" s="7"/>
      <c r="G672" s="5"/>
      <c r="H672" s="41"/>
      <c r="I672" s="6"/>
      <c r="J672" s="6"/>
      <c r="K672" s="7"/>
      <c r="L672" s="7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21.0" customHeight="1">
      <c r="A673" s="1"/>
      <c r="B673" s="6"/>
      <c r="C673" s="5"/>
      <c r="D673" s="5"/>
      <c r="E673" s="5"/>
      <c r="F673" s="7"/>
      <c r="G673" s="5"/>
      <c r="H673" s="41"/>
      <c r="I673" s="6"/>
      <c r="J673" s="6"/>
      <c r="K673" s="7"/>
      <c r="L673" s="7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21.0" customHeight="1">
      <c r="A674" s="1"/>
      <c r="B674" s="6"/>
      <c r="C674" s="5"/>
      <c r="D674" s="5"/>
      <c r="E674" s="5"/>
      <c r="F674" s="7"/>
      <c r="G674" s="5"/>
      <c r="H674" s="41"/>
      <c r="I674" s="6"/>
      <c r="J674" s="6"/>
      <c r="K674" s="7"/>
      <c r="L674" s="7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21.0" customHeight="1">
      <c r="A675" s="1"/>
      <c r="B675" s="6"/>
      <c r="C675" s="5"/>
      <c r="D675" s="5"/>
      <c r="E675" s="5"/>
      <c r="F675" s="7"/>
      <c r="G675" s="5"/>
      <c r="H675" s="41"/>
      <c r="I675" s="6"/>
      <c r="J675" s="6"/>
      <c r="K675" s="7"/>
      <c r="L675" s="7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21.0" customHeight="1">
      <c r="A676" s="1"/>
      <c r="B676" s="6"/>
      <c r="C676" s="5"/>
      <c r="D676" s="5"/>
      <c r="E676" s="5"/>
      <c r="F676" s="7"/>
      <c r="G676" s="5"/>
      <c r="H676" s="41"/>
      <c r="I676" s="6"/>
      <c r="J676" s="6"/>
      <c r="K676" s="7"/>
      <c r="L676" s="7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21.0" customHeight="1">
      <c r="A677" s="1"/>
      <c r="B677" s="6"/>
      <c r="C677" s="5"/>
      <c r="D677" s="5"/>
      <c r="E677" s="5"/>
      <c r="F677" s="7"/>
      <c r="G677" s="5"/>
      <c r="H677" s="41"/>
      <c r="I677" s="6"/>
      <c r="J677" s="6"/>
      <c r="K677" s="7"/>
      <c r="L677" s="7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21.0" customHeight="1">
      <c r="A678" s="1"/>
      <c r="B678" s="6"/>
      <c r="C678" s="5"/>
      <c r="D678" s="5"/>
      <c r="E678" s="5"/>
      <c r="F678" s="7"/>
      <c r="G678" s="5"/>
      <c r="H678" s="41"/>
      <c r="I678" s="6"/>
      <c r="J678" s="6"/>
      <c r="K678" s="7"/>
      <c r="L678" s="7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21.0" customHeight="1">
      <c r="A679" s="1"/>
      <c r="B679" s="6"/>
      <c r="C679" s="5"/>
      <c r="D679" s="5"/>
      <c r="E679" s="5"/>
      <c r="F679" s="7"/>
      <c r="G679" s="5"/>
      <c r="H679" s="41"/>
      <c r="I679" s="6"/>
      <c r="J679" s="6"/>
      <c r="K679" s="7"/>
      <c r="L679" s="7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21.0" customHeight="1">
      <c r="A680" s="1"/>
      <c r="B680" s="6"/>
      <c r="C680" s="5"/>
      <c r="D680" s="5"/>
      <c r="E680" s="5"/>
      <c r="F680" s="7"/>
      <c r="G680" s="5"/>
      <c r="H680" s="41"/>
      <c r="I680" s="6"/>
      <c r="J680" s="6"/>
      <c r="K680" s="7"/>
      <c r="L680" s="7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21.0" customHeight="1">
      <c r="A681" s="1"/>
      <c r="B681" s="6"/>
      <c r="C681" s="5"/>
      <c r="D681" s="5"/>
      <c r="E681" s="5"/>
      <c r="F681" s="7"/>
      <c r="G681" s="5"/>
      <c r="H681" s="41"/>
      <c r="I681" s="6"/>
      <c r="J681" s="6"/>
      <c r="K681" s="7"/>
      <c r="L681" s="7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21.0" customHeight="1">
      <c r="A682" s="1"/>
      <c r="B682" s="6"/>
      <c r="C682" s="5"/>
      <c r="D682" s="5"/>
      <c r="E682" s="5"/>
      <c r="F682" s="7"/>
      <c r="G682" s="5"/>
      <c r="H682" s="41"/>
      <c r="I682" s="6"/>
      <c r="J682" s="6"/>
      <c r="K682" s="7"/>
      <c r="L682" s="7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21.0" customHeight="1">
      <c r="A683" s="1"/>
      <c r="B683" s="6"/>
      <c r="C683" s="5"/>
      <c r="D683" s="5"/>
      <c r="E683" s="5"/>
      <c r="F683" s="7"/>
      <c r="G683" s="5"/>
      <c r="H683" s="41"/>
      <c r="I683" s="6"/>
      <c r="J683" s="6"/>
      <c r="K683" s="7"/>
      <c r="L683" s="7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21.0" customHeight="1">
      <c r="A684" s="1"/>
      <c r="B684" s="6"/>
      <c r="C684" s="5"/>
      <c r="D684" s="5"/>
      <c r="E684" s="5"/>
      <c r="F684" s="7"/>
      <c r="G684" s="5"/>
      <c r="H684" s="41"/>
      <c r="I684" s="6"/>
      <c r="J684" s="6"/>
      <c r="K684" s="7"/>
      <c r="L684" s="7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21.0" customHeight="1">
      <c r="A685" s="1"/>
      <c r="B685" s="6"/>
      <c r="C685" s="5"/>
      <c r="D685" s="5"/>
      <c r="E685" s="5"/>
      <c r="F685" s="7"/>
      <c r="G685" s="5"/>
      <c r="H685" s="41"/>
      <c r="I685" s="6"/>
      <c r="J685" s="6"/>
      <c r="K685" s="7"/>
      <c r="L685" s="7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21.0" customHeight="1">
      <c r="A686" s="1"/>
      <c r="B686" s="6"/>
      <c r="C686" s="5"/>
      <c r="D686" s="5"/>
      <c r="E686" s="5"/>
      <c r="F686" s="7"/>
      <c r="G686" s="5"/>
      <c r="H686" s="41"/>
      <c r="I686" s="6"/>
      <c r="J686" s="6"/>
      <c r="K686" s="7"/>
      <c r="L686" s="7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21.0" customHeight="1">
      <c r="A687" s="1"/>
      <c r="B687" s="6"/>
      <c r="C687" s="5"/>
      <c r="D687" s="5"/>
      <c r="E687" s="5"/>
      <c r="F687" s="7"/>
      <c r="G687" s="5"/>
      <c r="H687" s="41"/>
      <c r="I687" s="6"/>
      <c r="J687" s="6"/>
      <c r="K687" s="7"/>
      <c r="L687" s="7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21.0" customHeight="1">
      <c r="A688" s="1"/>
      <c r="B688" s="6"/>
      <c r="C688" s="5"/>
      <c r="D688" s="5"/>
      <c r="E688" s="5"/>
      <c r="F688" s="7"/>
      <c r="G688" s="5"/>
      <c r="H688" s="41"/>
      <c r="I688" s="6"/>
      <c r="J688" s="6"/>
      <c r="K688" s="7"/>
      <c r="L688" s="7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21.0" customHeight="1">
      <c r="A689" s="1"/>
      <c r="B689" s="6"/>
      <c r="C689" s="5"/>
      <c r="D689" s="5"/>
      <c r="E689" s="5"/>
      <c r="F689" s="7"/>
      <c r="G689" s="5"/>
      <c r="H689" s="41"/>
      <c r="I689" s="6"/>
      <c r="J689" s="6"/>
      <c r="K689" s="7"/>
      <c r="L689" s="7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21.0" customHeight="1">
      <c r="A690" s="1"/>
      <c r="B690" s="6"/>
      <c r="C690" s="5"/>
      <c r="D690" s="5"/>
      <c r="E690" s="5"/>
      <c r="F690" s="7"/>
      <c r="G690" s="5"/>
      <c r="H690" s="41"/>
      <c r="I690" s="6"/>
      <c r="J690" s="6"/>
      <c r="K690" s="7"/>
      <c r="L690" s="7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21.0" customHeight="1">
      <c r="A691" s="1"/>
      <c r="B691" s="6"/>
      <c r="C691" s="5"/>
      <c r="D691" s="5"/>
      <c r="E691" s="5"/>
      <c r="F691" s="7"/>
      <c r="G691" s="5"/>
      <c r="H691" s="41"/>
      <c r="I691" s="6"/>
      <c r="J691" s="6"/>
      <c r="K691" s="7"/>
      <c r="L691" s="7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21.0" customHeight="1">
      <c r="A692" s="1"/>
      <c r="B692" s="6"/>
      <c r="C692" s="5"/>
      <c r="D692" s="5"/>
      <c r="E692" s="5"/>
      <c r="F692" s="7"/>
      <c r="G692" s="5"/>
      <c r="H692" s="41"/>
      <c r="I692" s="6"/>
      <c r="J692" s="6"/>
      <c r="K692" s="7"/>
      <c r="L692" s="7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21.0" customHeight="1">
      <c r="A693" s="1"/>
      <c r="B693" s="6"/>
      <c r="C693" s="5"/>
      <c r="D693" s="5"/>
      <c r="E693" s="5"/>
      <c r="F693" s="7"/>
      <c r="G693" s="5"/>
      <c r="H693" s="41"/>
      <c r="I693" s="6"/>
      <c r="J693" s="6"/>
      <c r="K693" s="7"/>
      <c r="L693" s="7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21.0" customHeight="1">
      <c r="A694" s="1"/>
      <c r="B694" s="6"/>
      <c r="C694" s="5"/>
      <c r="D694" s="5"/>
      <c r="E694" s="5"/>
      <c r="F694" s="7"/>
      <c r="G694" s="5"/>
      <c r="H694" s="41"/>
      <c r="I694" s="6"/>
      <c r="J694" s="6"/>
      <c r="K694" s="7"/>
      <c r="L694" s="7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21.0" customHeight="1">
      <c r="A695" s="1"/>
      <c r="B695" s="6"/>
      <c r="C695" s="5"/>
      <c r="D695" s="5"/>
      <c r="E695" s="5"/>
      <c r="F695" s="7"/>
      <c r="G695" s="5"/>
      <c r="H695" s="41"/>
      <c r="I695" s="6"/>
      <c r="J695" s="6"/>
      <c r="K695" s="7"/>
      <c r="L695" s="7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21.0" customHeight="1">
      <c r="A696" s="1"/>
      <c r="B696" s="6"/>
      <c r="C696" s="5"/>
      <c r="D696" s="5"/>
      <c r="E696" s="5"/>
      <c r="F696" s="7"/>
      <c r="G696" s="5"/>
      <c r="H696" s="41"/>
      <c r="I696" s="6"/>
      <c r="J696" s="6"/>
      <c r="K696" s="7"/>
      <c r="L696" s="7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21.0" customHeight="1">
      <c r="A697" s="1"/>
      <c r="B697" s="6"/>
      <c r="C697" s="5"/>
      <c r="D697" s="5"/>
      <c r="E697" s="5"/>
      <c r="F697" s="7"/>
      <c r="G697" s="5"/>
      <c r="H697" s="41"/>
      <c r="I697" s="6"/>
      <c r="J697" s="6"/>
      <c r="K697" s="7"/>
      <c r="L697" s="7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21.0" customHeight="1">
      <c r="A698" s="1"/>
      <c r="B698" s="6"/>
      <c r="C698" s="5"/>
      <c r="D698" s="5"/>
      <c r="E698" s="5"/>
      <c r="F698" s="7"/>
      <c r="G698" s="5"/>
      <c r="H698" s="41"/>
      <c r="I698" s="6"/>
      <c r="J698" s="6"/>
      <c r="K698" s="7"/>
      <c r="L698" s="7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21.0" customHeight="1">
      <c r="A699" s="1"/>
      <c r="B699" s="6"/>
      <c r="C699" s="5"/>
      <c r="D699" s="5"/>
      <c r="E699" s="5"/>
      <c r="F699" s="7"/>
      <c r="G699" s="5"/>
      <c r="H699" s="41"/>
      <c r="I699" s="6"/>
      <c r="J699" s="6"/>
      <c r="K699" s="7"/>
      <c r="L699" s="7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21.0" customHeight="1">
      <c r="A700" s="1"/>
      <c r="B700" s="6"/>
      <c r="C700" s="5"/>
      <c r="D700" s="5"/>
      <c r="E700" s="5"/>
      <c r="F700" s="7"/>
      <c r="G700" s="5"/>
      <c r="H700" s="41"/>
      <c r="I700" s="6"/>
      <c r="J700" s="6"/>
      <c r="K700" s="7"/>
      <c r="L700" s="7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21.0" customHeight="1">
      <c r="A701" s="1"/>
      <c r="B701" s="6"/>
      <c r="C701" s="5"/>
      <c r="D701" s="5"/>
      <c r="E701" s="5"/>
      <c r="F701" s="7"/>
      <c r="G701" s="5"/>
      <c r="H701" s="41"/>
      <c r="I701" s="6"/>
      <c r="J701" s="6"/>
      <c r="K701" s="7"/>
      <c r="L701" s="7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21.0" customHeight="1">
      <c r="A702" s="1"/>
      <c r="B702" s="6"/>
      <c r="C702" s="5"/>
      <c r="D702" s="5"/>
      <c r="E702" s="5"/>
      <c r="F702" s="7"/>
      <c r="G702" s="5"/>
      <c r="H702" s="41"/>
      <c r="I702" s="6"/>
      <c r="J702" s="6"/>
      <c r="K702" s="7"/>
      <c r="L702" s="7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21.0" customHeight="1">
      <c r="A703" s="1"/>
      <c r="B703" s="6"/>
      <c r="C703" s="5"/>
      <c r="D703" s="5"/>
      <c r="E703" s="5"/>
      <c r="F703" s="7"/>
      <c r="G703" s="5"/>
      <c r="H703" s="41"/>
      <c r="I703" s="6"/>
      <c r="J703" s="6"/>
      <c r="K703" s="7"/>
      <c r="L703" s="7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21.0" customHeight="1">
      <c r="A704" s="1"/>
      <c r="B704" s="6"/>
      <c r="C704" s="5"/>
      <c r="D704" s="5"/>
      <c r="E704" s="5"/>
      <c r="F704" s="7"/>
      <c r="G704" s="5"/>
      <c r="H704" s="41"/>
      <c r="I704" s="6"/>
      <c r="J704" s="6"/>
      <c r="K704" s="7"/>
      <c r="L704" s="7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21.0" customHeight="1">
      <c r="A705" s="1"/>
      <c r="B705" s="6"/>
      <c r="C705" s="5"/>
      <c r="D705" s="5"/>
      <c r="E705" s="5"/>
      <c r="F705" s="7"/>
      <c r="G705" s="5"/>
      <c r="H705" s="41"/>
      <c r="I705" s="6"/>
      <c r="J705" s="6"/>
      <c r="K705" s="7"/>
      <c r="L705" s="7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21.0" customHeight="1">
      <c r="A706" s="1"/>
      <c r="B706" s="6"/>
      <c r="C706" s="5"/>
      <c r="D706" s="5"/>
      <c r="E706" s="5"/>
      <c r="F706" s="7"/>
      <c r="G706" s="5"/>
      <c r="H706" s="41"/>
      <c r="I706" s="6"/>
      <c r="J706" s="6"/>
      <c r="K706" s="7"/>
      <c r="L706" s="7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21.0" customHeight="1">
      <c r="A707" s="1"/>
      <c r="B707" s="6"/>
      <c r="C707" s="5"/>
      <c r="D707" s="5"/>
      <c r="E707" s="5"/>
      <c r="F707" s="7"/>
      <c r="G707" s="5"/>
      <c r="H707" s="41"/>
      <c r="I707" s="6"/>
      <c r="J707" s="6"/>
      <c r="K707" s="7"/>
      <c r="L707" s="7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21.0" customHeight="1">
      <c r="A708" s="1"/>
      <c r="B708" s="6"/>
      <c r="C708" s="5"/>
      <c r="D708" s="5"/>
      <c r="E708" s="5"/>
      <c r="F708" s="7"/>
      <c r="G708" s="5"/>
      <c r="H708" s="41"/>
      <c r="I708" s="6"/>
      <c r="J708" s="6"/>
      <c r="K708" s="7"/>
      <c r="L708" s="7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21.0" customHeight="1">
      <c r="A709" s="1"/>
      <c r="B709" s="6"/>
      <c r="C709" s="5"/>
      <c r="D709" s="5"/>
      <c r="E709" s="5"/>
      <c r="F709" s="7"/>
      <c r="G709" s="5"/>
      <c r="H709" s="41"/>
      <c r="I709" s="6"/>
      <c r="J709" s="6"/>
      <c r="K709" s="7"/>
      <c r="L709" s="7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21.0" customHeight="1">
      <c r="A710" s="1"/>
      <c r="B710" s="6"/>
      <c r="C710" s="5"/>
      <c r="D710" s="5"/>
      <c r="E710" s="5"/>
      <c r="F710" s="7"/>
      <c r="G710" s="5"/>
      <c r="H710" s="41"/>
      <c r="I710" s="6"/>
      <c r="J710" s="6"/>
      <c r="K710" s="7"/>
      <c r="L710" s="7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21.0" customHeight="1">
      <c r="A711" s="1"/>
      <c r="B711" s="6"/>
      <c r="C711" s="5"/>
      <c r="D711" s="5"/>
      <c r="E711" s="5"/>
      <c r="F711" s="7"/>
      <c r="G711" s="5"/>
      <c r="H711" s="41"/>
      <c r="I711" s="6"/>
      <c r="J711" s="6"/>
      <c r="K711" s="7"/>
      <c r="L711" s="7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21.0" customHeight="1">
      <c r="A712" s="1"/>
      <c r="B712" s="6"/>
      <c r="C712" s="5"/>
      <c r="D712" s="5"/>
      <c r="E712" s="5"/>
      <c r="F712" s="7"/>
      <c r="G712" s="5"/>
      <c r="H712" s="41"/>
      <c r="I712" s="6"/>
      <c r="J712" s="6"/>
      <c r="K712" s="7"/>
      <c r="L712" s="7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21.0" customHeight="1">
      <c r="A713" s="1"/>
      <c r="B713" s="6"/>
      <c r="C713" s="5"/>
      <c r="D713" s="5"/>
      <c r="E713" s="5"/>
      <c r="F713" s="7"/>
      <c r="G713" s="5"/>
      <c r="H713" s="41"/>
      <c r="I713" s="6"/>
      <c r="J713" s="6"/>
      <c r="K713" s="7"/>
      <c r="L713" s="7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21.0" customHeight="1">
      <c r="A714" s="1"/>
      <c r="B714" s="6"/>
      <c r="C714" s="5"/>
      <c r="D714" s="5"/>
      <c r="E714" s="5"/>
      <c r="F714" s="7"/>
      <c r="G714" s="5"/>
      <c r="H714" s="41"/>
      <c r="I714" s="6"/>
      <c r="J714" s="6"/>
      <c r="K714" s="7"/>
      <c r="L714" s="7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21.0" customHeight="1">
      <c r="A715" s="1"/>
      <c r="B715" s="6"/>
      <c r="C715" s="5"/>
      <c r="D715" s="5"/>
      <c r="E715" s="5"/>
      <c r="F715" s="7"/>
      <c r="G715" s="5"/>
      <c r="H715" s="41"/>
      <c r="I715" s="6"/>
      <c r="J715" s="6"/>
      <c r="K715" s="7"/>
      <c r="L715" s="7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21.0" customHeight="1">
      <c r="A716" s="1"/>
      <c r="B716" s="6"/>
      <c r="C716" s="5"/>
      <c r="D716" s="5"/>
      <c r="E716" s="5"/>
      <c r="F716" s="7"/>
      <c r="G716" s="5"/>
      <c r="H716" s="41"/>
      <c r="I716" s="6"/>
      <c r="J716" s="6"/>
      <c r="K716" s="7"/>
      <c r="L716" s="7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21.0" customHeight="1">
      <c r="A717" s="1"/>
      <c r="B717" s="6"/>
      <c r="C717" s="5"/>
      <c r="D717" s="5"/>
      <c r="E717" s="5"/>
      <c r="F717" s="7"/>
      <c r="G717" s="5"/>
      <c r="H717" s="41"/>
      <c r="I717" s="6"/>
      <c r="J717" s="6"/>
      <c r="K717" s="7"/>
      <c r="L717" s="7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21.0" customHeight="1">
      <c r="A718" s="1"/>
      <c r="B718" s="6"/>
      <c r="C718" s="5"/>
      <c r="D718" s="5"/>
      <c r="E718" s="5"/>
      <c r="F718" s="7"/>
      <c r="G718" s="5"/>
      <c r="H718" s="41"/>
      <c r="I718" s="6"/>
      <c r="J718" s="6"/>
      <c r="K718" s="7"/>
      <c r="L718" s="7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21.0" customHeight="1">
      <c r="A719" s="1"/>
      <c r="B719" s="6"/>
      <c r="C719" s="5"/>
      <c r="D719" s="5"/>
      <c r="E719" s="5"/>
      <c r="F719" s="7"/>
      <c r="G719" s="5"/>
      <c r="H719" s="41"/>
      <c r="I719" s="6"/>
      <c r="J719" s="6"/>
      <c r="K719" s="7"/>
      <c r="L719" s="7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21.0" customHeight="1">
      <c r="A720" s="1"/>
      <c r="B720" s="6"/>
      <c r="C720" s="5"/>
      <c r="D720" s="5"/>
      <c r="E720" s="5"/>
      <c r="F720" s="7"/>
      <c r="G720" s="5"/>
      <c r="H720" s="41"/>
      <c r="I720" s="6"/>
      <c r="J720" s="6"/>
      <c r="K720" s="7"/>
      <c r="L720" s="7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21.0" customHeight="1">
      <c r="A721" s="1"/>
      <c r="B721" s="6"/>
      <c r="C721" s="5"/>
      <c r="D721" s="5"/>
      <c r="E721" s="5"/>
      <c r="F721" s="7"/>
      <c r="G721" s="5"/>
      <c r="H721" s="41"/>
      <c r="I721" s="6"/>
      <c r="J721" s="6"/>
      <c r="K721" s="7"/>
      <c r="L721" s="7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21.0" customHeight="1">
      <c r="A722" s="1"/>
      <c r="B722" s="6"/>
      <c r="C722" s="5"/>
      <c r="D722" s="5"/>
      <c r="E722" s="5"/>
      <c r="F722" s="7"/>
      <c r="G722" s="5"/>
      <c r="H722" s="41"/>
      <c r="I722" s="6"/>
      <c r="J722" s="6"/>
      <c r="K722" s="7"/>
      <c r="L722" s="7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21.0" customHeight="1">
      <c r="A723" s="1"/>
      <c r="B723" s="6"/>
      <c r="C723" s="5"/>
      <c r="D723" s="5"/>
      <c r="E723" s="5"/>
      <c r="F723" s="7"/>
      <c r="G723" s="5"/>
      <c r="H723" s="41"/>
      <c r="I723" s="6"/>
      <c r="J723" s="6"/>
      <c r="K723" s="7"/>
      <c r="L723" s="7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21.0" customHeight="1">
      <c r="A724" s="1"/>
      <c r="B724" s="6"/>
      <c r="C724" s="5"/>
      <c r="D724" s="5"/>
      <c r="E724" s="5"/>
      <c r="F724" s="7"/>
      <c r="G724" s="5"/>
      <c r="H724" s="41"/>
      <c r="I724" s="6"/>
      <c r="J724" s="6"/>
      <c r="K724" s="7"/>
      <c r="L724" s="7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21.0" customHeight="1">
      <c r="A725" s="1"/>
      <c r="B725" s="6"/>
      <c r="C725" s="5"/>
      <c r="D725" s="5"/>
      <c r="E725" s="5"/>
      <c r="F725" s="7"/>
      <c r="G725" s="5"/>
      <c r="H725" s="41"/>
      <c r="I725" s="6"/>
      <c r="J725" s="6"/>
      <c r="K725" s="7"/>
      <c r="L725" s="7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21.0" customHeight="1">
      <c r="A726" s="1"/>
      <c r="B726" s="6"/>
      <c r="C726" s="5"/>
      <c r="D726" s="5"/>
      <c r="E726" s="5"/>
      <c r="F726" s="7"/>
      <c r="G726" s="5"/>
      <c r="H726" s="41"/>
      <c r="I726" s="6"/>
      <c r="J726" s="6"/>
      <c r="K726" s="7"/>
      <c r="L726" s="7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21.0" customHeight="1">
      <c r="A727" s="1"/>
      <c r="B727" s="6"/>
      <c r="C727" s="5"/>
      <c r="D727" s="5"/>
      <c r="E727" s="5"/>
      <c r="F727" s="7"/>
      <c r="G727" s="5"/>
      <c r="H727" s="41"/>
      <c r="I727" s="6"/>
      <c r="J727" s="6"/>
      <c r="K727" s="7"/>
      <c r="L727" s="7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21.0" customHeight="1">
      <c r="A728" s="1"/>
      <c r="B728" s="6"/>
      <c r="C728" s="5"/>
      <c r="D728" s="5"/>
      <c r="E728" s="5"/>
      <c r="F728" s="7"/>
      <c r="G728" s="5"/>
      <c r="H728" s="41"/>
      <c r="I728" s="6"/>
      <c r="J728" s="6"/>
      <c r="K728" s="7"/>
      <c r="L728" s="7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21.0" customHeight="1">
      <c r="A729" s="1"/>
      <c r="B729" s="6"/>
      <c r="C729" s="5"/>
      <c r="D729" s="5"/>
      <c r="E729" s="5"/>
      <c r="F729" s="7"/>
      <c r="G729" s="5"/>
      <c r="H729" s="41"/>
      <c r="I729" s="6"/>
      <c r="J729" s="6"/>
      <c r="K729" s="7"/>
      <c r="L729" s="7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21.0" customHeight="1">
      <c r="A730" s="1"/>
      <c r="B730" s="6"/>
      <c r="C730" s="5"/>
      <c r="D730" s="5"/>
      <c r="E730" s="5"/>
      <c r="F730" s="7"/>
      <c r="G730" s="5"/>
      <c r="H730" s="41"/>
      <c r="I730" s="6"/>
      <c r="J730" s="6"/>
      <c r="K730" s="7"/>
      <c r="L730" s="7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21.0" customHeight="1">
      <c r="A731" s="1"/>
      <c r="B731" s="6"/>
      <c r="C731" s="5"/>
      <c r="D731" s="5"/>
      <c r="E731" s="5"/>
      <c r="F731" s="7"/>
      <c r="G731" s="5"/>
      <c r="H731" s="41"/>
      <c r="I731" s="6"/>
      <c r="J731" s="6"/>
      <c r="K731" s="7"/>
      <c r="L731" s="7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21.0" customHeight="1">
      <c r="A732" s="1"/>
      <c r="B732" s="6"/>
      <c r="C732" s="5"/>
      <c r="D732" s="5"/>
      <c r="E732" s="5"/>
      <c r="F732" s="7"/>
      <c r="G732" s="5"/>
      <c r="H732" s="41"/>
      <c r="I732" s="6"/>
      <c r="J732" s="6"/>
      <c r="K732" s="7"/>
      <c r="L732" s="7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21.0" customHeight="1">
      <c r="A733" s="1"/>
      <c r="B733" s="6"/>
      <c r="C733" s="5"/>
      <c r="D733" s="5"/>
      <c r="E733" s="5"/>
      <c r="F733" s="7"/>
      <c r="G733" s="5"/>
      <c r="H733" s="41"/>
      <c r="I733" s="6"/>
      <c r="J733" s="6"/>
      <c r="K733" s="7"/>
      <c r="L733" s="7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21.0" customHeight="1">
      <c r="A734" s="1"/>
      <c r="B734" s="6"/>
      <c r="C734" s="5"/>
      <c r="D734" s="5"/>
      <c r="E734" s="5"/>
      <c r="F734" s="7"/>
      <c r="G734" s="5"/>
      <c r="H734" s="41"/>
      <c r="I734" s="6"/>
      <c r="J734" s="6"/>
      <c r="K734" s="7"/>
      <c r="L734" s="7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21.0" customHeight="1">
      <c r="A735" s="1"/>
      <c r="B735" s="6"/>
      <c r="C735" s="5"/>
      <c r="D735" s="5"/>
      <c r="E735" s="5"/>
      <c r="F735" s="7"/>
      <c r="G735" s="5"/>
      <c r="H735" s="41"/>
      <c r="I735" s="6"/>
      <c r="J735" s="6"/>
      <c r="K735" s="7"/>
      <c r="L735" s="7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21.0" customHeight="1">
      <c r="A736" s="1"/>
      <c r="B736" s="6"/>
      <c r="C736" s="5"/>
      <c r="D736" s="5"/>
      <c r="E736" s="5"/>
      <c r="F736" s="7"/>
      <c r="G736" s="5"/>
      <c r="H736" s="41"/>
      <c r="I736" s="6"/>
      <c r="J736" s="6"/>
      <c r="K736" s="7"/>
      <c r="L736" s="7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21.0" customHeight="1">
      <c r="A737" s="1"/>
      <c r="B737" s="6"/>
      <c r="C737" s="5"/>
      <c r="D737" s="5"/>
      <c r="E737" s="5"/>
      <c r="F737" s="7"/>
      <c r="G737" s="5"/>
      <c r="H737" s="41"/>
      <c r="I737" s="6"/>
      <c r="J737" s="6"/>
      <c r="K737" s="7"/>
      <c r="L737" s="7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21.0" customHeight="1">
      <c r="A738" s="1"/>
      <c r="B738" s="6"/>
      <c r="C738" s="5"/>
      <c r="D738" s="5"/>
      <c r="E738" s="5"/>
      <c r="F738" s="7"/>
      <c r="G738" s="5"/>
      <c r="H738" s="41"/>
      <c r="I738" s="6"/>
      <c r="J738" s="6"/>
      <c r="K738" s="7"/>
      <c r="L738" s="7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21.0" customHeight="1">
      <c r="A739" s="1"/>
      <c r="B739" s="6"/>
      <c r="C739" s="5"/>
      <c r="D739" s="5"/>
      <c r="E739" s="5"/>
      <c r="F739" s="7"/>
      <c r="G739" s="5"/>
      <c r="H739" s="41"/>
      <c r="I739" s="6"/>
      <c r="J739" s="6"/>
      <c r="K739" s="7"/>
      <c r="L739" s="7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21.0" customHeight="1">
      <c r="A740" s="1"/>
      <c r="B740" s="6"/>
      <c r="C740" s="5"/>
      <c r="D740" s="5"/>
      <c r="E740" s="5"/>
      <c r="F740" s="7"/>
      <c r="G740" s="5"/>
      <c r="H740" s="41"/>
      <c r="I740" s="6"/>
      <c r="J740" s="6"/>
      <c r="K740" s="7"/>
      <c r="L740" s="7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21.0" customHeight="1">
      <c r="A741" s="1"/>
      <c r="B741" s="6"/>
      <c r="C741" s="5"/>
      <c r="D741" s="5"/>
      <c r="E741" s="5"/>
      <c r="F741" s="7"/>
      <c r="G741" s="5"/>
      <c r="H741" s="41"/>
      <c r="I741" s="6"/>
      <c r="J741" s="6"/>
      <c r="K741" s="7"/>
      <c r="L741" s="7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21.0" customHeight="1">
      <c r="A742" s="1"/>
      <c r="B742" s="6"/>
      <c r="C742" s="5"/>
      <c r="D742" s="5"/>
      <c r="E742" s="5"/>
      <c r="F742" s="7"/>
      <c r="G742" s="5"/>
      <c r="H742" s="41"/>
      <c r="I742" s="6"/>
      <c r="J742" s="6"/>
      <c r="K742" s="7"/>
      <c r="L742" s="7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21.0" customHeight="1">
      <c r="A743" s="1"/>
      <c r="B743" s="6"/>
      <c r="C743" s="5"/>
      <c r="D743" s="5"/>
      <c r="E743" s="5"/>
      <c r="F743" s="7"/>
      <c r="G743" s="5"/>
      <c r="H743" s="41"/>
      <c r="I743" s="6"/>
      <c r="J743" s="6"/>
      <c r="K743" s="7"/>
      <c r="L743" s="7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21.0" customHeight="1">
      <c r="A744" s="1"/>
      <c r="B744" s="6"/>
      <c r="C744" s="5"/>
      <c r="D744" s="5"/>
      <c r="E744" s="5"/>
      <c r="F744" s="7"/>
      <c r="G744" s="5"/>
      <c r="H744" s="41"/>
      <c r="I744" s="6"/>
      <c r="J744" s="6"/>
      <c r="K744" s="7"/>
      <c r="L744" s="7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21.0" customHeight="1">
      <c r="A745" s="1"/>
      <c r="B745" s="6"/>
      <c r="C745" s="5"/>
      <c r="D745" s="5"/>
      <c r="E745" s="5"/>
      <c r="F745" s="7"/>
      <c r="G745" s="5"/>
      <c r="H745" s="41"/>
      <c r="I745" s="6"/>
      <c r="J745" s="6"/>
      <c r="K745" s="7"/>
      <c r="L745" s="7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21.0" customHeight="1">
      <c r="A746" s="1"/>
      <c r="B746" s="6"/>
      <c r="C746" s="5"/>
      <c r="D746" s="5"/>
      <c r="E746" s="5"/>
      <c r="F746" s="7"/>
      <c r="G746" s="5"/>
      <c r="H746" s="41"/>
      <c r="I746" s="6"/>
      <c r="J746" s="6"/>
      <c r="K746" s="7"/>
      <c r="L746" s="7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21.0" customHeight="1">
      <c r="A747" s="1"/>
      <c r="B747" s="6"/>
      <c r="C747" s="5"/>
      <c r="D747" s="5"/>
      <c r="E747" s="5"/>
      <c r="F747" s="7"/>
      <c r="G747" s="5"/>
      <c r="H747" s="41"/>
      <c r="I747" s="6"/>
      <c r="J747" s="6"/>
      <c r="K747" s="7"/>
      <c r="L747" s="7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21.0" customHeight="1">
      <c r="A748" s="1"/>
      <c r="B748" s="6"/>
      <c r="C748" s="5"/>
      <c r="D748" s="5"/>
      <c r="E748" s="5"/>
      <c r="F748" s="7"/>
      <c r="G748" s="5"/>
      <c r="H748" s="41"/>
      <c r="I748" s="6"/>
      <c r="J748" s="6"/>
      <c r="K748" s="7"/>
      <c r="L748" s="7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21.0" customHeight="1">
      <c r="A749" s="1"/>
      <c r="B749" s="6"/>
      <c r="C749" s="5"/>
      <c r="D749" s="5"/>
      <c r="E749" s="5"/>
      <c r="F749" s="7"/>
      <c r="G749" s="5"/>
      <c r="H749" s="41"/>
      <c r="I749" s="6"/>
      <c r="J749" s="6"/>
      <c r="K749" s="7"/>
      <c r="L749" s="7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21.0" customHeight="1">
      <c r="A750" s="1"/>
      <c r="B750" s="6"/>
      <c r="C750" s="5"/>
      <c r="D750" s="5"/>
      <c r="E750" s="5"/>
      <c r="F750" s="7"/>
      <c r="G750" s="5"/>
      <c r="H750" s="41"/>
      <c r="I750" s="6"/>
      <c r="J750" s="6"/>
      <c r="K750" s="7"/>
      <c r="L750" s="7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21.0" customHeight="1">
      <c r="A751" s="1"/>
      <c r="B751" s="6"/>
      <c r="C751" s="5"/>
      <c r="D751" s="5"/>
      <c r="E751" s="5"/>
      <c r="F751" s="7"/>
      <c r="G751" s="5"/>
      <c r="H751" s="41"/>
      <c r="I751" s="6"/>
      <c r="J751" s="6"/>
      <c r="K751" s="7"/>
      <c r="L751" s="7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21.0" customHeight="1">
      <c r="A752" s="1"/>
      <c r="B752" s="6"/>
      <c r="C752" s="5"/>
      <c r="D752" s="5"/>
      <c r="E752" s="5"/>
      <c r="F752" s="7"/>
      <c r="G752" s="5"/>
      <c r="H752" s="41"/>
      <c r="I752" s="6"/>
      <c r="J752" s="6"/>
      <c r="K752" s="7"/>
      <c r="L752" s="7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21.0" customHeight="1">
      <c r="A753" s="1"/>
      <c r="B753" s="6"/>
      <c r="C753" s="5"/>
      <c r="D753" s="5"/>
      <c r="E753" s="5"/>
      <c r="F753" s="7"/>
      <c r="G753" s="5"/>
      <c r="H753" s="41"/>
      <c r="I753" s="6"/>
      <c r="J753" s="6"/>
      <c r="K753" s="7"/>
      <c r="L753" s="7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21.0" customHeight="1">
      <c r="A754" s="1"/>
      <c r="B754" s="6"/>
      <c r="C754" s="5"/>
      <c r="D754" s="5"/>
      <c r="E754" s="5"/>
      <c r="F754" s="7"/>
      <c r="G754" s="5"/>
      <c r="H754" s="41"/>
      <c r="I754" s="6"/>
      <c r="J754" s="6"/>
      <c r="K754" s="7"/>
      <c r="L754" s="7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21.0" customHeight="1">
      <c r="A755" s="1"/>
      <c r="B755" s="6"/>
      <c r="C755" s="5"/>
      <c r="D755" s="5"/>
      <c r="E755" s="5"/>
      <c r="F755" s="7"/>
      <c r="G755" s="5"/>
      <c r="H755" s="41"/>
      <c r="I755" s="6"/>
      <c r="J755" s="6"/>
      <c r="K755" s="7"/>
      <c r="L755" s="7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21.0" customHeight="1">
      <c r="A756" s="1"/>
      <c r="B756" s="6"/>
      <c r="C756" s="5"/>
      <c r="D756" s="5"/>
      <c r="E756" s="5"/>
      <c r="F756" s="7"/>
      <c r="G756" s="5"/>
      <c r="H756" s="41"/>
      <c r="I756" s="6"/>
      <c r="J756" s="6"/>
      <c r="K756" s="7"/>
      <c r="L756" s="7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21.0" customHeight="1">
      <c r="A757" s="1"/>
      <c r="B757" s="6"/>
      <c r="C757" s="5"/>
      <c r="D757" s="5"/>
      <c r="E757" s="5"/>
      <c r="F757" s="7"/>
      <c r="G757" s="5"/>
      <c r="H757" s="41"/>
      <c r="I757" s="6"/>
      <c r="J757" s="6"/>
      <c r="K757" s="7"/>
      <c r="L757" s="7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21.0" customHeight="1">
      <c r="A758" s="1"/>
      <c r="B758" s="6"/>
      <c r="C758" s="5"/>
      <c r="D758" s="5"/>
      <c r="E758" s="5"/>
      <c r="F758" s="7"/>
      <c r="G758" s="5"/>
      <c r="H758" s="41"/>
      <c r="I758" s="6"/>
      <c r="J758" s="6"/>
      <c r="K758" s="7"/>
      <c r="L758" s="7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21.0" customHeight="1">
      <c r="A759" s="1"/>
      <c r="B759" s="6"/>
      <c r="C759" s="5"/>
      <c r="D759" s="5"/>
      <c r="E759" s="5"/>
      <c r="F759" s="7"/>
      <c r="G759" s="5"/>
      <c r="H759" s="41"/>
      <c r="I759" s="6"/>
      <c r="J759" s="6"/>
      <c r="K759" s="7"/>
      <c r="L759" s="7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21.0" customHeight="1">
      <c r="A760" s="1"/>
      <c r="B760" s="6"/>
      <c r="C760" s="5"/>
      <c r="D760" s="5"/>
      <c r="E760" s="5"/>
      <c r="F760" s="7"/>
      <c r="G760" s="5"/>
      <c r="H760" s="41"/>
      <c r="I760" s="6"/>
      <c r="J760" s="6"/>
      <c r="K760" s="7"/>
      <c r="L760" s="7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21.0" customHeight="1">
      <c r="A761" s="1"/>
      <c r="B761" s="6"/>
      <c r="C761" s="5"/>
      <c r="D761" s="5"/>
      <c r="E761" s="5"/>
      <c r="F761" s="7"/>
      <c r="G761" s="5"/>
      <c r="H761" s="41"/>
      <c r="I761" s="6"/>
      <c r="J761" s="6"/>
      <c r="K761" s="7"/>
      <c r="L761" s="7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21.0" customHeight="1">
      <c r="A762" s="1"/>
      <c r="B762" s="6"/>
      <c r="C762" s="5"/>
      <c r="D762" s="5"/>
      <c r="E762" s="5"/>
      <c r="F762" s="7"/>
      <c r="G762" s="5"/>
      <c r="H762" s="41"/>
      <c r="I762" s="6"/>
      <c r="J762" s="6"/>
      <c r="K762" s="7"/>
      <c r="L762" s="7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21.0" customHeight="1">
      <c r="A763" s="1"/>
      <c r="B763" s="6"/>
      <c r="C763" s="5"/>
      <c r="D763" s="5"/>
      <c r="E763" s="5"/>
      <c r="F763" s="7"/>
      <c r="G763" s="5"/>
      <c r="H763" s="41"/>
      <c r="I763" s="6"/>
      <c r="J763" s="6"/>
      <c r="K763" s="7"/>
      <c r="L763" s="7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21.0" customHeight="1">
      <c r="A764" s="1"/>
      <c r="B764" s="6"/>
      <c r="C764" s="5"/>
      <c r="D764" s="5"/>
      <c r="E764" s="5"/>
      <c r="F764" s="7"/>
      <c r="G764" s="5"/>
      <c r="H764" s="41"/>
      <c r="I764" s="6"/>
      <c r="J764" s="6"/>
      <c r="K764" s="7"/>
      <c r="L764" s="7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21.0" customHeight="1">
      <c r="A765" s="1"/>
      <c r="B765" s="6"/>
      <c r="C765" s="5"/>
      <c r="D765" s="5"/>
      <c r="E765" s="5"/>
      <c r="F765" s="7"/>
      <c r="G765" s="5"/>
      <c r="H765" s="41"/>
      <c r="I765" s="6"/>
      <c r="J765" s="6"/>
      <c r="K765" s="7"/>
      <c r="L765" s="7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21.0" customHeight="1">
      <c r="A766" s="1"/>
      <c r="B766" s="6"/>
      <c r="C766" s="5"/>
      <c r="D766" s="5"/>
      <c r="E766" s="5"/>
      <c r="F766" s="7"/>
      <c r="G766" s="5"/>
      <c r="H766" s="41"/>
      <c r="I766" s="6"/>
      <c r="J766" s="6"/>
      <c r="K766" s="7"/>
      <c r="L766" s="7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21.0" customHeight="1">
      <c r="A767" s="1"/>
      <c r="B767" s="6"/>
      <c r="C767" s="5"/>
      <c r="D767" s="5"/>
      <c r="E767" s="5"/>
      <c r="F767" s="7"/>
      <c r="G767" s="5"/>
      <c r="H767" s="41"/>
      <c r="I767" s="6"/>
      <c r="J767" s="6"/>
      <c r="K767" s="7"/>
      <c r="L767" s="7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21.0" customHeight="1">
      <c r="A768" s="1"/>
      <c r="B768" s="6"/>
      <c r="C768" s="5"/>
      <c r="D768" s="5"/>
      <c r="E768" s="5"/>
      <c r="F768" s="7"/>
      <c r="G768" s="5"/>
      <c r="H768" s="41"/>
      <c r="I768" s="6"/>
      <c r="J768" s="6"/>
      <c r="K768" s="7"/>
      <c r="L768" s="7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21.0" customHeight="1">
      <c r="A769" s="1"/>
      <c r="B769" s="6"/>
      <c r="C769" s="5"/>
      <c r="D769" s="5"/>
      <c r="E769" s="5"/>
      <c r="F769" s="7"/>
      <c r="G769" s="5"/>
      <c r="H769" s="41"/>
      <c r="I769" s="6"/>
      <c r="J769" s="6"/>
      <c r="K769" s="7"/>
      <c r="L769" s="7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21.0" customHeight="1">
      <c r="A770" s="1"/>
      <c r="B770" s="6"/>
      <c r="C770" s="5"/>
      <c r="D770" s="5"/>
      <c r="E770" s="5"/>
      <c r="F770" s="7"/>
      <c r="G770" s="5"/>
      <c r="H770" s="41"/>
      <c r="I770" s="6"/>
      <c r="J770" s="6"/>
      <c r="K770" s="7"/>
      <c r="L770" s="7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21.0" customHeight="1">
      <c r="A771" s="1"/>
      <c r="B771" s="6"/>
      <c r="C771" s="5"/>
      <c r="D771" s="5"/>
      <c r="E771" s="5"/>
      <c r="F771" s="7"/>
      <c r="G771" s="5"/>
      <c r="H771" s="41"/>
      <c r="I771" s="6"/>
      <c r="J771" s="6"/>
      <c r="K771" s="7"/>
      <c r="L771" s="7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21.0" customHeight="1">
      <c r="A772" s="1"/>
      <c r="B772" s="6"/>
      <c r="C772" s="5"/>
      <c r="D772" s="5"/>
      <c r="E772" s="5"/>
      <c r="F772" s="7"/>
      <c r="G772" s="5"/>
      <c r="H772" s="41"/>
      <c r="I772" s="6"/>
      <c r="J772" s="6"/>
      <c r="K772" s="7"/>
      <c r="L772" s="7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21.0" customHeight="1">
      <c r="A773" s="1"/>
      <c r="B773" s="6"/>
      <c r="C773" s="5"/>
      <c r="D773" s="5"/>
      <c r="E773" s="5"/>
      <c r="F773" s="7"/>
      <c r="G773" s="5"/>
      <c r="H773" s="41"/>
      <c r="I773" s="6"/>
      <c r="J773" s="6"/>
      <c r="K773" s="7"/>
      <c r="L773" s="7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21.0" customHeight="1">
      <c r="A774" s="1"/>
      <c r="B774" s="6"/>
      <c r="C774" s="5"/>
      <c r="D774" s="5"/>
      <c r="E774" s="5"/>
      <c r="F774" s="7"/>
      <c r="G774" s="5"/>
      <c r="H774" s="41"/>
      <c r="I774" s="6"/>
      <c r="J774" s="6"/>
      <c r="K774" s="7"/>
      <c r="L774" s="7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21.0" customHeight="1">
      <c r="A775" s="1"/>
      <c r="B775" s="6"/>
      <c r="C775" s="5"/>
      <c r="D775" s="5"/>
      <c r="E775" s="5"/>
      <c r="F775" s="7"/>
      <c r="G775" s="5"/>
      <c r="H775" s="41"/>
      <c r="I775" s="6"/>
      <c r="J775" s="6"/>
      <c r="K775" s="7"/>
      <c r="L775" s="7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21.0" customHeight="1">
      <c r="A776" s="1"/>
      <c r="B776" s="6"/>
      <c r="C776" s="5"/>
      <c r="D776" s="5"/>
      <c r="E776" s="5"/>
      <c r="F776" s="7"/>
      <c r="G776" s="5"/>
      <c r="H776" s="41"/>
      <c r="I776" s="6"/>
      <c r="J776" s="6"/>
      <c r="K776" s="7"/>
      <c r="L776" s="7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21.0" customHeight="1">
      <c r="A777" s="1"/>
      <c r="B777" s="6"/>
      <c r="C777" s="5"/>
      <c r="D777" s="5"/>
      <c r="E777" s="5"/>
      <c r="F777" s="7"/>
      <c r="G777" s="5"/>
      <c r="H777" s="41"/>
      <c r="I777" s="6"/>
      <c r="J777" s="6"/>
      <c r="K777" s="7"/>
      <c r="L777" s="7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21.0" customHeight="1">
      <c r="A778" s="1"/>
      <c r="B778" s="6"/>
      <c r="C778" s="5"/>
      <c r="D778" s="5"/>
      <c r="E778" s="5"/>
      <c r="F778" s="7"/>
      <c r="G778" s="5"/>
      <c r="H778" s="41"/>
      <c r="I778" s="6"/>
      <c r="J778" s="6"/>
      <c r="K778" s="7"/>
      <c r="L778" s="7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21.0" customHeight="1">
      <c r="A779" s="1"/>
      <c r="B779" s="6"/>
      <c r="C779" s="5"/>
      <c r="D779" s="5"/>
      <c r="E779" s="5"/>
      <c r="F779" s="7"/>
      <c r="G779" s="5"/>
      <c r="H779" s="41"/>
      <c r="I779" s="6"/>
      <c r="J779" s="6"/>
      <c r="K779" s="7"/>
      <c r="L779" s="7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21.0" customHeight="1">
      <c r="A780" s="1"/>
      <c r="B780" s="6"/>
      <c r="C780" s="5"/>
      <c r="D780" s="5"/>
      <c r="E780" s="5"/>
      <c r="F780" s="7"/>
      <c r="G780" s="5"/>
      <c r="H780" s="41"/>
      <c r="I780" s="6"/>
      <c r="J780" s="6"/>
      <c r="K780" s="7"/>
      <c r="L780" s="7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21.0" customHeight="1">
      <c r="A781" s="1"/>
      <c r="B781" s="6"/>
      <c r="C781" s="5"/>
      <c r="D781" s="5"/>
      <c r="E781" s="5"/>
      <c r="F781" s="7"/>
      <c r="G781" s="5"/>
      <c r="H781" s="41"/>
      <c r="I781" s="6"/>
      <c r="J781" s="6"/>
      <c r="K781" s="7"/>
      <c r="L781" s="7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21.0" customHeight="1">
      <c r="A782" s="1"/>
      <c r="B782" s="6"/>
      <c r="C782" s="5"/>
      <c r="D782" s="5"/>
      <c r="E782" s="5"/>
      <c r="F782" s="7"/>
      <c r="G782" s="5"/>
      <c r="H782" s="41"/>
      <c r="I782" s="6"/>
      <c r="J782" s="6"/>
      <c r="K782" s="7"/>
      <c r="L782" s="7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21.0" customHeight="1">
      <c r="A783" s="1"/>
      <c r="B783" s="6"/>
      <c r="C783" s="5"/>
      <c r="D783" s="5"/>
      <c r="E783" s="5"/>
      <c r="F783" s="7"/>
      <c r="G783" s="5"/>
      <c r="H783" s="41"/>
      <c r="I783" s="6"/>
      <c r="J783" s="6"/>
      <c r="K783" s="7"/>
      <c r="L783" s="7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21.0" customHeight="1">
      <c r="A784" s="1"/>
      <c r="B784" s="6"/>
      <c r="C784" s="5"/>
      <c r="D784" s="5"/>
      <c r="E784" s="5"/>
      <c r="F784" s="7"/>
      <c r="G784" s="5"/>
      <c r="H784" s="41"/>
      <c r="I784" s="6"/>
      <c r="J784" s="6"/>
      <c r="K784" s="7"/>
      <c r="L784" s="7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21.0" customHeight="1">
      <c r="A785" s="1"/>
      <c r="B785" s="6"/>
      <c r="C785" s="5"/>
      <c r="D785" s="5"/>
      <c r="E785" s="5"/>
      <c r="F785" s="7"/>
      <c r="G785" s="5"/>
      <c r="H785" s="41"/>
      <c r="I785" s="6"/>
      <c r="J785" s="6"/>
      <c r="K785" s="7"/>
      <c r="L785" s="7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21.0" customHeight="1">
      <c r="A786" s="1"/>
      <c r="B786" s="6"/>
      <c r="C786" s="5"/>
      <c r="D786" s="5"/>
      <c r="E786" s="5"/>
      <c r="F786" s="7"/>
      <c r="G786" s="5"/>
      <c r="H786" s="41"/>
      <c r="I786" s="6"/>
      <c r="J786" s="6"/>
      <c r="K786" s="7"/>
      <c r="L786" s="7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21.0" customHeight="1">
      <c r="A787" s="1"/>
      <c r="B787" s="6"/>
      <c r="C787" s="5"/>
      <c r="D787" s="5"/>
      <c r="E787" s="5"/>
      <c r="F787" s="7"/>
      <c r="G787" s="5"/>
      <c r="H787" s="41"/>
      <c r="I787" s="6"/>
      <c r="J787" s="6"/>
      <c r="K787" s="7"/>
      <c r="L787" s="7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21.0" customHeight="1">
      <c r="A788" s="1"/>
      <c r="B788" s="6"/>
      <c r="C788" s="5"/>
      <c r="D788" s="5"/>
      <c r="E788" s="5"/>
      <c r="F788" s="7"/>
      <c r="G788" s="5"/>
      <c r="H788" s="41"/>
      <c r="I788" s="6"/>
      <c r="J788" s="6"/>
      <c r="K788" s="7"/>
      <c r="L788" s="7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21.0" customHeight="1">
      <c r="A789" s="1"/>
      <c r="B789" s="6"/>
      <c r="C789" s="5"/>
      <c r="D789" s="5"/>
      <c r="E789" s="5"/>
      <c r="F789" s="7"/>
      <c r="G789" s="5"/>
      <c r="H789" s="41"/>
      <c r="I789" s="6"/>
      <c r="J789" s="6"/>
      <c r="K789" s="7"/>
      <c r="L789" s="7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21.0" customHeight="1">
      <c r="A790" s="1"/>
      <c r="B790" s="6"/>
      <c r="C790" s="5"/>
      <c r="D790" s="5"/>
      <c r="E790" s="5"/>
      <c r="F790" s="7"/>
      <c r="G790" s="5"/>
      <c r="H790" s="41"/>
      <c r="I790" s="6"/>
      <c r="J790" s="6"/>
      <c r="K790" s="7"/>
      <c r="L790" s="7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21.0" customHeight="1">
      <c r="A791" s="1"/>
      <c r="B791" s="6"/>
      <c r="C791" s="5"/>
      <c r="D791" s="5"/>
      <c r="E791" s="5"/>
      <c r="F791" s="7"/>
      <c r="G791" s="5"/>
      <c r="H791" s="41"/>
      <c r="I791" s="6"/>
      <c r="J791" s="6"/>
      <c r="K791" s="7"/>
      <c r="L791" s="7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21.0" customHeight="1">
      <c r="A792" s="1"/>
      <c r="B792" s="6"/>
      <c r="C792" s="5"/>
      <c r="D792" s="5"/>
      <c r="E792" s="5"/>
      <c r="F792" s="7"/>
      <c r="G792" s="5"/>
      <c r="H792" s="41"/>
      <c r="I792" s="6"/>
      <c r="J792" s="6"/>
      <c r="K792" s="7"/>
      <c r="L792" s="7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21.0" customHeight="1">
      <c r="A793" s="1"/>
      <c r="B793" s="6"/>
      <c r="C793" s="5"/>
      <c r="D793" s="5"/>
      <c r="E793" s="5"/>
      <c r="F793" s="7"/>
      <c r="G793" s="5"/>
      <c r="H793" s="41"/>
      <c r="I793" s="6"/>
      <c r="J793" s="6"/>
      <c r="K793" s="7"/>
      <c r="L793" s="7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21.0" customHeight="1">
      <c r="A794" s="1"/>
      <c r="B794" s="6"/>
      <c r="C794" s="5"/>
      <c r="D794" s="5"/>
      <c r="E794" s="5"/>
      <c r="F794" s="7"/>
      <c r="G794" s="5"/>
      <c r="H794" s="41"/>
      <c r="I794" s="6"/>
      <c r="J794" s="6"/>
      <c r="K794" s="7"/>
      <c r="L794" s="7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21.0" customHeight="1">
      <c r="A795" s="1"/>
      <c r="B795" s="6"/>
      <c r="C795" s="5"/>
      <c r="D795" s="5"/>
      <c r="E795" s="5"/>
      <c r="F795" s="7"/>
      <c r="G795" s="5"/>
      <c r="H795" s="41"/>
      <c r="I795" s="6"/>
      <c r="J795" s="6"/>
      <c r="K795" s="7"/>
      <c r="L795" s="7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21.0" customHeight="1">
      <c r="A796" s="1"/>
      <c r="B796" s="6"/>
      <c r="C796" s="5"/>
      <c r="D796" s="5"/>
      <c r="E796" s="5"/>
      <c r="F796" s="7"/>
      <c r="G796" s="5"/>
      <c r="H796" s="41"/>
      <c r="I796" s="6"/>
      <c r="J796" s="6"/>
      <c r="K796" s="7"/>
      <c r="L796" s="7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21.0" customHeight="1">
      <c r="A797" s="1"/>
      <c r="B797" s="6"/>
      <c r="C797" s="5"/>
      <c r="D797" s="5"/>
      <c r="E797" s="5"/>
      <c r="F797" s="7"/>
      <c r="G797" s="5"/>
      <c r="H797" s="41"/>
      <c r="I797" s="6"/>
      <c r="J797" s="6"/>
      <c r="K797" s="7"/>
      <c r="L797" s="7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21.0" customHeight="1">
      <c r="A798" s="1"/>
      <c r="B798" s="6"/>
      <c r="C798" s="5"/>
      <c r="D798" s="5"/>
      <c r="E798" s="5"/>
      <c r="F798" s="7"/>
      <c r="G798" s="5"/>
      <c r="H798" s="41"/>
      <c r="I798" s="6"/>
      <c r="J798" s="6"/>
      <c r="K798" s="7"/>
      <c r="L798" s="7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21.0" customHeight="1">
      <c r="A799" s="1"/>
      <c r="B799" s="6"/>
      <c r="C799" s="5"/>
      <c r="D799" s="5"/>
      <c r="E799" s="5"/>
      <c r="F799" s="7"/>
      <c r="G799" s="5"/>
      <c r="H799" s="41"/>
      <c r="I799" s="6"/>
      <c r="J799" s="6"/>
      <c r="K799" s="7"/>
      <c r="L799" s="7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21.0" customHeight="1">
      <c r="A800" s="1"/>
      <c r="B800" s="6"/>
      <c r="C800" s="5"/>
      <c r="D800" s="5"/>
      <c r="E800" s="5"/>
      <c r="F800" s="7"/>
      <c r="G800" s="5"/>
      <c r="H800" s="41"/>
      <c r="I800" s="6"/>
      <c r="J800" s="6"/>
      <c r="K800" s="7"/>
      <c r="L800" s="7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21.0" customHeight="1">
      <c r="A801" s="1"/>
      <c r="B801" s="6"/>
      <c r="C801" s="5"/>
      <c r="D801" s="5"/>
      <c r="E801" s="5"/>
      <c r="F801" s="7"/>
      <c r="G801" s="5"/>
      <c r="H801" s="41"/>
      <c r="I801" s="6"/>
      <c r="J801" s="6"/>
      <c r="K801" s="7"/>
      <c r="L801" s="7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21.0" customHeight="1">
      <c r="A802" s="1"/>
      <c r="B802" s="6"/>
      <c r="C802" s="5"/>
      <c r="D802" s="5"/>
      <c r="E802" s="5"/>
      <c r="F802" s="7"/>
      <c r="G802" s="5"/>
      <c r="H802" s="41"/>
      <c r="I802" s="6"/>
      <c r="J802" s="6"/>
      <c r="K802" s="7"/>
      <c r="L802" s="7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21.0" customHeight="1">
      <c r="A803" s="1"/>
      <c r="B803" s="6"/>
      <c r="C803" s="5"/>
      <c r="D803" s="5"/>
      <c r="E803" s="5"/>
      <c r="F803" s="7"/>
      <c r="G803" s="5"/>
      <c r="H803" s="41"/>
      <c r="I803" s="6"/>
      <c r="J803" s="6"/>
      <c r="K803" s="7"/>
      <c r="L803" s="7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21.0" customHeight="1">
      <c r="A804" s="1"/>
      <c r="B804" s="6"/>
      <c r="C804" s="5"/>
      <c r="D804" s="5"/>
      <c r="E804" s="5"/>
      <c r="F804" s="7"/>
      <c r="G804" s="5"/>
      <c r="H804" s="41"/>
      <c r="I804" s="6"/>
      <c r="J804" s="6"/>
      <c r="K804" s="7"/>
      <c r="L804" s="7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21.0" customHeight="1">
      <c r="A805" s="1"/>
      <c r="B805" s="6"/>
      <c r="C805" s="5"/>
      <c r="D805" s="5"/>
      <c r="E805" s="5"/>
      <c r="F805" s="7"/>
      <c r="G805" s="5"/>
      <c r="H805" s="41"/>
      <c r="I805" s="6"/>
      <c r="J805" s="6"/>
      <c r="K805" s="7"/>
      <c r="L805" s="7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21.0" customHeight="1">
      <c r="A806" s="1"/>
      <c r="B806" s="6"/>
      <c r="C806" s="5"/>
      <c r="D806" s="5"/>
      <c r="E806" s="5"/>
      <c r="F806" s="7"/>
      <c r="G806" s="5"/>
      <c r="H806" s="41"/>
      <c r="I806" s="6"/>
      <c r="J806" s="6"/>
      <c r="K806" s="7"/>
      <c r="L806" s="7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21.0" customHeight="1">
      <c r="A807" s="1"/>
      <c r="B807" s="6"/>
      <c r="C807" s="5"/>
      <c r="D807" s="5"/>
      <c r="E807" s="5"/>
      <c r="F807" s="7"/>
      <c r="G807" s="5"/>
      <c r="H807" s="41"/>
      <c r="I807" s="6"/>
      <c r="J807" s="6"/>
      <c r="K807" s="7"/>
      <c r="L807" s="7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21.0" customHeight="1">
      <c r="A808" s="1"/>
      <c r="B808" s="6"/>
      <c r="C808" s="5"/>
      <c r="D808" s="5"/>
      <c r="E808" s="5"/>
      <c r="F808" s="7"/>
      <c r="G808" s="5"/>
      <c r="H808" s="41"/>
      <c r="I808" s="6"/>
      <c r="J808" s="6"/>
      <c r="K808" s="7"/>
      <c r="L808" s="7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21.0" customHeight="1">
      <c r="A809" s="1"/>
      <c r="B809" s="6"/>
      <c r="C809" s="5"/>
      <c r="D809" s="5"/>
      <c r="E809" s="5"/>
      <c r="F809" s="7"/>
      <c r="G809" s="5"/>
      <c r="H809" s="41"/>
      <c r="I809" s="6"/>
      <c r="J809" s="6"/>
      <c r="K809" s="7"/>
      <c r="L809" s="7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21.0" customHeight="1">
      <c r="A810" s="1"/>
      <c r="B810" s="6"/>
      <c r="C810" s="5"/>
      <c r="D810" s="5"/>
      <c r="E810" s="5"/>
      <c r="F810" s="7"/>
      <c r="G810" s="5"/>
      <c r="H810" s="41"/>
      <c r="I810" s="6"/>
      <c r="J810" s="6"/>
      <c r="K810" s="7"/>
      <c r="L810" s="7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21.0" customHeight="1">
      <c r="A811" s="1"/>
      <c r="B811" s="6"/>
      <c r="C811" s="5"/>
      <c r="D811" s="5"/>
      <c r="E811" s="5"/>
      <c r="F811" s="7"/>
      <c r="G811" s="5"/>
      <c r="H811" s="41"/>
      <c r="I811" s="6"/>
      <c r="J811" s="6"/>
      <c r="K811" s="7"/>
      <c r="L811" s="7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21.0" customHeight="1">
      <c r="A812" s="1"/>
      <c r="B812" s="6"/>
      <c r="C812" s="5"/>
      <c r="D812" s="5"/>
      <c r="E812" s="5"/>
      <c r="F812" s="7"/>
      <c r="G812" s="5"/>
      <c r="H812" s="41"/>
      <c r="I812" s="6"/>
      <c r="J812" s="6"/>
      <c r="K812" s="7"/>
      <c r="L812" s="7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21.0" customHeight="1">
      <c r="A813" s="1"/>
      <c r="B813" s="6"/>
      <c r="C813" s="5"/>
      <c r="D813" s="5"/>
      <c r="E813" s="5"/>
      <c r="F813" s="7"/>
      <c r="G813" s="5"/>
      <c r="H813" s="41"/>
      <c r="I813" s="6"/>
      <c r="J813" s="6"/>
      <c r="K813" s="7"/>
      <c r="L813" s="7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21.0" customHeight="1">
      <c r="A814" s="1"/>
      <c r="B814" s="6"/>
      <c r="C814" s="5"/>
      <c r="D814" s="5"/>
      <c r="E814" s="5"/>
      <c r="F814" s="7"/>
      <c r="G814" s="5"/>
      <c r="H814" s="41"/>
      <c r="I814" s="6"/>
      <c r="J814" s="6"/>
      <c r="K814" s="7"/>
      <c r="L814" s="7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21.0" customHeight="1">
      <c r="A815" s="1"/>
      <c r="B815" s="6"/>
      <c r="C815" s="5"/>
      <c r="D815" s="5"/>
      <c r="E815" s="5"/>
      <c r="F815" s="7"/>
      <c r="G815" s="5"/>
      <c r="H815" s="41"/>
      <c r="I815" s="6"/>
      <c r="J815" s="6"/>
      <c r="K815" s="7"/>
      <c r="L815" s="7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21.0" customHeight="1">
      <c r="A816" s="1"/>
      <c r="B816" s="6"/>
      <c r="C816" s="5"/>
      <c r="D816" s="5"/>
      <c r="E816" s="5"/>
      <c r="F816" s="7"/>
      <c r="G816" s="5"/>
      <c r="H816" s="41"/>
      <c r="I816" s="6"/>
      <c r="J816" s="6"/>
      <c r="K816" s="7"/>
      <c r="L816" s="7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21.0" customHeight="1">
      <c r="A817" s="1"/>
      <c r="B817" s="6"/>
      <c r="C817" s="5"/>
      <c r="D817" s="5"/>
      <c r="E817" s="5"/>
      <c r="F817" s="7"/>
      <c r="G817" s="5"/>
      <c r="H817" s="41"/>
      <c r="I817" s="6"/>
      <c r="J817" s="6"/>
      <c r="K817" s="7"/>
      <c r="L817" s="7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21.0" customHeight="1">
      <c r="A818" s="1"/>
      <c r="B818" s="6"/>
      <c r="C818" s="5"/>
      <c r="D818" s="5"/>
      <c r="E818" s="5"/>
      <c r="F818" s="7"/>
      <c r="G818" s="5"/>
      <c r="H818" s="41"/>
      <c r="I818" s="6"/>
      <c r="J818" s="6"/>
      <c r="K818" s="7"/>
      <c r="L818" s="7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21.0" customHeight="1">
      <c r="A819" s="1"/>
      <c r="B819" s="6"/>
      <c r="C819" s="5"/>
      <c r="D819" s="5"/>
      <c r="E819" s="5"/>
      <c r="F819" s="7"/>
      <c r="G819" s="5"/>
      <c r="H819" s="41"/>
      <c r="I819" s="6"/>
      <c r="J819" s="6"/>
      <c r="K819" s="7"/>
      <c r="L819" s="7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21.0" customHeight="1">
      <c r="A820" s="1"/>
      <c r="B820" s="6"/>
      <c r="C820" s="5"/>
      <c r="D820" s="5"/>
      <c r="E820" s="5"/>
      <c r="F820" s="7"/>
      <c r="G820" s="5"/>
      <c r="H820" s="41"/>
      <c r="I820" s="6"/>
      <c r="J820" s="6"/>
      <c r="K820" s="7"/>
      <c r="L820" s="7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21.0" customHeight="1">
      <c r="A821" s="1"/>
      <c r="B821" s="6"/>
      <c r="C821" s="5"/>
      <c r="D821" s="5"/>
      <c r="E821" s="5"/>
      <c r="F821" s="7"/>
      <c r="G821" s="5"/>
      <c r="H821" s="41"/>
      <c r="I821" s="6"/>
      <c r="J821" s="6"/>
      <c r="K821" s="7"/>
      <c r="L821" s="7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21.0" customHeight="1">
      <c r="A822" s="1"/>
      <c r="B822" s="6"/>
      <c r="C822" s="5"/>
      <c r="D822" s="5"/>
      <c r="E822" s="5"/>
      <c r="F822" s="7"/>
      <c r="G822" s="5"/>
      <c r="H822" s="41"/>
      <c r="I822" s="6"/>
      <c r="J822" s="6"/>
      <c r="K822" s="7"/>
      <c r="L822" s="7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21.0" customHeight="1">
      <c r="A823" s="1"/>
      <c r="B823" s="6"/>
      <c r="C823" s="5"/>
      <c r="D823" s="5"/>
      <c r="E823" s="5"/>
      <c r="F823" s="7"/>
      <c r="G823" s="5"/>
      <c r="H823" s="41"/>
      <c r="I823" s="6"/>
      <c r="J823" s="6"/>
      <c r="K823" s="7"/>
      <c r="L823" s="7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21.0" customHeight="1">
      <c r="A824" s="1"/>
      <c r="B824" s="6"/>
      <c r="C824" s="5"/>
      <c r="D824" s="5"/>
      <c r="E824" s="5"/>
      <c r="F824" s="7"/>
      <c r="G824" s="5"/>
      <c r="H824" s="41"/>
      <c r="I824" s="6"/>
      <c r="J824" s="6"/>
      <c r="K824" s="7"/>
      <c r="L824" s="7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21.0" customHeight="1">
      <c r="A825" s="1"/>
      <c r="B825" s="6"/>
      <c r="C825" s="5"/>
      <c r="D825" s="5"/>
      <c r="E825" s="5"/>
      <c r="F825" s="7"/>
      <c r="G825" s="5"/>
      <c r="H825" s="41"/>
      <c r="I825" s="6"/>
      <c r="J825" s="6"/>
      <c r="K825" s="7"/>
      <c r="L825" s="7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21.0" customHeight="1">
      <c r="A826" s="1"/>
      <c r="B826" s="6"/>
      <c r="C826" s="5"/>
      <c r="D826" s="5"/>
      <c r="E826" s="5"/>
      <c r="F826" s="7"/>
      <c r="G826" s="5"/>
      <c r="H826" s="41"/>
      <c r="I826" s="6"/>
      <c r="J826" s="6"/>
      <c r="K826" s="7"/>
      <c r="L826" s="7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21.0" customHeight="1">
      <c r="A827" s="1"/>
      <c r="B827" s="6"/>
      <c r="C827" s="5"/>
      <c r="D827" s="5"/>
      <c r="E827" s="5"/>
      <c r="F827" s="7"/>
      <c r="G827" s="5"/>
      <c r="H827" s="41"/>
      <c r="I827" s="6"/>
      <c r="J827" s="6"/>
      <c r="K827" s="7"/>
      <c r="L827" s="7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21.0" customHeight="1">
      <c r="A828" s="1"/>
      <c r="B828" s="6"/>
      <c r="C828" s="5"/>
      <c r="D828" s="5"/>
      <c r="E828" s="5"/>
      <c r="F828" s="7"/>
      <c r="G828" s="5"/>
      <c r="H828" s="41"/>
      <c r="I828" s="6"/>
      <c r="J828" s="6"/>
      <c r="K828" s="7"/>
      <c r="L828" s="7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21.0" customHeight="1">
      <c r="A829" s="1"/>
      <c r="B829" s="6"/>
      <c r="C829" s="5"/>
      <c r="D829" s="5"/>
      <c r="E829" s="5"/>
      <c r="F829" s="7"/>
      <c r="G829" s="5"/>
      <c r="H829" s="41"/>
      <c r="I829" s="6"/>
      <c r="J829" s="6"/>
      <c r="K829" s="7"/>
      <c r="L829" s="7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21.0" customHeight="1">
      <c r="A830" s="1"/>
      <c r="B830" s="6"/>
      <c r="C830" s="5"/>
      <c r="D830" s="5"/>
      <c r="E830" s="5"/>
      <c r="F830" s="7"/>
      <c r="G830" s="5"/>
      <c r="H830" s="41"/>
      <c r="I830" s="6"/>
      <c r="J830" s="6"/>
      <c r="K830" s="7"/>
      <c r="L830" s="7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21.0" customHeight="1">
      <c r="A831" s="1"/>
      <c r="B831" s="6"/>
      <c r="C831" s="5"/>
      <c r="D831" s="5"/>
      <c r="E831" s="5"/>
      <c r="F831" s="7"/>
      <c r="G831" s="5"/>
      <c r="H831" s="41"/>
      <c r="I831" s="6"/>
      <c r="J831" s="6"/>
      <c r="K831" s="7"/>
      <c r="L831" s="7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21.0" customHeight="1">
      <c r="A832" s="1"/>
      <c r="B832" s="6"/>
      <c r="C832" s="5"/>
      <c r="D832" s="5"/>
      <c r="E832" s="5"/>
      <c r="F832" s="7"/>
      <c r="G832" s="5"/>
      <c r="H832" s="41"/>
      <c r="I832" s="6"/>
      <c r="J832" s="6"/>
      <c r="K832" s="7"/>
      <c r="L832" s="7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21.0" customHeight="1">
      <c r="A833" s="1"/>
      <c r="B833" s="6"/>
      <c r="C833" s="5"/>
      <c r="D833" s="5"/>
      <c r="E833" s="5"/>
      <c r="F833" s="7"/>
      <c r="G833" s="5"/>
      <c r="H833" s="41"/>
      <c r="I833" s="6"/>
      <c r="J833" s="6"/>
      <c r="K833" s="7"/>
      <c r="L833" s="7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21.0" customHeight="1">
      <c r="A834" s="1"/>
      <c r="B834" s="6"/>
      <c r="C834" s="5"/>
      <c r="D834" s="5"/>
      <c r="E834" s="5"/>
      <c r="F834" s="7"/>
      <c r="G834" s="5"/>
      <c r="H834" s="41"/>
      <c r="I834" s="6"/>
      <c r="J834" s="6"/>
      <c r="K834" s="7"/>
      <c r="L834" s="7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21.0" customHeight="1">
      <c r="A835" s="1"/>
      <c r="B835" s="6"/>
      <c r="C835" s="5"/>
      <c r="D835" s="5"/>
      <c r="E835" s="5"/>
      <c r="F835" s="7"/>
      <c r="G835" s="5"/>
      <c r="H835" s="41"/>
      <c r="I835" s="6"/>
      <c r="J835" s="6"/>
      <c r="K835" s="7"/>
      <c r="L835" s="7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21.0" customHeight="1">
      <c r="A836" s="1"/>
      <c r="B836" s="6"/>
      <c r="C836" s="5"/>
      <c r="D836" s="5"/>
      <c r="E836" s="5"/>
      <c r="F836" s="7"/>
      <c r="G836" s="5"/>
      <c r="H836" s="41"/>
      <c r="I836" s="6"/>
      <c r="J836" s="6"/>
      <c r="K836" s="7"/>
      <c r="L836" s="7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21.0" customHeight="1">
      <c r="A837" s="1"/>
      <c r="B837" s="6"/>
      <c r="C837" s="5"/>
      <c r="D837" s="5"/>
      <c r="E837" s="5"/>
      <c r="F837" s="7"/>
      <c r="G837" s="5"/>
      <c r="H837" s="41"/>
      <c r="I837" s="6"/>
      <c r="J837" s="6"/>
      <c r="K837" s="7"/>
      <c r="L837" s="7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21.0" customHeight="1">
      <c r="A838" s="1"/>
      <c r="B838" s="6"/>
      <c r="C838" s="5"/>
      <c r="D838" s="5"/>
      <c r="E838" s="5"/>
      <c r="F838" s="7"/>
      <c r="G838" s="5"/>
      <c r="H838" s="41"/>
      <c r="I838" s="6"/>
      <c r="J838" s="6"/>
      <c r="K838" s="7"/>
      <c r="L838" s="7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21.0" customHeight="1">
      <c r="A839" s="1"/>
      <c r="B839" s="6"/>
      <c r="C839" s="5"/>
      <c r="D839" s="5"/>
      <c r="E839" s="5"/>
      <c r="F839" s="7"/>
      <c r="G839" s="5"/>
      <c r="H839" s="41"/>
      <c r="I839" s="6"/>
      <c r="J839" s="6"/>
      <c r="K839" s="7"/>
      <c r="L839" s="7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21.0" customHeight="1">
      <c r="A840" s="1"/>
      <c r="B840" s="6"/>
      <c r="C840" s="5"/>
      <c r="D840" s="5"/>
      <c r="E840" s="5"/>
      <c r="F840" s="7"/>
      <c r="G840" s="5"/>
      <c r="H840" s="41"/>
      <c r="I840" s="6"/>
      <c r="J840" s="6"/>
      <c r="K840" s="7"/>
      <c r="L840" s="7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21.0" customHeight="1">
      <c r="A841" s="1"/>
      <c r="B841" s="6"/>
      <c r="C841" s="5"/>
      <c r="D841" s="5"/>
      <c r="E841" s="5"/>
      <c r="F841" s="7"/>
      <c r="G841" s="5"/>
      <c r="H841" s="41"/>
      <c r="I841" s="6"/>
      <c r="J841" s="6"/>
      <c r="K841" s="7"/>
      <c r="L841" s="7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21.0" customHeight="1">
      <c r="A842" s="1"/>
      <c r="B842" s="6"/>
      <c r="C842" s="5"/>
      <c r="D842" s="5"/>
      <c r="E842" s="5"/>
      <c r="F842" s="7"/>
      <c r="G842" s="5"/>
      <c r="H842" s="41"/>
      <c r="I842" s="6"/>
      <c r="J842" s="6"/>
      <c r="K842" s="7"/>
      <c r="L842" s="7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21.0" customHeight="1">
      <c r="A843" s="1"/>
      <c r="B843" s="6"/>
      <c r="C843" s="5"/>
      <c r="D843" s="5"/>
      <c r="E843" s="5"/>
      <c r="F843" s="7"/>
      <c r="G843" s="5"/>
      <c r="H843" s="41"/>
      <c r="I843" s="6"/>
      <c r="J843" s="6"/>
      <c r="K843" s="7"/>
      <c r="L843" s="7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21.0" customHeight="1">
      <c r="A844" s="1"/>
      <c r="B844" s="6"/>
      <c r="C844" s="5"/>
      <c r="D844" s="5"/>
      <c r="E844" s="5"/>
      <c r="F844" s="7"/>
      <c r="G844" s="5"/>
      <c r="H844" s="41"/>
      <c r="I844" s="6"/>
      <c r="J844" s="6"/>
      <c r="K844" s="7"/>
      <c r="L844" s="7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21.0" customHeight="1">
      <c r="A845" s="1"/>
      <c r="B845" s="6"/>
      <c r="C845" s="5"/>
      <c r="D845" s="5"/>
      <c r="E845" s="5"/>
      <c r="F845" s="7"/>
      <c r="G845" s="5"/>
      <c r="H845" s="41"/>
      <c r="I845" s="6"/>
      <c r="J845" s="6"/>
      <c r="K845" s="7"/>
      <c r="L845" s="7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21.0" customHeight="1">
      <c r="A846" s="1"/>
      <c r="B846" s="6"/>
      <c r="C846" s="5"/>
      <c r="D846" s="5"/>
      <c r="E846" s="5"/>
      <c r="F846" s="7"/>
      <c r="G846" s="5"/>
      <c r="H846" s="41"/>
      <c r="I846" s="6"/>
      <c r="J846" s="6"/>
      <c r="K846" s="7"/>
      <c r="L846" s="7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21.0" customHeight="1">
      <c r="A847" s="1"/>
      <c r="B847" s="6"/>
      <c r="C847" s="5"/>
      <c r="D847" s="5"/>
      <c r="E847" s="5"/>
      <c r="F847" s="7"/>
      <c r="G847" s="5"/>
      <c r="H847" s="41"/>
      <c r="I847" s="6"/>
      <c r="J847" s="6"/>
      <c r="K847" s="7"/>
      <c r="L847" s="7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21.0" customHeight="1">
      <c r="A848" s="1"/>
      <c r="B848" s="6"/>
      <c r="C848" s="5"/>
      <c r="D848" s="5"/>
      <c r="E848" s="5"/>
      <c r="F848" s="7"/>
      <c r="G848" s="5"/>
      <c r="H848" s="41"/>
      <c r="I848" s="6"/>
      <c r="J848" s="6"/>
      <c r="K848" s="7"/>
      <c r="L848" s="7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21.0" customHeight="1">
      <c r="A849" s="1"/>
      <c r="B849" s="6"/>
      <c r="C849" s="5"/>
      <c r="D849" s="5"/>
      <c r="E849" s="5"/>
      <c r="F849" s="7"/>
      <c r="G849" s="5"/>
      <c r="H849" s="41"/>
      <c r="I849" s="6"/>
      <c r="J849" s="6"/>
      <c r="K849" s="7"/>
      <c r="L849" s="7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21.0" customHeight="1">
      <c r="A850" s="1"/>
      <c r="B850" s="6"/>
      <c r="C850" s="5"/>
      <c r="D850" s="5"/>
      <c r="E850" s="5"/>
      <c r="F850" s="7"/>
      <c r="G850" s="5"/>
      <c r="H850" s="41"/>
      <c r="I850" s="6"/>
      <c r="J850" s="6"/>
      <c r="K850" s="7"/>
      <c r="L850" s="7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21.0" customHeight="1">
      <c r="A851" s="1"/>
      <c r="B851" s="6"/>
      <c r="C851" s="5"/>
      <c r="D851" s="5"/>
      <c r="E851" s="5"/>
      <c r="F851" s="7"/>
      <c r="G851" s="5"/>
      <c r="H851" s="41"/>
      <c r="I851" s="6"/>
      <c r="J851" s="6"/>
      <c r="K851" s="7"/>
      <c r="L851" s="7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21.0" customHeight="1">
      <c r="A852" s="1"/>
      <c r="B852" s="6"/>
      <c r="C852" s="5"/>
      <c r="D852" s="5"/>
      <c r="E852" s="5"/>
      <c r="F852" s="7"/>
      <c r="G852" s="5"/>
      <c r="H852" s="41"/>
      <c r="I852" s="6"/>
      <c r="J852" s="6"/>
      <c r="K852" s="7"/>
      <c r="L852" s="7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21.0" customHeight="1">
      <c r="A853" s="1"/>
      <c r="B853" s="6"/>
      <c r="C853" s="5"/>
      <c r="D853" s="5"/>
      <c r="E853" s="5"/>
      <c r="F853" s="7"/>
      <c r="G853" s="5"/>
      <c r="H853" s="41"/>
      <c r="I853" s="6"/>
      <c r="J853" s="6"/>
      <c r="K853" s="7"/>
      <c r="L853" s="7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21.0" customHeight="1">
      <c r="A854" s="1"/>
      <c r="B854" s="6"/>
      <c r="C854" s="5"/>
      <c r="D854" s="5"/>
      <c r="E854" s="5"/>
      <c r="F854" s="7"/>
      <c r="G854" s="5"/>
      <c r="H854" s="41"/>
      <c r="I854" s="6"/>
      <c r="J854" s="6"/>
      <c r="K854" s="7"/>
      <c r="L854" s="7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21.0" customHeight="1">
      <c r="A855" s="1"/>
      <c r="B855" s="6"/>
      <c r="C855" s="5"/>
      <c r="D855" s="5"/>
      <c r="E855" s="5"/>
      <c r="F855" s="7"/>
      <c r="G855" s="5"/>
      <c r="H855" s="41"/>
      <c r="I855" s="6"/>
      <c r="J855" s="6"/>
      <c r="K855" s="7"/>
      <c r="L855" s="7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21.0" customHeight="1">
      <c r="A856" s="1"/>
      <c r="B856" s="6"/>
      <c r="C856" s="5"/>
      <c r="D856" s="5"/>
      <c r="E856" s="5"/>
      <c r="F856" s="7"/>
      <c r="G856" s="5"/>
      <c r="H856" s="41"/>
      <c r="I856" s="6"/>
      <c r="J856" s="6"/>
      <c r="K856" s="7"/>
      <c r="L856" s="7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21.0" customHeight="1">
      <c r="A857" s="1"/>
      <c r="B857" s="6"/>
      <c r="C857" s="5"/>
      <c r="D857" s="5"/>
      <c r="E857" s="5"/>
      <c r="F857" s="7"/>
      <c r="G857" s="5"/>
      <c r="H857" s="41"/>
      <c r="I857" s="6"/>
      <c r="J857" s="6"/>
      <c r="K857" s="7"/>
      <c r="L857" s="7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21.0" customHeight="1">
      <c r="A858" s="1"/>
      <c r="B858" s="6"/>
      <c r="C858" s="5"/>
      <c r="D858" s="5"/>
      <c r="E858" s="5"/>
      <c r="F858" s="7"/>
      <c r="G858" s="5"/>
      <c r="H858" s="41"/>
      <c r="I858" s="6"/>
      <c r="J858" s="6"/>
      <c r="K858" s="7"/>
      <c r="L858" s="7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21.0" customHeight="1">
      <c r="A859" s="1"/>
      <c r="B859" s="6"/>
      <c r="C859" s="5"/>
      <c r="D859" s="5"/>
      <c r="E859" s="5"/>
      <c r="F859" s="7"/>
      <c r="G859" s="5"/>
      <c r="H859" s="41"/>
      <c r="I859" s="6"/>
      <c r="J859" s="6"/>
      <c r="K859" s="7"/>
      <c r="L859" s="7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21.0" customHeight="1">
      <c r="A860" s="1"/>
      <c r="B860" s="6"/>
      <c r="C860" s="5"/>
      <c r="D860" s="5"/>
      <c r="E860" s="5"/>
      <c r="F860" s="7"/>
      <c r="G860" s="5"/>
      <c r="H860" s="41"/>
      <c r="I860" s="6"/>
      <c r="J860" s="6"/>
      <c r="K860" s="7"/>
      <c r="L860" s="7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21.0" customHeight="1">
      <c r="A861" s="1"/>
      <c r="B861" s="6"/>
      <c r="C861" s="5"/>
      <c r="D861" s="5"/>
      <c r="E861" s="5"/>
      <c r="F861" s="7"/>
      <c r="G861" s="5"/>
      <c r="H861" s="41"/>
      <c r="I861" s="6"/>
      <c r="J861" s="6"/>
      <c r="K861" s="7"/>
      <c r="L861" s="7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21.0" customHeight="1">
      <c r="A862" s="1"/>
      <c r="B862" s="6"/>
      <c r="C862" s="5"/>
      <c r="D862" s="5"/>
      <c r="E862" s="5"/>
      <c r="F862" s="7"/>
      <c r="G862" s="5"/>
      <c r="H862" s="41"/>
      <c r="I862" s="6"/>
      <c r="J862" s="6"/>
      <c r="K862" s="7"/>
      <c r="L862" s="7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21.0" customHeight="1">
      <c r="A863" s="1"/>
      <c r="B863" s="6"/>
      <c r="C863" s="5"/>
      <c r="D863" s="5"/>
      <c r="E863" s="5"/>
      <c r="F863" s="7"/>
      <c r="G863" s="5"/>
      <c r="H863" s="41"/>
      <c r="I863" s="6"/>
      <c r="J863" s="6"/>
      <c r="K863" s="7"/>
      <c r="L863" s="7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21.0" customHeight="1">
      <c r="A864" s="1"/>
      <c r="B864" s="6"/>
      <c r="C864" s="5"/>
      <c r="D864" s="5"/>
      <c r="E864" s="5"/>
      <c r="F864" s="7"/>
      <c r="G864" s="5"/>
      <c r="H864" s="41"/>
      <c r="I864" s="6"/>
      <c r="J864" s="6"/>
      <c r="K864" s="7"/>
      <c r="L864" s="7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21.0" customHeight="1">
      <c r="A865" s="1"/>
      <c r="B865" s="6"/>
      <c r="C865" s="5"/>
      <c r="D865" s="5"/>
      <c r="E865" s="5"/>
      <c r="F865" s="7"/>
      <c r="G865" s="5"/>
      <c r="H865" s="41"/>
      <c r="I865" s="6"/>
      <c r="J865" s="6"/>
      <c r="K865" s="7"/>
      <c r="L865" s="7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21.0" customHeight="1">
      <c r="A866" s="1"/>
      <c r="B866" s="6"/>
      <c r="C866" s="5"/>
      <c r="D866" s="5"/>
      <c r="E866" s="5"/>
      <c r="F866" s="7"/>
      <c r="G866" s="5"/>
      <c r="H866" s="41"/>
      <c r="I866" s="6"/>
      <c r="J866" s="6"/>
      <c r="K866" s="7"/>
      <c r="L866" s="7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21.0" customHeight="1">
      <c r="A867" s="1"/>
      <c r="B867" s="6"/>
      <c r="C867" s="5"/>
      <c r="D867" s="5"/>
      <c r="E867" s="5"/>
      <c r="F867" s="7"/>
      <c r="G867" s="5"/>
      <c r="H867" s="41"/>
      <c r="I867" s="6"/>
      <c r="J867" s="6"/>
      <c r="K867" s="7"/>
      <c r="L867" s="7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21.0" customHeight="1">
      <c r="A868" s="1"/>
      <c r="B868" s="6"/>
      <c r="C868" s="5"/>
      <c r="D868" s="5"/>
      <c r="E868" s="5"/>
      <c r="F868" s="7"/>
      <c r="G868" s="5"/>
      <c r="H868" s="41"/>
      <c r="I868" s="6"/>
      <c r="J868" s="6"/>
      <c r="K868" s="7"/>
      <c r="L868" s="7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21.0" customHeight="1">
      <c r="A869" s="1"/>
      <c r="B869" s="6"/>
      <c r="C869" s="5"/>
      <c r="D869" s="5"/>
      <c r="E869" s="5"/>
      <c r="F869" s="7"/>
      <c r="G869" s="5"/>
      <c r="H869" s="41"/>
      <c r="I869" s="6"/>
      <c r="J869" s="6"/>
      <c r="K869" s="7"/>
      <c r="L869" s="7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21.0" customHeight="1">
      <c r="A870" s="1"/>
      <c r="B870" s="6"/>
      <c r="C870" s="5"/>
      <c r="D870" s="5"/>
      <c r="E870" s="5"/>
      <c r="F870" s="7"/>
      <c r="G870" s="5"/>
      <c r="H870" s="41"/>
      <c r="I870" s="6"/>
      <c r="J870" s="6"/>
      <c r="K870" s="7"/>
      <c r="L870" s="7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21.0" customHeight="1">
      <c r="A871" s="1"/>
      <c r="B871" s="6"/>
      <c r="C871" s="5"/>
      <c r="D871" s="5"/>
      <c r="E871" s="5"/>
      <c r="F871" s="7"/>
      <c r="G871" s="5"/>
      <c r="H871" s="41"/>
      <c r="I871" s="6"/>
      <c r="J871" s="6"/>
      <c r="K871" s="7"/>
      <c r="L871" s="7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21.0" customHeight="1">
      <c r="A872" s="1"/>
      <c r="B872" s="6"/>
      <c r="C872" s="5"/>
      <c r="D872" s="5"/>
      <c r="E872" s="5"/>
      <c r="F872" s="7"/>
      <c r="G872" s="5"/>
      <c r="H872" s="41"/>
      <c r="I872" s="6"/>
      <c r="J872" s="6"/>
      <c r="K872" s="7"/>
      <c r="L872" s="7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21.0" customHeight="1">
      <c r="A873" s="1"/>
      <c r="B873" s="6"/>
      <c r="C873" s="5"/>
      <c r="D873" s="5"/>
      <c r="E873" s="5"/>
      <c r="F873" s="7"/>
      <c r="G873" s="5"/>
      <c r="H873" s="41"/>
      <c r="I873" s="6"/>
      <c r="J873" s="6"/>
      <c r="K873" s="7"/>
      <c r="L873" s="7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21.0" customHeight="1">
      <c r="A874" s="1"/>
      <c r="B874" s="6"/>
      <c r="C874" s="5"/>
      <c r="D874" s="5"/>
      <c r="E874" s="5"/>
      <c r="F874" s="7"/>
      <c r="G874" s="5"/>
      <c r="H874" s="41"/>
      <c r="I874" s="6"/>
      <c r="J874" s="6"/>
      <c r="K874" s="7"/>
      <c r="L874" s="7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21.0" customHeight="1">
      <c r="A875" s="1"/>
      <c r="B875" s="6"/>
      <c r="C875" s="5"/>
      <c r="D875" s="5"/>
      <c r="E875" s="5"/>
      <c r="F875" s="7"/>
      <c r="G875" s="5"/>
      <c r="H875" s="41"/>
      <c r="I875" s="6"/>
      <c r="J875" s="6"/>
      <c r="K875" s="7"/>
      <c r="L875" s="7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21.0" customHeight="1">
      <c r="A876" s="1"/>
      <c r="B876" s="6"/>
      <c r="C876" s="5"/>
      <c r="D876" s="5"/>
      <c r="E876" s="5"/>
      <c r="F876" s="7"/>
      <c r="G876" s="5"/>
      <c r="H876" s="41"/>
      <c r="I876" s="6"/>
      <c r="J876" s="6"/>
      <c r="K876" s="7"/>
      <c r="L876" s="7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21.0" customHeight="1">
      <c r="A877" s="1"/>
      <c r="B877" s="6"/>
      <c r="C877" s="5"/>
      <c r="D877" s="5"/>
      <c r="E877" s="5"/>
      <c r="F877" s="7"/>
      <c r="G877" s="5"/>
      <c r="H877" s="41"/>
      <c r="I877" s="6"/>
      <c r="J877" s="6"/>
      <c r="K877" s="7"/>
      <c r="L877" s="7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21.0" customHeight="1">
      <c r="A878" s="1"/>
      <c r="B878" s="6"/>
      <c r="C878" s="5"/>
      <c r="D878" s="5"/>
      <c r="E878" s="5"/>
      <c r="F878" s="7"/>
      <c r="G878" s="5"/>
      <c r="H878" s="41"/>
      <c r="I878" s="6"/>
      <c r="J878" s="6"/>
      <c r="K878" s="7"/>
      <c r="L878" s="7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21.0" customHeight="1">
      <c r="A879" s="1"/>
      <c r="B879" s="6"/>
      <c r="C879" s="5"/>
      <c r="D879" s="5"/>
      <c r="E879" s="5"/>
      <c r="F879" s="7"/>
      <c r="G879" s="5"/>
      <c r="H879" s="41"/>
      <c r="I879" s="6"/>
      <c r="J879" s="6"/>
      <c r="K879" s="7"/>
      <c r="L879" s="7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21.0" customHeight="1">
      <c r="A880" s="1"/>
      <c r="B880" s="6"/>
      <c r="C880" s="5"/>
      <c r="D880" s="5"/>
      <c r="E880" s="5"/>
      <c r="F880" s="7"/>
      <c r="G880" s="5"/>
      <c r="H880" s="41"/>
      <c r="I880" s="6"/>
      <c r="J880" s="6"/>
      <c r="K880" s="7"/>
      <c r="L880" s="7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21.0" customHeight="1">
      <c r="A881" s="1"/>
      <c r="B881" s="6"/>
      <c r="C881" s="5"/>
      <c r="D881" s="5"/>
      <c r="E881" s="5"/>
      <c r="F881" s="7"/>
      <c r="G881" s="5"/>
      <c r="H881" s="41"/>
      <c r="I881" s="6"/>
      <c r="J881" s="6"/>
      <c r="K881" s="7"/>
      <c r="L881" s="7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21.0" customHeight="1">
      <c r="A882" s="1"/>
      <c r="B882" s="6"/>
      <c r="C882" s="5"/>
      <c r="D882" s="5"/>
      <c r="E882" s="5"/>
      <c r="F882" s="7"/>
      <c r="G882" s="5"/>
      <c r="H882" s="41"/>
      <c r="I882" s="6"/>
      <c r="J882" s="6"/>
      <c r="K882" s="7"/>
      <c r="L882" s="7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21.0" customHeight="1">
      <c r="A883" s="1"/>
      <c r="B883" s="6"/>
      <c r="C883" s="5"/>
      <c r="D883" s="5"/>
      <c r="E883" s="5"/>
      <c r="F883" s="7"/>
      <c r="G883" s="5"/>
      <c r="H883" s="41"/>
      <c r="I883" s="6"/>
      <c r="J883" s="6"/>
      <c r="K883" s="7"/>
      <c r="L883" s="7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21.0" customHeight="1">
      <c r="A884" s="1"/>
      <c r="B884" s="6"/>
      <c r="C884" s="5"/>
      <c r="D884" s="5"/>
      <c r="E884" s="5"/>
      <c r="F884" s="7"/>
      <c r="G884" s="5"/>
      <c r="H884" s="41"/>
      <c r="I884" s="6"/>
      <c r="J884" s="6"/>
      <c r="K884" s="7"/>
      <c r="L884" s="7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21.0" customHeight="1">
      <c r="A885" s="1"/>
      <c r="B885" s="6"/>
      <c r="C885" s="5"/>
      <c r="D885" s="5"/>
      <c r="E885" s="5"/>
      <c r="F885" s="7"/>
      <c r="G885" s="5"/>
      <c r="H885" s="41"/>
      <c r="I885" s="6"/>
      <c r="J885" s="6"/>
      <c r="K885" s="7"/>
      <c r="L885" s="7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21.0" customHeight="1">
      <c r="A886" s="1"/>
      <c r="B886" s="6"/>
      <c r="C886" s="5"/>
      <c r="D886" s="5"/>
      <c r="E886" s="5"/>
      <c r="F886" s="7"/>
      <c r="G886" s="5"/>
      <c r="H886" s="41"/>
      <c r="I886" s="6"/>
      <c r="J886" s="6"/>
      <c r="K886" s="7"/>
      <c r="L886" s="7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21.0" customHeight="1">
      <c r="A887" s="1"/>
      <c r="B887" s="6"/>
      <c r="C887" s="5"/>
      <c r="D887" s="5"/>
      <c r="E887" s="5"/>
      <c r="F887" s="7"/>
      <c r="G887" s="5"/>
      <c r="H887" s="41"/>
      <c r="I887" s="6"/>
      <c r="J887" s="6"/>
      <c r="K887" s="7"/>
      <c r="L887" s="7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21.0" customHeight="1">
      <c r="A888" s="1"/>
      <c r="B888" s="6"/>
      <c r="C888" s="5"/>
      <c r="D888" s="5"/>
      <c r="E888" s="5"/>
      <c r="F888" s="7"/>
      <c r="G888" s="5"/>
      <c r="H888" s="41"/>
      <c r="I888" s="6"/>
      <c r="J888" s="6"/>
      <c r="K888" s="7"/>
      <c r="L888" s="7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21.0" customHeight="1">
      <c r="A889" s="1"/>
      <c r="B889" s="6"/>
      <c r="C889" s="5"/>
      <c r="D889" s="5"/>
      <c r="E889" s="5"/>
      <c r="F889" s="7"/>
      <c r="G889" s="5"/>
      <c r="H889" s="41"/>
      <c r="I889" s="6"/>
      <c r="J889" s="6"/>
      <c r="K889" s="7"/>
      <c r="L889" s="7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21.0" customHeight="1">
      <c r="A890" s="1"/>
      <c r="B890" s="6"/>
      <c r="C890" s="5"/>
      <c r="D890" s="5"/>
      <c r="E890" s="5"/>
      <c r="F890" s="7"/>
      <c r="G890" s="5"/>
      <c r="H890" s="41"/>
      <c r="I890" s="6"/>
      <c r="J890" s="6"/>
      <c r="K890" s="7"/>
      <c r="L890" s="7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21.0" customHeight="1">
      <c r="A891" s="1"/>
      <c r="B891" s="6"/>
      <c r="C891" s="5"/>
      <c r="D891" s="5"/>
      <c r="E891" s="5"/>
      <c r="F891" s="7"/>
      <c r="G891" s="5"/>
      <c r="H891" s="41"/>
      <c r="I891" s="6"/>
      <c r="J891" s="6"/>
      <c r="K891" s="7"/>
      <c r="L891" s="7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21.0" customHeight="1">
      <c r="A892" s="1"/>
      <c r="B892" s="6"/>
      <c r="C892" s="5"/>
      <c r="D892" s="5"/>
      <c r="E892" s="5"/>
      <c r="F892" s="7"/>
      <c r="G892" s="5"/>
      <c r="H892" s="41"/>
      <c r="I892" s="6"/>
      <c r="J892" s="6"/>
      <c r="K892" s="7"/>
      <c r="L892" s="7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21.0" customHeight="1">
      <c r="A893" s="1"/>
      <c r="B893" s="6"/>
      <c r="C893" s="5"/>
      <c r="D893" s="5"/>
      <c r="E893" s="5"/>
      <c r="F893" s="7"/>
      <c r="G893" s="5"/>
      <c r="H893" s="41"/>
      <c r="I893" s="6"/>
      <c r="J893" s="6"/>
      <c r="K893" s="7"/>
      <c r="L893" s="7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21.0" customHeight="1">
      <c r="A894" s="1"/>
      <c r="B894" s="6"/>
      <c r="C894" s="5"/>
      <c r="D894" s="5"/>
      <c r="E894" s="5"/>
      <c r="F894" s="7"/>
      <c r="G894" s="5"/>
      <c r="H894" s="41"/>
      <c r="I894" s="6"/>
      <c r="J894" s="6"/>
      <c r="K894" s="7"/>
      <c r="L894" s="7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21.0" customHeight="1">
      <c r="A895" s="1"/>
      <c r="B895" s="6"/>
      <c r="C895" s="5"/>
      <c r="D895" s="5"/>
      <c r="E895" s="5"/>
      <c r="F895" s="7"/>
      <c r="G895" s="5"/>
      <c r="H895" s="41"/>
      <c r="I895" s="6"/>
      <c r="J895" s="6"/>
      <c r="K895" s="7"/>
      <c r="L895" s="7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21.0" customHeight="1">
      <c r="A896" s="1"/>
      <c r="B896" s="6"/>
      <c r="C896" s="5"/>
      <c r="D896" s="5"/>
      <c r="E896" s="5"/>
      <c r="F896" s="7"/>
      <c r="G896" s="5"/>
      <c r="H896" s="41"/>
      <c r="I896" s="6"/>
      <c r="J896" s="6"/>
      <c r="K896" s="7"/>
      <c r="L896" s="7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21.0" customHeight="1">
      <c r="A897" s="1"/>
      <c r="B897" s="6"/>
      <c r="C897" s="5"/>
      <c r="D897" s="5"/>
      <c r="E897" s="5"/>
      <c r="F897" s="7"/>
      <c r="G897" s="5"/>
      <c r="H897" s="41"/>
      <c r="I897" s="6"/>
      <c r="J897" s="6"/>
      <c r="K897" s="7"/>
      <c r="L897" s="7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21.0" customHeight="1">
      <c r="A898" s="1"/>
      <c r="B898" s="6"/>
      <c r="C898" s="5"/>
      <c r="D898" s="5"/>
      <c r="E898" s="5"/>
      <c r="F898" s="7"/>
      <c r="G898" s="5"/>
      <c r="H898" s="41"/>
      <c r="I898" s="6"/>
      <c r="J898" s="6"/>
      <c r="K898" s="7"/>
      <c r="L898" s="7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21.0" customHeight="1">
      <c r="A899" s="1"/>
      <c r="B899" s="6"/>
      <c r="C899" s="5"/>
      <c r="D899" s="5"/>
      <c r="E899" s="5"/>
      <c r="F899" s="7"/>
      <c r="G899" s="5"/>
      <c r="H899" s="41"/>
      <c r="I899" s="6"/>
      <c r="J899" s="6"/>
      <c r="K899" s="7"/>
      <c r="L899" s="7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21.0" customHeight="1">
      <c r="A900" s="1"/>
      <c r="B900" s="6"/>
      <c r="C900" s="5"/>
      <c r="D900" s="5"/>
      <c r="E900" s="5"/>
      <c r="F900" s="7"/>
      <c r="G900" s="5"/>
      <c r="H900" s="41"/>
      <c r="I900" s="6"/>
      <c r="J900" s="6"/>
      <c r="K900" s="7"/>
      <c r="L900" s="7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21.0" customHeight="1">
      <c r="A901" s="1"/>
      <c r="B901" s="6"/>
      <c r="C901" s="5"/>
      <c r="D901" s="5"/>
      <c r="E901" s="5"/>
      <c r="F901" s="7"/>
      <c r="G901" s="5"/>
      <c r="H901" s="41"/>
      <c r="I901" s="6"/>
      <c r="J901" s="6"/>
      <c r="K901" s="7"/>
      <c r="L901" s="7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21.0" customHeight="1">
      <c r="A902" s="1"/>
      <c r="B902" s="6"/>
      <c r="C902" s="5"/>
      <c r="D902" s="5"/>
      <c r="E902" s="5"/>
      <c r="F902" s="7"/>
      <c r="G902" s="5"/>
      <c r="H902" s="41"/>
      <c r="I902" s="6"/>
      <c r="J902" s="6"/>
      <c r="K902" s="7"/>
      <c r="L902" s="7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21.0" customHeight="1">
      <c r="A903" s="1"/>
      <c r="B903" s="6"/>
      <c r="C903" s="5"/>
      <c r="D903" s="5"/>
      <c r="E903" s="5"/>
      <c r="F903" s="7"/>
      <c r="G903" s="5"/>
      <c r="H903" s="41"/>
      <c r="I903" s="6"/>
      <c r="J903" s="6"/>
      <c r="K903" s="7"/>
      <c r="L903" s="7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21.0" customHeight="1">
      <c r="A904" s="1"/>
      <c r="B904" s="6"/>
      <c r="C904" s="5"/>
      <c r="D904" s="5"/>
      <c r="E904" s="5"/>
      <c r="F904" s="7"/>
      <c r="G904" s="5"/>
      <c r="H904" s="41"/>
      <c r="I904" s="6"/>
      <c r="J904" s="6"/>
      <c r="K904" s="7"/>
      <c r="L904" s="7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21.0" customHeight="1">
      <c r="A905" s="1"/>
      <c r="B905" s="6"/>
      <c r="C905" s="5"/>
      <c r="D905" s="5"/>
      <c r="E905" s="5"/>
      <c r="F905" s="7"/>
      <c r="G905" s="5"/>
      <c r="H905" s="41"/>
      <c r="I905" s="6"/>
      <c r="J905" s="6"/>
      <c r="K905" s="7"/>
      <c r="L905" s="7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21.0" customHeight="1">
      <c r="A906" s="1"/>
      <c r="B906" s="6"/>
      <c r="C906" s="5"/>
      <c r="D906" s="5"/>
      <c r="E906" s="5"/>
      <c r="F906" s="7"/>
      <c r="G906" s="5"/>
      <c r="H906" s="41"/>
      <c r="I906" s="6"/>
      <c r="J906" s="6"/>
      <c r="K906" s="7"/>
      <c r="L906" s="7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21.0" customHeight="1">
      <c r="A907" s="1"/>
      <c r="B907" s="6"/>
      <c r="C907" s="5"/>
      <c r="D907" s="5"/>
      <c r="E907" s="5"/>
      <c r="F907" s="7"/>
      <c r="G907" s="5"/>
      <c r="H907" s="41"/>
      <c r="I907" s="6"/>
      <c r="J907" s="6"/>
      <c r="K907" s="7"/>
      <c r="L907" s="7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21.0" customHeight="1">
      <c r="A908" s="1"/>
      <c r="B908" s="6"/>
      <c r="C908" s="5"/>
      <c r="D908" s="5"/>
      <c r="E908" s="5"/>
      <c r="F908" s="7"/>
      <c r="G908" s="5"/>
      <c r="H908" s="41"/>
      <c r="I908" s="6"/>
      <c r="J908" s="6"/>
      <c r="K908" s="7"/>
      <c r="L908" s="7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21.0" customHeight="1">
      <c r="A909" s="1"/>
      <c r="B909" s="6"/>
      <c r="C909" s="5"/>
      <c r="D909" s="5"/>
      <c r="E909" s="5"/>
      <c r="F909" s="7"/>
      <c r="G909" s="5"/>
      <c r="H909" s="41"/>
      <c r="I909" s="6"/>
      <c r="J909" s="6"/>
      <c r="K909" s="7"/>
      <c r="L909" s="7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21.0" customHeight="1">
      <c r="A910" s="1"/>
      <c r="B910" s="6"/>
      <c r="C910" s="5"/>
      <c r="D910" s="5"/>
      <c r="E910" s="5"/>
      <c r="F910" s="7"/>
      <c r="G910" s="5"/>
      <c r="H910" s="41"/>
      <c r="I910" s="6"/>
      <c r="J910" s="6"/>
      <c r="K910" s="7"/>
      <c r="L910" s="7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21.0" customHeight="1">
      <c r="A911" s="1"/>
      <c r="B911" s="6"/>
      <c r="C911" s="5"/>
      <c r="D911" s="5"/>
      <c r="E911" s="5"/>
      <c r="F911" s="7"/>
      <c r="G911" s="5"/>
      <c r="H911" s="41"/>
      <c r="I911" s="6"/>
      <c r="J911" s="6"/>
      <c r="K911" s="7"/>
      <c r="L911" s="7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21.0" customHeight="1">
      <c r="A912" s="1"/>
      <c r="B912" s="6"/>
      <c r="C912" s="5"/>
      <c r="D912" s="5"/>
      <c r="E912" s="5"/>
      <c r="F912" s="7"/>
      <c r="G912" s="5"/>
      <c r="H912" s="41"/>
      <c r="I912" s="6"/>
      <c r="J912" s="6"/>
      <c r="K912" s="7"/>
      <c r="L912" s="7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21.0" customHeight="1">
      <c r="A913" s="1"/>
      <c r="B913" s="6"/>
      <c r="C913" s="5"/>
      <c r="D913" s="5"/>
      <c r="E913" s="5"/>
      <c r="F913" s="7"/>
      <c r="G913" s="5"/>
      <c r="H913" s="41"/>
      <c r="I913" s="6"/>
      <c r="J913" s="6"/>
      <c r="K913" s="7"/>
      <c r="L913" s="7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21.0" customHeight="1">
      <c r="A914" s="1"/>
      <c r="B914" s="6"/>
      <c r="C914" s="5"/>
      <c r="D914" s="5"/>
      <c r="E914" s="5"/>
      <c r="F914" s="7"/>
      <c r="G914" s="5"/>
      <c r="H914" s="41"/>
      <c r="I914" s="6"/>
      <c r="J914" s="6"/>
      <c r="K914" s="7"/>
      <c r="L914" s="7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21.0" customHeight="1">
      <c r="A915" s="1"/>
      <c r="B915" s="6"/>
      <c r="C915" s="5"/>
      <c r="D915" s="5"/>
      <c r="E915" s="5"/>
      <c r="F915" s="7"/>
      <c r="G915" s="5"/>
      <c r="H915" s="41"/>
      <c r="I915" s="6"/>
      <c r="J915" s="6"/>
      <c r="K915" s="7"/>
      <c r="L915" s="7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21.0" customHeight="1">
      <c r="A916" s="1"/>
      <c r="B916" s="6"/>
      <c r="C916" s="5"/>
      <c r="D916" s="5"/>
      <c r="E916" s="5"/>
      <c r="F916" s="7"/>
      <c r="G916" s="5"/>
      <c r="H916" s="41"/>
      <c r="I916" s="6"/>
      <c r="J916" s="6"/>
      <c r="K916" s="7"/>
      <c r="L916" s="7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21.0" customHeight="1">
      <c r="A917" s="1"/>
      <c r="B917" s="6"/>
      <c r="C917" s="5"/>
      <c r="D917" s="5"/>
      <c r="E917" s="5"/>
      <c r="F917" s="7"/>
      <c r="G917" s="5"/>
      <c r="H917" s="41"/>
      <c r="I917" s="6"/>
      <c r="J917" s="6"/>
      <c r="K917" s="7"/>
      <c r="L917" s="7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21.0" customHeight="1">
      <c r="A918" s="1"/>
      <c r="B918" s="6"/>
      <c r="C918" s="5"/>
      <c r="D918" s="5"/>
      <c r="E918" s="5"/>
      <c r="F918" s="7"/>
      <c r="G918" s="5"/>
      <c r="H918" s="41"/>
      <c r="I918" s="6"/>
      <c r="J918" s="6"/>
      <c r="K918" s="7"/>
      <c r="L918" s="7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21.0" customHeight="1">
      <c r="A919" s="1"/>
      <c r="B919" s="6"/>
      <c r="C919" s="5"/>
      <c r="D919" s="5"/>
      <c r="E919" s="5"/>
      <c r="F919" s="7"/>
      <c r="G919" s="5"/>
      <c r="H919" s="41"/>
      <c r="I919" s="6"/>
      <c r="J919" s="6"/>
      <c r="K919" s="7"/>
      <c r="L919" s="7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21.0" customHeight="1">
      <c r="A920" s="1"/>
      <c r="B920" s="6"/>
      <c r="C920" s="5"/>
      <c r="D920" s="5"/>
      <c r="E920" s="5"/>
      <c r="F920" s="7"/>
      <c r="G920" s="5"/>
      <c r="H920" s="41"/>
      <c r="I920" s="6"/>
      <c r="J920" s="6"/>
      <c r="K920" s="7"/>
      <c r="L920" s="7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21.0" customHeight="1">
      <c r="A921" s="1"/>
      <c r="B921" s="6"/>
      <c r="C921" s="5"/>
      <c r="D921" s="5"/>
      <c r="E921" s="5"/>
      <c r="F921" s="7"/>
      <c r="G921" s="5"/>
      <c r="H921" s="41"/>
      <c r="I921" s="6"/>
      <c r="J921" s="6"/>
      <c r="K921" s="7"/>
      <c r="L921" s="7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21.0" customHeight="1">
      <c r="A922" s="1"/>
      <c r="B922" s="6"/>
      <c r="C922" s="5"/>
      <c r="D922" s="5"/>
      <c r="E922" s="5"/>
      <c r="F922" s="7"/>
      <c r="G922" s="5"/>
      <c r="H922" s="41"/>
      <c r="I922" s="6"/>
      <c r="J922" s="6"/>
      <c r="K922" s="7"/>
      <c r="L922" s="7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21.0" customHeight="1">
      <c r="A923" s="1"/>
      <c r="B923" s="6"/>
      <c r="C923" s="5"/>
      <c r="D923" s="5"/>
      <c r="E923" s="5"/>
      <c r="F923" s="7"/>
      <c r="G923" s="5"/>
      <c r="H923" s="41"/>
      <c r="I923" s="6"/>
      <c r="J923" s="6"/>
      <c r="K923" s="7"/>
      <c r="L923" s="7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21.0" customHeight="1">
      <c r="A924" s="1"/>
      <c r="B924" s="6"/>
      <c r="C924" s="5"/>
      <c r="D924" s="5"/>
      <c r="E924" s="5"/>
      <c r="F924" s="7"/>
      <c r="G924" s="5"/>
      <c r="H924" s="41"/>
      <c r="I924" s="6"/>
      <c r="J924" s="6"/>
      <c r="K924" s="7"/>
      <c r="L924" s="7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21.0" customHeight="1">
      <c r="A925" s="1"/>
      <c r="B925" s="6"/>
      <c r="C925" s="5"/>
      <c r="D925" s="5"/>
      <c r="E925" s="5"/>
      <c r="F925" s="7"/>
      <c r="G925" s="5"/>
      <c r="H925" s="41"/>
      <c r="I925" s="6"/>
      <c r="J925" s="6"/>
      <c r="K925" s="7"/>
      <c r="L925" s="7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21.0" customHeight="1">
      <c r="A926" s="1"/>
      <c r="B926" s="6"/>
      <c r="C926" s="5"/>
      <c r="D926" s="5"/>
      <c r="E926" s="5"/>
      <c r="F926" s="7"/>
      <c r="G926" s="5"/>
      <c r="H926" s="41"/>
      <c r="I926" s="6"/>
      <c r="J926" s="6"/>
      <c r="K926" s="7"/>
      <c r="L926" s="7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21.0" customHeight="1">
      <c r="A927" s="1"/>
      <c r="B927" s="6"/>
      <c r="C927" s="5"/>
      <c r="D927" s="5"/>
      <c r="E927" s="5"/>
      <c r="F927" s="7"/>
      <c r="G927" s="5"/>
      <c r="H927" s="41"/>
      <c r="I927" s="6"/>
      <c r="J927" s="6"/>
      <c r="K927" s="7"/>
      <c r="L927" s="7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21.0" customHeight="1">
      <c r="A928" s="1"/>
      <c r="B928" s="6"/>
      <c r="C928" s="5"/>
      <c r="D928" s="5"/>
      <c r="E928" s="5"/>
      <c r="F928" s="7"/>
      <c r="G928" s="5"/>
      <c r="H928" s="41"/>
      <c r="I928" s="6"/>
      <c r="J928" s="6"/>
      <c r="K928" s="7"/>
      <c r="L928" s="7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21.0" customHeight="1">
      <c r="A929" s="1"/>
      <c r="B929" s="6"/>
      <c r="C929" s="5"/>
      <c r="D929" s="5"/>
      <c r="E929" s="5"/>
      <c r="F929" s="7"/>
      <c r="G929" s="5"/>
      <c r="H929" s="41"/>
      <c r="I929" s="6"/>
      <c r="J929" s="6"/>
      <c r="K929" s="7"/>
      <c r="L929" s="7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21.0" customHeight="1">
      <c r="A930" s="1"/>
      <c r="B930" s="6"/>
      <c r="C930" s="5"/>
      <c r="D930" s="5"/>
      <c r="E930" s="5"/>
      <c r="F930" s="7"/>
      <c r="G930" s="5"/>
      <c r="H930" s="41"/>
      <c r="I930" s="6"/>
      <c r="J930" s="6"/>
      <c r="K930" s="7"/>
      <c r="L930" s="7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21.0" customHeight="1">
      <c r="A931" s="1"/>
      <c r="B931" s="6"/>
      <c r="C931" s="5"/>
      <c r="D931" s="5"/>
      <c r="E931" s="5"/>
      <c r="F931" s="7"/>
      <c r="G931" s="5"/>
      <c r="H931" s="41"/>
      <c r="I931" s="6"/>
      <c r="J931" s="6"/>
      <c r="K931" s="7"/>
      <c r="L931" s="7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21.0" customHeight="1">
      <c r="A932" s="1"/>
      <c r="B932" s="6"/>
      <c r="C932" s="5"/>
      <c r="D932" s="5"/>
      <c r="E932" s="5"/>
      <c r="F932" s="7"/>
      <c r="G932" s="5"/>
      <c r="H932" s="41"/>
      <c r="I932" s="6"/>
      <c r="J932" s="6"/>
      <c r="K932" s="7"/>
      <c r="L932" s="7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21.0" customHeight="1">
      <c r="A933" s="1"/>
      <c r="B933" s="6"/>
      <c r="C933" s="5"/>
      <c r="D933" s="5"/>
      <c r="E933" s="5"/>
      <c r="F933" s="7"/>
      <c r="G933" s="5"/>
      <c r="H933" s="41"/>
      <c r="I933" s="6"/>
      <c r="J933" s="6"/>
      <c r="K933" s="7"/>
      <c r="L933" s="7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21.0" customHeight="1">
      <c r="A934" s="1"/>
      <c r="B934" s="6"/>
      <c r="C934" s="5"/>
      <c r="D934" s="5"/>
      <c r="E934" s="5"/>
      <c r="F934" s="7"/>
      <c r="G934" s="5"/>
      <c r="H934" s="41"/>
      <c r="I934" s="6"/>
      <c r="J934" s="6"/>
      <c r="K934" s="7"/>
      <c r="L934" s="7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21.0" customHeight="1">
      <c r="A935" s="1"/>
      <c r="B935" s="6"/>
      <c r="C935" s="5"/>
      <c r="D935" s="5"/>
      <c r="E935" s="5"/>
      <c r="F935" s="7"/>
      <c r="G935" s="5"/>
      <c r="H935" s="41"/>
      <c r="I935" s="6"/>
      <c r="J935" s="6"/>
      <c r="K935" s="7"/>
      <c r="L935" s="7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21.0" customHeight="1">
      <c r="A936" s="1"/>
      <c r="B936" s="6"/>
      <c r="C936" s="5"/>
      <c r="D936" s="5"/>
      <c r="E936" s="5"/>
      <c r="F936" s="7"/>
      <c r="G936" s="5"/>
      <c r="H936" s="41"/>
      <c r="I936" s="6"/>
      <c r="J936" s="6"/>
      <c r="K936" s="7"/>
      <c r="L936" s="7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21.0" customHeight="1">
      <c r="A937" s="1"/>
      <c r="B937" s="6"/>
      <c r="C937" s="5"/>
      <c r="D937" s="5"/>
      <c r="E937" s="5"/>
      <c r="F937" s="7"/>
      <c r="G937" s="5"/>
      <c r="H937" s="41"/>
      <c r="I937" s="6"/>
      <c r="J937" s="6"/>
      <c r="K937" s="7"/>
      <c r="L937" s="7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21.0" customHeight="1">
      <c r="A938" s="1"/>
      <c r="B938" s="6"/>
      <c r="C938" s="5"/>
      <c r="D938" s="5"/>
      <c r="E938" s="5"/>
      <c r="F938" s="7"/>
      <c r="G938" s="5"/>
      <c r="H938" s="41"/>
      <c r="I938" s="6"/>
      <c r="J938" s="6"/>
      <c r="K938" s="7"/>
      <c r="L938" s="7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21.0" customHeight="1">
      <c r="A939" s="1"/>
      <c r="B939" s="6"/>
      <c r="C939" s="5"/>
      <c r="D939" s="5"/>
      <c r="E939" s="5"/>
      <c r="F939" s="7"/>
      <c r="G939" s="5"/>
      <c r="H939" s="41"/>
      <c r="I939" s="6"/>
      <c r="J939" s="6"/>
      <c r="K939" s="7"/>
      <c r="L939" s="7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21.0" customHeight="1">
      <c r="A940" s="1"/>
      <c r="B940" s="6"/>
      <c r="C940" s="5"/>
      <c r="D940" s="5"/>
      <c r="E940" s="5"/>
      <c r="F940" s="7"/>
      <c r="G940" s="5"/>
      <c r="H940" s="41"/>
      <c r="I940" s="6"/>
      <c r="J940" s="6"/>
      <c r="K940" s="7"/>
      <c r="L940" s="7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21.0" customHeight="1">
      <c r="A941" s="1"/>
      <c r="B941" s="6"/>
      <c r="C941" s="5"/>
      <c r="D941" s="5"/>
      <c r="E941" s="5"/>
      <c r="F941" s="7"/>
      <c r="G941" s="5"/>
      <c r="H941" s="41"/>
      <c r="I941" s="6"/>
      <c r="J941" s="6"/>
      <c r="K941" s="7"/>
      <c r="L941" s="7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21.0" customHeight="1">
      <c r="A942" s="1"/>
      <c r="B942" s="6"/>
      <c r="C942" s="5"/>
      <c r="D942" s="5"/>
      <c r="E942" s="5"/>
      <c r="F942" s="7"/>
      <c r="G942" s="5"/>
      <c r="H942" s="41"/>
      <c r="I942" s="6"/>
      <c r="J942" s="6"/>
      <c r="K942" s="7"/>
      <c r="L942" s="7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21.0" customHeight="1">
      <c r="A943" s="1"/>
      <c r="B943" s="6"/>
      <c r="C943" s="5"/>
      <c r="D943" s="5"/>
      <c r="E943" s="5"/>
      <c r="F943" s="7"/>
      <c r="G943" s="5"/>
      <c r="H943" s="41"/>
      <c r="I943" s="6"/>
      <c r="J943" s="6"/>
      <c r="K943" s="7"/>
      <c r="L943" s="7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21.0" customHeight="1">
      <c r="A944" s="1"/>
      <c r="B944" s="6"/>
      <c r="C944" s="5"/>
      <c r="D944" s="5"/>
      <c r="E944" s="5"/>
      <c r="F944" s="7"/>
      <c r="G944" s="5"/>
      <c r="H944" s="41"/>
      <c r="I944" s="6"/>
      <c r="J944" s="6"/>
      <c r="K944" s="7"/>
      <c r="L944" s="7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21.0" customHeight="1">
      <c r="A945" s="1"/>
      <c r="B945" s="6"/>
      <c r="C945" s="5"/>
      <c r="D945" s="5"/>
      <c r="E945" s="5"/>
      <c r="F945" s="7"/>
      <c r="G945" s="5"/>
      <c r="H945" s="41"/>
      <c r="I945" s="6"/>
      <c r="J945" s="6"/>
      <c r="K945" s="7"/>
      <c r="L945" s="7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21.0" customHeight="1">
      <c r="A946" s="1"/>
      <c r="B946" s="6"/>
      <c r="C946" s="5"/>
      <c r="D946" s="5"/>
      <c r="E946" s="5"/>
      <c r="F946" s="7"/>
      <c r="G946" s="5"/>
      <c r="H946" s="41"/>
      <c r="I946" s="6"/>
      <c r="J946" s="6"/>
      <c r="K946" s="7"/>
      <c r="L946" s="7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21.0" customHeight="1">
      <c r="A947" s="1"/>
      <c r="B947" s="6"/>
      <c r="C947" s="5"/>
      <c r="D947" s="5"/>
      <c r="E947" s="5"/>
      <c r="F947" s="7"/>
      <c r="G947" s="5"/>
      <c r="H947" s="41"/>
      <c r="I947" s="6"/>
      <c r="J947" s="6"/>
      <c r="K947" s="7"/>
      <c r="L947" s="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21.0" customHeight="1">
      <c r="A948" s="1"/>
      <c r="B948" s="6"/>
      <c r="C948" s="5"/>
      <c r="D948" s="5"/>
      <c r="E948" s="5"/>
      <c r="F948" s="7"/>
      <c r="G948" s="5"/>
      <c r="H948" s="41"/>
      <c r="I948" s="6"/>
      <c r="J948" s="6"/>
      <c r="K948" s="7"/>
      <c r="L948" s="7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21.0" customHeight="1">
      <c r="A949" s="1"/>
      <c r="B949" s="6"/>
      <c r="C949" s="5"/>
      <c r="D949" s="5"/>
      <c r="E949" s="5"/>
      <c r="F949" s="7"/>
      <c r="G949" s="5"/>
      <c r="H949" s="41"/>
      <c r="I949" s="6"/>
      <c r="J949" s="6"/>
      <c r="K949" s="7"/>
      <c r="L949" s="7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21.0" customHeight="1">
      <c r="A950" s="1"/>
      <c r="B950" s="6"/>
      <c r="C950" s="5"/>
      <c r="D950" s="5"/>
      <c r="E950" s="5"/>
      <c r="F950" s="7"/>
      <c r="G950" s="5"/>
      <c r="H950" s="41"/>
      <c r="I950" s="6"/>
      <c r="J950" s="6"/>
      <c r="K950" s="7"/>
      <c r="L950" s="7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21.0" customHeight="1">
      <c r="A951" s="1"/>
      <c r="B951" s="6"/>
      <c r="C951" s="5"/>
      <c r="D951" s="5"/>
      <c r="E951" s="5"/>
      <c r="F951" s="7"/>
      <c r="G951" s="5"/>
      <c r="H951" s="41"/>
      <c r="I951" s="6"/>
      <c r="J951" s="6"/>
      <c r="K951" s="7"/>
      <c r="L951" s="7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21.0" customHeight="1">
      <c r="A952" s="1"/>
      <c r="B952" s="6"/>
      <c r="C952" s="5"/>
      <c r="D952" s="5"/>
      <c r="E952" s="5"/>
      <c r="F952" s="7"/>
      <c r="G952" s="5"/>
      <c r="H952" s="41"/>
      <c r="I952" s="6"/>
      <c r="J952" s="6"/>
      <c r="K952" s="7"/>
      <c r="L952" s="7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21.0" customHeight="1">
      <c r="A953" s="1"/>
      <c r="B953" s="6"/>
      <c r="C953" s="5"/>
      <c r="D953" s="5"/>
      <c r="E953" s="5"/>
      <c r="F953" s="7"/>
      <c r="G953" s="5"/>
      <c r="H953" s="41"/>
      <c r="I953" s="6"/>
      <c r="J953" s="6"/>
      <c r="K953" s="7"/>
      <c r="L953" s="7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21.0" customHeight="1">
      <c r="A954" s="1"/>
      <c r="B954" s="6"/>
      <c r="C954" s="5"/>
      <c r="D954" s="5"/>
      <c r="E954" s="5"/>
      <c r="F954" s="7"/>
      <c r="G954" s="5"/>
      <c r="H954" s="41"/>
      <c r="I954" s="6"/>
      <c r="J954" s="6"/>
      <c r="K954" s="7"/>
      <c r="L954" s="7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21.0" customHeight="1">
      <c r="A955" s="1"/>
      <c r="B955" s="6"/>
      <c r="C955" s="5"/>
      <c r="D955" s="5"/>
      <c r="E955" s="5"/>
      <c r="F955" s="7"/>
      <c r="G955" s="5"/>
      <c r="H955" s="41"/>
      <c r="I955" s="6"/>
      <c r="J955" s="6"/>
      <c r="K955" s="7"/>
      <c r="L955" s="7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21.0" customHeight="1">
      <c r="A956" s="1"/>
      <c r="B956" s="6"/>
      <c r="C956" s="5"/>
      <c r="D956" s="5"/>
      <c r="E956" s="5"/>
      <c r="F956" s="7"/>
      <c r="G956" s="5"/>
      <c r="H956" s="41"/>
      <c r="I956" s="6"/>
      <c r="J956" s="6"/>
      <c r="K956" s="7"/>
      <c r="L956" s="7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21.0" customHeight="1">
      <c r="A957" s="1"/>
      <c r="B957" s="6"/>
      <c r="C957" s="5"/>
      <c r="D957" s="5"/>
      <c r="E957" s="5"/>
      <c r="F957" s="7"/>
      <c r="G957" s="5"/>
      <c r="H957" s="41"/>
      <c r="I957" s="6"/>
      <c r="J957" s="6"/>
      <c r="K957" s="7"/>
      <c r="L957" s="7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21.0" customHeight="1">
      <c r="A958" s="1"/>
      <c r="B958" s="6"/>
      <c r="C958" s="5"/>
      <c r="D958" s="5"/>
      <c r="E958" s="5"/>
      <c r="F958" s="7"/>
      <c r="G958" s="5"/>
      <c r="H958" s="41"/>
      <c r="I958" s="6"/>
      <c r="J958" s="6"/>
      <c r="K958" s="7"/>
      <c r="L958" s="7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21.0" customHeight="1">
      <c r="A959" s="1"/>
      <c r="B959" s="6"/>
      <c r="C959" s="5"/>
      <c r="D959" s="5"/>
      <c r="E959" s="5"/>
      <c r="F959" s="7"/>
      <c r="G959" s="5"/>
      <c r="H959" s="41"/>
      <c r="I959" s="6"/>
      <c r="J959" s="6"/>
      <c r="K959" s="7"/>
      <c r="L959" s="7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21.0" customHeight="1">
      <c r="A960" s="1"/>
      <c r="B960" s="6"/>
      <c r="C960" s="5"/>
      <c r="D960" s="5"/>
      <c r="E960" s="5"/>
      <c r="F960" s="7"/>
      <c r="G960" s="5"/>
      <c r="H960" s="41"/>
      <c r="I960" s="6"/>
      <c r="J960" s="6"/>
      <c r="K960" s="7"/>
      <c r="L960" s="7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21.0" customHeight="1">
      <c r="A961" s="1"/>
      <c r="B961" s="6"/>
      <c r="C961" s="5"/>
      <c r="D961" s="5"/>
      <c r="E961" s="5"/>
      <c r="F961" s="7"/>
      <c r="G961" s="5"/>
      <c r="H961" s="41"/>
      <c r="I961" s="6"/>
      <c r="J961" s="6"/>
      <c r="K961" s="7"/>
      <c r="L961" s="7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21.0" customHeight="1">
      <c r="A962" s="1"/>
      <c r="B962" s="6"/>
      <c r="C962" s="5"/>
      <c r="D962" s="5"/>
      <c r="E962" s="5"/>
      <c r="F962" s="7"/>
      <c r="G962" s="5"/>
      <c r="H962" s="41"/>
      <c r="I962" s="6"/>
      <c r="J962" s="6"/>
      <c r="K962" s="7"/>
      <c r="L962" s="7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21.0" customHeight="1">
      <c r="A963" s="1"/>
      <c r="B963" s="6"/>
      <c r="C963" s="5"/>
      <c r="D963" s="5"/>
      <c r="E963" s="5"/>
      <c r="F963" s="7"/>
      <c r="G963" s="5"/>
      <c r="H963" s="41"/>
      <c r="I963" s="6"/>
      <c r="J963" s="6"/>
      <c r="K963" s="7"/>
      <c r="L963" s="7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21.0" customHeight="1">
      <c r="A964" s="1"/>
      <c r="B964" s="6"/>
      <c r="C964" s="5"/>
      <c r="D964" s="5"/>
      <c r="E964" s="5"/>
      <c r="F964" s="7"/>
      <c r="G964" s="5"/>
      <c r="H964" s="41"/>
      <c r="I964" s="6"/>
      <c r="J964" s="6"/>
      <c r="K964" s="7"/>
      <c r="L964" s="7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21.0" customHeight="1">
      <c r="A965" s="1"/>
      <c r="B965" s="6"/>
      <c r="C965" s="5"/>
      <c r="D965" s="5"/>
      <c r="E965" s="5"/>
      <c r="F965" s="7"/>
      <c r="G965" s="5"/>
      <c r="H965" s="41"/>
      <c r="I965" s="6"/>
      <c r="J965" s="6"/>
      <c r="K965" s="7"/>
      <c r="L965" s="7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21.0" customHeight="1">
      <c r="A966" s="1"/>
      <c r="B966" s="6"/>
      <c r="C966" s="5"/>
      <c r="D966" s="5"/>
      <c r="E966" s="5"/>
      <c r="F966" s="7"/>
      <c r="G966" s="5"/>
      <c r="H966" s="41"/>
      <c r="I966" s="6"/>
      <c r="J966" s="6"/>
      <c r="K966" s="7"/>
      <c r="L966" s="7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21.0" customHeight="1">
      <c r="A967" s="1"/>
      <c r="B967" s="6"/>
      <c r="C967" s="5"/>
      <c r="D967" s="5"/>
      <c r="E967" s="5"/>
      <c r="F967" s="7"/>
      <c r="G967" s="5"/>
      <c r="H967" s="41"/>
      <c r="I967" s="6"/>
      <c r="J967" s="6"/>
      <c r="K967" s="7"/>
      <c r="L967" s="7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21.0" customHeight="1">
      <c r="A968" s="1"/>
      <c r="B968" s="6"/>
      <c r="C968" s="5"/>
      <c r="D968" s="5"/>
      <c r="E968" s="5"/>
      <c r="F968" s="7"/>
      <c r="G968" s="5"/>
      <c r="H968" s="41"/>
      <c r="I968" s="6"/>
      <c r="J968" s="6"/>
      <c r="K968" s="7"/>
      <c r="L968" s="7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21.0" customHeight="1">
      <c r="A969" s="1"/>
      <c r="B969" s="6"/>
      <c r="C969" s="5"/>
      <c r="D969" s="5"/>
      <c r="E969" s="5"/>
      <c r="F969" s="7"/>
      <c r="G969" s="5"/>
      <c r="H969" s="41"/>
      <c r="I969" s="6"/>
      <c r="J969" s="6"/>
      <c r="K969" s="7"/>
      <c r="L969" s="7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21.0" customHeight="1">
      <c r="A970" s="1"/>
      <c r="B970" s="6"/>
      <c r="C970" s="5"/>
      <c r="D970" s="5"/>
      <c r="E970" s="5"/>
      <c r="F970" s="7"/>
      <c r="G970" s="5"/>
      <c r="H970" s="41"/>
      <c r="I970" s="6"/>
      <c r="J970" s="6"/>
      <c r="K970" s="7"/>
      <c r="L970" s="7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21.0" customHeight="1">
      <c r="A971" s="1"/>
      <c r="B971" s="6"/>
      <c r="C971" s="5"/>
      <c r="D971" s="5"/>
      <c r="E971" s="5"/>
      <c r="F971" s="7"/>
      <c r="G971" s="5"/>
      <c r="H971" s="41"/>
      <c r="I971" s="6"/>
      <c r="J971" s="6"/>
      <c r="K971" s="7"/>
      <c r="L971" s="7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21.0" customHeight="1">
      <c r="A972" s="1"/>
      <c r="B972" s="6"/>
      <c r="C972" s="5"/>
      <c r="D972" s="5"/>
      <c r="E972" s="5"/>
      <c r="F972" s="7"/>
      <c r="G972" s="5"/>
      <c r="H972" s="41"/>
      <c r="I972" s="6"/>
      <c r="J972" s="6"/>
      <c r="K972" s="7"/>
      <c r="L972" s="7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21.0" customHeight="1">
      <c r="A973" s="1"/>
      <c r="B973" s="6"/>
      <c r="C973" s="5"/>
      <c r="D973" s="5"/>
      <c r="E973" s="5"/>
      <c r="F973" s="7"/>
      <c r="G973" s="5"/>
      <c r="H973" s="41"/>
      <c r="I973" s="6"/>
      <c r="J973" s="6"/>
      <c r="K973" s="7"/>
      <c r="L973" s="7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21.0" customHeight="1">
      <c r="A974" s="1"/>
      <c r="B974" s="6"/>
      <c r="C974" s="5"/>
      <c r="D974" s="5"/>
      <c r="E974" s="5"/>
      <c r="F974" s="7"/>
      <c r="G974" s="5"/>
      <c r="H974" s="41"/>
      <c r="I974" s="6"/>
      <c r="J974" s="6"/>
      <c r="K974" s="7"/>
      <c r="L974" s="7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21.0" customHeight="1">
      <c r="A975" s="1"/>
      <c r="B975" s="6"/>
      <c r="C975" s="5"/>
      <c r="D975" s="5"/>
      <c r="E975" s="5"/>
      <c r="F975" s="7"/>
      <c r="G975" s="5"/>
      <c r="H975" s="41"/>
      <c r="I975" s="6"/>
      <c r="J975" s="6"/>
      <c r="K975" s="7"/>
      <c r="L975" s="7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21.0" customHeight="1">
      <c r="A976" s="1"/>
      <c r="B976" s="6"/>
      <c r="C976" s="5"/>
      <c r="D976" s="5"/>
      <c r="E976" s="5"/>
      <c r="F976" s="7"/>
      <c r="G976" s="5"/>
      <c r="H976" s="41"/>
      <c r="I976" s="6"/>
      <c r="J976" s="6"/>
      <c r="K976" s="7"/>
      <c r="L976" s="7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21.0" customHeight="1">
      <c r="A977" s="1"/>
      <c r="B977" s="6"/>
      <c r="C977" s="5"/>
      <c r="D977" s="5"/>
      <c r="E977" s="5"/>
      <c r="F977" s="7"/>
      <c r="G977" s="5"/>
      <c r="H977" s="41"/>
      <c r="I977" s="6"/>
      <c r="J977" s="6"/>
      <c r="K977" s="7"/>
      <c r="L977" s="7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21.0" customHeight="1">
      <c r="A978" s="1"/>
      <c r="B978" s="6"/>
      <c r="C978" s="5"/>
      <c r="D978" s="5"/>
      <c r="E978" s="5"/>
      <c r="F978" s="7"/>
      <c r="G978" s="5"/>
      <c r="H978" s="41"/>
      <c r="I978" s="6"/>
      <c r="J978" s="6"/>
      <c r="K978" s="7"/>
      <c r="L978" s="7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21.0" customHeight="1">
      <c r="A979" s="1"/>
      <c r="B979" s="6"/>
      <c r="C979" s="5"/>
      <c r="D979" s="5"/>
      <c r="E979" s="5"/>
      <c r="F979" s="7"/>
      <c r="G979" s="5"/>
      <c r="H979" s="41"/>
      <c r="I979" s="6"/>
      <c r="J979" s="6"/>
      <c r="K979" s="7"/>
      <c r="L979" s="7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21.0" customHeight="1">
      <c r="A980" s="1"/>
      <c r="B980" s="6"/>
      <c r="C980" s="5"/>
      <c r="D980" s="5"/>
      <c r="E980" s="5"/>
      <c r="F980" s="7"/>
      <c r="G980" s="5"/>
      <c r="H980" s="41"/>
      <c r="I980" s="6"/>
      <c r="J980" s="6"/>
      <c r="K980" s="7"/>
      <c r="L980" s="7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21.0" customHeight="1">
      <c r="A981" s="1"/>
      <c r="B981" s="6"/>
      <c r="C981" s="5"/>
      <c r="D981" s="5"/>
      <c r="E981" s="5"/>
      <c r="F981" s="7"/>
      <c r="G981" s="5"/>
      <c r="H981" s="41"/>
      <c r="I981" s="6"/>
      <c r="J981" s="6"/>
      <c r="K981" s="7"/>
      <c r="L981" s="7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21.0" customHeight="1">
      <c r="A982" s="1"/>
      <c r="B982" s="6"/>
      <c r="C982" s="5"/>
      <c r="D982" s="5"/>
      <c r="E982" s="5"/>
      <c r="F982" s="7"/>
      <c r="G982" s="5"/>
      <c r="H982" s="41"/>
      <c r="I982" s="6"/>
      <c r="J982" s="6"/>
      <c r="K982" s="7"/>
      <c r="L982" s="7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21.0" customHeight="1">
      <c r="A983" s="1"/>
      <c r="B983" s="6"/>
      <c r="C983" s="5"/>
      <c r="D983" s="5"/>
      <c r="E983" s="5"/>
      <c r="F983" s="7"/>
      <c r="G983" s="5"/>
      <c r="H983" s="41"/>
      <c r="I983" s="6"/>
      <c r="J983" s="6"/>
      <c r="K983" s="7"/>
      <c r="L983" s="7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21.0" customHeight="1">
      <c r="A984" s="1"/>
      <c r="B984" s="6"/>
      <c r="C984" s="5"/>
      <c r="D984" s="5"/>
      <c r="E984" s="5"/>
      <c r="F984" s="7"/>
      <c r="G984" s="5"/>
      <c r="H984" s="41"/>
      <c r="I984" s="6"/>
      <c r="J984" s="6"/>
      <c r="K984" s="7"/>
      <c r="L984" s="7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21.0" customHeight="1">
      <c r="A985" s="1"/>
      <c r="B985" s="6"/>
      <c r="C985" s="5"/>
      <c r="D985" s="5"/>
      <c r="E985" s="5"/>
      <c r="F985" s="7"/>
      <c r="G985" s="5"/>
      <c r="H985" s="41"/>
      <c r="I985" s="6"/>
      <c r="J985" s="6"/>
      <c r="K985" s="7"/>
      <c r="L985" s="7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21.0" customHeight="1">
      <c r="A986" s="1"/>
      <c r="B986" s="6"/>
      <c r="C986" s="5"/>
      <c r="D986" s="5"/>
      <c r="E986" s="5"/>
      <c r="F986" s="7"/>
      <c r="G986" s="5"/>
      <c r="H986" s="41"/>
      <c r="I986" s="6"/>
      <c r="J986" s="6"/>
      <c r="K986" s="7"/>
      <c r="L986" s="7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21.0" customHeight="1">
      <c r="A987" s="1"/>
      <c r="B987" s="6"/>
      <c r="C987" s="5"/>
      <c r="D987" s="5"/>
      <c r="E987" s="5"/>
      <c r="F987" s="7"/>
      <c r="G987" s="5"/>
      <c r="H987" s="41"/>
      <c r="I987" s="6"/>
      <c r="J987" s="6"/>
      <c r="K987" s="7"/>
      <c r="L987" s="7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21.0" customHeight="1">
      <c r="A988" s="1"/>
      <c r="B988" s="6"/>
      <c r="C988" s="5"/>
      <c r="D988" s="5"/>
      <c r="E988" s="5"/>
      <c r="F988" s="7"/>
      <c r="G988" s="5"/>
      <c r="H988" s="41"/>
      <c r="I988" s="6"/>
      <c r="J988" s="6"/>
      <c r="K988" s="7"/>
      <c r="L988" s="7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21.0" customHeight="1">
      <c r="A989" s="1"/>
      <c r="B989" s="6"/>
      <c r="C989" s="5"/>
      <c r="D989" s="5"/>
      <c r="E989" s="5"/>
      <c r="F989" s="7"/>
      <c r="G989" s="5"/>
      <c r="H989" s="41"/>
      <c r="I989" s="6"/>
      <c r="J989" s="6"/>
      <c r="K989" s="7"/>
      <c r="L989" s="7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21.0" customHeight="1">
      <c r="A990" s="1"/>
      <c r="B990" s="6"/>
      <c r="C990" s="5"/>
      <c r="D990" s="5"/>
      <c r="E990" s="5"/>
      <c r="F990" s="7"/>
      <c r="G990" s="5"/>
      <c r="H990" s="41"/>
      <c r="I990" s="6"/>
      <c r="J990" s="6"/>
      <c r="K990" s="7"/>
      <c r="L990" s="7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21.0" customHeight="1">
      <c r="A991" s="1"/>
      <c r="B991" s="6"/>
      <c r="C991" s="5"/>
      <c r="D991" s="5"/>
      <c r="E991" s="5"/>
      <c r="F991" s="7"/>
      <c r="G991" s="5"/>
      <c r="H991" s="41"/>
      <c r="I991" s="6"/>
      <c r="J991" s="6"/>
      <c r="K991" s="7"/>
      <c r="L991" s="7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21.0" customHeight="1">
      <c r="A992" s="1"/>
      <c r="B992" s="6"/>
      <c r="C992" s="5"/>
      <c r="D992" s="5"/>
      <c r="E992" s="5"/>
      <c r="F992" s="7"/>
      <c r="G992" s="5"/>
      <c r="H992" s="41"/>
      <c r="I992" s="6"/>
      <c r="J992" s="6"/>
      <c r="K992" s="7"/>
      <c r="L992" s="7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21.0" customHeight="1">
      <c r="A993" s="1"/>
      <c r="B993" s="6"/>
      <c r="C993" s="5"/>
      <c r="D993" s="5"/>
      <c r="E993" s="5"/>
      <c r="F993" s="7"/>
      <c r="G993" s="5"/>
      <c r="H993" s="41"/>
      <c r="I993" s="6"/>
      <c r="J993" s="6"/>
      <c r="K993" s="7"/>
      <c r="L993" s="7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21.0" customHeight="1">
      <c r="A994" s="1"/>
      <c r="B994" s="6"/>
      <c r="C994" s="5"/>
      <c r="D994" s="5"/>
      <c r="E994" s="5"/>
      <c r="F994" s="7"/>
      <c r="G994" s="5"/>
      <c r="H994" s="41"/>
      <c r="I994" s="6"/>
      <c r="J994" s="6"/>
      <c r="K994" s="7"/>
      <c r="L994" s="7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21.0" customHeight="1">
      <c r="A995" s="1"/>
      <c r="B995" s="6"/>
      <c r="C995" s="5"/>
      <c r="D995" s="5"/>
      <c r="E995" s="5"/>
      <c r="F995" s="7"/>
      <c r="G995" s="5"/>
      <c r="H995" s="41"/>
      <c r="I995" s="6"/>
      <c r="J995" s="6"/>
      <c r="K995" s="7"/>
      <c r="L995" s="7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21.0" customHeight="1">
      <c r="A996" s="1"/>
      <c r="B996" s="6"/>
      <c r="C996" s="5"/>
      <c r="D996" s="5"/>
      <c r="E996" s="5"/>
      <c r="F996" s="7"/>
      <c r="G996" s="5"/>
      <c r="H996" s="41"/>
      <c r="I996" s="6"/>
      <c r="J996" s="6"/>
      <c r="K996" s="7"/>
      <c r="L996" s="7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21.0" customHeight="1">
      <c r="A997" s="1"/>
      <c r="B997" s="6"/>
      <c r="C997" s="5"/>
      <c r="D997" s="5"/>
      <c r="E997" s="5"/>
      <c r="F997" s="7"/>
      <c r="G997" s="5"/>
      <c r="H997" s="41"/>
      <c r="I997" s="6"/>
      <c r="J997" s="6"/>
      <c r="K997" s="7"/>
      <c r="L997" s="7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21.0" customHeight="1">
      <c r="A998" s="1"/>
      <c r="B998" s="6"/>
      <c r="C998" s="5"/>
      <c r="D998" s="5"/>
      <c r="E998" s="5"/>
      <c r="F998" s="7"/>
      <c r="G998" s="5"/>
      <c r="H998" s="41"/>
      <c r="I998" s="6"/>
      <c r="J998" s="6"/>
      <c r="K998" s="7"/>
      <c r="L998" s="7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21.0" customHeight="1">
      <c r="A999" s="1"/>
      <c r="B999" s="6"/>
      <c r="C999" s="5"/>
      <c r="D999" s="5"/>
      <c r="E999" s="5"/>
      <c r="F999" s="7"/>
      <c r="G999" s="5"/>
      <c r="H999" s="41"/>
      <c r="I999" s="6"/>
      <c r="J999" s="6"/>
      <c r="K999" s="7"/>
      <c r="L999" s="7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21.0" customHeight="1">
      <c r="A1000" s="1"/>
      <c r="B1000" s="6"/>
      <c r="C1000" s="5"/>
      <c r="D1000" s="5"/>
      <c r="E1000" s="5"/>
      <c r="F1000" s="7"/>
      <c r="G1000" s="5"/>
      <c r="H1000" s="41"/>
      <c r="I1000" s="6"/>
      <c r="J1000" s="6"/>
      <c r="K1000" s="7"/>
      <c r="L1000" s="7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8">
    <mergeCell ref="B1:D1"/>
    <mergeCell ref="B3:C3"/>
    <mergeCell ref="B4:C4"/>
    <mergeCell ref="B5:C5"/>
    <mergeCell ref="B6:E6"/>
    <mergeCell ref="B7:E7"/>
    <mergeCell ref="B8:E8"/>
    <mergeCell ref="C12:E12"/>
  </mergeCells>
  <dataValidations>
    <dataValidation type="list" allowBlank="1" showErrorMessage="1" sqref="C26">
      <formula1>'PO Values'!$P$2:$P$4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0.1" defaultRowHeight="15.0"/>
  <cols>
    <col customWidth="1" min="1" max="1" width="7.8"/>
    <col customWidth="1" min="2" max="2" width="6.2"/>
    <col customWidth="1" min="3" max="3" width="6.3"/>
    <col customWidth="1" min="4" max="6" width="10.3"/>
    <col customWidth="1" min="7" max="7" width="10.0"/>
    <col customWidth="1" min="8" max="8" width="7.7"/>
    <col customWidth="1" min="9" max="9" width="11.0"/>
    <col customWidth="1" min="10" max="10" width="7.9"/>
    <col customWidth="1" min="11" max="11" width="6.9"/>
    <col customWidth="1" min="12" max="13" width="7.9"/>
    <col customWidth="1" min="14" max="14" width="7.7"/>
    <col customWidth="1" min="15" max="15" width="9.8"/>
    <col customWidth="1" min="16" max="16" width="10.1"/>
    <col customWidth="1" min="17" max="17" width="7.9"/>
    <col customWidth="1" min="18" max="19" width="7.7"/>
    <col customWidth="1" min="20" max="20" width="10.0"/>
    <col customWidth="1" min="21" max="23" width="7.7"/>
  </cols>
  <sheetData>
    <row r="1" ht="15.75" customHeight="1">
      <c r="A1" s="156" t="s">
        <v>125</v>
      </c>
      <c r="B1" s="156" t="s">
        <v>20</v>
      </c>
      <c r="C1" s="156" t="s">
        <v>126</v>
      </c>
      <c r="D1" s="157" t="s">
        <v>127</v>
      </c>
      <c r="E1" s="157" t="s">
        <v>128</v>
      </c>
      <c r="F1" s="157" t="s">
        <v>129</v>
      </c>
      <c r="G1" s="157" t="s">
        <v>130</v>
      </c>
      <c r="H1" s="158" t="s">
        <v>131</v>
      </c>
      <c r="I1" s="157" t="s">
        <v>132</v>
      </c>
      <c r="J1" s="157" t="s">
        <v>133</v>
      </c>
      <c r="K1" s="156" t="s">
        <v>134</v>
      </c>
      <c r="L1" s="156" t="s">
        <v>135</v>
      </c>
      <c r="M1" s="159" t="s">
        <v>136</v>
      </c>
      <c r="N1" s="158"/>
      <c r="O1" s="158"/>
      <c r="P1" s="158"/>
      <c r="Q1" s="160"/>
      <c r="R1" s="158"/>
      <c r="S1" s="158"/>
      <c r="T1" s="161"/>
      <c r="U1" s="158"/>
      <c r="V1" s="158"/>
      <c r="W1" s="158"/>
    </row>
    <row r="2" ht="15.75" customHeight="1">
      <c r="A2" s="130">
        <v>5031.0</v>
      </c>
      <c r="B2" s="130">
        <v>1.75</v>
      </c>
      <c r="C2" s="130">
        <v>0.375</v>
      </c>
      <c r="D2" s="162">
        <v>5.55</v>
      </c>
      <c r="E2" s="162">
        <v>10.1</v>
      </c>
      <c r="F2" s="162">
        <v>13.68</v>
      </c>
      <c r="G2" s="162">
        <v>3.0525</v>
      </c>
      <c r="H2" s="162">
        <v>6.06</v>
      </c>
      <c r="I2" s="162">
        <v>4.104</v>
      </c>
      <c r="J2" s="162">
        <v>2.4974999999999996</v>
      </c>
      <c r="K2" s="163">
        <v>260.0</v>
      </c>
      <c r="L2" s="164" t="s">
        <v>137</v>
      </c>
      <c r="M2" s="165">
        <v>0.55</v>
      </c>
      <c r="N2" s="162"/>
      <c r="O2" s="162"/>
      <c r="P2" s="162"/>
      <c r="Q2" s="166"/>
      <c r="S2" s="166"/>
      <c r="T2" s="163"/>
    </row>
    <row r="3" ht="15.75" customHeight="1">
      <c r="A3" s="130">
        <v>6301.0</v>
      </c>
      <c r="B3" s="130">
        <v>1.25</v>
      </c>
      <c r="C3" s="130">
        <v>0.375</v>
      </c>
      <c r="D3" s="162">
        <v>2.92</v>
      </c>
      <c r="E3" s="162">
        <v>5.94</v>
      </c>
      <c r="F3" s="162">
        <v>8.19</v>
      </c>
      <c r="G3" s="162">
        <v>1.606</v>
      </c>
      <c r="H3" s="162">
        <v>3.564</v>
      </c>
      <c r="I3" s="162">
        <v>2.4570000000000003</v>
      </c>
      <c r="J3" s="162">
        <v>1.13588</v>
      </c>
      <c r="K3" s="163">
        <v>1520.0</v>
      </c>
      <c r="L3" s="164" t="s">
        <v>137</v>
      </c>
      <c r="M3" s="165">
        <v>0.611</v>
      </c>
      <c r="N3" s="162"/>
      <c r="O3" s="162">
        <f>2.5*18</f>
        <v>45</v>
      </c>
      <c r="P3" s="162">
        <f>O3*2.75</f>
        <v>123.75</v>
      </c>
      <c r="Q3" s="166"/>
      <c r="S3" s="166"/>
      <c r="T3" s="163"/>
    </row>
    <row r="4" ht="15.75" customHeight="1">
      <c r="A4" s="130">
        <v>6711.0</v>
      </c>
      <c r="B4" s="130">
        <v>1.5</v>
      </c>
      <c r="C4" s="130">
        <v>0.4375</v>
      </c>
      <c r="D4" s="162">
        <v>2.88</v>
      </c>
      <c r="E4" s="162">
        <v>5.87</v>
      </c>
      <c r="F4" s="162">
        <v>8.19</v>
      </c>
      <c r="G4" s="162">
        <v>1.584</v>
      </c>
      <c r="H4" s="162">
        <v>3.522</v>
      </c>
      <c r="I4" s="162">
        <v>2.4570000000000003</v>
      </c>
      <c r="J4" s="162">
        <v>1.2441600000000002</v>
      </c>
      <c r="K4" s="163">
        <v>1200.0</v>
      </c>
      <c r="L4" s="164" t="s">
        <v>137</v>
      </c>
      <c r="M4" s="165">
        <v>0.568</v>
      </c>
      <c r="N4" s="162"/>
      <c r="O4" s="162"/>
      <c r="P4" s="162"/>
      <c r="Q4" s="166"/>
      <c r="S4" s="166"/>
      <c r="T4" s="163"/>
    </row>
    <row r="5" ht="15.75" customHeight="1">
      <c r="A5" s="130">
        <v>8575.0</v>
      </c>
      <c r="B5" s="130">
        <v>0.75</v>
      </c>
      <c r="C5" s="130">
        <v>0.625</v>
      </c>
      <c r="D5" s="162">
        <v>2.32</v>
      </c>
      <c r="E5" s="162">
        <v>5.06</v>
      </c>
      <c r="F5" s="162">
        <v>7.0</v>
      </c>
      <c r="G5" s="162">
        <v>1.276</v>
      </c>
      <c r="H5" s="162">
        <v>3.0359999999999996</v>
      </c>
      <c r="I5" s="162">
        <v>2.1000000000000005</v>
      </c>
      <c r="J5" s="162">
        <v>1.0323999999999998</v>
      </c>
      <c r="K5" s="163">
        <v>710.0</v>
      </c>
      <c r="L5" s="164" t="s">
        <v>137</v>
      </c>
      <c r="M5" s="165">
        <v>0.555</v>
      </c>
      <c r="N5" s="162"/>
      <c r="O5" s="162"/>
      <c r="P5" s="162"/>
      <c r="Q5" s="166"/>
      <c r="S5" s="166"/>
      <c r="T5" s="163"/>
    </row>
    <row r="6" ht="15.75" customHeight="1">
      <c r="A6" s="130">
        <v>8576.0</v>
      </c>
      <c r="B6" s="130">
        <v>0.75</v>
      </c>
      <c r="C6" s="130">
        <v>0.625</v>
      </c>
      <c r="D6" s="162">
        <v>2.32</v>
      </c>
      <c r="E6" s="162">
        <v>5.06</v>
      </c>
      <c r="F6" s="162">
        <v>7.0</v>
      </c>
      <c r="G6" s="162">
        <v>1.276</v>
      </c>
      <c r="H6" s="162">
        <v>3.0359999999999996</v>
      </c>
      <c r="I6" s="162">
        <v>2.1000000000000005</v>
      </c>
      <c r="J6" s="162">
        <v>0.9906400000000001</v>
      </c>
      <c r="K6" s="163">
        <v>5360.0</v>
      </c>
      <c r="L6" s="164" t="s">
        <v>137</v>
      </c>
      <c r="M6" s="165">
        <v>0.573</v>
      </c>
      <c r="N6" s="162"/>
      <c r="O6" s="162"/>
      <c r="P6" s="162"/>
      <c r="Q6" s="166"/>
      <c r="S6" s="166"/>
      <c r="T6" s="163"/>
    </row>
    <row r="7" ht="15.75" customHeight="1">
      <c r="A7" s="130">
        <v>8579.0</v>
      </c>
      <c r="B7" s="130">
        <v>1.0</v>
      </c>
      <c r="C7" s="130">
        <v>0.75</v>
      </c>
      <c r="D7" s="162">
        <v>4.24</v>
      </c>
      <c r="E7" s="162">
        <v>7.87</v>
      </c>
      <c r="F7" s="162">
        <v>10.64</v>
      </c>
      <c r="G7" s="162">
        <v>2.3320000000000003</v>
      </c>
      <c r="H7" s="162">
        <v>4.7219999999999995</v>
      </c>
      <c r="I7" s="162">
        <v>3.1920000000000006</v>
      </c>
      <c r="J7" s="162">
        <v>1.908</v>
      </c>
      <c r="K7" s="163">
        <v>620.0</v>
      </c>
      <c r="L7" s="164" t="s">
        <v>137</v>
      </c>
      <c r="M7" s="165">
        <v>0.55</v>
      </c>
      <c r="N7" s="162"/>
      <c r="O7" s="162"/>
      <c r="P7" s="162"/>
      <c r="Q7" s="166"/>
      <c r="S7" s="166"/>
      <c r="T7" s="163"/>
    </row>
    <row r="8" ht="15.75" customHeight="1">
      <c r="A8" s="130">
        <v>8693.0</v>
      </c>
      <c r="B8" s="130">
        <v>0.75</v>
      </c>
      <c r="C8" s="130">
        <v>0.9375</v>
      </c>
      <c r="D8" s="162">
        <v>2.22</v>
      </c>
      <c r="E8" s="162">
        <v>4.73</v>
      </c>
      <c r="F8" s="162">
        <v>6.59</v>
      </c>
      <c r="G8" s="162">
        <v>1.2210000000000003</v>
      </c>
      <c r="H8" s="162">
        <v>2.838</v>
      </c>
      <c r="I8" s="162">
        <v>1.9770000000000003</v>
      </c>
      <c r="J8" s="162">
        <v>0.7237199999999999</v>
      </c>
      <c r="K8" s="163">
        <v>1720.0</v>
      </c>
      <c r="L8" s="164" t="s">
        <v>137</v>
      </c>
      <c r="M8" s="165">
        <v>0.674</v>
      </c>
      <c r="N8" s="162"/>
      <c r="O8" s="162"/>
      <c r="P8" s="162"/>
      <c r="Q8" s="166"/>
      <c r="S8" s="166"/>
      <c r="T8" s="163"/>
    </row>
    <row r="9" ht="15.75" customHeight="1">
      <c r="A9" s="130">
        <v>8694.0</v>
      </c>
      <c r="B9" s="130">
        <v>0.75</v>
      </c>
      <c r="C9" s="130">
        <v>0.5</v>
      </c>
      <c r="D9" s="162">
        <v>1.7</v>
      </c>
      <c r="E9" s="162">
        <v>3.85</v>
      </c>
      <c r="F9" s="162">
        <v>5.7</v>
      </c>
      <c r="G9" s="162">
        <v>0.935</v>
      </c>
      <c r="H9" s="162">
        <v>2.31</v>
      </c>
      <c r="I9" s="162">
        <v>1.7100000000000004</v>
      </c>
      <c r="J9" s="162">
        <v>0.4522</v>
      </c>
      <c r="K9" s="163">
        <v>5040.0</v>
      </c>
      <c r="L9" s="164" t="s">
        <v>137</v>
      </c>
      <c r="M9" s="165">
        <v>0.734</v>
      </c>
      <c r="N9" s="162"/>
      <c r="O9" s="162"/>
      <c r="P9" s="162"/>
      <c r="Q9" s="166"/>
      <c r="S9" s="166"/>
      <c r="T9" s="163"/>
    </row>
    <row r="10" ht="15.75" customHeight="1">
      <c r="A10" s="130">
        <v>8744.0</v>
      </c>
      <c r="B10" s="130">
        <v>0.75</v>
      </c>
      <c r="C10" s="130">
        <v>0.5625</v>
      </c>
      <c r="D10" s="162">
        <v>2.46</v>
      </c>
      <c r="E10" s="162">
        <v>5.23</v>
      </c>
      <c r="F10" s="162">
        <v>7.23</v>
      </c>
      <c r="G10" s="162">
        <v>1.353</v>
      </c>
      <c r="H10" s="162">
        <v>3.1380000000000003</v>
      </c>
      <c r="I10" s="162">
        <v>2.1690000000000005</v>
      </c>
      <c r="J10" s="162">
        <v>1.0332000000000001</v>
      </c>
      <c r="K10" s="163">
        <v>1970.0</v>
      </c>
      <c r="L10" s="164" t="s">
        <v>137</v>
      </c>
      <c r="M10" s="165">
        <v>0.58</v>
      </c>
      <c r="N10" s="162"/>
      <c r="O10" s="162"/>
      <c r="P10" s="162"/>
      <c r="Q10" s="166"/>
      <c r="S10" s="166"/>
      <c r="T10" s="163"/>
    </row>
    <row r="11" ht="15.75" customHeight="1">
      <c r="A11" s="130">
        <v>8745.0</v>
      </c>
      <c r="B11" s="130">
        <v>0.75</v>
      </c>
      <c r="C11" s="130">
        <v>0.5625</v>
      </c>
      <c r="D11" s="162">
        <v>2.46</v>
      </c>
      <c r="E11" s="162">
        <v>5.23</v>
      </c>
      <c r="F11" s="162">
        <v>7.23</v>
      </c>
      <c r="G11" s="162">
        <v>1.353</v>
      </c>
      <c r="H11" s="162">
        <v>3.1380000000000003</v>
      </c>
      <c r="I11" s="162">
        <v>2.1690000000000005</v>
      </c>
      <c r="J11" s="162">
        <v>1.0332000000000001</v>
      </c>
      <c r="K11" s="163">
        <v>1560.0</v>
      </c>
      <c r="L11" s="164" t="s">
        <v>137</v>
      </c>
      <c r="M11" s="165">
        <v>0.58</v>
      </c>
      <c r="N11" s="162"/>
      <c r="O11" s="162"/>
      <c r="P11" s="162"/>
      <c r="Q11" s="166"/>
      <c r="S11" s="166"/>
      <c r="T11" s="163"/>
    </row>
    <row r="12" ht="15.75" customHeight="1">
      <c r="A12" s="130">
        <v>8746.0</v>
      </c>
      <c r="B12" s="130">
        <v>0.75</v>
      </c>
      <c r="C12" s="130">
        <v>0.5625</v>
      </c>
      <c r="D12" s="162">
        <v>2.46</v>
      </c>
      <c r="E12" s="162">
        <v>5.23</v>
      </c>
      <c r="F12" s="162">
        <v>7.23</v>
      </c>
      <c r="G12" s="162">
        <v>1.353</v>
      </c>
      <c r="H12" s="162">
        <v>3.1380000000000003</v>
      </c>
      <c r="I12" s="162">
        <v>2.1690000000000005</v>
      </c>
      <c r="J12" s="162">
        <v>1.0332000000000001</v>
      </c>
      <c r="K12" s="163">
        <v>1570.0</v>
      </c>
      <c r="L12" s="164" t="s">
        <v>137</v>
      </c>
      <c r="M12" s="165">
        <v>0.58</v>
      </c>
      <c r="N12" s="162"/>
      <c r="O12" s="162"/>
      <c r="P12" s="162"/>
      <c r="Q12" s="166"/>
      <c r="S12" s="166"/>
      <c r="T12" s="163"/>
    </row>
    <row r="13" ht="15.75" customHeight="1">
      <c r="A13" s="130">
        <v>8747.0</v>
      </c>
      <c r="B13" s="130">
        <v>0.75</v>
      </c>
      <c r="C13" s="130">
        <v>0.5625</v>
      </c>
      <c r="D13" s="162">
        <v>2.46</v>
      </c>
      <c r="E13" s="162">
        <v>5.23</v>
      </c>
      <c r="F13" s="162">
        <v>7.23</v>
      </c>
      <c r="G13" s="162">
        <v>1.353</v>
      </c>
      <c r="H13" s="162">
        <v>3.1380000000000003</v>
      </c>
      <c r="I13" s="162">
        <v>2.1690000000000005</v>
      </c>
      <c r="J13" s="162">
        <v>1.0332000000000001</v>
      </c>
      <c r="K13" s="163">
        <v>1520.0</v>
      </c>
      <c r="L13" s="164" t="s">
        <v>137</v>
      </c>
      <c r="M13" s="165">
        <v>0.58</v>
      </c>
      <c r="N13" s="162"/>
      <c r="O13" s="162"/>
      <c r="P13" s="162"/>
      <c r="Q13" s="166"/>
      <c r="S13" s="166"/>
      <c r="T13" s="163"/>
    </row>
    <row r="14" ht="15.75" customHeight="1">
      <c r="A14" s="130">
        <v>8748.0</v>
      </c>
      <c r="B14" s="130">
        <v>0.75</v>
      </c>
      <c r="C14" s="130">
        <v>0.5625</v>
      </c>
      <c r="D14" s="162">
        <v>2.46</v>
      </c>
      <c r="E14" s="162">
        <v>5.23</v>
      </c>
      <c r="F14" s="162">
        <v>7.23</v>
      </c>
      <c r="G14" s="162">
        <v>1.353</v>
      </c>
      <c r="H14" s="162">
        <v>3.1380000000000003</v>
      </c>
      <c r="I14" s="162">
        <v>2.1690000000000005</v>
      </c>
      <c r="J14" s="162">
        <v>1.0332000000000001</v>
      </c>
      <c r="K14" s="163">
        <v>1580.0</v>
      </c>
      <c r="L14" s="164" t="s">
        <v>137</v>
      </c>
      <c r="M14" s="165">
        <v>0.58</v>
      </c>
      <c r="N14" s="162"/>
      <c r="O14" s="162"/>
      <c r="P14" s="162"/>
      <c r="Q14" s="166"/>
      <c r="S14" s="166"/>
      <c r="T14" s="163"/>
    </row>
    <row r="15" ht="15.75" customHeight="1">
      <c r="A15" s="130">
        <v>8749.0</v>
      </c>
      <c r="B15" s="130">
        <v>0.75</v>
      </c>
      <c r="C15" s="130">
        <v>0.5625</v>
      </c>
      <c r="D15" s="162">
        <v>2.46</v>
      </c>
      <c r="E15" s="162">
        <v>5.23</v>
      </c>
      <c r="F15" s="162">
        <v>7.23</v>
      </c>
      <c r="G15" s="162">
        <v>1.353</v>
      </c>
      <c r="H15" s="162">
        <v>3.1380000000000003</v>
      </c>
      <c r="I15" s="162">
        <v>2.1690000000000005</v>
      </c>
      <c r="J15" s="162">
        <v>1.0332000000000001</v>
      </c>
      <c r="K15" s="163">
        <v>1520.0</v>
      </c>
      <c r="L15" s="164" t="s">
        <v>137</v>
      </c>
      <c r="M15" s="165">
        <v>0.58</v>
      </c>
      <c r="N15" s="162"/>
      <c r="O15" s="162"/>
      <c r="P15" s="162"/>
      <c r="Q15" s="166"/>
      <c r="S15" s="166"/>
      <c r="T15" s="163"/>
    </row>
    <row r="16" ht="15.75" customHeight="1">
      <c r="A16" s="130">
        <v>8750.0</v>
      </c>
      <c r="B16" s="130">
        <v>0.75</v>
      </c>
      <c r="C16" s="130">
        <v>0.5625</v>
      </c>
      <c r="D16" s="162">
        <v>2.46</v>
      </c>
      <c r="E16" s="162">
        <v>5.23</v>
      </c>
      <c r="F16" s="162">
        <v>7.23</v>
      </c>
      <c r="G16" s="162">
        <v>1.353</v>
      </c>
      <c r="H16" s="162">
        <v>3.1380000000000003</v>
      </c>
      <c r="I16" s="162">
        <v>2.1690000000000005</v>
      </c>
      <c r="J16" s="162">
        <v>1.0332000000000001</v>
      </c>
      <c r="K16" s="163">
        <v>1630.0</v>
      </c>
      <c r="L16" s="164" t="s">
        <v>137</v>
      </c>
      <c r="M16" s="165">
        <v>0.58</v>
      </c>
      <c r="N16" s="162"/>
      <c r="O16" s="162"/>
      <c r="P16" s="162"/>
      <c r="Q16" s="166"/>
      <c r="S16" s="166"/>
      <c r="T16" s="163"/>
    </row>
    <row r="17" ht="15.75" customHeight="1">
      <c r="A17" s="130">
        <v>8989.0</v>
      </c>
      <c r="B17" s="130">
        <v>0.75</v>
      </c>
      <c r="C17" s="130">
        <v>0.5</v>
      </c>
      <c r="D17" s="162">
        <v>1.7</v>
      </c>
      <c r="E17" s="162">
        <v>3.85</v>
      </c>
      <c r="F17" s="162">
        <v>5.7</v>
      </c>
      <c r="G17" s="162">
        <v>0.935</v>
      </c>
      <c r="H17" s="162">
        <v>2.31</v>
      </c>
      <c r="I17" s="162">
        <v>1.7100000000000004</v>
      </c>
      <c r="J17" s="162">
        <v>0.44880000000000003</v>
      </c>
      <c r="K17" s="163">
        <v>2560.0</v>
      </c>
      <c r="L17" s="164" t="s">
        <v>137</v>
      </c>
      <c r="M17" s="165">
        <v>0.736</v>
      </c>
      <c r="N17" s="162"/>
      <c r="O17" s="162"/>
      <c r="P17" s="162"/>
      <c r="Q17" s="166"/>
      <c r="S17" s="166"/>
      <c r="T17" s="163"/>
    </row>
    <row r="18" ht="15.75" customHeight="1">
      <c r="A18" s="130">
        <v>8990.0</v>
      </c>
      <c r="B18" s="130">
        <v>0.75</v>
      </c>
      <c r="C18" s="130">
        <v>0.9375</v>
      </c>
      <c r="D18" s="162">
        <v>2.22</v>
      </c>
      <c r="E18" s="162">
        <v>4.73</v>
      </c>
      <c r="F18" s="162">
        <v>6.59</v>
      </c>
      <c r="G18" s="162">
        <v>1.2210000000000003</v>
      </c>
      <c r="H18" s="162">
        <v>2.838</v>
      </c>
      <c r="I18" s="162">
        <v>1.9770000000000003</v>
      </c>
      <c r="J18" s="162">
        <v>0.7192799999999999</v>
      </c>
      <c r="K18" s="163">
        <v>1185.0</v>
      </c>
      <c r="L18" s="164" t="s">
        <v>137</v>
      </c>
      <c r="M18" s="165">
        <v>0.676</v>
      </c>
      <c r="N18" s="162"/>
      <c r="O18" s="162"/>
      <c r="P18" s="162"/>
      <c r="Q18" s="166"/>
      <c r="S18" s="166"/>
      <c r="T18" s="163"/>
    </row>
    <row r="19" ht="15.75" customHeight="1">
      <c r="A19" s="130">
        <v>9448.0</v>
      </c>
      <c r="B19" s="130">
        <v>1.0</v>
      </c>
      <c r="C19" s="130">
        <v>1.3125</v>
      </c>
      <c r="D19" s="162">
        <v>4.03</v>
      </c>
      <c r="E19" s="162">
        <v>7.68</v>
      </c>
      <c r="F19" s="162">
        <v>10.12</v>
      </c>
      <c r="G19" s="162">
        <v>2.2165000000000004</v>
      </c>
      <c r="H19" s="162">
        <v>4.608</v>
      </c>
      <c r="I19" s="162">
        <v>3.036</v>
      </c>
      <c r="J19" s="162">
        <v>1.8135</v>
      </c>
      <c r="K19" s="163">
        <v>600.0</v>
      </c>
      <c r="L19" s="164" t="s">
        <v>137</v>
      </c>
      <c r="M19" s="165">
        <v>0.55</v>
      </c>
      <c r="N19" s="162"/>
      <c r="O19" s="162"/>
      <c r="P19" s="162"/>
      <c r="Q19" s="166"/>
      <c r="S19" s="166"/>
      <c r="T19" s="163"/>
    </row>
    <row r="20" ht="15.75" customHeight="1">
      <c r="A20" s="130">
        <v>9842.0</v>
      </c>
      <c r="B20" s="130">
        <v>0.75</v>
      </c>
      <c r="C20" s="130">
        <v>0.5</v>
      </c>
      <c r="D20" s="162">
        <v>2.22</v>
      </c>
      <c r="E20" s="162">
        <v>4.76</v>
      </c>
      <c r="F20" s="162">
        <v>6.62</v>
      </c>
      <c r="G20" s="162">
        <v>1.2210000000000003</v>
      </c>
      <c r="H20" s="162">
        <v>2.856</v>
      </c>
      <c r="I20" s="162">
        <v>1.9860000000000004</v>
      </c>
      <c r="J20" s="162">
        <v>0.7548</v>
      </c>
      <c r="K20" s="163">
        <v>680.0</v>
      </c>
      <c r="L20" s="164" t="s">
        <v>137</v>
      </c>
      <c r="M20" s="165">
        <v>0.66</v>
      </c>
      <c r="N20" s="162"/>
      <c r="O20" s="162"/>
      <c r="P20" s="162"/>
      <c r="Q20" s="166"/>
      <c r="S20" s="166"/>
      <c r="T20" s="163"/>
    </row>
    <row r="21" ht="15.75" customHeight="1">
      <c r="A21" s="130">
        <v>9932.0</v>
      </c>
      <c r="B21" s="130">
        <v>0.75</v>
      </c>
      <c r="C21" s="130">
        <v>0.5</v>
      </c>
      <c r="D21" s="162">
        <v>2.22</v>
      </c>
      <c r="E21" s="162">
        <v>4.76</v>
      </c>
      <c r="F21" s="162">
        <v>6.62</v>
      </c>
      <c r="G21" s="162">
        <v>1.2210000000000003</v>
      </c>
      <c r="H21" s="162">
        <v>2.856</v>
      </c>
      <c r="I21" s="162">
        <v>1.9860000000000004</v>
      </c>
      <c r="J21" s="162">
        <v>0.999</v>
      </c>
      <c r="K21" s="163">
        <v>2360.0</v>
      </c>
      <c r="L21" s="164" t="s">
        <v>137</v>
      </c>
      <c r="M21" s="165">
        <v>0.55</v>
      </c>
      <c r="N21" s="162"/>
      <c r="O21" s="162"/>
      <c r="P21" s="162"/>
      <c r="Q21" s="166"/>
      <c r="S21" s="166"/>
      <c r="T21" s="163"/>
      <c r="W21" s="130" t="s">
        <v>4</v>
      </c>
    </row>
    <row r="22" ht="15.75" customHeight="1">
      <c r="A22" s="130">
        <v>9935.0</v>
      </c>
      <c r="B22" s="130">
        <v>0.75</v>
      </c>
      <c r="C22" s="130">
        <v>0.5</v>
      </c>
      <c r="D22" s="162">
        <v>2.22</v>
      </c>
      <c r="E22" s="162">
        <v>4.76</v>
      </c>
      <c r="F22" s="162">
        <v>6.62</v>
      </c>
      <c r="G22" s="162">
        <v>1.2210000000000003</v>
      </c>
      <c r="H22" s="162">
        <v>2.856</v>
      </c>
      <c r="I22" s="162">
        <v>1.9860000000000004</v>
      </c>
      <c r="J22" s="162">
        <v>0.999</v>
      </c>
      <c r="K22" s="163">
        <v>1280.0</v>
      </c>
      <c r="L22" s="164" t="s">
        <v>137</v>
      </c>
      <c r="M22" s="165">
        <v>0.55</v>
      </c>
      <c r="N22" s="162"/>
      <c r="O22" s="162"/>
      <c r="P22" s="162"/>
      <c r="Q22" s="166"/>
      <c r="S22" s="166"/>
      <c r="T22" s="163"/>
    </row>
    <row r="23" ht="15.75" customHeight="1">
      <c r="A23" s="130">
        <v>10017.0</v>
      </c>
      <c r="B23" s="130">
        <v>1.375</v>
      </c>
      <c r="C23" s="130">
        <v>0.5</v>
      </c>
      <c r="D23" s="162">
        <v>2.67</v>
      </c>
      <c r="E23" s="162">
        <v>5.67</v>
      </c>
      <c r="F23" s="162">
        <v>7.84</v>
      </c>
      <c r="G23" s="162">
        <v>1.4685000000000001</v>
      </c>
      <c r="H23" s="162">
        <v>3.4019999999999997</v>
      </c>
      <c r="I23" s="162">
        <v>2.3520000000000003</v>
      </c>
      <c r="J23" s="162">
        <v>1.2014999999999998</v>
      </c>
      <c r="K23" s="163">
        <v>760.0</v>
      </c>
      <c r="L23" s="164" t="s">
        <v>137</v>
      </c>
      <c r="M23" s="165">
        <v>0.55</v>
      </c>
      <c r="N23" s="162"/>
      <c r="O23" s="162"/>
      <c r="P23" s="162"/>
      <c r="Q23" s="166"/>
      <c r="S23" s="166"/>
      <c r="T23" s="163"/>
    </row>
    <row r="24" ht="15.75" customHeight="1">
      <c r="A24" s="130">
        <v>10117.0</v>
      </c>
      <c r="B24" s="130">
        <v>1.5</v>
      </c>
      <c r="C24" s="130">
        <v>0.875</v>
      </c>
      <c r="D24" s="162">
        <v>3.63</v>
      </c>
      <c r="E24" s="162">
        <v>7.03</v>
      </c>
      <c r="F24" s="162">
        <v>9.62</v>
      </c>
      <c r="G24" s="162">
        <v>1.9965000000000002</v>
      </c>
      <c r="H24" s="162">
        <v>4.218</v>
      </c>
      <c r="I24" s="162">
        <v>2.886</v>
      </c>
      <c r="J24" s="162">
        <v>1.6334999999999997</v>
      </c>
      <c r="K24" s="163">
        <v>450.0</v>
      </c>
      <c r="L24" s="164" t="s">
        <v>137</v>
      </c>
      <c r="M24" s="165">
        <v>0.55</v>
      </c>
      <c r="N24" s="162"/>
      <c r="O24" s="162"/>
      <c r="P24" s="162"/>
      <c r="Q24" s="166"/>
      <c r="S24" s="166"/>
      <c r="T24" s="163"/>
    </row>
    <row r="25" ht="15.75" customHeight="1">
      <c r="A25" s="130">
        <v>10474.0</v>
      </c>
      <c r="B25" s="130">
        <v>0.875</v>
      </c>
      <c r="C25" s="130">
        <v>0.875</v>
      </c>
      <c r="D25" s="162">
        <v>2.71</v>
      </c>
      <c r="E25" s="162">
        <v>5.72</v>
      </c>
      <c r="F25" s="162">
        <v>7.89</v>
      </c>
      <c r="G25" s="162">
        <v>1.4905000000000002</v>
      </c>
      <c r="H25" s="162">
        <v>3.432</v>
      </c>
      <c r="I25" s="162">
        <v>2.3670000000000004</v>
      </c>
      <c r="J25" s="162">
        <v>1.2194999999999998</v>
      </c>
      <c r="K25" s="163">
        <v>1040.0</v>
      </c>
      <c r="L25" s="164" t="s">
        <v>137</v>
      </c>
      <c r="M25" s="165">
        <v>0.55</v>
      </c>
      <c r="N25" s="162"/>
      <c r="O25" s="162"/>
      <c r="P25" s="162"/>
      <c r="Q25" s="166"/>
      <c r="S25" s="166"/>
      <c r="T25" s="163"/>
    </row>
    <row r="26" ht="15.75" customHeight="1">
      <c r="A26" s="130">
        <v>10475.0</v>
      </c>
      <c r="B26" s="130">
        <v>0.875</v>
      </c>
      <c r="C26" s="130">
        <v>0.875</v>
      </c>
      <c r="D26" s="162">
        <v>2.71</v>
      </c>
      <c r="E26" s="162">
        <v>5.72</v>
      </c>
      <c r="F26" s="162">
        <v>7.89</v>
      </c>
      <c r="G26" s="162">
        <v>1.4905000000000002</v>
      </c>
      <c r="H26" s="162">
        <v>3.432</v>
      </c>
      <c r="I26" s="162">
        <v>2.3670000000000004</v>
      </c>
      <c r="J26" s="162">
        <v>1.2194999999999998</v>
      </c>
      <c r="K26" s="163">
        <v>1080.0</v>
      </c>
      <c r="L26" s="164" t="s">
        <v>137</v>
      </c>
      <c r="M26" s="165">
        <v>0.55</v>
      </c>
      <c r="N26" s="162"/>
      <c r="O26" s="162"/>
      <c r="P26" s="162"/>
      <c r="Q26" s="166"/>
      <c r="S26" s="166"/>
      <c r="T26" s="163"/>
    </row>
    <row r="27" ht="15.75" customHeight="1">
      <c r="A27" s="130">
        <v>10478.0</v>
      </c>
      <c r="B27" s="130">
        <v>0.875</v>
      </c>
      <c r="C27" s="130">
        <v>0.875</v>
      </c>
      <c r="D27" s="162">
        <v>2.71</v>
      </c>
      <c r="E27" s="162">
        <v>5.72</v>
      </c>
      <c r="F27" s="162">
        <v>7.89</v>
      </c>
      <c r="G27" s="162">
        <v>1.4905000000000002</v>
      </c>
      <c r="H27" s="162">
        <v>3.432</v>
      </c>
      <c r="I27" s="162">
        <v>2.3670000000000004</v>
      </c>
      <c r="J27" s="162">
        <v>1.2194999999999998</v>
      </c>
      <c r="K27" s="163">
        <v>1060.0</v>
      </c>
      <c r="L27" s="164" t="s">
        <v>137</v>
      </c>
      <c r="M27" s="165">
        <v>0.55</v>
      </c>
      <c r="N27" s="162"/>
      <c r="O27" s="162"/>
      <c r="P27" s="162"/>
      <c r="Q27" s="166"/>
      <c r="S27" s="166"/>
      <c r="T27" s="163"/>
    </row>
    <row r="28" ht="15.75" customHeight="1">
      <c r="A28" s="130">
        <v>10479.0</v>
      </c>
      <c r="B28" s="130">
        <v>0.875</v>
      </c>
      <c r="C28" s="130">
        <v>0.875</v>
      </c>
      <c r="D28" s="162">
        <v>2.71</v>
      </c>
      <c r="E28" s="162">
        <v>5.72</v>
      </c>
      <c r="F28" s="162">
        <v>7.89</v>
      </c>
      <c r="G28" s="162">
        <v>1.4905000000000002</v>
      </c>
      <c r="H28" s="162">
        <v>3.432</v>
      </c>
      <c r="I28" s="162">
        <v>2.3670000000000004</v>
      </c>
      <c r="J28" s="162">
        <v>1.2194999999999998</v>
      </c>
      <c r="K28" s="163">
        <v>1000.0</v>
      </c>
      <c r="L28" s="164" t="s">
        <v>137</v>
      </c>
      <c r="M28" s="165">
        <v>0.55</v>
      </c>
      <c r="N28" s="162"/>
      <c r="O28" s="162"/>
      <c r="P28" s="162"/>
      <c r="Q28" s="166"/>
      <c r="S28" s="166"/>
      <c r="T28" s="163"/>
    </row>
    <row r="29" ht="15.75" customHeight="1">
      <c r="A29" s="130">
        <v>10480.0</v>
      </c>
      <c r="B29" s="130">
        <v>0.875</v>
      </c>
      <c r="C29" s="130">
        <v>0.875</v>
      </c>
      <c r="D29" s="162">
        <v>2.71</v>
      </c>
      <c r="E29" s="162">
        <v>5.72</v>
      </c>
      <c r="F29" s="162">
        <v>7.89</v>
      </c>
      <c r="G29" s="162">
        <v>1.4905000000000002</v>
      </c>
      <c r="H29" s="162">
        <v>3.432</v>
      </c>
      <c r="I29" s="162">
        <v>2.3670000000000004</v>
      </c>
      <c r="J29" s="162">
        <v>1.2194999999999998</v>
      </c>
      <c r="K29" s="163">
        <v>1060.0</v>
      </c>
      <c r="L29" s="164" t="s">
        <v>137</v>
      </c>
      <c r="M29" s="165">
        <v>0.55</v>
      </c>
      <c r="N29" s="162"/>
      <c r="O29" s="162"/>
      <c r="P29" s="162"/>
      <c r="Q29" s="166"/>
      <c r="S29" s="166"/>
      <c r="T29" s="163"/>
    </row>
    <row r="30" ht="15.75" customHeight="1">
      <c r="A30" s="130">
        <v>10481.0</v>
      </c>
      <c r="B30" s="130">
        <v>0.8125</v>
      </c>
      <c r="C30" s="130">
        <v>0.5</v>
      </c>
      <c r="D30" s="162">
        <v>2.17</v>
      </c>
      <c r="E30" s="162">
        <v>4.78</v>
      </c>
      <c r="F30" s="162">
        <v>6.8</v>
      </c>
      <c r="G30" s="162">
        <v>1.1935</v>
      </c>
      <c r="H30" s="162">
        <v>2.868</v>
      </c>
      <c r="I30" s="162">
        <v>2.04</v>
      </c>
      <c r="J30" s="162">
        <v>0.9764999999999999</v>
      </c>
      <c r="K30" s="163">
        <v>845.0</v>
      </c>
      <c r="L30" s="164" t="s">
        <v>137</v>
      </c>
      <c r="M30" s="165">
        <v>0.55</v>
      </c>
      <c r="N30" s="162"/>
      <c r="O30" s="162"/>
      <c r="P30" s="162"/>
      <c r="Q30" s="166"/>
      <c r="S30" s="166"/>
      <c r="T30" s="163"/>
    </row>
    <row r="31" ht="15.75" customHeight="1">
      <c r="A31" s="130">
        <v>10482.0</v>
      </c>
      <c r="B31" s="130">
        <v>0.8125</v>
      </c>
      <c r="C31" s="130">
        <v>0.5</v>
      </c>
      <c r="D31" s="162">
        <v>2.17</v>
      </c>
      <c r="E31" s="162">
        <v>4.78</v>
      </c>
      <c r="F31" s="162">
        <v>6.8</v>
      </c>
      <c r="G31" s="162">
        <v>1.1935</v>
      </c>
      <c r="H31" s="162">
        <v>2.868</v>
      </c>
      <c r="I31" s="162">
        <v>2.04</v>
      </c>
      <c r="J31" s="162">
        <v>0.9764999999999999</v>
      </c>
      <c r="K31" s="163">
        <v>850.0</v>
      </c>
      <c r="L31" s="164" t="s">
        <v>137</v>
      </c>
      <c r="M31" s="165">
        <v>0.55</v>
      </c>
      <c r="N31" s="162"/>
      <c r="O31" s="162"/>
      <c r="P31" s="162"/>
      <c r="Q31" s="166"/>
      <c r="S31" s="166"/>
      <c r="T31" s="163"/>
    </row>
    <row r="32" ht="15.75" customHeight="1">
      <c r="A32" s="130">
        <v>10483.0</v>
      </c>
      <c r="B32" s="130">
        <v>0.8125</v>
      </c>
      <c r="C32" s="130">
        <v>0.5</v>
      </c>
      <c r="D32" s="162">
        <v>2.17</v>
      </c>
      <c r="E32" s="162">
        <v>4.78</v>
      </c>
      <c r="F32" s="162">
        <v>6.8</v>
      </c>
      <c r="G32" s="162">
        <v>1.1935</v>
      </c>
      <c r="H32" s="162">
        <v>2.868</v>
      </c>
      <c r="I32" s="162">
        <v>2.04</v>
      </c>
      <c r="J32" s="162">
        <v>0.9764999999999999</v>
      </c>
      <c r="K32" s="163">
        <v>670.0</v>
      </c>
      <c r="L32" s="164" t="s">
        <v>137</v>
      </c>
      <c r="M32" s="165">
        <v>0.55</v>
      </c>
      <c r="N32" s="162"/>
      <c r="O32" s="162"/>
      <c r="P32" s="162"/>
      <c r="Q32" s="166"/>
      <c r="S32" s="166"/>
      <c r="T32" s="163"/>
    </row>
    <row r="33" ht="15.75" customHeight="1">
      <c r="A33" s="130">
        <v>10484.0</v>
      </c>
      <c r="B33" s="130">
        <v>0.8125</v>
      </c>
      <c r="C33" s="130">
        <v>0.5</v>
      </c>
      <c r="D33" s="162">
        <v>2.26</v>
      </c>
      <c r="E33" s="162">
        <v>4.9</v>
      </c>
      <c r="F33" s="162">
        <v>6.97</v>
      </c>
      <c r="G33" s="162">
        <v>1.2429999999999999</v>
      </c>
      <c r="H33" s="162">
        <v>2.94</v>
      </c>
      <c r="I33" s="162">
        <v>2.091</v>
      </c>
      <c r="J33" s="162">
        <v>1.017</v>
      </c>
      <c r="K33" s="163">
        <v>840.0</v>
      </c>
      <c r="L33" s="164" t="s">
        <v>137</v>
      </c>
      <c r="M33" s="165">
        <v>0.55</v>
      </c>
      <c r="N33" s="162"/>
      <c r="O33" s="162"/>
      <c r="P33" s="162"/>
      <c r="Q33" s="166"/>
      <c r="S33" s="166"/>
      <c r="T33" s="163"/>
    </row>
    <row r="34" ht="15.75" customHeight="1">
      <c r="A34" s="130">
        <v>10485.0</v>
      </c>
      <c r="B34" s="130">
        <v>0.8125</v>
      </c>
      <c r="C34" s="130">
        <v>0.5</v>
      </c>
      <c r="D34" s="162">
        <v>2.17</v>
      </c>
      <c r="E34" s="162">
        <v>4.78</v>
      </c>
      <c r="F34" s="162">
        <v>6.8</v>
      </c>
      <c r="G34" s="162">
        <v>1.1935</v>
      </c>
      <c r="H34" s="162">
        <v>2.868</v>
      </c>
      <c r="I34" s="162">
        <v>2.04</v>
      </c>
      <c r="J34" s="162">
        <v>0.9764999999999999</v>
      </c>
      <c r="K34" s="163">
        <v>750.0</v>
      </c>
      <c r="L34" s="164" t="s">
        <v>137</v>
      </c>
      <c r="M34" s="165">
        <v>0.55</v>
      </c>
      <c r="N34" s="162"/>
      <c r="O34" s="162"/>
      <c r="P34" s="162"/>
      <c r="Q34" s="166"/>
      <c r="S34" s="166"/>
      <c r="T34" s="163"/>
    </row>
    <row r="35" ht="15.75" customHeight="1">
      <c r="A35" s="130">
        <v>10486.0</v>
      </c>
      <c r="B35" s="130">
        <v>0.8125</v>
      </c>
      <c r="C35" s="130">
        <v>0.5</v>
      </c>
      <c r="D35" s="162">
        <v>2.17</v>
      </c>
      <c r="E35" s="162">
        <v>4.78</v>
      </c>
      <c r="F35" s="162">
        <v>6.8</v>
      </c>
      <c r="G35" s="162">
        <v>1.1935</v>
      </c>
      <c r="H35" s="162">
        <v>2.868</v>
      </c>
      <c r="I35" s="162">
        <v>2.04</v>
      </c>
      <c r="J35" s="162">
        <v>0.9764999999999999</v>
      </c>
      <c r="K35" s="163">
        <v>780.0</v>
      </c>
      <c r="L35" s="164" t="s">
        <v>137</v>
      </c>
      <c r="M35" s="165">
        <v>0.55</v>
      </c>
      <c r="N35" s="162"/>
      <c r="O35" s="162"/>
      <c r="P35" s="162"/>
      <c r="Q35" s="166"/>
      <c r="S35" s="166"/>
      <c r="T35" s="163"/>
    </row>
    <row r="36" ht="15.75" customHeight="1">
      <c r="A36" s="130">
        <v>10487.0</v>
      </c>
      <c r="B36" s="130">
        <v>0.8125</v>
      </c>
      <c r="C36" s="130">
        <v>0.5</v>
      </c>
      <c r="D36" s="162">
        <v>2.26</v>
      </c>
      <c r="E36" s="162">
        <v>4.9</v>
      </c>
      <c r="F36" s="162">
        <v>6.97</v>
      </c>
      <c r="G36" s="162">
        <v>1.2429999999999999</v>
      </c>
      <c r="H36" s="162">
        <v>2.94</v>
      </c>
      <c r="I36" s="162">
        <v>2.091</v>
      </c>
      <c r="J36" s="162">
        <v>1.017</v>
      </c>
      <c r="K36" s="163">
        <v>860.0</v>
      </c>
      <c r="L36" s="164" t="s">
        <v>137</v>
      </c>
      <c r="M36" s="165">
        <v>0.55</v>
      </c>
      <c r="N36" s="162"/>
      <c r="O36" s="162"/>
      <c r="P36" s="162"/>
      <c r="Q36" s="166"/>
      <c r="S36" s="166"/>
      <c r="T36" s="163"/>
    </row>
    <row r="37" ht="15.75" customHeight="1">
      <c r="A37" s="130">
        <v>10569.0</v>
      </c>
      <c r="B37" s="130">
        <v>1.5</v>
      </c>
      <c r="C37" s="130">
        <v>0.5</v>
      </c>
      <c r="D37" s="162">
        <v>2.62</v>
      </c>
      <c r="E37" s="162">
        <v>5.43</v>
      </c>
      <c r="F37" s="162">
        <v>7.52</v>
      </c>
      <c r="G37" s="162">
        <v>1.4410000000000003</v>
      </c>
      <c r="H37" s="162">
        <v>3.2579999999999996</v>
      </c>
      <c r="I37" s="162">
        <v>2.2560000000000002</v>
      </c>
      <c r="J37" s="162">
        <v>1.1789999999999998</v>
      </c>
      <c r="K37" s="163">
        <v>990.0</v>
      </c>
      <c r="L37" s="164" t="s">
        <v>137</v>
      </c>
      <c r="M37" s="165">
        <v>0.55</v>
      </c>
      <c r="N37" s="162"/>
      <c r="O37" s="162"/>
      <c r="P37" s="162"/>
      <c r="Q37" s="166"/>
      <c r="S37" s="166"/>
      <c r="T37" s="163"/>
    </row>
    <row r="38" ht="15.75" customHeight="1">
      <c r="A38" s="130">
        <v>10570.0</v>
      </c>
      <c r="B38" s="130">
        <v>1.5</v>
      </c>
      <c r="C38" s="130">
        <v>0.5</v>
      </c>
      <c r="D38" s="162">
        <v>2.62</v>
      </c>
      <c r="E38" s="162">
        <v>5.43</v>
      </c>
      <c r="F38" s="162">
        <v>7.52</v>
      </c>
      <c r="G38" s="162">
        <v>1.4410000000000003</v>
      </c>
      <c r="H38" s="162">
        <v>3.2579999999999996</v>
      </c>
      <c r="I38" s="162">
        <v>2.2560000000000002</v>
      </c>
      <c r="J38" s="162">
        <v>1.44</v>
      </c>
      <c r="K38" s="163">
        <v>340.0</v>
      </c>
      <c r="L38" s="164"/>
      <c r="M38" s="165"/>
      <c r="N38" s="162"/>
      <c r="O38" s="162"/>
      <c r="P38" s="162"/>
      <c r="Q38" s="166"/>
      <c r="S38" s="166"/>
      <c r="T38" s="163"/>
    </row>
    <row r="39" ht="15.75" customHeight="1">
      <c r="A39" s="130">
        <v>10587.0</v>
      </c>
      <c r="B39" s="130">
        <v>1.5</v>
      </c>
      <c r="C39" s="130">
        <v>0.5</v>
      </c>
      <c r="D39" s="162">
        <v>2.62</v>
      </c>
      <c r="E39" s="162">
        <v>5.43</v>
      </c>
      <c r="F39" s="162">
        <v>7.52</v>
      </c>
      <c r="G39" s="162">
        <v>1.4410000000000003</v>
      </c>
      <c r="H39" s="162">
        <v>3.2579999999999996</v>
      </c>
      <c r="I39" s="162">
        <v>2.2560000000000002</v>
      </c>
      <c r="J39" s="162">
        <v>1.1789999999999998</v>
      </c>
      <c r="K39" s="163">
        <v>990.0</v>
      </c>
      <c r="L39" s="164" t="s">
        <v>137</v>
      </c>
      <c r="M39" s="165">
        <v>0.55</v>
      </c>
      <c r="N39" s="162"/>
      <c r="O39" s="162"/>
      <c r="P39" s="162"/>
      <c r="Q39" s="166"/>
      <c r="S39" s="166"/>
      <c r="T39" s="163"/>
    </row>
    <row r="40" ht="15.75" customHeight="1">
      <c r="A40" s="130">
        <v>10588.0</v>
      </c>
      <c r="B40" s="130">
        <v>1.5</v>
      </c>
      <c r="C40" s="130">
        <v>0.5</v>
      </c>
      <c r="D40" s="162">
        <v>2.62</v>
      </c>
      <c r="E40" s="162">
        <v>5.43</v>
      </c>
      <c r="F40" s="162">
        <v>7.52</v>
      </c>
      <c r="G40" s="162">
        <v>1.4410000000000003</v>
      </c>
      <c r="H40" s="162">
        <v>3.2579999999999996</v>
      </c>
      <c r="I40" s="162">
        <v>2.2560000000000002</v>
      </c>
      <c r="J40" s="162">
        <v>1.1789999999999998</v>
      </c>
      <c r="K40" s="163">
        <v>990.0</v>
      </c>
      <c r="L40" s="164" t="s">
        <v>137</v>
      </c>
      <c r="M40" s="165">
        <v>0.55</v>
      </c>
      <c r="N40" s="162"/>
      <c r="O40" s="162"/>
      <c r="P40" s="162"/>
      <c r="Q40" s="166"/>
      <c r="S40" s="166"/>
      <c r="T40" s="163"/>
    </row>
    <row r="41" ht="15.75" customHeight="1">
      <c r="A41" s="130">
        <v>10712.0</v>
      </c>
      <c r="B41" s="130">
        <v>1.125</v>
      </c>
      <c r="C41" s="130">
        <v>0.375</v>
      </c>
      <c r="D41" s="162">
        <v>2.2</v>
      </c>
      <c r="E41" s="162">
        <v>4.82</v>
      </c>
      <c r="F41" s="162">
        <v>6.55</v>
      </c>
      <c r="G41" s="162">
        <v>1.2100000000000002</v>
      </c>
      <c r="H41" s="162">
        <v>2.892</v>
      </c>
      <c r="I41" s="162">
        <v>1.9650000000000003</v>
      </c>
      <c r="J41" s="162">
        <v>0.99</v>
      </c>
      <c r="K41" s="163">
        <v>1050.0</v>
      </c>
      <c r="L41" s="164" t="s">
        <v>137</v>
      </c>
      <c r="M41" s="165">
        <v>0.55</v>
      </c>
      <c r="N41" s="162"/>
      <c r="O41" s="162"/>
      <c r="P41" s="162"/>
      <c r="Q41" s="166"/>
      <c r="S41" s="166"/>
      <c r="T41" s="163"/>
    </row>
    <row r="42" ht="15.75" customHeight="1">
      <c r="A42" s="130">
        <v>10713.0</v>
      </c>
      <c r="B42" s="130">
        <v>1.125</v>
      </c>
      <c r="C42" s="130">
        <v>0.375</v>
      </c>
      <c r="D42" s="162">
        <v>2.2</v>
      </c>
      <c r="E42" s="162">
        <v>4.82</v>
      </c>
      <c r="F42" s="162">
        <v>6.55</v>
      </c>
      <c r="G42" s="162">
        <v>1.2100000000000002</v>
      </c>
      <c r="H42" s="162">
        <v>2.892</v>
      </c>
      <c r="I42" s="162">
        <v>1.9650000000000003</v>
      </c>
      <c r="J42" s="162">
        <v>0.99</v>
      </c>
      <c r="K42" s="163">
        <v>1020.0</v>
      </c>
      <c r="L42" s="164" t="s">
        <v>137</v>
      </c>
      <c r="M42" s="165">
        <v>0.55</v>
      </c>
      <c r="N42" s="162"/>
      <c r="O42" s="162"/>
      <c r="P42" s="162"/>
      <c r="Q42" s="166"/>
      <c r="S42" s="166"/>
      <c r="T42" s="163"/>
    </row>
    <row r="43" ht="15.75" customHeight="1">
      <c r="A43" s="130">
        <v>10714.0</v>
      </c>
      <c r="B43" s="130">
        <v>1.125</v>
      </c>
      <c r="C43" s="130">
        <v>0.375</v>
      </c>
      <c r="D43" s="162">
        <v>2.2</v>
      </c>
      <c r="E43" s="162">
        <v>4.82</v>
      </c>
      <c r="F43" s="162">
        <v>6.55</v>
      </c>
      <c r="G43" s="162">
        <v>1.2100000000000002</v>
      </c>
      <c r="H43" s="162">
        <v>2.892</v>
      </c>
      <c r="I43" s="162">
        <v>1.9650000000000003</v>
      </c>
      <c r="J43" s="162">
        <v>0.99</v>
      </c>
      <c r="K43" s="163">
        <v>900.0</v>
      </c>
      <c r="L43" s="164" t="s">
        <v>137</v>
      </c>
      <c r="M43" s="165">
        <v>0.55</v>
      </c>
      <c r="N43" s="162"/>
      <c r="O43" s="162"/>
      <c r="P43" s="162"/>
      <c r="Q43" s="166"/>
      <c r="S43" s="166"/>
      <c r="T43" s="163"/>
    </row>
    <row r="44" ht="15.75" customHeight="1">
      <c r="A44" s="130">
        <v>10773.0</v>
      </c>
      <c r="B44" s="130">
        <v>0.875</v>
      </c>
      <c r="C44" s="130">
        <v>1.125</v>
      </c>
      <c r="D44" s="162">
        <v>2.62</v>
      </c>
      <c r="E44" s="162">
        <v>5.43</v>
      </c>
      <c r="F44" s="162">
        <v>7.52</v>
      </c>
      <c r="G44" s="162">
        <v>1.4410000000000003</v>
      </c>
      <c r="H44" s="162">
        <v>3.2579999999999996</v>
      </c>
      <c r="I44" s="162">
        <v>2.2560000000000002</v>
      </c>
      <c r="J44" s="162">
        <v>1.1789999999999998</v>
      </c>
      <c r="K44" s="163">
        <v>950.0</v>
      </c>
      <c r="L44" s="164" t="s">
        <v>137</v>
      </c>
      <c r="M44" s="165">
        <v>0.55</v>
      </c>
      <c r="N44" s="162"/>
      <c r="O44" s="162"/>
      <c r="P44" s="162"/>
      <c r="Q44" s="166"/>
      <c r="S44" s="166"/>
      <c r="T44" s="163"/>
    </row>
    <row r="45" ht="15.75" customHeight="1">
      <c r="A45" s="130">
        <v>10774.0</v>
      </c>
      <c r="B45" s="130">
        <v>0.875</v>
      </c>
      <c r="C45" s="130">
        <v>1.125</v>
      </c>
      <c r="D45" s="162">
        <v>2.62</v>
      </c>
      <c r="E45" s="162">
        <v>5.43</v>
      </c>
      <c r="F45" s="162">
        <v>7.52</v>
      </c>
      <c r="G45" s="162">
        <v>1.4410000000000003</v>
      </c>
      <c r="H45" s="162">
        <v>3.2579999999999996</v>
      </c>
      <c r="I45" s="162">
        <v>2.2560000000000002</v>
      </c>
      <c r="J45" s="162">
        <v>1.1789999999999998</v>
      </c>
      <c r="K45" s="163">
        <v>1095.0</v>
      </c>
      <c r="L45" s="164" t="s">
        <v>137</v>
      </c>
      <c r="M45" s="165">
        <v>0.55</v>
      </c>
      <c r="N45" s="162"/>
      <c r="O45" s="162"/>
      <c r="P45" s="162"/>
      <c r="Q45" s="166"/>
      <c r="S45" s="166"/>
      <c r="T45" s="163"/>
    </row>
    <row r="46" ht="15.75" customHeight="1">
      <c r="A46" s="130">
        <v>10775.0</v>
      </c>
      <c r="B46" s="130">
        <v>0.875</v>
      </c>
      <c r="C46" s="130">
        <v>1.125</v>
      </c>
      <c r="D46" s="162">
        <v>2.62</v>
      </c>
      <c r="E46" s="162">
        <v>5.43</v>
      </c>
      <c r="F46" s="162">
        <v>7.52</v>
      </c>
      <c r="G46" s="162">
        <v>1.4410000000000003</v>
      </c>
      <c r="H46" s="162">
        <v>3.2579999999999996</v>
      </c>
      <c r="I46" s="162">
        <v>2.2560000000000002</v>
      </c>
      <c r="J46" s="162">
        <v>1.1789999999999998</v>
      </c>
      <c r="K46" s="163">
        <v>930.0</v>
      </c>
      <c r="L46" s="164" t="s">
        <v>137</v>
      </c>
      <c r="M46" s="165">
        <v>0.55</v>
      </c>
      <c r="N46" s="162"/>
      <c r="O46" s="162"/>
      <c r="P46" s="162"/>
      <c r="Q46" s="166"/>
      <c r="S46" s="166"/>
      <c r="T46" s="163"/>
    </row>
    <row r="47" ht="15.75" customHeight="1">
      <c r="A47" s="130">
        <v>10776.0</v>
      </c>
      <c r="B47" s="130">
        <v>0.875</v>
      </c>
      <c r="C47" s="130">
        <v>1.125</v>
      </c>
      <c r="D47" s="162">
        <v>2.62</v>
      </c>
      <c r="E47" s="162">
        <v>5.43</v>
      </c>
      <c r="F47" s="162">
        <v>7.52</v>
      </c>
      <c r="G47" s="162">
        <v>1.4410000000000003</v>
      </c>
      <c r="H47" s="162">
        <v>3.2579999999999996</v>
      </c>
      <c r="I47" s="162">
        <v>2.2560000000000002</v>
      </c>
      <c r="J47" s="162">
        <v>1.1789999999999998</v>
      </c>
      <c r="K47" s="163">
        <v>900.0</v>
      </c>
      <c r="L47" s="164" t="s">
        <v>137</v>
      </c>
      <c r="M47" s="165">
        <v>0.55</v>
      </c>
      <c r="N47" s="162"/>
      <c r="O47" s="162"/>
      <c r="P47" s="162"/>
      <c r="Q47" s="166"/>
      <c r="S47" s="166"/>
      <c r="T47" s="163"/>
    </row>
    <row r="48" ht="15.75" customHeight="1">
      <c r="A48" s="130">
        <v>10783.0</v>
      </c>
      <c r="B48" s="130">
        <v>2.0</v>
      </c>
      <c r="C48" s="130">
        <v>0.375</v>
      </c>
      <c r="D48" s="162">
        <v>4.75</v>
      </c>
      <c r="E48" s="162">
        <v>9.13</v>
      </c>
      <c r="F48" s="162">
        <v>12.36</v>
      </c>
      <c r="G48" s="162">
        <v>2.6125000000000003</v>
      </c>
      <c r="H48" s="162">
        <v>5.478000000000001</v>
      </c>
      <c r="I48" s="162">
        <v>3.708</v>
      </c>
      <c r="J48" s="162">
        <v>2.1374999999999997</v>
      </c>
      <c r="K48" s="163">
        <v>640.0</v>
      </c>
      <c r="L48" s="164" t="s">
        <v>137</v>
      </c>
      <c r="M48" s="165">
        <v>0.55</v>
      </c>
      <c r="N48" s="162"/>
      <c r="O48" s="162"/>
      <c r="P48" s="162"/>
      <c r="Q48" s="166"/>
      <c r="S48" s="166"/>
      <c r="T48" s="163"/>
    </row>
    <row r="49" ht="15.75" customHeight="1">
      <c r="A49" s="130">
        <v>10800.0</v>
      </c>
      <c r="B49" s="130">
        <v>1.1875</v>
      </c>
      <c r="C49" s="130">
        <v>2.0</v>
      </c>
      <c r="D49" s="162">
        <v>4.88</v>
      </c>
      <c r="E49" s="162">
        <v>9.15</v>
      </c>
      <c r="F49" s="162">
        <v>12.32</v>
      </c>
      <c r="G49" s="162">
        <v>2.684</v>
      </c>
      <c r="H49" s="162">
        <v>5.49</v>
      </c>
      <c r="I49" s="162">
        <v>3.6960000000000006</v>
      </c>
      <c r="J49" s="162">
        <v>1.9032</v>
      </c>
      <c r="K49" s="163">
        <v>300.0</v>
      </c>
      <c r="L49" s="164" t="s">
        <v>137</v>
      </c>
      <c r="M49" s="165">
        <v>0.61</v>
      </c>
      <c r="N49" s="162"/>
      <c r="O49" s="162"/>
      <c r="P49" s="162"/>
      <c r="Q49" s="166"/>
      <c r="S49" s="166"/>
      <c r="T49" s="163"/>
    </row>
    <row r="50" ht="15.75" customHeight="1">
      <c r="A50" s="130">
        <v>10801.0</v>
      </c>
      <c r="B50" s="130">
        <v>1.1875</v>
      </c>
      <c r="C50" s="130">
        <v>2.0</v>
      </c>
      <c r="D50" s="162">
        <v>4.88</v>
      </c>
      <c r="E50" s="162">
        <v>9.15</v>
      </c>
      <c r="F50" s="162">
        <v>12.32</v>
      </c>
      <c r="G50" s="162">
        <v>2.684</v>
      </c>
      <c r="H50" s="162">
        <v>5.49</v>
      </c>
      <c r="I50" s="162">
        <v>3.6960000000000006</v>
      </c>
      <c r="J50" s="162">
        <v>1.9032</v>
      </c>
      <c r="K50" s="163">
        <v>140.0</v>
      </c>
      <c r="L50" s="164" t="s">
        <v>137</v>
      </c>
      <c r="M50" s="165">
        <v>0.61</v>
      </c>
      <c r="N50" s="162"/>
      <c r="O50" s="162"/>
      <c r="P50" s="162"/>
      <c r="Q50" s="166"/>
      <c r="S50" s="166"/>
      <c r="T50" s="163"/>
    </row>
    <row r="51" ht="15.75" customHeight="1">
      <c r="A51" s="130">
        <v>10827.0</v>
      </c>
      <c r="B51" s="130">
        <v>0.75</v>
      </c>
      <c r="C51" s="130">
        <v>0.4375</v>
      </c>
      <c r="D51" s="162">
        <v>2.45</v>
      </c>
      <c r="E51" s="162">
        <v>5.35</v>
      </c>
      <c r="F51" s="162">
        <v>7.42</v>
      </c>
      <c r="G51" s="162">
        <v>1.3475000000000001</v>
      </c>
      <c r="H51" s="162">
        <v>3.2099999999999995</v>
      </c>
      <c r="I51" s="162">
        <v>2.2260000000000004</v>
      </c>
      <c r="J51" s="162">
        <v>1.1025</v>
      </c>
      <c r="K51" s="163">
        <v>1800.0</v>
      </c>
      <c r="L51" s="164" t="s">
        <v>137</v>
      </c>
      <c r="M51" s="165">
        <v>0.55</v>
      </c>
      <c r="N51" s="162"/>
      <c r="O51" s="162"/>
      <c r="P51" s="162"/>
      <c r="Q51" s="166"/>
      <c r="S51" s="166"/>
      <c r="T51" s="163"/>
    </row>
    <row r="52" ht="15.75" customHeight="1">
      <c r="A52" s="130">
        <v>10828.0</v>
      </c>
      <c r="B52" s="130">
        <v>0.75</v>
      </c>
      <c r="C52" s="130">
        <v>0.4375</v>
      </c>
      <c r="D52" s="162">
        <v>2.45</v>
      </c>
      <c r="E52" s="162">
        <v>5.35</v>
      </c>
      <c r="F52" s="162">
        <v>7.42</v>
      </c>
      <c r="G52" s="162">
        <v>1.3475000000000001</v>
      </c>
      <c r="H52" s="162">
        <v>3.2099999999999995</v>
      </c>
      <c r="I52" s="162">
        <v>2.2260000000000004</v>
      </c>
      <c r="J52" s="162">
        <v>1.1025</v>
      </c>
      <c r="K52" s="163">
        <v>1520.0</v>
      </c>
      <c r="L52" s="164" t="s">
        <v>137</v>
      </c>
      <c r="M52" s="165">
        <v>0.55</v>
      </c>
      <c r="N52" s="162"/>
      <c r="O52" s="162"/>
      <c r="P52" s="162"/>
      <c r="Q52" s="166"/>
      <c r="S52" s="166"/>
      <c r="T52" s="163"/>
    </row>
    <row r="53" ht="15.75" customHeight="1">
      <c r="A53" s="130">
        <v>10829.0</v>
      </c>
      <c r="B53" s="130">
        <v>0.75</v>
      </c>
      <c r="C53" s="130">
        <v>0.4375</v>
      </c>
      <c r="D53" s="162">
        <v>2.45</v>
      </c>
      <c r="E53" s="162">
        <v>5.35</v>
      </c>
      <c r="F53" s="162">
        <v>7.42</v>
      </c>
      <c r="G53" s="162">
        <v>1.3475000000000001</v>
      </c>
      <c r="H53" s="162">
        <v>3.2099999999999995</v>
      </c>
      <c r="I53" s="162">
        <v>2.2260000000000004</v>
      </c>
      <c r="J53" s="162">
        <v>1.1025</v>
      </c>
      <c r="K53" s="163">
        <v>1520.0</v>
      </c>
      <c r="L53" s="164" t="s">
        <v>137</v>
      </c>
      <c r="M53" s="165">
        <v>0.55</v>
      </c>
      <c r="N53" s="162"/>
      <c r="O53" s="162"/>
      <c r="P53" s="162"/>
      <c r="Q53" s="166"/>
      <c r="S53" s="166"/>
      <c r="T53" s="163"/>
    </row>
    <row r="54" ht="15.75" customHeight="1">
      <c r="A54" s="130">
        <v>10830.0</v>
      </c>
      <c r="B54" s="130">
        <v>0.75</v>
      </c>
      <c r="C54" s="130">
        <v>0.4375</v>
      </c>
      <c r="D54" s="162">
        <v>2.45</v>
      </c>
      <c r="E54" s="162">
        <v>5.35</v>
      </c>
      <c r="F54" s="162">
        <v>7.42</v>
      </c>
      <c r="G54" s="162">
        <v>1.3475000000000001</v>
      </c>
      <c r="H54" s="162">
        <v>3.2099999999999995</v>
      </c>
      <c r="I54" s="162">
        <v>2.2260000000000004</v>
      </c>
      <c r="J54" s="162">
        <v>1.1025</v>
      </c>
      <c r="K54" s="163">
        <v>1380.0</v>
      </c>
      <c r="L54" s="164" t="s">
        <v>137</v>
      </c>
      <c r="M54" s="165">
        <v>0.55</v>
      </c>
      <c r="N54" s="162"/>
      <c r="O54" s="162"/>
      <c r="P54" s="162"/>
      <c r="Q54" s="166"/>
      <c r="S54" s="166"/>
      <c r="T54" s="163"/>
    </row>
    <row r="55" ht="15.75" customHeight="1">
      <c r="A55" s="130">
        <v>10831.0</v>
      </c>
      <c r="B55" s="130">
        <v>0.75</v>
      </c>
      <c r="C55" s="130">
        <v>0.4375</v>
      </c>
      <c r="D55" s="162">
        <v>2.45</v>
      </c>
      <c r="E55" s="162">
        <v>5.35</v>
      </c>
      <c r="F55" s="162">
        <v>7.42</v>
      </c>
      <c r="G55" s="162">
        <v>1.3475000000000001</v>
      </c>
      <c r="H55" s="162">
        <v>3.2099999999999995</v>
      </c>
      <c r="I55" s="162">
        <v>2.2260000000000004</v>
      </c>
      <c r="J55" s="162">
        <v>1.1025</v>
      </c>
      <c r="K55" s="163">
        <v>1330.0</v>
      </c>
      <c r="L55" s="164" t="s">
        <v>137</v>
      </c>
      <c r="M55" s="165">
        <v>0.55</v>
      </c>
      <c r="N55" s="162"/>
      <c r="O55" s="162"/>
      <c r="P55" s="162"/>
      <c r="Q55" s="166"/>
      <c r="S55" s="166"/>
      <c r="T55" s="163"/>
    </row>
    <row r="56" ht="15.75" customHeight="1">
      <c r="A56" s="130">
        <v>10832.0</v>
      </c>
      <c r="B56" s="130">
        <v>0.75</v>
      </c>
      <c r="C56" s="130">
        <v>0.4375</v>
      </c>
      <c r="D56" s="162">
        <v>2.45</v>
      </c>
      <c r="E56" s="162">
        <v>5.35</v>
      </c>
      <c r="F56" s="162">
        <v>7.42</v>
      </c>
      <c r="G56" s="162">
        <v>1.3475000000000001</v>
      </c>
      <c r="H56" s="162">
        <v>3.2099999999999995</v>
      </c>
      <c r="I56" s="162">
        <v>2.2260000000000004</v>
      </c>
      <c r="J56" s="162">
        <v>1.1025</v>
      </c>
      <c r="K56" s="163">
        <v>1380.0</v>
      </c>
      <c r="L56" s="164" t="s">
        <v>137</v>
      </c>
      <c r="M56" s="165">
        <v>0.55</v>
      </c>
      <c r="N56" s="162"/>
      <c r="O56" s="162"/>
      <c r="P56" s="162"/>
      <c r="Q56" s="166"/>
      <c r="S56" s="166"/>
      <c r="T56" s="163"/>
    </row>
    <row r="57" ht="15.75" customHeight="1">
      <c r="A57" s="130">
        <v>10833.0</v>
      </c>
      <c r="B57" s="130">
        <v>0.75</v>
      </c>
      <c r="C57" s="130">
        <v>0.4375</v>
      </c>
      <c r="D57" s="162">
        <v>2.45</v>
      </c>
      <c r="E57" s="162">
        <v>5.35</v>
      </c>
      <c r="F57" s="162">
        <v>7.42</v>
      </c>
      <c r="G57" s="162">
        <v>1.3475000000000001</v>
      </c>
      <c r="H57" s="162">
        <v>3.2099999999999995</v>
      </c>
      <c r="I57" s="162">
        <v>2.2260000000000004</v>
      </c>
      <c r="J57" s="162">
        <v>1.1025</v>
      </c>
      <c r="K57" s="163">
        <v>1330.0</v>
      </c>
      <c r="L57" s="164" t="s">
        <v>137</v>
      </c>
      <c r="M57" s="165">
        <v>0.55</v>
      </c>
      <c r="N57" s="162"/>
      <c r="O57" s="162"/>
      <c r="P57" s="162"/>
      <c r="Q57" s="166"/>
      <c r="S57" s="166"/>
      <c r="T57" s="163"/>
    </row>
    <row r="58" ht="15.75" customHeight="1">
      <c r="A58" s="130">
        <v>1000.0</v>
      </c>
      <c r="B58" s="130">
        <v>0.75</v>
      </c>
      <c r="C58" s="130">
        <v>0.3125</v>
      </c>
      <c r="D58" s="162">
        <v>2.52</v>
      </c>
      <c r="E58" s="162">
        <v>5.31</v>
      </c>
      <c r="F58" s="162">
        <v>7.32</v>
      </c>
      <c r="G58" s="162">
        <v>1.3860000000000001</v>
      </c>
      <c r="H58" s="162">
        <v>3.1859999999999995</v>
      </c>
      <c r="I58" s="162">
        <v>2.1960000000000006</v>
      </c>
      <c r="J58" s="162">
        <v>1.39</v>
      </c>
      <c r="K58" s="130">
        <v>935.0</v>
      </c>
      <c r="L58" s="164"/>
      <c r="M58" s="165"/>
      <c r="N58" s="162"/>
      <c r="O58" s="162"/>
      <c r="P58" s="162"/>
      <c r="Q58" s="166"/>
      <c r="S58" s="166"/>
      <c r="T58" s="163"/>
    </row>
    <row r="59" ht="15.75" customHeight="1">
      <c r="A59" s="130">
        <v>1001.0</v>
      </c>
      <c r="B59" s="130">
        <v>1.0</v>
      </c>
      <c r="C59" s="130">
        <v>0.4375</v>
      </c>
      <c r="D59" s="162">
        <v>3.38</v>
      </c>
      <c r="E59" s="162">
        <v>6.44</v>
      </c>
      <c r="F59" s="162">
        <v>8.72</v>
      </c>
      <c r="G59" s="162">
        <v>1.859</v>
      </c>
      <c r="H59" s="162">
        <v>3.864</v>
      </c>
      <c r="I59" s="162">
        <v>2.6160000000000005</v>
      </c>
      <c r="J59" s="162">
        <v>1.86</v>
      </c>
      <c r="K59" s="130">
        <v>490.0</v>
      </c>
      <c r="L59" s="164"/>
      <c r="M59" s="165"/>
      <c r="N59" s="162"/>
      <c r="O59" s="162"/>
      <c r="P59" s="162"/>
      <c r="Q59" s="166"/>
      <c r="S59" s="166"/>
      <c r="T59" s="163"/>
    </row>
    <row r="60" ht="15.75" customHeight="1">
      <c r="A60" s="130">
        <v>1009.0</v>
      </c>
      <c r="B60" s="130">
        <v>1.5</v>
      </c>
      <c r="C60" s="130">
        <v>1.0</v>
      </c>
      <c r="D60" s="162">
        <v>6.36</v>
      </c>
      <c r="E60" s="162">
        <v>11.8</v>
      </c>
      <c r="F60" s="162">
        <v>15.53</v>
      </c>
      <c r="G60" s="162">
        <v>3.4980000000000007</v>
      </c>
      <c r="H60" s="162">
        <v>7.08</v>
      </c>
      <c r="I60" s="162">
        <v>4.659000000000001</v>
      </c>
      <c r="J60" s="162">
        <v>3.5</v>
      </c>
      <c r="K60" s="130">
        <v>160.0</v>
      </c>
      <c r="L60" s="164"/>
      <c r="M60" s="165"/>
      <c r="N60" s="162"/>
      <c r="O60" s="162"/>
      <c r="P60" s="162"/>
      <c r="Q60" s="166"/>
      <c r="S60" s="166"/>
      <c r="T60" s="163"/>
    </row>
    <row r="61" ht="15.75" customHeight="1">
      <c r="A61" s="130">
        <v>1011.0</v>
      </c>
      <c r="B61" s="130">
        <v>1.0</v>
      </c>
      <c r="C61" s="130">
        <v>0.4375</v>
      </c>
      <c r="D61" s="162">
        <v>3.3</v>
      </c>
      <c r="E61" s="162">
        <v>7.35</v>
      </c>
      <c r="F61" s="162">
        <v>10.3</v>
      </c>
      <c r="G61" s="162">
        <v>1.815</v>
      </c>
      <c r="H61" s="162">
        <v>4.409999999999999</v>
      </c>
      <c r="I61" s="162">
        <v>3.0900000000000007</v>
      </c>
      <c r="J61" s="162">
        <v>1.82</v>
      </c>
      <c r="K61" s="130">
        <v>530.0</v>
      </c>
      <c r="L61" s="164"/>
      <c r="M61" s="165"/>
      <c r="N61" s="162"/>
      <c r="O61" s="162"/>
      <c r="P61" s="162"/>
      <c r="Q61" s="166"/>
      <c r="S61" s="166"/>
      <c r="T61" s="163"/>
    </row>
    <row r="62" ht="15.75" customHeight="1">
      <c r="A62" s="130">
        <v>1012.0</v>
      </c>
      <c r="B62" s="130">
        <v>1.0</v>
      </c>
      <c r="C62" s="130">
        <v>0.4375</v>
      </c>
      <c r="D62" s="162">
        <v>3.3</v>
      </c>
      <c r="E62" s="162">
        <v>7.35</v>
      </c>
      <c r="F62" s="162">
        <v>10.3</v>
      </c>
      <c r="G62" s="162">
        <v>1.815</v>
      </c>
      <c r="H62" s="162">
        <v>4.409999999999999</v>
      </c>
      <c r="I62" s="162">
        <v>3.0900000000000007</v>
      </c>
      <c r="J62" s="162">
        <v>1.82</v>
      </c>
      <c r="K62" s="130">
        <v>960.0</v>
      </c>
      <c r="L62" s="164"/>
      <c r="M62" s="165"/>
      <c r="N62" s="162"/>
      <c r="O62" s="162"/>
      <c r="P62" s="162"/>
      <c r="Q62" s="166"/>
      <c r="S62" s="166"/>
      <c r="T62" s="163"/>
    </row>
    <row r="63" ht="15.75" customHeight="1">
      <c r="A63" s="130">
        <v>1015.0</v>
      </c>
      <c r="B63" s="130">
        <v>1.0</v>
      </c>
      <c r="C63" s="130">
        <v>0.375</v>
      </c>
      <c r="D63" s="162">
        <v>3.3</v>
      </c>
      <c r="E63" s="162">
        <v>7.07</v>
      </c>
      <c r="F63" s="162">
        <v>9.8</v>
      </c>
      <c r="G63" s="162">
        <v>1.815</v>
      </c>
      <c r="H63" s="162">
        <v>4.242</v>
      </c>
      <c r="I63" s="162">
        <v>2.940000000000001</v>
      </c>
      <c r="J63" s="162">
        <v>1.82</v>
      </c>
      <c r="K63" s="130">
        <v>670.0</v>
      </c>
      <c r="L63" s="164"/>
      <c r="M63" s="165"/>
      <c r="N63" s="162"/>
      <c r="O63" s="162"/>
      <c r="P63" s="162"/>
      <c r="Q63" s="166"/>
      <c r="S63" s="166"/>
      <c r="T63" s="163"/>
    </row>
    <row r="64" ht="15.75" customHeight="1">
      <c r="A64" s="130">
        <v>1016.0</v>
      </c>
      <c r="B64" s="130">
        <v>1.0</v>
      </c>
      <c r="C64" s="130">
        <v>0.375</v>
      </c>
      <c r="D64" s="162">
        <v>3.3</v>
      </c>
      <c r="E64" s="162">
        <v>7.07</v>
      </c>
      <c r="F64" s="162">
        <v>9.8</v>
      </c>
      <c r="G64" s="162">
        <v>1.815</v>
      </c>
      <c r="H64" s="162">
        <v>4.242</v>
      </c>
      <c r="I64" s="162">
        <v>2.940000000000001</v>
      </c>
      <c r="J64" s="162">
        <v>1.82</v>
      </c>
      <c r="K64" s="130">
        <v>405.0</v>
      </c>
      <c r="L64" s="164"/>
      <c r="M64" s="165"/>
      <c r="N64" s="162"/>
      <c r="O64" s="162"/>
      <c r="P64" s="162"/>
      <c r="Q64" s="166"/>
      <c r="S64" s="166"/>
      <c r="T64" s="163"/>
    </row>
    <row r="65" ht="15.75" customHeight="1">
      <c r="A65" s="130">
        <v>1021.0</v>
      </c>
      <c r="B65" s="130">
        <v>1.25</v>
      </c>
      <c r="C65" s="130">
        <v>0.375</v>
      </c>
      <c r="D65" s="162">
        <v>3.66</v>
      </c>
      <c r="E65" s="162">
        <v>6.97</v>
      </c>
      <c r="F65" s="162">
        <v>9.45</v>
      </c>
      <c r="G65" s="162">
        <v>2.0130000000000003</v>
      </c>
      <c r="H65" s="162">
        <v>4.1819999999999995</v>
      </c>
      <c r="I65" s="162">
        <v>2.8350000000000004</v>
      </c>
      <c r="J65" s="162">
        <v>2.01</v>
      </c>
      <c r="K65" s="130">
        <v>360.0</v>
      </c>
      <c r="L65" s="164"/>
      <c r="M65" s="165"/>
      <c r="N65" s="162"/>
      <c r="O65" s="162"/>
      <c r="P65" s="162"/>
      <c r="Q65" s="166"/>
      <c r="S65" s="166"/>
      <c r="T65" s="163"/>
    </row>
    <row r="66" ht="15.75" customHeight="1">
      <c r="A66" s="130">
        <v>1022.0</v>
      </c>
      <c r="B66" s="130">
        <v>1.25</v>
      </c>
      <c r="C66" s="130">
        <v>0.375</v>
      </c>
      <c r="D66" s="162">
        <v>3.66</v>
      </c>
      <c r="E66" s="162">
        <v>6.97</v>
      </c>
      <c r="F66" s="162">
        <v>9.45</v>
      </c>
      <c r="G66" s="162">
        <v>2.0130000000000003</v>
      </c>
      <c r="H66" s="162">
        <v>4.1819999999999995</v>
      </c>
      <c r="I66" s="162">
        <v>2.8350000000000004</v>
      </c>
      <c r="J66" s="162">
        <v>2.01</v>
      </c>
      <c r="K66" s="130">
        <v>360.0</v>
      </c>
      <c r="L66" s="164"/>
      <c r="M66" s="165"/>
      <c r="N66" s="162"/>
      <c r="O66" s="162"/>
      <c r="P66" s="162"/>
      <c r="Q66" s="166"/>
      <c r="S66" s="166"/>
      <c r="T66" s="163"/>
    </row>
    <row r="67" ht="15.75" customHeight="1">
      <c r="A67" s="130">
        <v>1028.0</v>
      </c>
      <c r="B67" s="130">
        <v>0.5</v>
      </c>
      <c r="C67" s="130">
        <v>0.8125</v>
      </c>
      <c r="D67" s="162">
        <v>2.86</v>
      </c>
      <c r="E67" s="162">
        <v>5.85</v>
      </c>
      <c r="F67" s="162">
        <v>8.09</v>
      </c>
      <c r="G67" s="162">
        <v>1.573</v>
      </c>
      <c r="H67" s="162">
        <v>3.51</v>
      </c>
      <c r="I67" s="162">
        <v>2.4270000000000005</v>
      </c>
      <c r="J67" s="162">
        <v>1.57</v>
      </c>
      <c r="K67" s="130">
        <v>410.0</v>
      </c>
      <c r="L67" s="164"/>
      <c r="M67" s="165"/>
      <c r="N67" s="162"/>
      <c r="O67" s="162"/>
      <c r="P67" s="162"/>
      <c r="Q67" s="166"/>
      <c r="S67" s="166"/>
      <c r="T67" s="163"/>
    </row>
    <row r="68" ht="15.75" customHeight="1">
      <c r="A68" s="130">
        <v>1041.0</v>
      </c>
      <c r="B68" s="130">
        <v>2.5</v>
      </c>
      <c r="C68" s="130">
        <v>1.125</v>
      </c>
      <c r="D68" s="162">
        <v>9.09</v>
      </c>
      <c r="E68" s="162">
        <v>15.55</v>
      </c>
      <c r="F68" s="162">
        <v>19.97</v>
      </c>
      <c r="G68" s="162">
        <v>4.9995</v>
      </c>
      <c r="H68" s="162">
        <v>9.33</v>
      </c>
      <c r="I68" s="162">
        <v>5.9910000000000005</v>
      </c>
      <c r="J68" s="162">
        <v>5.0</v>
      </c>
      <c r="K68" s="130">
        <v>85.0</v>
      </c>
      <c r="L68" s="164"/>
      <c r="M68" s="165"/>
      <c r="N68" s="162"/>
      <c r="O68" s="162"/>
      <c r="P68" s="162"/>
      <c r="Q68" s="166"/>
      <c r="S68" s="166"/>
      <c r="T68" s="163"/>
    </row>
    <row r="69" ht="15.75" customHeight="1">
      <c r="A69" s="130">
        <v>1042.0</v>
      </c>
      <c r="B69" s="130">
        <v>2.5</v>
      </c>
      <c r="C69" s="130">
        <v>1.125</v>
      </c>
      <c r="D69" s="162">
        <v>9.09</v>
      </c>
      <c r="E69" s="162">
        <v>15.55</v>
      </c>
      <c r="F69" s="162">
        <v>19.97</v>
      </c>
      <c r="G69" s="162">
        <v>4.9995</v>
      </c>
      <c r="H69" s="162">
        <v>9.33</v>
      </c>
      <c r="I69" s="162">
        <v>5.9910000000000005</v>
      </c>
      <c r="J69" s="162">
        <v>5.0</v>
      </c>
      <c r="K69" s="130">
        <v>95.0</v>
      </c>
      <c r="L69" s="164"/>
      <c r="M69" s="165"/>
      <c r="N69" s="162"/>
      <c r="O69" s="162"/>
      <c r="P69" s="162"/>
      <c r="Q69" s="166"/>
      <c r="S69" s="166"/>
      <c r="T69" s="163"/>
    </row>
    <row r="70" ht="15.75" customHeight="1">
      <c r="A70" s="130">
        <v>1043.0</v>
      </c>
      <c r="B70" s="130">
        <v>2.0</v>
      </c>
      <c r="C70" s="130">
        <v>0.5</v>
      </c>
      <c r="D70" s="162">
        <v>7.57</v>
      </c>
      <c r="E70" s="162">
        <v>13.16</v>
      </c>
      <c r="F70" s="162">
        <v>17.31</v>
      </c>
      <c r="G70" s="162">
        <v>4.163500000000001</v>
      </c>
      <c r="H70" s="162">
        <v>7.896</v>
      </c>
      <c r="I70" s="162">
        <v>5.1930000000000005</v>
      </c>
      <c r="J70" s="162">
        <v>4.16</v>
      </c>
      <c r="K70" s="130">
        <v>150.0</v>
      </c>
      <c r="L70" s="164"/>
      <c r="M70" s="165"/>
      <c r="N70" s="162"/>
      <c r="O70" s="162"/>
      <c r="P70" s="162"/>
      <c r="Q70" s="166"/>
      <c r="S70" s="166"/>
      <c r="T70" s="163"/>
    </row>
    <row r="71" ht="15.75" customHeight="1">
      <c r="A71" s="130">
        <v>1045.0</v>
      </c>
      <c r="B71" s="130">
        <v>0.75</v>
      </c>
      <c r="C71" s="130">
        <v>0.4375</v>
      </c>
      <c r="D71" s="162">
        <v>3.11</v>
      </c>
      <c r="E71" s="162">
        <v>6.23</v>
      </c>
      <c r="F71" s="162">
        <v>8.65</v>
      </c>
      <c r="G71" s="162">
        <v>1.7105000000000001</v>
      </c>
      <c r="H71" s="162">
        <v>3.738</v>
      </c>
      <c r="I71" s="162">
        <v>2.5950000000000006</v>
      </c>
      <c r="J71" s="162">
        <v>1.71</v>
      </c>
      <c r="K71" s="130">
        <v>360.0</v>
      </c>
      <c r="L71" s="164"/>
      <c r="M71" s="165"/>
      <c r="N71" s="162"/>
      <c r="O71" s="162"/>
      <c r="P71" s="162"/>
      <c r="Q71" s="166"/>
      <c r="S71" s="166"/>
      <c r="T71" s="163"/>
    </row>
    <row r="72" ht="15.75" customHeight="1">
      <c r="A72" s="130">
        <v>1046.0</v>
      </c>
      <c r="B72" s="130">
        <v>0.75</v>
      </c>
      <c r="C72" s="130">
        <v>0.4375</v>
      </c>
      <c r="D72" s="162">
        <v>2.88</v>
      </c>
      <c r="E72" s="162">
        <v>5.85</v>
      </c>
      <c r="F72" s="162">
        <v>8.09</v>
      </c>
      <c r="G72" s="162">
        <v>1.584</v>
      </c>
      <c r="H72" s="162">
        <v>3.51</v>
      </c>
      <c r="I72" s="162">
        <v>2.4270000000000005</v>
      </c>
      <c r="J72" s="162">
        <v>1.58</v>
      </c>
      <c r="K72" s="130">
        <v>1135.0</v>
      </c>
      <c r="L72" s="164"/>
      <c r="M72" s="165"/>
      <c r="N72" s="162"/>
      <c r="O72" s="162"/>
      <c r="P72" s="162"/>
      <c r="Q72" s="166"/>
      <c r="S72" s="166"/>
      <c r="T72" s="163"/>
    </row>
    <row r="73" ht="15.75" customHeight="1">
      <c r="A73" s="130">
        <v>1047.0</v>
      </c>
      <c r="B73" s="130">
        <v>0.75</v>
      </c>
      <c r="C73" s="130">
        <v>0.4375</v>
      </c>
      <c r="D73" s="162">
        <v>2.88</v>
      </c>
      <c r="E73" s="162">
        <v>5.87</v>
      </c>
      <c r="F73" s="162">
        <v>8.13</v>
      </c>
      <c r="G73" s="162">
        <v>1.584</v>
      </c>
      <c r="H73" s="162">
        <v>3.522</v>
      </c>
      <c r="I73" s="162">
        <v>2.4390000000000005</v>
      </c>
      <c r="J73" s="162">
        <v>1.58</v>
      </c>
      <c r="K73" s="130">
        <v>430.0</v>
      </c>
      <c r="L73" s="164"/>
      <c r="M73" s="165"/>
      <c r="N73" s="162"/>
      <c r="O73" s="162"/>
      <c r="P73" s="162"/>
      <c r="Q73" s="166"/>
      <c r="S73" s="166"/>
      <c r="T73" s="163"/>
    </row>
    <row r="74" ht="15.75" customHeight="1">
      <c r="A74" s="130">
        <v>1050.0</v>
      </c>
      <c r="B74" s="130">
        <v>1.0</v>
      </c>
      <c r="C74" s="130">
        <v>0.375</v>
      </c>
      <c r="D74" s="162">
        <v>3.49</v>
      </c>
      <c r="E74" s="162">
        <v>6.76</v>
      </c>
      <c r="F74" s="162">
        <v>9.15</v>
      </c>
      <c r="G74" s="162">
        <v>1.9195000000000002</v>
      </c>
      <c r="H74" s="162">
        <v>4.056</v>
      </c>
      <c r="I74" s="162">
        <v>2.7450000000000006</v>
      </c>
      <c r="J74" s="162">
        <v>1.92</v>
      </c>
      <c r="K74" s="130">
        <v>350.0</v>
      </c>
      <c r="L74" s="164"/>
      <c r="M74" s="165"/>
      <c r="N74" s="162"/>
      <c r="O74" s="162"/>
      <c r="P74" s="162"/>
      <c r="Q74" s="166"/>
      <c r="S74" s="166"/>
      <c r="T74" s="163"/>
    </row>
    <row r="75" ht="15.75" customHeight="1">
      <c r="A75" s="130">
        <v>1054.0</v>
      </c>
      <c r="B75" s="130">
        <v>1.25</v>
      </c>
      <c r="C75" s="130">
        <v>0.4375</v>
      </c>
      <c r="D75" s="162">
        <v>3.68</v>
      </c>
      <c r="E75" s="162">
        <v>6.94</v>
      </c>
      <c r="F75" s="162">
        <v>9.42</v>
      </c>
      <c r="G75" s="162">
        <v>2.0240000000000005</v>
      </c>
      <c r="H75" s="162">
        <v>4.164</v>
      </c>
      <c r="I75" s="162">
        <v>2.8260000000000005</v>
      </c>
      <c r="J75" s="162">
        <v>2.02</v>
      </c>
      <c r="K75" s="130">
        <v>450.0</v>
      </c>
      <c r="L75" s="164"/>
      <c r="M75" s="165"/>
      <c r="N75" s="162"/>
      <c r="O75" s="162"/>
      <c r="P75" s="162"/>
      <c r="Q75" s="166"/>
      <c r="S75" s="166"/>
      <c r="T75" s="163"/>
    </row>
    <row r="76" ht="15.75" customHeight="1">
      <c r="A76" s="130">
        <v>1057.0</v>
      </c>
      <c r="B76" s="130">
        <v>1.0</v>
      </c>
      <c r="C76" s="130">
        <v>0.5625</v>
      </c>
      <c r="D76" s="162">
        <v>2.4</v>
      </c>
      <c r="E76" s="162">
        <v>5.14</v>
      </c>
      <c r="F76" s="162">
        <v>7.11</v>
      </c>
      <c r="G76" s="162">
        <v>1.32</v>
      </c>
      <c r="H76" s="162">
        <v>3.0839999999999996</v>
      </c>
      <c r="I76" s="162">
        <v>2.1330000000000005</v>
      </c>
      <c r="J76" s="162">
        <v>1.32</v>
      </c>
      <c r="K76" s="130">
        <v>730.0</v>
      </c>
      <c r="L76" s="164"/>
      <c r="M76" s="165"/>
      <c r="N76" s="162"/>
      <c r="O76" s="162"/>
      <c r="P76" s="162"/>
      <c r="Q76" s="166"/>
      <c r="S76" s="166"/>
      <c r="T76" s="163"/>
    </row>
    <row r="77" ht="15.75" customHeight="1">
      <c r="A77" s="130">
        <v>1058.0</v>
      </c>
      <c r="B77" s="130">
        <v>1.0</v>
      </c>
      <c r="C77" s="130">
        <v>0.5</v>
      </c>
      <c r="D77" s="162">
        <v>3.3</v>
      </c>
      <c r="E77" s="162">
        <v>7.35</v>
      </c>
      <c r="F77" s="162">
        <v>10.3</v>
      </c>
      <c r="G77" s="162">
        <v>1.815</v>
      </c>
      <c r="H77" s="162">
        <v>4.409999999999999</v>
      </c>
      <c r="I77" s="162">
        <v>3.0900000000000007</v>
      </c>
      <c r="J77" s="162">
        <v>1.82</v>
      </c>
      <c r="K77" s="130">
        <v>520.0</v>
      </c>
      <c r="L77" s="164"/>
      <c r="M77" s="165"/>
      <c r="N77" s="162"/>
      <c r="O77" s="162"/>
      <c r="P77" s="162"/>
      <c r="Q77" s="166"/>
      <c r="S77" s="166"/>
      <c r="T77" s="163"/>
    </row>
    <row r="78" ht="15.75" customHeight="1">
      <c r="A78" s="130">
        <v>1060.0</v>
      </c>
      <c r="B78" s="130">
        <v>1.0</v>
      </c>
      <c r="C78" s="130">
        <v>0.5</v>
      </c>
      <c r="D78" s="162">
        <v>3.3</v>
      </c>
      <c r="E78" s="162">
        <v>7.35</v>
      </c>
      <c r="F78" s="162">
        <v>10.3</v>
      </c>
      <c r="G78" s="162">
        <v>1.815</v>
      </c>
      <c r="H78" s="162">
        <v>4.409999999999999</v>
      </c>
      <c r="I78" s="162">
        <v>3.0900000000000007</v>
      </c>
      <c r="J78" s="162">
        <v>1.82</v>
      </c>
      <c r="K78" s="130">
        <v>570.0</v>
      </c>
      <c r="L78" s="164"/>
      <c r="M78" s="165"/>
      <c r="N78" s="162"/>
      <c r="O78" s="162"/>
      <c r="P78" s="162"/>
      <c r="Q78" s="166"/>
      <c r="S78" s="166"/>
      <c r="T78" s="163"/>
    </row>
    <row r="79" ht="15.75" customHeight="1">
      <c r="A79" s="130">
        <v>1064.0</v>
      </c>
      <c r="B79" s="130">
        <v>0.75</v>
      </c>
      <c r="C79" s="130">
        <v>0.5</v>
      </c>
      <c r="D79" s="162">
        <v>2.24</v>
      </c>
      <c r="E79" s="162">
        <v>4.95</v>
      </c>
      <c r="F79" s="162">
        <v>6.96</v>
      </c>
      <c r="G79" s="162">
        <v>1.2320000000000002</v>
      </c>
      <c r="H79" s="162">
        <v>2.97</v>
      </c>
      <c r="I79" s="162">
        <v>2.088</v>
      </c>
      <c r="J79" s="162">
        <v>1.23</v>
      </c>
      <c r="K79" s="130">
        <v>860.0</v>
      </c>
      <c r="L79" s="164"/>
      <c r="M79" s="165"/>
      <c r="N79" s="162"/>
      <c r="O79" s="162"/>
      <c r="P79" s="162"/>
      <c r="Q79" s="166"/>
      <c r="S79" s="166"/>
      <c r="T79" s="163"/>
    </row>
    <row r="80" ht="15.75" customHeight="1">
      <c r="A80" s="130">
        <v>1074.0</v>
      </c>
      <c r="B80" s="130">
        <v>1.0</v>
      </c>
      <c r="C80" s="130">
        <v>0.4375</v>
      </c>
      <c r="D80" s="162">
        <v>3.5</v>
      </c>
      <c r="E80" s="162">
        <v>6.76</v>
      </c>
      <c r="F80" s="162">
        <v>9.22</v>
      </c>
      <c r="G80" s="162">
        <v>1.9250000000000003</v>
      </c>
      <c r="H80" s="162">
        <v>4.056</v>
      </c>
      <c r="I80" s="162">
        <v>2.7660000000000005</v>
      </c>
      <c r="J80" s="162">
        <v>1.93</v>
      </c>
      <c r="K80" s="130">
        <v>350.0</v>
      </c>
      <c r="L80" s="164"/>
      <c r="M80" s="165"/>
      <c r="N80" s="162"/>
      <c r="O80" s="162"/>
      <c r="P80" s="162"/>
      <c r="Q80" s="166"/>
      <c r="S80" s="166"/>
      <c r="T80" s="163"/>
    </row>
    <row r="81" ht="15.75" customHeight="1">
      <c r="A81" s="130">
        <v>1075.0</v>
      </c>
      <c r="B81" s="130">
        <v>1.0</v>
      </c>
      <c r="C81" s="130">
        <v>0.4375</v>
      </c>
      <c r="D81" s="162">
        <v>3.5</v>
      </c>
      <c r="E81" s="162">
        <v>6.76</v>
      </c>
      <c r="F81" s="162">
        <v>9.22</v>
      </c>
      <c r="G81" s="162">
        <v>1.9250000000000003</v>
      </c>
      <c r="H81" s="162">
        <v>4.056</v>
      </c>
      <c r="I81" s="162">
        <v>2.7660000000000005</v>
      </c>
      <c r="J81" s="162">
        <v>1.93</v>
      </c>
      <c r="K81" s="130">
        <v>360.0</v>
      </c>
      <c r="L81" s="164"/>
      <c r="M81" s="165"/>
      <c r="N81" s="162"/>
      <c r="O81" s="162"/>
      <c r="P81" s="162"/>
      <c r="Q81" s="166"/>
      <c r="S81" s="166"/>
      <c r="T81" s="163"/>
    </row>
    <row r="82" ht="15.75" customHeight="1">
      <c r="A82" s="130">
        <v>1078.0</v>
      </c>
      <c r="B82" s="130">
        <v>3.5</v>
      </c>
      <c r="C82" s="130">
        <v>0.625</v>
      </c>
      <c r="D82" s="162">
        <v>10.65</v>
      </c>
      <c r="E82" s="162">
        <v>18.34</v>
      </c>
      <c r="F82" s="162">
        <v>23.27</v>
      </c>
      <c r="G82" s="162">
        <v>5.857500000000001</v>
      </c>
      <c r="H82" s="162">
        <v>11.004</v>
      </c>
      <c r="I82" s="162">
        <v>6.981000000000001</v>
      </c>
      <c r="J82" s="162">
        <v>5.86</v>
      </c>
      <c r="K82" s="130">
        <v>100.0</v>
      </c>
      <c r="L82" s="164"/>
      <c r="M82" s="165"/>
      <c r="N82" s="162"/>
      <c r="O82" s="162"/>
      <c r="P82" s="162"/>
      <c r="Q82" s="166"/>
      <c r="S82" s="166"/>
      <c r="T82" s="163"/>
    </row>
    <row r="83" ht="15.75" customHeight="1">
      <c r="A83" s="130">
        <v>1087.0</v>
      </c>
      <c r="B83" s="130">
        <v>2.0</v>
      </c>
      <c r="C83" s="130">
        <v>0.5</v>
      </c>
      <c r="D83" s="162">
        <v>5.45</v>
      </c>
      <c r="E83" s="162">
        <v>10.45</v>
      </c>
      <c r="F83" s="162">
        <v>13.84</v>
      </c>
      <c r="G83" s="162">
        <v>2.9975000000000005</v>
      </c>
      <c r="H83" s="162">
        <v>6.27</v>
      </c>
      <c r="I83" s="162">
        <v>4.152</v>
      </c>
      <c r="J83" s="162">
        <v>3.0</v>
      </c>
      <c r="K83" s="130">
        <v>210.0</v>
      </c>
      <c r="L83" s="164"/>
      <c r="M83" s="165"/>
      <c r="N83" s="162"/>
      <c r="O83" s="162"/>
      <c r="P83" s="162"/>
      <c r="Q83" s="166"/>
      <c r="S83" s="166"/>
      <c r="T83" s="163"/>
    </row>
    <row r="84" ht="15.75" customHeight="1">
      <c r="A84" s="130">
        <v>1088.0</v>
      </c>
      <c r="B84" s="130">
        <v>2.0</v>
      </c>
      <c r="C84" s="130">
        <v>0.5</v>
      </c>
      <c r="D84" s="162">
        <v>5.45</v>
      </c>
      <c r="E84" s="162">
        <v>10.45</v>
      </c>
      <c r="F84" s="162">
        <v>13.84</v>
      </c>
      <c r="G84" s="162">
        <v>2.9975000000000005</v>
      </c>
      <c r="H84" s="162">
        <v>6.27</v>
      </c>
      <c r="I84" s="162">
        <v>4.152</v>
      </c>
      <c r="J84" s="162">
        <v>3.0</v>
      </c>
      <c r="K84" s="130">
        <v>200.0</v>
      </c>
      <c r="L84" s="164"/>
      <c r="M84" s="165"/>
      <c r="N84" s="162"/>
      <c r="O84" s="162"/>
      <c r="P84" s="162"/>
      <c r="Q84" s="166"/>
      <c r="S84" s="166"/>
      <c r="T84" s="163"/>
    </row>
    <row r="85" ht="15.75" customHeight="1">
      <c r="A85" s="130">
        <v>1091.0</v>
      </c>
      <c r="B85" s="130">
        <v>1.25</v>
      </c>
      <c r="C85" s="130">
        <v>0.75</v>
      </c>
      <c r="D85" s="162">
        <v>4.77</v>
      </c>
      <c r="E85" s="162">
        <v>8.8</v>
      </c>
      <c r="F85" s="162">
        <v>11.53</v>
      </c>
      <c r="G85" s="162">
        <v>2.6235</v>
      </c>
      <c r="H85" s="162">
        <v>5.28</v>
      </c>
      <c r="I85" s="162">
        <v>3.4590000000000005</v>
      </c>
      <c r="J85" s="162">
        <v>2.62</v>
      </c>
      <c r="K85" s="130">
        <v>270.0</v>
      </c>
      <c r="L85" s="164"/>
      <c r="M85" s="165"/>
      <c r="N85" s="162"/>
      <c r="O85" s="162"/>
      <c r="P85" s="162"/>
      <c r="Q85" s="166"/>
      <c r="S85" s="166"/>
      <c r="T85" s="163"/>
    </row>
    <row r="86" ht="15.75" customHeight="1">
      <c r="A86" s="130">
        <v>1092.0</v>
      </c>
      <c r="B86" s="130">
        <v>1.25</v>
      </c>
      <c r="C86" s="130">
        <v>0.75</v>
      </c>
      <c r="D86" s="162">
        <v>4.77</v>
      </c>
      <c r="E86" s="162">
        <v>8.8</v>
      </c>
      <c r="F86" s="162">
        <v>11.53</v>
      </c>
      <c r="G86" s="162">
        <v>2.6235</v>
      </c>
      <c r="H86" s="162">
        <v>5.28</v>
      </c>
      <c r="I86" s="162">
        <v>3.4590000000000005</v>
      </c>
      <c r="J86" s="162">
        <v>2.62</v>
      </c>
      <c r="K86" s="130">
        <v>270.0</v>
      </c>
      <c r="L86" s="164"/>
      <c r="M86" s="165"/>
      <c r="N86" s="162"/>
      <c r="O86" s="162"/>
      <c r="P86" s="162"/>
      <c r="Q86" s="166"/>
      <c r="S86" s="166"/>
      <c r="T86" s="163"/>
    </row>
    <row r="87" ht="15.75" customHeight="1">
      <c r="A87" s="130">
        <v>1094.0</v>
      </c>
      <c r="B87" s="130">
        <v>1.5</v>
      </c>
      <c r="C87" s="130">
        <v>0.375</v>
      </c>
      <c r="D87" s="162">
        <v>3.76</v>
      </c>
      <c r="E87" s="162">
        <v>7.24</v>
      </c>
      <c r="F87" s="162">
        <v>9.8</v>
      </c>
      <c r="G87" s="162">
        <v>2.068</v>
      </c>
      <c r="H87" s="162">
        <v>4.344</v>
      </c>
      <c r="I87" s="162">
        <v>2.940000000000001</v>
      </c>
      <c r="J87" s="162">
        <v>2.07</v>
      </c>
      <c r="K87" s="130">
        <v>210.0</v>
      </c>
      <c r="L87" s="164"/>
      <c r="M87" s="165"/>
      <c r="N87" s="162"/>
      <c r="O87" s="162"/>
      <c r="P87" s="162"/>
      <c r="Q87" s="166"/>
      <c r="S87" s="166"/>
      <c r="T87" s="163"/>
    </row>
    <row r="88" ht="15.75" customHeight="1">
      <c r="A88" s="130">
        <v>1200.0</v>
      </c>
      <c r="B88" s="130">
        <v>0.5</v>
      </c>
      <c r="C88" s="130">
        <v>0.3125</v>
      </c>
      <c r="D88" s="162">
        <v>2.38</v>
      </c>
      <c r="E88" s="162">
        <v>5.16</v>
      </c>
      <c r="F88" s="162">
        <v>7.54</v>
      </c>
      <c r="G88" s="162">
        <v>1.309</v>
      </c>
      <c r="H88" s="162">
        <v>3.096</v>
      </c>
      <c r="I88" s="162">
        <v>2.2620000000000005</v>
      </c>
      <c r="J88" s="162">
        <v>1.31</v>
      </c>
      <c r="K88" s="130">
        <v>740.0</v>
      </c>
      <c r="L88" s="164"/>
      <c r="M88" s="165"/>
      <c r="N88" s="162"/>
      <c r="O88" s="162"/>
      <c r="P88" s="162"/>
      <c r="Q88" s="166"/>
      <c r="S88" s="166"/>
      <c r="T88" s="163"/>
    </row>
    <row r="89" ht="15.75" customHeight="1">
      <c r="A89" s="130">
        <v>1201.0</v>
      </c>
      <c r="B89" s="130">
        <v>0.75</v>
      </c>
      <c r="C89" s="130">
        <v>0.375</v>
      </c>
      <c r="D89" s="162">
        <v>2.76</v>
      </c>
      <c r="E89" s="162">
        <v>5.68</v>
      </c>
      <c r="F89" s="162">
        <v>7.9</v>
      </c>
      <c r="G89" s="162">
        <v>1.518</v>
      </c>
      <c r="H89" s="162">
        <v>3.408</v>
      </c>
      <c r="I89" s="162">
        <v>2.3700000000000006</v>
      </c>
      <c r="J89" s="162">
        <v>1.52</v>
      </c>
      <c r="K89" s="130">
        <v>480.0</v>
      </c>
      <c r="L89" s="164"/>
      <c r="M89" s="165"/>
      <c r="N89" s="162"/>
      <c r="O89" s="162"/>
      <c r="P89" s="162"/>
      <c r="Q89" s="166"/>
      <c r="S89" s="166"/>
      <c r="T89" s="163"/>
    </row>
    <row r="90" ht="15.75" customHeight="1">
      <c r="A90" s="130">
        <v>1202.0</v>
      </c>
      <c r="B90" s="130">
        <v>1.0</v>
      </c>
      <c r="C90" s="130">
        <v>0.375</v>
      </c>
      <c r="D90" s="162">
        <v>3.56</v>
      </c>
      <c r="E90" s="162">
        <v>6.82</v>
      </c>
      <c r="F90" s="162">
        <v>9.6</v>
      </c>
      <c r="G90" s="162">
        <v>1.9580000000000002</v>
      </c>
      <c r="H90" s="162">
        <v>4.092</v>
      </c>
      <c r="I90" s="162">
        <v>2.8800000000000003</v>
      </c>
      <c r="J90" s="162">
        <v>1.96</v>
      </c>
      <c r="K90" s="130">
        <v>340.0</v>
      </c>
      <c r="L90" s="164"/>
      <c r="M90" s="165"/>
      <c r="N90" s="162"/>
      <c r="O90" s="162"/>
      <c r="P90" s="162"/>
      <c r="Q90" s="166"/>
      <c r="S90" s="166"/>
      <c r="T90" s="163"/>
    </row>
    <row r="91" ht="15.75" customHeight="1">
      <c r="A91" s="130">
        <v>1203.0</v>
      </c>
      <c r="B91" s="130">
        <v>1.5</v>
      </c>
      <c r="C91" s="130">
        <v>0.375</v>
      </c>
      <c r="D91" s="162">
        <v>4.75</v>
      </c>
      <c r="E91" s="162">
        <v>8.58</v>
      </c>
      <c r="F91" s="162">
        <v>11.44</v>
      </c>
      <c r="G91" s="162">
        <v>2.6125000000000003</v>
      </c>
      <c r="H91" s="162">
        <v>5.148</v>
      </c>
      <c r="I91" s="162">
        <v>3.4320000000000004</v>
      </c>
      <c r="J91" s="162">
        <v>2.61</v>
      </c>
      <c r="K91" s="130">
        <v>305.0</v>
      </c>
      <c r="L91" s="164"/>
      <c r="M91" s="165"/>
      <c r="N91" s="162"/>
      <c r="O91" s="162"/>
      <c r="P91" s="162"/>
      <c r="Q91" s="166"/>
      <c r="S91" s="166"/>
      <c r="T91" s="163"/>
    </row>
    <row r="92" ht="15.75" customHeight="1">
      <c r="A92" s="130">
        <v>1204.0</v>
      </c>
      <c r="B92" s="130">
        <v>2.25</v>
      </c>
      <c r="C92" s="130">
        <v>0.375</v>
      </c>
      <c r="D92" s="162">
        <v>6.09</v>
      </c>
      <c r="E92" s="162">
        <v>11.3</v>
      </c>
      <c r="F92" s="162">
        <v>14.88</v>
      </c>
      <c r="G92" s="162">
        <v>3.3495000000000004</v>
      </c>
      <c r="H92" s="162">
        <v>6.78</v>
      </c>
      <c r="I92" s="162">
        <v>4.464000000000001</v>
      </c>
      <c r="J92" s="162">
        <v>3.35</v>
      </c>
      <c r="K92" s="130">
        <v>195.0</v>
      </c>
      <c r="L92" s="164"/>
      <c r="M92" s="165"/>
      <c r="N92" s="162"/>
      <c r="O92" s="162"/>
      <c r="P92" s="162"/>
      <c r="Q92" s="166"/>
      <c r="S92" s="166"/>
      <c r="T92" s="163"/>
    </row>
    <row r="93" ht="15.75" customHeight="1">
      <c r="A93" s="130">
        <v>1205.0</v>
      </c>
      <c r="B93" s="130">
        <v>0.75</v>
      </c>
      <c r="C93" s="130">
        <v>0.375</v>
      </c>
      <c r="D93" s="162">
        <v>3.39</v>
      </c>
      <c r="E93" s="162">
        <v>7.55</v>
      </c>
      <c r="F93" s="162">
        <v>10.58</v>
      </c>
      <c r="G93" s="162">
        <v>1.8645000000000003</v>
      </c>
      <c r="H93" s="162">
        <v>4.529999999999999</v>
      </c>
      <c r="I93" s="162">
        <v>3.1740000000000004</v>
      </c>
      <c r="J93" s="162">
        <v>1.86</v>
      </c>
      <c r="K93" s="130">
        <v>680.0</v>
      </c>
      <c r="L93" s="164"/>
      <c r="M93" s="165"/>
      <c r="N93" s="162"/>
      <c r="O93" s="162"/>
      <c r="P93" s="162"/>
      <c r="Q93" s="166"/>
      <c r="S93" s="166"/>
      <c r="T93" s="163"/>
    </row>
    <row r="94" ht="15.75" customHeight="1">
      <c r="A94" s="130">
        <v>1206.0</v>
      </c>
      <c r="B94" s="130">
        <v>0.75</v>
      </c>
      <c r="C94" s="130">
        <v>0.375</v>
      </c>
      <c r="D94" s="162">
        <v>3.39</v>
      </c>
      <c r="E94" s="162">
        <v>7.55</v>
      </c>
      <c r="F94" s="162">
        <v>10.58</v>
      </c>
      <c r="G94" s="162">
        <v>1.8645000000000003</v>
      </c>
      <c r="H94" s="162">
        <v>4.529999999999999</v>
      </c>
      <c r="I94" s="162">
        <v>3.1740000000000004</v>
      </c>
      <c r="J94" s="162">
        <v>1.86</v>
      </c>
      <c r="K94" s="130">
        <v>530.0</v>
      </c>
      <c r="L94" s="164"/>
      <c r="M94" s="165"/>
      <c r="N94" s="162"/>
      <c r="O94" s="162"/>
      <c r="P94" s="162"/>
      <c r="Q94" s="166"/>
      <c r="S94" s="166"/>
      <c r="T94" s="163"/>
    </row>
    <row r="95" ht="15.75" customHeight="1">
      <c r="A95" s="130">
        <v>1207.0</v>
      </c>
      <c r="B95" s="130">
        <v>2.0</v>
      </c>
      <c r="C95" s="130">
        <v>0.6875</v>
      </c>
      <c r="D95" s="162">
        <v>7.14</v>
      </c>
      <c r="E95" s="162">
        <v>12.92</v>
      </c>
      <c r="F95" s="162">
        <v>15.99</v>
      </c>
      <c r="G95" s="162">
        <v>3.927</v>
      </c>
      <c r="H95" s="162">
        <v>7.752</v>
      </c>
      <c r="I95" s="162">
        <v>4.797000000000001</v>
      </c>
      <c r="J95" s="162">
        <v>3.93</v>
      </c>
      <c r="K95" s="130">
        <v>190.0</v>
      </c>
      <c r="L95" s="164"/>
      <c r="M95" s="165"/>
      <c r="N95" s="162"/>
      <c r="O95" s="162"/>
      <c r="P95" s="162"/>
      <c r="Q95" s="166"/>
      <c r="S95" s="166"/>
      <c r="T95" s="163"/>
    </row>
    <row r="96" ht="15.75" customHeight="1">
      <c r="A96" s="130">
        <v>1222.0</v>
      </c>
      <c r="B96" s="130">
        <v>2.0</v>
      </c>
      <c r="C96" s="130">
        <v>0.5</v>
      </c>
      <c r="D96" s="162">
        <v>5.45</v>
      </c>
      <c r="E96" s="162">
        <v>10.45</v>
      </c>
      <c r="F96" s="162">
        <v>13.84</v>
      </c>
      <c r="G96" s="162">
        <v>2.9975000000000005</v>
      </c>
      <c r="H96" s="162">
        <v>6.27</v>
      </c>
      <c r="I96" s="162">
        <v>4.152</v>
      </c>
      <c r="J96" s="162">
        <v>3.0</v>
      </c>
      <c r="K96" s="130">
        <v>210.0</v>
      </c>
      <c r="L96" s="164"/>
      <c r="M96" s="165"/>
      <c r="N96" s="162"/>
      <c r="O96" s="162"/>
      <c r="P96" s="162"/>
      <c r="Q96" s="166"/>
      <c r="S96" s="166"/>
      <c r="T96" s="163"/>
    </row>
    <row r="97" ht="15.75" customHeight="1">
      <c r="A97" s="130">
        <v>2002.0</v>
      </c>
      <c r="B97" s="130">
        <v>0.75</v>
      </c>
      <c r="C97" s="130">
        <v>0.3125</v>
      </c>
      <c r="D97" s="162">
        <v>2.88</v>
      </c>
      <c r="E97" s="162">
        <v>5.71</v>
      </c>
      <c r="F97" s="162">
        <v>8.09</v>
      </c>
      <c r="G97" s="162">
        <v>1.584</v>
      </c>
      <c r="H97" s="162">
        <v>3.4259999999999997</v>
      </c>
      <c r="I97" s="162">
        <v>2.4270000000000005</v>
      </c>
      <c r="J97" s="162">
        <v>1.58</v>
      </c>
      <c r="K97" s="130">
        <v>570.0</v>
      </c>
      <c r="L97" s="164"/>
      <c r="M97" s="165"/>
      <c r="N97" s="162"/>
      <c r="O97" s="162"/>
      <c r="P97" s="162"/>
      <c r="Q97" s="166"/>
      <c r="S97" s="166"/>
      <c r="T97" s="163"/>
    </row>
    <row r="98" ht="15.75" customHeight="1">
      <c r="A98" s="130">
        <v>2003.0</v>
      </c>
      <c r="B98" s="130">
        <v>1.0</v>
      </c>
      <c r="C98" s="130">
        <v>0.3125</v>
      </c>
      <c r="D98" s="162">
        <v>3.64</v>
      </c>
      <c r="E98" s="162">
        <v>6.89</v>
      </c>
      <c r="F98" s="162">
        <v>9.32</v>
      </c>
      <c r="G98" s="162">
        <v>2.0020000000000002</v>
      </c>
      <c r="H98" s="162">
        <v>4.1339999999999995</v>
      </c>
      <c r="I98" s="162">
        <v>2.7960000000000007</v>
      </c>
      <c r="J98" s="162">
        <v>2.0</v>
      </c>
      <c r="K98" s="130">
        <v>360.0</v>
      </c>
      <c r="L98" s="164"/>
      <c r="M98" s="165"/>
      <c r="N98" s="162"/>
      <c r="O98" s="162"/>
      <c r="P98" s="162"/>
      <c r="Q98" s="166"/>
      <c r="S98" s="166"/>
      <c r="T98" s="163"/>
    </row>
    <row r="99" ht="15.75" customHeight="1">
      <c r="A99" s="130">
        <v>2005.0</v>
      </c>
      <c r="B99" s="130">
        <v>1.0</v>
      </c>
      <c r="C99" s="130">
        <v>0.3125</v>
      </c>
      <c r="D99" s="162">
        <v>1.81</v>
      </c>
      <c r="E99" s="162">
        <v>4.17</v>
      </c>
      <c r="F99" s="162">
        <v>6.01</v>
      </c>
      <c r="G99" s="162">
        <v>0.9955000000000002</v>
      </c>
      <c r="H99" s="162">
        <v>2.502</v>
      </c>
      <c r="I99" s="162">
        <v>1.8030000000000002</v>
      </c>
      <c r="J99" s="162">
        <v>1.0</v>
      </c>
      <c r="K99" s="130">
        <v>800.0</v>
      </c>
      <c r="L99" s="164"/>
      <c r="M99" s="165"/>
      <c r="N99" s="162"/>
      <c r="O99" s="162"/>
      <c r="P99" s="162"/>
      <c r="Q99" s="166"/>
      <c r="S99" s="166"/>
      <c r="T99" s="163"/>
    </row>
    <row r="100" ht="15.75" customHeight="1">
      <c r="A100" s="130">
        <v>2006.0</v>
      </c>
      <c r="B100" s="130">
        <v>1.5</v>
      </c>
      <c r="C100" s="130">
        <v>0.3125</v>
      </c>
      <c r="D100" s="162">
        <v>2.23</v>
      </c>
      <c r="E100" s="162">
        <v>5.18</v>
      </c>
      <c r="F100" s="162">
        <v>7.41</v>
      </c>
      <c r="G100" s="162">
        <v>1.2265000000000001</v>
      </c>
      <c r="H100" s="162">
        <v>3.1079999999999997</v>
      </c>
      <c r="I100" s="162">
        <v>2.2230000000000003</v>
      </c>
      <c r="J100" s="162">
        <v>1.23</v>
      </c>
      <c r="K100" s="130">
        <v>430.0</v>
      </c>
      <c r="L100" s="164"/>
      <c r="M100" s="165"/>
      <c r="N100" s="162"/>
      <c r="O100" s="162"/>
      <c r="P100" s="162"/>
      <c r="Q100" s="166"/>
      <c r="S100" s="166"/>
      <c r="T100" s="163"/>
    </row>
    <row r="101" ht="15.75" customHeight="1">
      <c r="A101" s="130">
        <v>2007.0</v>
      </c>
      <c r="B101" s="130">
        <v>0.75</v>
      </c>
      <c r="C101" s="130">
        <v>0.3125</v>
      </c>
      <c r="D101" s="162">
        <v>1.6</v>
      </c>
      <c r="E101" s="162">
        <v>3.69</v>
      </c>
      <c r="F101" s="162">
        <v>5.4</v>
      </c>
      <c r="G101" s="162">
        <v>0.8800000000000001</v>
      </c>
      <c r="H101" s="162">
        <v>2.214</v>
      </c>
      <c r="I101" s="162">
        <v>1.6200000000000003</v>
      </c>
      <c r="J101" s="162">
        <v>0.88</v>
      </c>
      <c r="K101" s="130">
        <v>810.0</v>
      </c>
      <c r="L101" s="164"/>
      <c r="M101" s="165"/>
      <c r="N101" s="162"/>
      <c r="O101" s="162"/>
      <c r="P101" s="162"/>
      <c r="Q101" s="166"/>
      <c r="S101" s="166"/>
      <c r="T101" s="163"/>
    </row>
    <row r="102" ht="15.75" customHeight="1">
      <c r="A102" s="130">
        <v>2008.0</v>
      </c>
      <c r="B102" s="130">
        <v>1.0</v>
      </c>
      <c r="C102" s="130">
        <v>0.3125</v>
      </c>
      <c r="D102" s="162">
        <v>1.71</v>
      </c>
      <c r="E102" s="162">
        <v>3.78</v>
      </c>
      <c r="F102" s="162">
        <v>5.76</v>
      </c>
      <c r="G102" s="162">
        <v>0.9405</v>
      </c>
      <c r="H102" s="162">
        <v>2.268</v>
      </c>
      <c r="I102" s="162">
        <v>1.7280000000000002</v>
      </c>
      <c r="J102" s="162">
        <v>0.94</v>
      </c>
      <c r="K102" s="130">
        <v>600.0</v>
      </c>
      <c r="L102" s="164"/>
      <c r="M102" s="165"/>
      <c r="N102" s="162"/>
      <c r="O102" s="162"/>
      <c r="P102" s="162"/>
      <c r="Q102" s="166"/>
      <c r="S102" s="166"/>
      <c r="T102" s="163"/>
    </row>
    <row r="103" ht="15.75" customHeight="1">
      <c r="A103" s="130">
        <v>2009.0</v>
      </c>
      <c r="B103" s="130">
        <v>1.25</v>
      </c>
      <c r="C103" s="130">
        <v>0.3125</v>
      </c>
      <c r="D103" s="162">
        <v>1.84</v>
      </c>
      <c r="E103" s="162">
        <v>4.08</v>
      </c>
      <c r="F103" s="162">
        <v>6.13</v>
      </c>
      <c r="G103" s="162">
        <v>1.0120000000000002</v>
      </c>
      <c r="H103" s="162">
        <v>2.448</v>
      </c>
      <c r="I103" s="162">
        <v>1.8390000000000002</v>
      </c>
      <c r="J103" s="162">
        <v>1.01</v>
      </c>
      <c r="K103" s="130">
        <v>500.0</v>
      </c>
      <c r="L103" s="164"/>
      <c r="M103" s="165"/>
      <c r="N103" s="162"/>
      <c r="O103" s="162"/>
      <c r="P103" s="162"/>
      <c r="Q103" s="166"/>
      <c r="S103" s="166"/>
      <c r="T103" s="163"/>
    </row>
    <row r="104" ht="15.75" customHeight="1">
      <c r="A104" s="130">
        <v>2010.0</v>
      </c>
      <c r="B104" s="130">
        <v>0.75</v>
      </c>
      <c r="C104" s="130">
        <v>0.375</v>
      </c>
      <c r="D104" s="162">
        <v>2.52</v>
      </c>
      <c r="E104" s="162">
        <v>5.19</v>
      </c>
      <c r="F104" s="162">
        <v>7.26</v>
      </c>
      <c r="G104" s="162">
        <v>1.3860000000000001</v>
      </c>
      <c r="H104" s="162">
        <v>3.1140000000000003</v>
      </c>
      <c r="I104" s="162">
        <v>2.1780000000000004</v>
      </c>
      <c r="J104" s="162">
        <v>1.39</v>
      </c>
      <c r="K104" s="130">
        <v>760.0</v>
      </c>
      <c r="L104" s="164"/>
      <c r="M104" s="165"/>
      <c r="N104" s="162"/>
      <c r="O104" s="162"/>
      <c r="P104" s="162"/>
      <c r="Q104" s="166"/>
      <c r="S104" s="166"/>
      <c r="T104" s="163"/>
    </row>
    <row r="105" ht="15.75" customHeight="1">
      <c r="A105" s="130">
        <v>2011.0</v>
      </c>
      <c r="B105" s="130">
        <v>0.75</v>
      </c>
      <c r="C105" s="130">
        <v>0.375</v>
      </c>
      <c r="D105" s="162">
        <v>2.52</v>
      </c>
      <c r="E105" s="162">
        <v>5.19</v>
      </c>
      <c r="F105" s="162">
        <v>7.26</v>
      </c>
      <c r="G105" s="162">
        <v>1.3860000000000001</v>
      </c>
      <c r="H105" s="162">
        <v>3.1140000000000003</v>
      </c>
      <c r="I105" s="162">
        <v>2.1780000000000004</v>
      </c>
      <c r="J105" s="162">
        <v>1.39</v>
      </c>
      <c r="K105" s="130">
        <v>760.0</v>
      </c>
      <c r="L105" s="164"/>
      <c r="M105" s="165"/>
      <c r="N105" s="162"/>
      <c r="O105" s="162"/>
      <c r="P105" s="162"/>
      <c r="Q105" s="166"/>
      <c r="S105" s="166"/>
      <c r="T105" s="163"/>
    </row>
    <row r="106" ht="15.75" customHeight="1">
      <c r="A106" s="130">
        <v>2014.0</v>
      </c>
      <c r="B106" s="130">
        <v>0.75</v>
      </c>
      <c r="C106" s="130">
        <v>0.375</v>
      </c>
      <c r="D106" s="162">
        <v>2.52</v>
      </c>
      <c r="E106" s="162">
        <v>5.19</v>
      </c>
      <c r="F106" s="162">
        <v>7.26</v>
      </c>
      <c r="G106" s="162">
        <v>1.3860000000000001</v>
      </c>
      <c r="H106" s="162">
        <v>3.1140000000000003</v>
      </c>
      <c r="I106" s="162">
        <v>2.1780000000000004</v>
      </c>
      <c r="J106" s="162">
        <v>1.39</v>
      </c>
      <c r="K106" s="130">
        <v>635.0</v>
      </c>
      <c r="L106" s="164"/>
      <c r="M106" s="165"/>
      <c r="N106" s="162"/>
      <c r="O106" s="162"/>
      <c r="P106" s="162"/>
      <c r="Q106" s="166"/>
      <c r="S106" s="166"/>
      <c r="T106" s="163"/>
    </row>
    <row r="107" ht="15.75" customHeight="1">
      <c r="A107" s="130">
        <v>2016.0</v>
      </c>
      <c r="B107" s="130">
        <v>0.75</v>
      </c>
      <c r="C107" s="130">
        <v>0.375</v>
      </c>
      <c r="D107" s="162">
        <v>2.52</v>
      </c>
      <c r="E107" s="162">
        <v>5.19</v>
      </c>
      <c r="F107" s="162">
        <v>7.26</v>
      </c>
      <c r="G107" s="162">
        <v>1.3860000000000001</v>
      </c>
      <c r="H107" s="162">
        <v>3.1140000000000003</v>
      </c>
      <c r="I107" s="162">
        <v>2.1780000000000004</v>
      </c>
      <c r="J107" s="162">
        <v>1.39</v>
      </c>
      <c r="K107" s="130">
        <v>760.0</v>
      </c>
      <c r="L107" s="164"/>
      <c r="M107" s="165"/>
      <c r="N107" s="162"/>
      <c r="O107" s="162"/>
      <c r="P107" s="162"/>
      <c r="Q107" s="166"/>
      <c r="S107" s="166"/>
      <c r="T107" s="163"/>
    </row>
    <row r="108" ht="15.75" customHeight="1">
      <c r="A108" s="130">
        <v>2020.0</v>
      </c>
      <c r="B108" s="130">
        <v>1.0</v>
      </c>
      <c r="C108" s="130">
        <v>0.3125</v>
      </c>
      <c r="D108" s="162">
        <v>2.98</v>
      </c>
      <c r="E108" s="162">
        <v>6.04</v>
      </c>
      <c r="F108" s="162">
        <v>8.39</v>
      </c>
      <c r="G108" s="162">
        <v>1.639</v>
      </c>
      <c r="H108" s="162">
        <v>3.6239999999999997</v>
      </c>
      <c r="I108" s="162">
        <v>2.5170000000000003</v>
      </c>
      <c r="J108" s="162">
        <v>1.64</v>
      </c>
      <c r="K108" s="130">
        <v>375.0</v>
      </c>
      <c r="L108" s="164"/>
      <c r="M108" s="165"/>
      <c r="N108" s="162"/>
      <c r="O108" s="162"/>
      <c r="P108" s="162"/>
      <c r="Q108" s="166"/>
      <c r="S108" s="166"/>
      <c r="T108" s="163"/>
    </row>
    <row r="109" ht="15.75" customHeight="1">
      <c r="A109" s="130">
        <v>2021.0</v>
      </c>
      <c r="B109" s="130">
        <v>0.75</v>
      </c>
      <c r="C109" s="130">
        <v>0.3125</v>
      </c>
      <c r="D109" s="162">
        <v>2.53</v>
      </c>
      <c r="E109" s="162">
        <v>5.24</v>
      </c>
      <c r="F109" s="162">
        <v>7.31</v>
      </c>
      <c r="G109" s="162">
        <v>1.3915</v>
      </c>
      <c r="H109" s="162">
        <v>3.144</v>
      </c>
      <c r="I109" s="162">
        <v>2.193</v>
      </c>
      <c r="J109" s="162">
        <v>1.39</v>
      </c>
      <c r="K109" s="130">
        <v>595.0</v>
      </c>
      <c r="L109" s="164"/>
      <c r="M109" s="165"/>
      <c r="N109" s="162"/>
      <c r="O109" s="162"/>
      <c r="P109" s="162"/>
      <c r="Q109" s="166"/>
      <c r="S109" s="166"/>
      <c r="T109" s="163"/>
    </row>
    <row r="110" ht="15.75" customHeight="1">
      <c r="A110" s="130">
        <v>2025.0</v>
      </c>
      <c r="B110" s="130">
        <v>2.0</v>
      </c>
      <c r="C110" s="130">
        <v>0.375</v>
      </c>
      <c r="D110" s="162">
        <v>5.52</v>
      </c>
      <c r="E110" s="162">
        <v>10.55</v>
      </c>
      <c r="F110" s="162">
        <v>14.34</v>
      </c>
      <c r="G110" s="162">
        <v>3.036</v>
      </c>
      <c r="H110" s="162">
        <v>6.33</v>
      </c>
      <c r="I110" s="162">
        <v>4.3020000000000005</v>
      </c>
      <c r="J110" s="162">
        <v>3.04</v>
      </c>
      <c r="K110" s="130">
        <v>205.0</v>
      </c>
      <c r="L110" s="164"/>
      <c r="M110" s="165"/>
      <c r="N110" s="162"/>
      <c r="O110" s="162"/>
      <c r="P110" s="162"/>
      <c r="Q110" s="166"/>
      <c r="S110" s="166"/>
      <c r="T110" s="163"/>
    </row>
    <row r="111" ht="15.75" customHeight="1">
      <c r="A111" s="130">
        <v>2035.0</v>
      </c>
      <c r="B111" s="130">
        <v>0.75</v>
      </c>
      <c r="C111" s="130">
        <v>0.375</v>
      </c>
      <c r="D111" s="162">
        <v>3.03</v>
      </c>
      <c r="E111" s="162">
        <v>6.2</v>
      </c>
      <c r="F111" s="162">
        <v>8.6</v>
      </c>
      <c r="G111" s="162">
        <v>1.6665</v>
      </c>
      <c r="H111" s="162">
        <v>3.7199999999999998</v>
      </c>
      <c r="I111" s="162">
        <v>2.58</v>
      </c>
      <c r="J111" s="162">
        <v>1.67</v>
      </c>
      <c r="K111" s="130">
        <v>300.0</v>
      </c>
      <c r="L111" s="164"/>
      <c r="M111" s="165"/>
      <c r="N111" s="162"/>
      <c r="O111" s="162"/>
      <c r="P111" s="162"/>
      <c r="Q111" s="166"/>
      <c r="S111" s="166"/>
      <c r="T111" s="163"/>
    </row>
    <row r="112" ht="15.75" customHeight="1">
      <c r="A112" s="130">
        <v>2039.0</v>
      </c>
      <c r="B112" s="130">
        <v>3.5</v>
      </c>
      <c r="C112" s="130">
        <v>0.5</v>
      </c>
      <c r="D112" s="162">
        <v>10.72</v>
      </c>
      <c r="E112" s="162">
        <v>18.34</v>
      </c>
      <c r="F112" s="162">
        <v>23.27</v>
      </c>
      <c r="G112" s="162">
        <v>5.896000000000001</v>
      </c>
      <c r="H112" s="162">
        <v>11.004</v>
      </c>
      <c r="I112" s="162">
        <v>6.981000000000001</v>
      </c>
      <c r="J112" s="162">
        <v>5.9</v>
      </c>
      <c r="K112" s="130">
        <v>70.0</v>
      </c>
      <c r="L112" s="164"/>
      <c r="M112" s="165"/>
      <c r="N112" s="162"/>
      <c r="O112" s="162"/>
      <c r="P112" s="162"/>
      <c r="Q112" s="166"/>
      <c r="S112" s="166"/>
      <c r="T112" s="163"/>
    </row>
    <row r="113" ht="15.75" customHeight="1">
      <c r="A113" s="130">
        <v>2083.0</v>
      </c>
      <c r="B113" s="130">
        <v>2.5</v>
      </c>
      <c r="C113" s="130">
        <v>0.375</v>
      </c>
      <c r="D113" s="162">
        <v>8.14</v>
      </c>
      <c r="E113" s="162">
        <v>15.32</v>
      </c>
      <c r="F113" s="162">
        <v>20.13</v>
      </c>
      <c r="G113" s="162">
        <v>4.477</v>
      </c>
      <c r="H113" s="162">
        <v>9.192</v>
      </c>
      <c r="I113" s="162">
        <v>6.039000000000001</v>
      </c>
      <c r="J113" s="162">
        <v>4.48</v>
      </c>
      <c r="K113" s="130">
        <v>140.0</v>
      </c>
      <c r="L113" s="164"/>
      <c r="M113" s="165"/>
      <c r="N113" s="162"/>
      <c r="O113" s="162"/>
      <c r="P113" s="162"/>
      <c r="Q113" s="166"/>
      <c r="S113" s="166"/>
      <c r="T113" s="163"/>
    </row>
    <row r="114" ht="15.75" customHeight="1">
      <c r="A114" s="130">
        <v>2084.0</v>
      </c>
      <c r="B114" s="130">
        <v>3.0</v>
      </c>
      <c r="C114" s="130">
        <v>0.375</v>
      </c>
      <c r="D114" s="162">
        <v>9.18</v>
      </c>
      <c r="E114" s="162">
        <v>16.56</v>
      </c>
      <c r="F114" s="162">
        <v>21.36</v>
      </c>
      <c r="G114" s="162">
        <v>5.049</v>
      </c>
      <c r="H114" s="162">
        <v>9.935999999999998</v>
      </c>
      <c r="I114" s="162">
        <v>6.408</v>
      </c>
      <c r="J114" s="162">
        <v>5.05</v>
      </c>
      <c r="K114" s="130">
        <v>95.0</v>
      </c>
      <c r="L114" s="164"/>
      <c r="M114" s="165"/>
      <c r="N114" s="162"/>
      <c r="O114" s="162"/>
      <c r="P114" s="162"/>
      <c r="Q114" s="166"/>
      <c r="S114" s="166"/>
      <c r="T114" s="163"/>
    </row>
    <row r="115" ht="15.75" customHeight="1">
      <c r="A115" s="130">
        <v>2090.0</v>
      </c>
      <c r="B115" s="130">
        <v>0.75</v>
      </c>
      <c r="C115" s="130">
        <v>0.3125</v>
      </c>
      <c r="D115" s="162">
        <v>2.81</v>
      </c>
      <c r="E115" s="162">
        <v>5.81</v>
      </c>
      <c r="F115" s="162">
        <v>8.01</v>
      </c>
      <c r="G115" s="162">
        <v>1.5455</v>
      </c>
      <c r="H115" s="162">
        <v>3.4859999999999998</v>
      </c>
      <c r="I115" s="162">
        <v>2.4030000000000005</v>
      </c>
      <c r="J115" s="162">
        <v>1.55</v>
      </c>
      <c r="K115" s="130">
        <v>570.0</v>
      </c>
      <c r="L115" s="164"/>
      <c r="M115" s="165"/>
      <c r="N115" s="162"/>
      <c r="O115" s="162"/>
      <c r="P115" s="162"/>
      <c r="Q115" s="166"/>
      <c r="S115" s="166"/>
      <c r="T115" s="163"/>
    </row>
    <row r="116" ht="15.75" customHeight="1">
      <c r="A116" s="130">
        <v>2094.0</v>
      </c>
      <c r="B116" s="130">
        <v>2.0</v>
      </c>
      <c r="C116" s="130">
        <v>0.375</v>
      </c>
      <c r="D116" s="162">
        <v>5.86</v>
      </c>
      <c r="E116" s="162">
        <v>10.7</v>
      </c>
      <c r="F116" s="162">
        <v>13.88</v>
      </c>
      <c r="G116" s="162">
        <v>3.2230000000000003</v>
      </c>
      <c r="H116" s="162">
        <v>6.419999999999999</v>
      </c>
      <c r="I116" s="162">
        <v>4.164000000000001</v>
      </c>
      <c r="J116" s="162">
        <v>3.22</v>
      </c>
      <c r="K116" s="130">
        <v>170.0</v>
      </c>
      <c r="L116" s="164"/>
      <c r="M116" s="165"/>
      <c r="N116" s="162"/>
      <c r="O116" s="162"/>
      <c r="P116" s="162"/>
      <c r="Q116" s="166"/>
      <c r="S116" s="166"/>
      <c r="T116" s="163"/>
    </row>
    <row r="117" ht="15.75" customHeight="1">
      <c r="A117" s="130">
        <v>4000.0</v>
      </c>
      <c r="B117" s="130">
        <v>0.5</v>
      </c>
      <c r="C117" s="130">
        <v>0.375</v>
      </c>
      <c r="D117" s="162">
        <v>1.83</v>
      </c>
      <c r="E117" s="162">
        <v>4.11</v>
      </c>
      <c r="F117" s="162">
        <v>6.01</v>
      </c>
      <c r="G117" s="162">
        <v>1.0065000000000002</v>
      </c>
      <c r="H117" s="162">
        <v>2.466</v>
      </c>
      <c r="I117" s="162">
        <v>1.8030000000000002</v>
      </c>
      <c r="J117" s="162">
        <v>1.01</v>
      </c>
      <c r="K117" s="130">
        <v>960.0</v>
      </c>
      <c r="L117" s="164"/>
      <c r="M117" s="165"/>
      <c r="N117" s="162"/>
      <c r="O117" s="162"/>
      <c r="P117" s="162"/>
      <c r="Q117" s="166"/>
      <c r="S117" s="166"/>
      <c r="T117" s="163"/>
    </row>
    <row r="118" ht="15.75" customHeight="1">
      <c r="A118" s="130">
        <v>4003.0</v>
      </c>
      <c r="B118" s="130">
        <v>0.75</v>
      </c>
      <c r="C118" s="130">
        <v>0.375</v>
      </c>
      <c r="D118" s="162">
        <v>2.09</v>
      </c>
      <c r="E118" s="162">
        <v>4.6</v>
      </c>
      <c r="F118" s="162">
        <v>6.47</v>
      </c>
      <c r="G118" s="162">
        <v>1.1495</v>
      </c>
      <c r="H118" s="162">
        <v>2.76</v>
      </c>
      <c r="I118" s="162">
        <v>1.9410000000000003</v>
      </c>
      <c r="J118" s="162">
        <v>1.15</v>
      </c>
      <c r="K118" s="130">
        <v>795.0</v>
      </c>
      <c r="L118" s="164"/>
      <c r="M118" s="165"/>
      <c r="N118" s="162"/>
      <c r="O118" s="162"/>
      <c r="P118" s="162"/>
      <c r="Q118" s="166"/>
      <c r="S118" s="166"/>
      <c r="T118" s="163"/>
    </row>
    <row r="119" ht="15.75" customHeight="1">
      <c r="A119" s="130">
        <v>4139.0</v>
      </c>
      <c r="B119" s="130">
        <v>0.5</v>
      </c>
      <c r="C119" s="130">
        <v>0.3125</v>
      </c>
      <c r="D119" s="162">
        <v>2.86</v>
      </c>
      <c r="E119" s="162">
        <v>5.85</v>
      </c>
      <c r="F119" s="162">
        <v>8.09</v>
      </c>
      <c r="G119" s="162">
        <v>1.573</v>
      </c>
      <c r="H119" s="162">
        <v>3.51</v>
      </c>
      <c r="I119" s="162">
        <v>2.4270000000000005</v>
      </c>
      <c r="J119" s="162">
        <v>1.57</v>
      </c>
      <c r="K119" s="130">
        <v>665.0</v>
      </c>
      <c r="L119" s="164"/>
      <c r="M119" s="165"/>
      <c r="N119" s="162"/>
      <c r="O119" s="162"/>
      <c r="P119" s="162"/>
      <c r="Q119" s="166"/>
      <c r="S119" s="166"/>
      <c r="T119" s="163"/>
    </row>
    <row r="120" ht="15.75" customHeight="1">
      <c r="A120" s="130">
        <v>5000.0</v>
      </c>
      <c r="B120" s="130">
        <v>0.75</v>
      </c>
      <c r="C120" s="130">
        <v>0.375</v>
      </c>
      <c r="D120" s="162">
        <v>2.54</v>
      </c>
      <c r="E120" s="162">
        <v>5.31</v>
      </c>
      <c r="F120" s="162">
        <v>7.32</v>
      </c>
      <c r="G120" s="162">
        <v>1.3970000000000002</v>
      </c>
      <c r="H120" s="162">
        <v>3.1859999999999995</v>
      </c>
      <c r="I120" s="162">
        <v>2.1960000000000006</v>
      </c>
      <c r="J120" s="162">
        <v>1.4</v>
      </c>
      <c r="K120" s="130">
        <v>600.0</v>
      </c>
      <c r="L120" s="164"/>
      <c r="M120" s="165"/>
      <c r="N120" s="162"/>
      <c r="O120" s="162"/>
      <c r="P120" s="162"/>
      <c r="Q120" s="166"/>
      <c r="S120" s="166"/>
      <c r="T120" s="163"/>
    </row>
    <row r="121" ht="15.75" customHeight="1">
      <c r="A121" s="130">
        <v>5012.0</v>
      </c>
      <c r="B121" s="130">
        <v>1.0</v>
      </c>
      <c r="C121" s="130">
        <v>0.4375</v>
      </c>
      <c r="D121" s="162">
        <v>4.03</v>
      </c>
      <c r="E121" s="162">
        <v>7.61</v>
      </c>
      <c r="F121" s="162">
        <v>10.35</v>
      </c>
      <c r="G121" s="162">
        <v>2.2165000000000004</v>
      </c>
      <c r="H121" s="162">
        <v>4.566</v>
      </c>
      <c r="I121" s="162">
        <v>3.1050000000000004</v>
      </c>
      <c r="J121" s="162">
        <v>2.22</v>
      </c>
      <c r="K121" s="130">
        <v>220.0</v>
      </c>
      <c r="L121" s="164"/>
      <c r="M121" s="165"/>
      <c r="N121" s="162"/>
      <c r="O121" s="162"/>
      <c r="P121" s="162"/>
      <c r="Q121" s="166"/>
      <c r="S121" s="166"/>
      <c r="T121" s="163"/>
    </row>
    <row r="122" ht="15.75" customHeight="1">
      <c r="A122" s="130">
        <v>5016.0</v>
      </c>
      <c r="B122" s="130">
        <v>1.25</v>
      </c>
      <c r="C122" s="130">
        <v>0.375</v>
      </c>
      <c r="D122" s="162">
        <v>3.02</v>
      </c>
      <c r="E122" s="162">
        <v>6.06</v>
      </c>
      <c r="F122" s="162">
        <v>8.36</v>
      </c>
      <c r="G122" s="162">
        <v>1.6610000000000003</v>
      </c>
      <c r="H122" s="162">
        <v>3.6359999999999997</v>
      </c>
      <c r="I122" s="162">
        <v>2.508</v>
      </c>
      <c r="J122" s="162">
        <v>1.66</v>
      </c>
      <c r="K122" s="130">
        <v>300.0</v>
      </c>
      <c r="L122" s="164"/>
      <c r="M122" s="165"/>
      <c r="N122" s="162"/>
      <c r="O122" s="162"/>
      <c r="P122" s="162"/>
      <c r="Q122" s="166"/>
      <c r="S122" s="166"/>
      <c r="T122" s="163"/>
    </row>
    <row r="123" ht="15.75" customHeight="1">
      <c r="A123" s="130">
        <v>5018.0</v>
      </c>
      <c r="B123" s="130">
        <v>1.25</v>
      </c>
      <c r="C123" s="130">
        <v>1.25</v>
      </c>
      <c r="D123" s="162">
        <v>5.4</v>
      </c>
      <c r="E123" s="162">
        <v>9.87</v>
      </c>
      <c r="F123" s="162">
        <v>13.23</v>
      </c>
      <c r="G123" s="162">
        <v>2.9700000000000006</v>
      </c>
      <c r="H123" s="162">
        <v>5.922</v>
      </c>
      <c r="I123" s="162">
        <v>3.9690000000000007</v>
      </c>
      <c r="J123" s="162">
        <v>2.97</v>
      </c>
      <c r="K123" s="130">
        <v>205.0</v>
      </c>
      <c r="L123" s="164"/>
      <c r="M123" s="165"/>
      <c r="N123" s="162"/>
      <c r="O123" s="162"/>
      <c r="P123" s="162"/>
      <c r="Q123" s="166"/>
      <c r="S123" s="166"/>
      <c r="T123" s="163"/>
    </row>
    <row r="124" ht="15.75" customHeight="1">
      <c r="A124" s="130">
        <v>5019.0</v>
      </c>
      <c r="B124" s="130">
        <v>1.25</v>
      </c>
      <c r="C124" s="130">
        <v>1.25</v>
      </c>
      <c r="D124" s="162">
        <v>5.4</v>
      </c>
      <c r="E124" s="162">
        <v>9.87</v>
      </c>
      <c r="F124" s="162">
        <v>13.23</v>
      </c>
      <c r="G124" s="162">
        <v>2.9700000000000006</v>
      </c>
      <c r="H124" s="162">
        <v>5.922</v>
      </c>
      <c r="I124" s="162">
        <v>3.9690000000000007</v>
      </c>
      <c r="J124" s="162">
        <v>2.97</v>
      </c>
      <c r="K124" s="130">
        <v>200.0</v>
      </c>
      <c r="L124" s="164"/>
      <c r="M124" s="165"/>
      <c r="N124" s="162"/>
      <c r="O124" s="162"/>
      <c r="P124" s="162"/>
      <c r="Q124" s="166"/>
      <c r="S124" s="166"/>
      <c r="T124" s="163"/>
    </row>
    <row r="125" ht="15.75" customHeight="1">
      <c r="A125" s="130">
        <v>5020.0</v>
      </c>
      <c r="B125" s="130">
        <v>1.0</v>
      </c>
      <c r="C125" s="130">
        <v>0.5625</v>
      </c>
      <c r="D125" s="162">
        <v>3.61</v>
      </c>
      <c r="E125" s="162">
        <v>7.27</v>
      </c>
      <c r="F125" s="162">
        <v>10.18</v>
      </c>
      <c r="G125" s="162">
        <v>1.9855</v>
      </c>
      <c r="H125" s="162">
        <v>4.361999999999999</v>
      </c>
      <c r="I125" s="162">
        <v>3.0540000000000003</v>
      </c>
      <c r="J125" s="162">
        <v>1.99</v>
      </c>
      <c r="K125" s="130">
        <v>200.0</v>
      </c>
      <c r="L125" s="164"/>
      <c r="M125" s="165"/>
      <c r="N125" s="162"/>
      <c r="O125" s="162"/>
      <c r="P125" s="162"/>
      <c r="Q125" s="166"/>
      <c r="S125" s="166"/>
      <c r="T125" s="163"/>
    </row>
    <row r="126" ht="15.75" customHeight="1">
      <c r="A126" s="130">
        <v>5021.0</v>
      </c>
      <c r="B126" s="130">
        <v>1.0</v>
      </c>
      <c r="C126" s="130">
        <v>0.5625</v>
      </c>
      <c r="D126" s="162">
        <v>3.61</v>
      </c>
      <c r="E126" s="162">
        <v>7.27</v>
      </c>
      <c r="F126" s="162">
        <v>10.18</v>
      </c>
      <c r="G126" s="162">
        <v>1.9855</v>
      </c>
      <c r="H126" s="162">
        <v>4.361999999999999</v>
      </c>
      <c r="I126" s="162">
        <v>3.0540000000000003</v>
      </c>
      <c r="J126" s="162">
        <v>1.99</v>
      </c>
      <c r="K126" s="130">
        <v>250.0</v>
      </c>
      <c r="L126" s="164"/>
      <c r="M126" s="165"/>
      <c r="N126" s="162"/>
      <c r="O126" s="162"/>
      <c r="P126" s="162"/>
      <c r="Q126" s="166"/>
      <c r="S126" s="166"/>
      <c r="T126" s="163"/>
    </row>
    <row r="127" ht="15.75" customHeight="1">
      <c r="A127" s="130">
        <v>5026.0</v>
      </c>
      <c r="B127" s="130">
        <v>1.5</v>
      </c>
      <c r="C127" s="130">
        <v>0.375</v>
      </c>
      <c r="D127" s="162">
        <v>4.6</v>
      </c>
      <c r="E127" s="162">
        <v>8.49</v>
      </c>
      <c r="F127" s="162">
        <v>11.18</v>
      </c>
      <c r="G127" s="162">
        <v>2.53</v>
      </c>
      <c r="H127" s="162">
        <v>5.094</v>
      </c>
      <c r="I127" s="162">
        <v>3.3540000000000005</v>
      </c>
      <c r="J127" s="162">
        <v>2.53</v>
      </c>
      <c r="K127" s="130">
        <v>330.0</v>
      </c>
      <c r="L127" s="164"/>
      <c r="M127" s="165"/>
      <c r="N127" s="162"/>
      <c r="O127" s="162"/>
      <c r="P127" s="162"/>
      <c r="Q127" s="166"/>
      <c r="S127" s="166"/>
      <c r="T127" s="163"/>
    </row>
    <row r="128" ht="15.75" customHeight="1">
      <c r="A128" s="130">
        <v>5027.0</v>
      </c>
      <c r="B128" s="130">
        <v>1.5</v>
      </c>
      <c r="C128" s="130">
        <v>0.375</v>
      </c>
      <c r="D128" s="162">
        <v>4.6</v>
      </c>
      <c r="E128" s="162">
        <v>8.49</v>
      </c>
      <c r="F128" s="162">
        <v>11.18</v>
      </c>
      <c r="G128" s="162">
        <v>2.53</v>
      </c>
      <c r="H128" s="162">
        <v>5.094</v>
      </c>
      <c r="I128" s="162">
        <v>3.3540000000000005</v>
      </c>
      <c r="J128" s="162">
        <v>2.53</v>
      </c>
      <c r="K128" s="130">
        <v>380.0</v>
      </c>
      <c r="L128" s="164"/>
      <c r="M128" s="165"/>
      <c r="N128" s="162"/>
      <c r="O128" s="162"/>
      <c r="P128" s="162"/>
      <c r="Q128" s="166"/>
      <c r="S128" s="166"/>
      <c r="T128" s="163"/>
    </row>
    <row r="129" ht="15.75" customHeight="1">
      <c r="A129" s="130">
        <v>5028.0</v>
      </c>
      <c r="B129" s="130">
        <v>3.5</v>
      </c>
      <c r="C129" s="130">
        <v>0.375</v>
      </c>
      <c r="D129" s="162">
        <v>10.03</v>
      </c>
      <c r="E129" s="162">
        <v>17.56</v>
      </c>
      <c r="F129" s="162">
        <v>22.7</v>
      </c>
      <c r="G129" s="162">
        <v>5.5165</v>
      </c>
      <c r="H129" s="162">
        <v>10.536</v>
      </c>
      <c r="I129" s="162">
        <v>6.8100000000000005</v>
      </c>
      <c r="J129" s="162">
        <v>5.52</v>
      </c>
      <c r="K129" s="130">
        <v>90.0</v>
      </c>
      <c r="L129" s="164"/>
      <c r="M129" s="165"/>
      <c r="N129" s="162"/>
      <c r="O129" s="162"/>
      <c r="P129" s="162"/>
      <c r="Q129" s="166"/>
      <c r="S129" s="166"/>
      <c r="T129" s="163"/>
    </row>
    <row r="130" ht="15.75" customHeight="1">
      <c r="A130" s="130">
        <v>5029.0</v>
      </c>
      <c r="B130" s="130">
        <v>4.0</v>
      </c>
      <c r="C130" s="130">
        <v>0.375</v>
      </c>
      <c r="D130" s="162">
        <v>12.16</v>
      </c>
      <c r="E130" s="162">
        <v>20.7</v>
      </c>
      <c r="F130" s="162">
        <v>25.82</v>
      </c>
      <c r="G130" s="162">
        <v>6.688000000000001</v>
      </c>
      <c r="H130" s="162">
        <v>12.42</v>
      </c>
      <c r="I130" s="162">
        <v>7.746000000000001</v>
      </c>
      <c r="J130" s="162">
        <v>6.69</v>
      </c>
      <c r="K130" s="130">
        <v>65.0</v>
      </c>
      <c r="L130" s="164"/>
      <c r="M130" s="165"/>
      <c r="N130" s="162"/>
      <c r="O130" s="162"/>
      <c r="P130" s="162"/>
      <c r="Q130" s="166"/>
      <c r="S130" s="166"/>
      <c r="T130" s="163"/>
    </row>
    <row r="131" ht="15.75" customHeight="1">
      <c r="A131" s="130">
        <v>5030.0</v>
      </c>
      <c r="B131" s="130">
        <v>3.75</v>
      </c>
      <c r="C131" s="130">
        <v>0.4375</v>
      </c>
      <c r="D131" s="162">
        <v>12.51</v>
      </c>
      <c r="E131" s="162">
        <v>21.19</v>
      </c>
      <c r="F131" s="162">
        <v>26.3</v>
      </c>
      <c r="G131" s="162">
        <v>6.8805000000000005</v>
      </c>
      <c r="H131" s="162">
        <v>12.714</v>
      </c>
      <c r="I131" s="162">
        <v>7.8900000000000015</v>
      </c>
      <c r="J131" s="162">
        <v>6.88</v>
      </c>
      <c r="K131" s="130">
        <v>55.0</v>
      </c>
      <c r="L131" s="164"/>
      <c r="M131" s="165"/>
      <c r="N131" s="162"/>
      <c r="O131" s="162"/>
      <c r="P131" s="162"/>
      <c r="Q131" s="166"/>
      <c r="S131" s="166"/>
      <c r="T131" s="163"/>
    </row>
    <row r="132" ht="15.75" customHeight="1">
      <c r="A132" s="130">
        <v>5032.0</v>
      </c>
      <c r="B132" s="130">
        <v>1.75</v>
      </c>
      <c r="C132" s="130">
        <v>0.375</v>
      </c>
      <c r="D132" s="162">
        <v>5.0</v>
      </c>
      <c r="E132" s="162">
        <v>9.1</v>
      </c>
      <c r="F132" s="162">
        <v>12.32</v>
      </c>
      <c r="G132" s="162">
        <v>2.75</v>
      </c>
      <c r="H132" s="162">
        <v>5.46</v>
      </c>
      <c r="I132" s="162">
        <v>3.6960000000000006</v>
      </c>
      <c r="J132" s="162">
        <v>2.75</v>
      </c>
      <c r="K132" s="130">
        <v>225.0</v>
      </c>
      <c r="L132" s="164"/>
      <c r="M132" s="165"/>
      <c r="N132" s="162"/>
      <c r="O132" s="162"/>
      <c r="P132" s="162"/>
      <c r="Q132" s="166"/>
      <c r="S132" s="166"/>
      <c r="T132" s="163"/>
    </row>
    <row r="133" ht="15.75" customHeight="1">
      <c r="A133" s="130">
        <v>5033.0</v>
      </c>
      <c r="B133" s="130">
        <v>2.5</v>
      </c>
      <c r="C133" s="130">
        <v>0.375</v>
      </c>
      <c r="D133" s="162">
        <v>8.27</v>
      </c>
      <c r="E133" s="162">
        <v>15.6</v>
      </c>
      <c r="F133" s="162">
        <v>20.48</v>
      </c>
      <c r="G133" s="162">
        <v>4.5485</v>
      </c>
      <c r="H133" s="162">
        <v>9.36</v>
      </c>
      <c r="I133" s="162">
        <v>6.144000000000001</v>
      </c>
      <c r="J133" s="162">
        <v>4.55</v>
      </c>
      <c r="K133" s="130">
        <v>140.0</v>
      </c>
      <c r="L133" s="164"/>
      <c r="M133" s="165"/>
      <c r="N133" s="162"/>
      <c r="O133" s="162"/>
      <c r="P133" s="162"/>
      <c r="Q133" s="166"/>
      <c r="S133" s="166"/>
      <c r="T133" s="163"/>
    </row>
    <row r="134" ht="15.75" customHeight="1">
      <c r="A134" s="130">
        <v>5034.0</v>
      </c>
      <c r="B134" s="130">
        <v>1.0</v>
      </c>
      <c r="C134" s="130">
        <v>0.375</v>
      </c>
      <c r="D134" s="162">
        <v>3.73</v>
      </c>
      <c r="E134" s="162">
        <v>7.24</v>
      </c>
      <c r="F134" s="162">
        <v>9.91</v>
      </c>
      <c r="G134" s="162">
        <v>2.0515000000000003</v>
      </c>
      <c r="H134" s="162">
        <v>4.344</v>
      </c>
      <c r="I134" s="162">
        <v>2.9730000000000003</v>
      </c>
      <c r="J134" s="162">
        <v>2.05</v>
      </c>
      <c r="K134" s="130">
        <v>265.0</v>
      </c>
      <c r="L134" s="164"/>
      <c r="M134" s="165"/>
      <c r="N134" s="162"/>
      <c r="O134" s="162"/>
      <c r="P134" s="162"/>
      <c r="Q134" s="166"/>
      <c r="S134" s="166"/>
      <c r="T134" s="163"/>
    </row>
    <row r="135" ht="15.75" customHeight="1">
      <c r="A135" s="130">
        <v>5042.0</v>
      </c>
      <c r="B135" s="130">
        <v>1.5</v>
      </c>
      <c r="C135" s="130">
        <v>0.375</v>
      </c>
      <c r="D135" s="162">
        <v>5.09</v>
      </c>
      <c r="E135" s="162">
        <v>9.2</v>
      </c>
      <c r="F135" s="162">
        <v>12.25</v>
      </c>
      <c r="G135" s="162">
        <v>2.7995</v>
      </c>
      <c r="H135" s="162">
        <v>5.52</v>
      </c>
      <c r="I135" s="162">
        <v>3.6750000000000007</v>
      </c>
      <c r="J135" s="162">
        <v>2.8</v>
      </c>
      <c r="K135" s="130">
        <v>200.0</v>
      </c>
      <c r="L135" s="164"/>
      <c r="M135" s="165"/>
      <c r="N135" s="162"/>
      <c r="O135" s="162"/>
      <c r="P135" s="162"/>
      <c r="Q135" s="166"/>
      <c r="S135" s="166"/>
      <c r="T135" s="163"/>
    </row>
    <row r="136" ht="15.75" customHeight="1">
      <c r="A136" s="130">
        <v>5043.0</v>
      </c>
      <c r="B136" s="130">
        <v>0.75</v>
      </c>
      <c r="C136" s="130">
        <v>0.375</v>
      </c>
      <c r="D136" s="162">
        <v>2.46</v>
      </c>
      <c r="E136" s="162">
        <v>5.09</v>
      </c>
      <c r="F136" s="162">
        <v>7.12</v>
      </c>
      <c r="G136" s="162">
        <v>1.353</v>
      </c>
      <c r="H136" s="162">
        <v>3.054</v>
      </c>
      <c r="I136" s="162">
        <v>2.1360000000000006</v>
      </c>
      <c r="J136" s="162">
        <v>1.35</v>
      </c>
      <c r="K136" s="130">
        <v>1195.0</v>
      </c>
      <c r="L136" s="164"/>
      <c r="M136" s="165"/>
      <c r="N136" s="162"/>
      <c r="O136" s="162"/>
      <c r="P136" s="162"/>
      <c r="Q136" s="166"/>
      <c r="S136" s="166"/>
      <c r="T136" s="163"/>
    </row>
    <row r="137" ht="15.75" customHeight="1">
      <c r="A137" s="130">
        <v>5044.0</v>
      </c>
      <c r="B137" s="130">
        <v>0.75</v>
      </c>
      <c r="C137" s="130">
        <v>0.375</v>
      </c>
      <c r="D137" s="162">
        <v>2.46</v>
      </c>
      <c r="E137" s="162">
        <v>5.09</v>
      </c>
      <c r="F137" s="162">
        <v>7.12</v>
      </c>
      <c r="G137" s="162">
        <v>1.353</v>
      </c>
      <c r="H137" s="162">
        <v>3.054</v>
      </c>
      <c r="I137" s="162">
        <v>2.1360000000000006</v>
      </c>
      <c r="J137" s="162">
        <v>1.35</v>
      </c>
      <c r="K137" s="130">
        <v>330.0</v>
      </c>
      <c r="L137" s="164"/>
      <c r="M137" s="165"/>
      <c r="N137" s="162"/>
      <c r="O137" s="162"/>
      <c r="P137" s="162"/>
      <c r="Q137" s="166"/>
      <c r="S137" s="166"/>
      <c r="T137" s="163"/>
    </row>
    <row r="138" ht="15.75" customHeight="1">
      <c r="A138" s="130">
        <v>6022.0</v>
      </c>
      <c r="B138" s="130">
        <v>1.0</v>
      </c>
      <c r="C138" s="130">
        <v>0.5</v>
      </c>
      <c r="D138" s="162">
        <v>3.47</v>
      </c>
      <c r="E138" s="162">
        <v>6.43</v>
      </c>
      <c r="F138" s="162">
        <v>8.69</v>
      </c>
      <c r="G138" s="162">
        <v>1.9085000000000003</v>
      </c>
      <c r="H138" s="162">
        <v>3.8579999999999997</v>
      </c>
      <c r="I138" s="162">
        <v>2.607</v>
      </c>
      <c r="J138" s="162">
        <v>1.91</v>
      </c>
      <c r="K138" s="130">
        <v>335.0</v>
      </c>
      <c r="L138" s="164"/>
      <c r="M138" s="165"/>
      <c r="N138" s="162"/>
      <c r="O138" s="162"/>
      <c r="P138" s="162"/>
      <c r="Q138" s="166"/>
      <c r="S138" s="166"/>
      <c r="T138" s="163"/>
    </row>
    <row r="139" ht="15.75" customHeight="1">
      <c r="A139" s="130">
        <v>6025.0</v>
      </c>
      <c r="B139" s="130">
        <v>0.625</v>
      </c>
      <c r="C139" s="130">
        <v>1.0625</v>
      </c>
      <c r="D139" s="162">
        <v>3.96</v>
      </c>
      <c r="E139" s="162">
        <v>7.56</v>
      </c>
      <c r="F139" s="162">
        <v>9.92</v>
      </c>
      <c r="G139" s="162">
        <v>2.178</v>
      </c>
      <c r="H139" s="162">
        <v>4.536</v>
      </c>
      <c r="I139" s="162">
        <v>2.9760000000000004</v>
      </c>
      <c r="J139" s="162">
        <v>2.18</v>
      </c>
      <c r="K139" s="130">
        <v>390.0</v>
      </c>
      <c r="L139" s="164"/>
      <c r="M139" s="165"/>
      <c r="N139" s="162"/>
      <c r="O139" s="162"/>
      <c r="P139" s="162"/>
      <c r="Q139" s="166"/>
      <c r="S139" s="166"/>
      <c r="T139" s="163"/>
    </row>
    <row r="140" ht="15.75" customHeight="1">
      <c r="A140" s="130">
        <v>6026.0</v>
      </c>
      <c r="B140" s="130">
        <v>0.625</v>
      </c>
      <c r="C140" s="130">
        <v>1.0625</v>
      </c>
      <c r="D140" s="162">
        <v>3.96</v>
      </c>
      <c r="E140" s="162">
        <v>7.56</v>
      </c>
      <c r="F140" s="162">
        <v>9.92</v>
      </c>
      <c r="G140" s="162">
        <v>2.178</v>
      </c>
      <c r="H140" s="162">
        <v>4.536</v>
      </c>
      <c r="I140" s="162">
        <v>2.9760000000000004</v>
      </c>
      <c r="J140" s="162">
        <v>2.18</v>
      </c>
      <c r="K140" s="130">
        <v>490.0</v>
      </c>
      <c r="L140" s="164"/>
      <c r="M140" s="165"/>
      <c r="N140" s="162"/>
      <c r="O140" s="162"/>
      <c r="P140" s="162"/>
      <c r="Q140" s="166"/>
      <c r="S140" s="166"/>
      <c r="T140" s="163"/>
    </row>
    <row r="141" ht="15.75" customHeight="1">
      <c r="A141" s="130">
        <v>6122.0</v>
      </c>
      <c r="B141" s="130">
        <v>0.5</v>
      </c>
      <c r="C141" s="130">
        <v>0.0</v>
      </c>
      <c r="D141" s="162">
        <v>1.77</v>
      </c>
      <c r="E141" s="162">
        <v>3.78</v>
      </c>
      <c r="F141" s="162">
        <v>0.0</v>
      </c>
      <c r="G141" s="162">
        <v>0.9735000000000001</v>
      </c>
      <c r="H141" s="162">
        <v>2.268</v>
      </c>
      <c r="I141" s="162">
        <v>0.0</v>
      </c>
      <c r="J141" s="162">
        <v>0.97</v>
      </c>
      <c r="K141" s="130">
        <v>790.0</v>
      </c>
      <c r="L141" s="164"/>
      <c r="M141" s="165"/>
      <c r="N141" s="162"/>
      <c r="O141" s="162"/>
      <c r="P141" s="162"/>
      <c r="Q141" s="166"/>
      <c r="S141" s="166"/>
      <c r="T141" s="163"/>
    </row>
    <row r="142" ht="15.75" customHeight="1">
      <c r="A142" s="130">
        <v>6124.0</v>
      </c>
      <c r="B142" s="130">
        <v>1.5</v>
      </c>
      <c r="C142" s="130">
        <v>0.5</v>
      </c>
      <c r="D142" s="162">
        <v>4.08</v>
      </c>
      <c r="E142" s="162">
        <v>7.68</v>
      </c>
      <c r="F142" s="162">
        <v>10.41</v>
      </c>
      <c r="G142" s="162">
        <v>2.244</v>
      </c>
      <c r="H142" s="162">
        <v>4.608</v>
      </c>
      <c r="I142" s="162">
        <v>3.1230000000000007</v>
      </c>
      <c r="J142" s="162">
        <v>2.24</v>
      </c>
      <c r="K142" s="130">
        <v>320.0</v>
      </c>
      <c r="L142" s="164"/>
      <c r="M142" s="165"/>
      <c r="N142" s="162"/>
      <c r="O142" s="162"/>
      <c r="P142" s="162"/>
      <c r="Q142" s="166"/>
      <c r="S142" s="166"/>
      <c r="T142" s="163"/>
    </row>
    <row r="143" ht="15.75" customHeight="1">
      <c r="A143" s="130">
        <v>6128.0</v>
      </c>
      <c r="B143" s="130">
        <v>0.5</v>
      </c>
      <c r="C143" s="130">
        <v>0.375</v>
      </c>
      <c r="D143" s="162">
        <v>1.63</v>
      </c>
      <c r="E143" s="162">
        <v>3.53</v>
      </c>
      <c r="F143" s="162">
        <v>5.38</v>
      </c>
      <c r="G143" s="162">
        <v>0.8965</v>
      </c>
      <c r="H143" s="162">
        <v>2.118</v>
      </c>
      <c r="I143" s="162">
        <v>1.614</v>
      </c>
      <c r="J143" s="162">
        <v>0.9</v>
      </c>
      <c r="K143" s="130">
        <v>855.0</v>
      </c>
      <c r="L143" s="164"/>
      <c r="M143" s="165"/>
      <c r="N143" s="162"/>
      <c r="O143" s="162"/>
      <c r="P143" s="162"/>
      <c r="Q143" s="166"/>
      <c r="S143" s="166"/>
      <c r="T143" s="163"/>
    </row>
    <row r="144" ht="15.75" customHeight="1">
      <c r="A144" s="130">
        <v>6129.0</v>
      </c>
      <c r="B144" s="130">
        <v>0.75</v>
      </c>
      <c r="C144" s="130">
        <v>0.375</v>
      </c>
      <c r="D144" s="162">
        <v>1.91</v>
      </c>
      <c r="E144" s="162">
        <v>4.22</v>
      </c>
      <c r="F144" s="162">
        <v>6.17</v>
      </c>
      <c r="G144" s="162">
        <v>1.0505</v>
      </c>
      <c r="H144" s="162">
        <v>2.5319999999999996</v>
      </c>
      <c r="I144" s="162">
        <v>1.8510000000000002</v>
      </c>
      <c r="J144" s="162">
        <v>1.05</v>
      </c>
      <c r="K144" s="130">
        <v>500.0</v>
      </c>
      <c r="L144" s="164"/>
      <c r="M144" s="165"/>
      <c r="N144" s="162"/>
      <c r="O144" s="162"/>
      <c r="P144" s="162"/>
      <c r="Q144" s="166"/>
      <c r="S144" s="166"/>
      <c r="T144" s="163"/>
    </row>
    <row r="145" ht="15.75" customHeight="1">
      <c r="A145" s="130">
        <v>6130.0</v>
      </c>
      <c r="B145" s="130">
        <v>0.5</v>
      </c>
      <c r="C145" s="130">
        <v>0.3125</v>
      </c>
      <c r="D145" s="162">
        <v>1.97</v>
      </c>
      <c r="E145" s="162">
        <v>4.64</v>
      </c>
      <c r="F145" s="162">
        <v>6.43</v>
      </c>
      <c r="G145" s="162">
        <v>1.0835000000000001</v>
      </c>
      <c r="H145" s="162">
        <v>2.784</v>
      </c>
      <c r="I145" s="162">
        <v>1.9290000000000003</v>
      </c>
      <c r="J145" s="162">
        <v>1.08</v>
      </c>
      <c r="K145" s="130">
        <v>795.0</v>
      </c>
      <c r="L145" s="164"/>
      <c r="M145" s="165"/>
      <c r="N145" s="162"/>
      <c r="O145" s="162"/>
      <c r="P145" s="162"/>
      <c r="Q145" s="166"/>
      <c r="S145" s="166"/>
      <c r="T145" s="163"/>
    </row>
    <row r="146" ht="15.75" customHeight="1">
      <c r="A146" s="130">
        <v>6132.0</v>
      </c>
      <c r="B146" s="130">
        <v>0.75</v>
      </c>
      <c r="C146" s="130">
        <v>0.3125</v>
      </c>
      <c r="D146" s="162">
        <v>2.31</v>
      </c>
      <c r="E146" s="162">
        <v>4.96</v>
      </c>
      <c r="F146" s="162">
        <v>6.87</v>
      </c>
      <c r="G146" s="162">
        <v>1.2705000000000002</v>
      </c>
      <c r="H146" s="162">
        <v>2.976</v>
      </c>
      <c r="I146" s="162">
        <v>2.0610000000000004</v>
      </c>
      <c r="J146" s="162">
        <v>1.27</v>
      </c>
      <c r="K146" s="130">
        <v>680.0</v>
      </c>
      <c r="L146" s="164"/>
      <c r="M146" s="165"/>
      <c r="N146" s="162"/>
      <c r="O146" s="162"/>
      <c r="P146" s="162"/>
      <c r="Q146" s="166"/>
      <c r="S146" s="166"/>
      <c r="T146" s="163"/>
    </row>
    <row r="147" ht="15.75" customHeight="1">
      <c r="A147" s="130">
        <v>6135.0</v>
      </c>
      <c r="B147" s="130">
        <v>0.75</v>
      </c>
      <c r="C147" s="130">
        <v>0.4375</v>
      </c>
      <c r="D147" s="162">
        <v>3.33</v>
      </c>
      <c r="E147" s="162">
        <v>6.41</v>
      </c>
      <c r="F147" s="162">
        <v>8.87</v>
      </c>
      <c r="G147" s="162">
        <v>1.8315000000000001</v>
      </c>
      <c r="H147" s="162">
        <v>3.846</v>
      </c>
      <c r="I147" s="162">
        <v>2.661</v>
      </c>
      <c r="J147" s="162">
        <v>1.83</v>
      </c>
      <c r="K147" s="130">
        <v>480.0</v>
      </c>
      <c r="L147" s="164"/>
      <c r="M147" s="165"/>
      <c r="N147" s="162"/>
      <c r="O147" s="162"/>
      <c r="P147" s="162"/>
      <c r="Q147" s="166"/>
      <c r="S147" s="166"/>
      <c r="T147" s="163"/>
    </row>
    <row r="148" ht="15.75" customHeight="1">
      <c r="A148" s="130">
        <v>6136.0</v>
      </c>
      <c r="B148" s="130">
        <v>1.0</v>
      </c>
      <c r="C148" s="130">
        <v>0.4375</v>
      </c>
      <c r="D148" s="162">
        <v>3.68</v>
      </c>
      <c r="E148" s="162">
        <v>7.25</v>
      </c>
      <c r="F148" s="162">
        <v>9.92</v>
      </c>
      <c r="G148" s="162">
        <v>2.0240000000000005</v>
      </c>
      <c r="H148" s="162">
        <v>4.35</v>
      </c>
      <c r="I148" s="162">
        <v>2.9760000000000004</v>
      </c>
      <c r="J148" s="162">
        <v>2.02</v>
      </c>
      <c r="K148" s="130">
        <v>415.0</v>
      </c>
      <c r="L148" s="164"/>
      <c r="M148" s="165"/>
      <c r="N148" s="162"/>
      <c r="O148" s="162"/>
      <c r="P148" s="162"/>
      <c r="Q148" s="166"/>
      <c r="S148" s="166"/>
      <c r="T148" s="163"/>
    </row>
    <row r="149" ht="15.75" customHeight="1">
      <c r="A149" s="130">
        <v>6142.0</v>
      </c>
      <c r="B149" s="130">
        <v>1.0</v>
      </c>
      <c r="C149" s="130">
        <v>0.375</v>
      </c>
      <c r="D149" s="162">
        <v>3.38</v>
      </c>
      <c r="E149" s="162">
        <v>6.64</v>
      </c>
      <c r="F149" s="162">
        <v>9.12</v>
      </c>
      <c r="G149" s="162">
        <v>1.859</v>
      </c>
      <c r="H149" s="162">
        <v>3.9839999999999995</v>
      </c>
      <c r="I149" s="162">
        <v>2.736</v>
      </c>
      <c r="J149" s="162">
        <v>1.86</v>
      </c>
      <c r="K149" s="130">
        <v>205.0</v>
      </c>
      <c r="L149" s="164"/>
      <c r="M149" s="165"/>
      <c r="N149" s="162"/>
      <c r="O149" s="162"/>
      <c r="P149" s="162"/>
      <c r="Q149" s="166"/>
      <c r="S149" s="166"/>
      <c r="T149" s="163"/>
    </row>
    <row r="150" ht="15.75" customHeight="1">
      <c r="A150" s="130">
        <v>6144.0</v>
      </c>
      <c r="B150" s="130">
        <v>2.5</v>
      </c>
      <c r="C150" s="130">
        <v>0.375</v>
      </c>
      <c r="D150" s="162">
        <v>7.39</v>
      </c>
      <c r="E150" s="162">
        <v>13.96</v>
      </c>
      <c r="F150" s="162">
        <v>18.15</v>
      </c>
      <c r="G150" s="162">
        <v>4.0645</v>
      </c>
      <c r="H150" s="162">
        <v>8.376</v>
      </c>
      <c r="I150" s="162">
        <v>5.445</v>
      </c>
      <c r="J150" s="162">
        <v>4.06</v>
      </c>
      <c r="K150" s="130">
        <v>120.0</v>
      </c>
      <c r="L150" s="164"/>
      <c r="M150" s="165"/>
      <c r="N150" s="162"/>
      <c r="O150" s="162"/>
      <c r="P150" s="162"/>
      <c r="Q150" s="166"/>
      <c r="S150" s="166"/>
      <c r="T150" s="163"/>
    </row>
    <row r="151" ht="15.75" customHeight="1">
      <c r="A151" s="130">
        <v>6149.0</v>
      </c>
      <c r="B151" s="130">
        <v>2.0</v>
      </c>
      <c r="C151" s="130">
        <v>0.9375</v>
      </c>
      <c r="D151" s="162">
        <v>7.84</v>
      </c>
      <c r="E151" s="162">
        <v>13.6</v>
      </c>
      <c r="F151" s="162">
        <v>17.82</v>
      </c>
      <c r="G151" s="162">
        <v>4.312</v>
      </c>
      <c r="H151" s="162">
        <v>8.16</v>
      </c>
      <c r="I151" s="162">
        <v>5.346000000000001</v>
      </c>
      <c r="J151" s="162">
        <v>4.31</v>
      </c>
      <c r="K151" s="130">
        <v>150.0</v>
      </c>
      <c r="L151" s="164"/>
      <c r="M151" s="165"/>
      <c r="N151" s="162"/>
      <c r="O151" s="162"/>
      <c r="P151" s="162"/>
      <c r="Q151" s="166"/>
      <c r="S151" s="166"/>
      <c r="T151" s="163"/>
    </row>
    <row r="152" ht="15.75" customHeight="1">
      <c r="A152" s="130">
        <v>6161.0</v>
      </c>
      <c r="B152" s="130">
        <v>1.5</v>
      </c>
      <c r="C152" s="130">
        <v>0.4375</v>
      </c>
      <c r="D152" s="162">
        <v>4.15</v>
      </c>
      <c r="E152" s="162">
        <v>7.61</v>
      </c>
      <c r="F152" s="162">
        <v>10.12</v>
      </c>
      <c r="G152" s="162">
        <v>2.2825</v>
      </c>
      <c r="H152" s="162">
        <v>4.566</v>
      </c>
      <c r="I152" s="162">
        <v>3.036</v>
      </c>
      <c r="J152" s="162">
        <v>2.28</v>
      </c>
      <c r="K152" s="130">
        <v>320.0</v>
      </c>
      <c r="L152" s="164"/>
      <c r="M152" s="165"/>
      <c r="N152" s="162"/>
      <c r="O152" s="162"/>
      <c r="P152" s="162"/>
      <c r="Q152" s="166"/>
      <c r="S152" s="166"/>
      <c r="T152" s="163"/>
    </row>
    <row r="153" ht="15.75" customHeight="1">
      <c r="A153" s="130">
        <v>6181.0</v>
      </c>
      <c r="B153" s="130">
        <v>1.0</v>
      </c>
      <c r="C153" s="130">
        <v>0.3125</v>
      </c>
      <c r="D153" s="162">
        <v>1.84</v>
      </c>
      <c r="E153" s="162">
        <v>4.2</v>
      </c>
      <c r="F153" s="162">
        <v>6.01</v>
      </c>
      <c r="G153" s="162">
        <v>1.0120000000000002</v>
      </c>
      <c r="H153" s="162">
        <v>2.52</v>
      </c>
      <c r="I153" s="162">
        <v>1.8030000000000002</v>
      </c>
      <c r="J153" s="162">
        <v>1.01</v>
      </c>
      <c r="K153" s="130">
        <v>690.0</v>
      </c>
      <c r="L153" s="164"/>
      <c r="M153" s="165"/>
      <c r="N153" s="162"/>
      <c r="O153" s="162"/>
      <c r="P153" s="162"/>
      <c r="Q153" s="166"/>
      <c r="S153" s="166"/>
      <c r="T153" s="163"/>
    </row>
    <row r="154" ht="15.75" customHeight="1">
      <c r="A154" s="130">
        <v>6182.0</v>
      </c>
      <c r="B154" s="130">
        <v>1.5</v>
      </c>
      <c r="C154" s="130">
        <v>0.3125</v>
      </c>
      <c r="D154" s="162">
        <v>2.38</v>
      </c>
      <c r="E154" s="162">
        <v>5.63</v>
      </c>
      <c r="F154" s="162">
        <v>7.9</v>
      </c>
      <c r="G154" s="162">
        <v>1.309</v>
      </c>
      <c r="H154" s="162">
        <v>3.3779999999999997</v>
      </c>
      <c r="I154" s="162">
        <v>2.3700000000000006</v>
      </c>
      <c r="J154" s="162">
        <v>1.31</v>
      </c>
      <c r="K154" s="130">
        <v>440.0</v>
      </c>
      <c r="L154" s="164"/>
      <c r="M154" s="165"/>
      <c r="N154" s="162"/>
      <c r="O154" s="162"/>
      <c r="P154" s="162"/>
      <c r="Q154" s="166"/>
      <c r="S154" s="166"/>
      <c r="T154" s="163"/>
    </row>
    <row r="155" ht="15.75" customHeight="1">
      <c r="A155" s="130">
        <v>6183.0</v>
      </c>
      <c r="B155" s="130">
        <v>0.75</v>
      </c>
      <c r="C155" s="130">
        <v>0.3125</v>
      </c>
      <c r="D155" s="162">
        <v>1.6</v>
      </c>
      <c r="E155" s="162">
        <v>3.69</v>
      </c>
      <c r="F155" s="162">
        <v>5.4</v>
      </c>
      <c r="G155" s="162">
        <v>0.8800000000000001</v>
      </c>
      <c r="H155" s="162">
        <v>2.214</v>
      </c>
      <c r="I155" s="162">
        <v>1.6200000000000003</v>
      </c>
      <c r="J155" s="162">
        <v>0.88</v>
      </c>
      <c r="K155" s="130">
        <v>780.0</v>
      </c>
      <c r="L155" s="164"/>
      <c r="M155" s="165"/>
      <c r="N155" s="162"/>
      <c r="O155" s="162"/>
      <c r="P155" s="162"/>
      <c r="Q155" s="166"/>
      <c r="S155" s="166"/>
      <c r="T155" s="163"/>
    </row>
    <row r="156" ht="15.75" customHeight="1">
      <c r="A156" s="130">
        <v>6184.0</v>
      </c>
      <c r="B156" s="130">
        <v>1.0</v>
      </c>
      <c r="C156" s="130">
        <v>0.3125</v>
      </c>
      <c r="D156" s="162">
        <v>1.75</v>
      </c>
      <c r="E156" s="162">
        <v>3.97</v>
      </c>
      <c r="F156" s="162">
        <v>5.97</v>
      </c>
      <c r="G156" s="162">
        <v>0.9625000000000001</v>
      </c>
      <c r="H156" s="162">
        <v>2.382</v>
      </c>
      <c r="I156" s="162">
        <v>1.7910000000000001</v>
      </c>
      <c r="J156" s="162">
        <v>0.96</v>
      </c>
      <c r="K156" s="130">
        <v>700.0</v>
      </c>
      <c r="L156" s="164"/>
      <c r="M156" s="165"/>
      <c r="N156" s="162"/>
      <c r="O156" s="162"/>
      <c r="P156" s="162"/>
      <c r="Q156" s="166"/>
      <c r="S156" s="166"/>
      <c r="T156" s="163"/>
    </row>
    <row r="157" ht="15.75" customHeight="1">
      <c r="A157" s="130">
        <v>6185.0</v>
      </c>
      <c r="B157" s="130">
        <v>1.25</v>
      </c>
      <c r="C157" s="130">
        <v>0.3125</v>
      </c>
      <c r="D157" s="162">
        <v>1.78</v>
      </c>
      <c r="E157" s="162">
        <v>4.0</v>
      </c>
      <c r="F157" s="162">
        <v>6.01</v>
      </c>
      <c r="G157" s="162">
        <v>0.9790000000000001</v>
      </c>
      <c r="H157" s="162">
        <v>2.4</v>
      </c>
      <c r="I157" s="162">
        <v>1.8030000000000002</v>
      </c>
      <c r="J157" s="162">
        <v>0.98</v>
      </c>
      <c r="K157" s="130">
        <v>460.0</v>
      </c>
      <c r="L157" s="164"/>
      <c r="M157" s="165"/>
      <c r="N157" s="162"/>
      <c r="O157" s="162"/>
      <c r="P157" s="162"/>
      <c r="Q157" s="166"/>
      <c r="S157" s="166"/>
      <c r="T157" s="163"/>
    </row>
    <row r="158" ht="15.75" customHeight="1">
      <c r="A158" s="130">
        <v>6237.0</v>
      </c>
      <c r="B158" s="130">
        <v>0.5</v>
      </c>
      <c r="C158" s="130">
        <v>0.0</v>
      </c>
      <c r="D158" s="162">
        <v>1.69</v>
      </c>
      <c r="E158" s="162">
        <v>3.78</v>
      </c>
      <c r="F158" s="162">
        <v>0.0</v>
      </c>
      <c r="G158" s="162">
        <v>0.9295</v>
      </c>
      <c r="H158" s="162">
        <v>2.268</v>
      </c>
      <c r="I158" s="162">
        <v>0.0</v>
      </c>
      <c r="J158" s="162">
        <v>0.93</v>
      </c>
      <c r="K158" s="130">
        <v>670.0</v>
      </c>
      <c r="L158" s="164"/>
      <c r="M158" s="165"/>
      <c r="N158" s="162"/>
      <c r="O158" s="162"/>
      <c r="P158" s="162"/>
      <c r="Q158" s="166"/>
      <c r="S158" s="166"/>
      <c r="T158" s="163"/>
    </row>
    <row r="159" ht="15.75" customHeight="1">
      <c r="A159" s="130">
        <v>6238.0</v>
      </c>
      <c r="B159" s="130">
        <v>0.5</v>
      </c>
      <c r="C159" s="130">
        <v>0.0</v>
      </c>
      <c r="D159" s="162">
        <v>1.69</v>
      </c>
      <c r="E159" s="162">
        <v>3.78</v>
      </c>
      <c r="F159" s="162">
        <v>0.0</v>
      </c>
      <c r="G159" s="162">
        <v>0.9295</v>
      </c>
      <c r="H159" s="162">
        <v>2.268</v>
      </c>
      <c r="I159" s="162">
        <v>0.0</v>
      </c>
      <c r="J159" s="162">
        <v>0.93</v>
      </c>
      <c r="K159" s="130">
        <v>520.0</v>
      </c>
      <c r="L159" s="164"/>
      <c r="M159" s="165"/>
      <c r="N159" s="162"/>
      <c r="O159" s="162"/>
      <c r="P159" s="162"/>
      <c r="Q159" s="166"/>
      <c r="S159" s="166"/>
      <c r="T159" s="163"/>
    </row>
    <row r="160" ht="15.75" customHeight="1">
      <c r="A160" s="130">
        <v>6240.0</v>
      </c>
      <c r="B160" s="130">
        <v>0.5</v>
      </c>
      <c r="C160" s="130">
        <v>0.0</v>
      </c>
      <c r="D160" s="162">
        <v>1.65</v>
      </c>
      <c r="E160" s="162">
        <v>3.73</v>
      </c>
      <c r="F160" s="162">
        <v>0.0</v>
      </c>
      <c r="G160" s="162">
        <v>0.9075</v>
      </c>
      <c r="H160" s="162">
        <v>2.238</v>
      </c>
      <c r="I160" s="162">
        <v>0.0</v>
      </c>
      <c r="J160" s="162">
        <v>0.91</v>
      </c>
      <c r="K160" s="130">
        <v>700.0</v>
      </c>
      <c r="L160" s="164"/>
      <c r="M160" s="165"/>
      <c r="N160" s="162"/>
      <c r="O160" s="162"/>
      <c r="P160" s="162"/>
      <c r="Q160" s="166"/>
      <c r="S160" s="166"/>
      <c r="T160" s="163"/>
    </row>
    <row r="161" ht="15.75" customHeight="1">
      <c r="A161" s="130">
        <v>6241.0</v>
      </c>
      <c r="B161" s="130">
        <v>0.5</v>
      </c>
      <c r="C161" s="130">
        <v>0.0</v>
      </c>
      <c r="D161" s="162">
        <v>1.74</v>
      </c>
      <c r="E161" s="162">
        <v>3.86</v>
      </c>
      <c r="F161" s="162">
        <v>0.0</v>
      </c>
      <c r="G161" s="162">
        <v>0.9570000000000001</v>
      </c>
      <c r="H161" s="162">
        <v>2.316</v>
      </c>
      <c r="I161" s="162">
        <v>0.0</v>
      </c>
      <c r="J161" s="162">
        <v>0.96</v>
      </c>
      <c r="K161" s="130">
        <v>860.0</v>
      </c>
      <c r="L161" s="164"/>
      <c r="M161" s="165"/>
      <c r="N161" s="162"/>
      <c r="O161" s="162"/>
      <c r="P161" s="162"/>
      <c r="Q161" s="166"/>
      <c r="S161" s="166"/>
      <c r="T161" s="163"/>
    </row>
    <row r="162" ht="15.75" customHeight="1">
      <c r="A162" s="130">
        <v>6243.0</v>
      </c>
      <c r="B162" s="130">
        <v>0.5</v>
      </c>
      <c r="C162" s="130">
        <v>0.375</v>
      </c>
      <c r="D162" s="162">
        <v>2.24</v>
      </c>
      <c r="E162" s="162">
        <v>4.7</v>
      </c>
      <c r="F162" s="162">
        <v>6.59</v>
      </c>
      <c r="G162" s="162">
        <v>1.2320000000000002</v>
      </c>
      <c r="H162" s="162">
        <v>2.82</v>
      </c>
      <c r="I162" s="162">
        <v>1.9770000000000003</v>
      </c>
      <c r="J162" s="162">
        <v>1.23</v>
      </c>
      <c r="K162" s="130">
        <v>580.0</v>
      </c>
      <c r="L162" s="164"/>
      <c r="M162" s="165"/>
      <c r="N162" s="162"/>
      <c r="O162" s="162"/>
      <c r="P162" s="162"/>
      <c r="Q162" s="166"/>
      <c r="S162" s="166"/>
      <c r="T162" s="163"/>
    </row>
    <row r="163" ht="15.75" customHeight="1">
      <c r="A163" s="130">
        <v>6247.0</v>
      </c>
      <c r="B163" s="130">
        <v>2.5</v>
      </c>
      <c r="C163" s="130">
        <v>1.0</v>
      </c>
      <c r="D163" s="162">
        <v>7.7</v>
      </c>
      <c r="E163" s="162">
        <v>13.34</v>
      </c>
      <c r="F163" s="162">
        <v>17.49</v>
      </c>
      <c r="G163" s="162">
        <v>4.235</v>
      </c>
      <c r="H163" s="162">
        <v>8.004</v>
      </c>
      <c r="I163" s="162">
        <v>5.247</v>
      </c>
      <c r="J163" s="162">
        <v>4.24</v>
      </c>
      <c r="K163" s="130">
        <v>105.0</v>
      </c>
      <c r="L163" s="164"/>
      <c r="M163" s="165"/>
      <c r="N163" s="162"/>
      <c r="O163" s="162"/>
      <c r="P163" s="162"/>
      <c r="Q163" s="166"/>
      <c r="S163" s="166"/>
      <c r="T163" s="163"/>
    </row>
    <row r="164" ht="15.75" customHeight="1">
      <c r="A164" s="130">
        <v>6263.0</v>
      </c>
      <c r="B164" s="130">
        <v>2.0</v>
      </c>
      <c r="C164" s="130">
        <v>0.375</v>
      </c>
      <c r="D164" s="162">
        <v>6.17</v>
      </c>
      <c r="E164" s="162">
        <v>12.1</v>
      </c>
      <c r="F164" s="162">
        <v>16.04</v>
      </c>
      <c r="G164" s="162">
        <v>3.3935000000000004</v>
      </c>
      <c r="H164" s="162">
        <v>7.26</v>
      </c>
      <c r="I164" s="162">
        <v>4.812</v>
      </c>
      <c r="J164" s="162">
        <v>3.39</v>
      </c>
      <c r="K164" s="130">
        <v>210.0</v>
      </c>
      <c r="L164" s="164"/>
      <c r="M164" s="165"/>
      <c r="N164" s="162"/>
      <c r="O164" s="162"/>
      <c r="P164" s="162"/>
      <c r="Q164" s="166"/>
      <c r="S164" s="166"/>
      <c r="T164" s="163"/>
    </row>
    <row r="165" ht="15.75" customHeight="1">
      <c r="A165" s="130">
        <v>6272.0</v>
      </c>
      <c r="B165" s="130">
        <v>1.0</v>
      </c>
      <c r="C165" s="130">
        <v>0.375</v>
      </c>
      <c r="D165" s="162">
        <v>3.44</v>
      </c>
      <c r="E165" s="162">
        <v>7.25</v>
      </c>
      <c r="F165" s="162">
        <v>10.05</v>
      </c>
      <c r="G165" s="162">
        <v>1.8920000000000001</v>
      </c>
      <c r="H165" s="162">
        <v>4.35</v>
      </c>
      <c r="I165" s="162">
        <v>3.0150000000000006</v>
      </c>
      <c r="J165" s="162">
        <v>1.89</v>
      </c>
      <c r="K165" s="130">
        <v>690.0</v>
      </c>
      <c r="L165" s="164"/>
      <c r="M165" s="165"/>
      <c r="N165" s="162"/>
      <c r="O165" s="162"/>
      <c r="P165" s="162"/>
      <c r="Q165" s="166"/>
      <c r="S165" s="166"/>
      <c r="T165" s="163"/>
    </row>
    <row r="166" ht="15.75" customHeight="1">
      <c r="A166" s="130">
        <v>6280.0</v>
      </c>
      <c r="B166" s="130">
        <v>0.75</v>
      </c>
      <c r="C166" s="130">
        <v>0.625</v>
      </c>
      <c r="D166" s="162">
        <v>2.21</v>
      </c>
      <c r="E166" s="162">
        <v>4.7</v>
      </c>
      <c r="F166" s="162">
        <v>6.55</v>
      </c>
      <c r="G166" s="162">
        <v>1.2155</v>
      </c>
      <c r="H166" s="162">
        <v>2.82</v>
      </c>
      <c r="I166" s="162">
        <v>1.9650000000000003</v>
      </c>
      <c r="J166" s="162">
        <v>1.22</v>
      </c>
      <c r="K166" s="130">
        <v>520.0</v>
      </c>
      <c r="L166" s="164"/>
      <c r="M166" s="165"/>
      <c r="N166" s="162"/>
      <c r="O166" s="162"/>
      <c r="P166" s="162"/>
      <c r="Q166" s="166"/>
      <c r="S166" s="166"/>
      <c r="T166" s="163"/>
    </row>
    <row r="167" ht="15.75" customHeight="1">
      <c r="A167" s="130">
        <v>6290.0</v>
      </c>
      <c r="B167" s="130">
        <v>2.5</v>
      </c>
      <c r="C167" s="130">
        <v>0.375</v>
      </c>
      <c r="D167" s="162">
        <v>8.11</v>
      </c>
      <c r="E167" s="162">
        <v>15.23</v>
      </c>
      <c r="F167" s="162">
        <v>19.92</v>
      </c>
      <c r="G167" s="162">
        <v>4.4605</v>
      </c>
      <c r="H167" s="162">
        <v>9.138</v>
      </c>
      <c r="I167" s="162">
        <v>5.976000000000002</v>
      </c>
      <c r="J167" s="162">
        <v>4.46</v>
      </c>
      <c r="K167" s="130">
        <v>90.0</v>
      </c>
      <c r="L167" s="164"/>
      <c r="M167" s="165"/>
      <c r="N167" s="162"/>
      <c r="O167" s="162"/>
      <c r="P167" s="162"/>
      <c r="Q167" s="166"/>
      <c r="S167" s="166"/>
      <c r="T167" s="163"/>
    </row>
    <row r="168" ht="15.75" customHeight="1">
      <c r="A168" s="130">
        <v>6292.0</v>
      </c>
      <c r="B168" s="130">
        <v>1.5</v>
      </c>
      <c r="C168" s="130">
        <v>0.4375</v>
      </c>
      <c r="D168" s="162">
        <v>4.51</v>
      </c>
      <c r="E168" s="162">
        <v>8.39</v>
      </c>
      <c r="F168" s="162">
        <v>11.17</v>
      </c>
      <c r="G168" s="162">
        <v>2.4805</v>
      </c>
      <c r="H168" s="162">
        <v>5.034</v>
      </c>
      <c r="I168" s="162">
        <v>3.3510000000000004</v>
      </c>
      <c r="J168" s="162">
        <v>2.48</v>
      </c>
      <c r="K168" s="130">
        <v>225.0</v>
      </c>
      <c r="L168" s="164"/>
      <c r="M168" s="165"/>
      <c r="N168" s="162"/>
      <c r="O168" s="162"/>
      <c r="P168" s="162"/>
      <c r="Q168" s="166"/>
      <c r="S168" s="166"/>
      <c r="T168" s="163"/>
    </row>
    <row r="169" ht="15.75" customHeight="1">
      <c r="A169" s="130">
        <v>6294.0</v>
      </c>
      <c r="B169" s="130">
        <v>2.0</v>
      </c>
      <c r="C169" s="130">
        <v>0.625</v>
      </c>
      <c r="D169" s="162">
        <v>5.87</v>
      </c>
      <c r="E169" s="162">
        <v>11.2</v>
      </c>
      <c r="F169" s="162">
        <v>15.24</v>
      </c>
      <c r="G169" s="162">
        <v>3.2285000000000004</v>
      </c>
      <c r="H169" s="162">
        <v>6.72</v>
      </c>
      <c r="I169" s="162">
        <v>4.572000000000001</v>
      </c>
      <c r="J169" s="162">
        <v>3.23</v>
      </c>
      <c r="K169" s="130">
        <v>170.0</v>
      </c>
      <c r="L169" s="164"/>
      <c r="M169" s="165"/>
      <c r="N169" s="162"/>
      <c r="O169" s="162"/>
      <c r="P169" s="162"/>
      <c r="Q169" s="166"/>
      <c r="S169" s="166"/>
      <c r="T169" s="163"/>
    </row>
    <row r="170" ht="15.75" customHeight="1">
      <c r="A170" s="130">
        <v>6300.0</v>
      </c>
      <c r="B170" s="130">
        <v>1.0</v>
      </c>
      <c r="C170" s="130">
        <v>0.4375</v>
      </c>
      <c r="D170" s="162">
        <v>3.89</v>
      </c>
      <c r="E170" s="162">
        <v>7.97</v>
      </c>
      <c r="F170" s="162">
        <v>10.96</v>
      </c>
      <c r="G170" s="162">
        <v>2.1395000000000004</v>
      </c>
      <c r="H170" s="162">
        <v>4.782</v>
      </c>
      <c r="I170" s="162">
        <v>3.2880000000000007</v>
      </c>
      <c r="J170" s="162">
        <v>2.14</v>
      </c>
      <c r="K170" s="130">
        <v>440.0</v>
      </c>
      <c r="L170" s="164"/>
      <c r="M170" s="165"/>
      <c r="N170" s="162"/>
      <c r="O170" s="162"/>
      <c r="P170" s="162"/>
      <c r="Q170" s="166"/>
      <c r="S170" s="166"/>
      <c r="T170" s="163"/>
    </row>
    <row r="171" ht="15.75" customHeight="1">
      <c r="A171" s="130">
        <v>6314.0</v>
      </c>
      <c r="B171" s="130">
        <v>1.5</v>
      </c>
      <c r="C171" s="130">
        <v>0.5625</v>
      </c>
      <c r="D171" s="162">
        <v>4.62</v>
      </c>
      <c r="E171" s="162">
        <v>8.74</v>
      </c>
      <c r="F171" s="162">
        <v>11.65</v>
      </c>
      <c r="G171" s="162">
        <v>2.5410000000000004</v>
      </c>
      <c r="H171" s="162">
        <v>5.244</v>
      </c>
      <c r="I171" s="162">
        <v>3.4950000000000006</v>
      </c>
      <c r="J171" s="162">
        <v>2.54</v>
      </c>
      <c r="K171" s="130">
        <v>240.0</v>
      </c>
      <c r="L171" s="164"/>
      <c r="M171" s="165"/>
      <c r="N171" s="162"/>
      <c r="O171" s="162"/>
      <c r="P171" s="162"/>
      <c r="Q171" s="166"/>
      <c r="S171" s="166"/>
      <c r="T171" s="163"/>
    </row>
    <row r="172" ht="15.75" customHeight="1">
      <c r="A172" s="130">
        <v>6315.0</v>
      </c>
      <c r="B172" s="130">
        <v>1.5</v>
      </c>
      <c r="C172" s="130">
        <v>0.5625</v>
      </c>
      <c r="D172" s="162">
        <v>4.62</v>
      </c>
      <c r="E172" s="162">
        <v>8.74</v>
      </c>
      <c r="F172" s="162">
        <v>11.65</v>
      </c>
      <c r="G172" s="162">
        <v>2.5410000000000004</v>
      </c>
      <c r="H172" s="162">
        <v>5.244</v>
      </c>
      <c r="I172" s="162">
        <v>3.4950000000000006</v>
      </c>
      <c r="J172" s="162">
        <v>2.54</v>
      </c>
      <c r="K172" s="130">
        <v>315.0</v>
      </c>
      <c r="L172" s="164"/>
      <c r="M172" s="165"/>
      <c r="N172" s="162"/>
      <c r="O172" s="162"/>
      <c r="P172" s="162"/>
      <c r="Q172" s="166"/>
      <c r="S172" s="166"/>
      <c r="T172" s="163"/>
    </row>
    <row r="173" ht="15.75" customHeight="1">
      <c r="A173" s="130">
        <v>6319.0</v>
      </c>
      <c r="B173" s="130">
        <v>1.0</v>
      </c>
      <c r="C173" s="130">
        <v>1.125</v>
      </c>
      <c r="D173" s="162">
        <v>3.34</v>
      </c>
      <c r="E173" s="162">
        <v>6.55</v>
      </c>
      <c r="F173" s="162">
        <v>8.82</v>
      </c>
      <c r="G173" s="162">
        <v>1.837</v>
      </c>
      <c r="H173" s="162">
        <v>3.9299999999999997</v>
      </c>
      <c r="I173" s="162">
        <v>2.6460000000000004</v>
      </c>
      <c r="J173" s="162">
        <v>1.84</v>
      </c>
      <c r="K173" s="130">
        <v>410.0</v>
      </c>
      <c r="L173" s="164"/>
      <c r="M173" s="165"/>
      <c r="N173" s="162"/>
      <c r="O173" s="162"/>
      <c r="P173" s="162"/>
      <c r="Q173" s="166"/>
      <c r="S173" s="166"/>
      <c r="T173" s="163"/>
    </row>
    <row r="174" ht="15.75" customHeight="1">
      <c r="A174" s="130">
        <v>6323.0</v>
      </c>
      <c r="B174" s="130">
        <v>2.0</v>
      </c>
      <c r="C174" s="130">
        <v>0.3125</v>
      </c>
      <c r="D174" s="162">
        <v>5.86</v>
      </c>
      <c r="E174" s="162">
        <v>10.7</v>
      </c>
      <c r="F174" s="162">
        <v>13.88</v>
      </c>
      <c r="G174" s="162">
        <v>3.2230000000000003</v>
      </c>
      <c r="H174" s="162">
        <v>6.419999999999999</v>
      </c>
      <c r="I174" s="162">
        <v>4.164000000000001</v>
      </c>
      <c r="J174" s="162">
        <v>3.22</v>
      </c>
      <c r="K174" s="130">
        <v>190.0</v>
      </c>
      <c r="L174" s="164"/>
      <c r="M174" s="165"/>
      <c r="N174" s="162"/>
      <c r="O174" s="162"/>
      <c r="P174" s="162"/>
      <c r="Q174" s="166"/>
      <c r="S174" s="166"/>
      <c r="T174" s="163"/>
    </row>
    <row r="175" ht="15.75" customHeight="1">
      <c r="A175" s="130">
        <v>6327.0</v>
      </c>
      <c r="B175" s="130">
        <v>1.0</v>
      </c>
      <c r="C175" s="130">
        <v>0.5</v>
      </c>
      <c r="D175" s="162">
        <v>3.45</v>
      </c>
      <c r="E175" s="162">
        <v>6.7</v>
      </c>
      <c r="F175" s="162">
        <v>9.17</v>
      </c>
      <c r="G175" s="162">
        <v>1.8975000000000002</v>
      </c>
      <c r="H175" s="162">
        <v>4.02</v>
      </c>
      <c r="I175" s="162">
        <v>2.7510000000000003</v>
      </c>
      <c r="J175" s="162">
        <v>1.9</v>
      </c>
      <c r="K175" s="130">
        <v>335.0</v>
      </c>
      <c r="L175" s="164"/>
      <c r="M175" s="165"/>
      <c r="N175" s="162"/>
      <c r="O175" s="162"/>
      <c r="P175" s="162"/>
      <c r="Q175" s="166"/>
      <c r="S175" s="166"/>
      <c r="T175" s="163"/>
    </row>
    <row r="176" ht="15.75" customHeight="1">
      <c r="A176" s="130">
        <v>6328.0</v>
      </c>
      <c r="B176" s="130">
        <v>1.0</v>
      </c>
      <c r="C176" s="130">
        <v>0.5</v>
      </c>
      <c r="D176" s="162">
        <v>3.45</v>
      </c>
      <c r="E176" s="162">
        <v>6.7</v>
      </c>
      <c r="F176" s="162">
        <v>9.17</v>
      </c>
      <c r="G176" s="162">
        <v>1.8975000000000002</v>
      </c>
      <c r="H176" s="162">
        <v>4.02</v>
      </c>
      <c r="I176" s="162">
        <v>2.7510000000000003</v>
      </c>
      <c r="J176" s="162">
        <v>1.9</v>
      </c>
      <c r="K176" s="130">
        <v>270.0</v>
      </c>
      <c r="L176" s="164"/>
      <c r="M176" s="165"/>
      <c r="N176" s="162"/>
      <c r="O176" s="162"/>
      <c r="P176" s="162"/>
      <c r="Q176" s="166"/>
      <c r="S176" s="166"/>
      <c r="T176" s="163"/>
    </row>
    <row r="177" ht="15.75" customHeight="1">
      <c r="A177" s="130">
        <v>6329.0</v>
      </c>
      <c r="B177" s="130">
        <v>1.0</v>
      </c>
      <c r="C177" s="130">
        <v>0.5</v>
      </c>
      <c r="D177" s="162">
        <v>2.84</v>
      </c>
      <c r="E177" s="162">
        <v>5.62</v>
      </c>
      <c r="F177" s="162">
        <v>7.88</v>
      </c>
      <c r="G177" s="162">
        <v>1.562</v>
      </c>
      <c r="H177" s="162">
        <v>3.372</v>
      </c>
      <c r="I177" s="162">
        <v>2.3640000000000003</v>
      </c>
      <c r="J177" s="162">
        <v>1.56</v>
      </c>
      <c r="K177" s="130">
        <v>530.0</v>
      </c>
      <c r="L177" s="164"/>
      <c r="M177" s="165"/>
      <c r="N177" s="162"/>
      <c r="O177" s="162"/>
      <c r="P177" s="162"/>
      <c r="Q177" s="166"/>
      <c r="S177" s="166"/>
      <c r="T177" s="163"/>
    </row>
    <row r="178" ht="15.75" customHeight="1">
      <c r="A178" s="130">
        <v>6330.0</v>
      </c>
      <c r="B178" s="130">
        <v>1.5</v>
      </c>
      <c r="C178" s="130">
        <v>0.5</v>
      </c>
      <c r="D178" s="162">
        <v>4.38</v>
      </c>
      <c r="E178" s="162">
        <v>8.09</v>
      </c>
      <c r="F178" s="162">
        <v>10.87</v>
      </c>
      <c r="G178" s="162">
        <v>2.4090000000000003</v>
      </c>
      <c r="H178" s="162">
        <v>4.854</v>
      </c>
      <c r="I178" s="162">
        <v>3.261</v>
      </c>
      <c r="J178" s="162">
        <v>2.41</v>
      </c>
      <c r="K178" s="130">
        <v>150.0</v>
      </c>
      <c r="L178" s="164"/>
      <c r="M178" s="165"/>
      <c r="N178" s="162"/>
      <c r="O178" s="162"/>
      <c r="P178" s="162"/>
      <c r="Q178" s="166"/>
      <c r="S178" s="166"/>
      <c r="T178" s="163"/>
    </row>
    <row r="179" ht="15.75" customHeight="1">
      <c r="A179" s="130">
        <v>6331.0</v>
      </c>
      <c r="B179" s="130">
        <v>1.5</v>
      </c>
      <c r="C179" s="130">
        <v>0.5</v>
      </c>
      <c r="D179" s="162">
        <v>4.38</v>
      </c>
      <c r="E179" s="162">
        <v>8.09</v>
      </c>
      <c r="F179" s="162">
        <v>10.87</v>
      </c>
      <c r="G179" s="162">
        <v>2.4090000000000003</v>
      </c>
      <c r="H179" s="162">
        <v>4.854</v>
      </c>
      <c r="I179" s="162">
        <v>3.261</v>
      </c>
      <c r="J179" s="162">
        <v>2.41</v>
      </c>
      <c r="K179" s="130">
        <v>160.0</v>
      </c>
      <c r="L179" s="164"/>
      <c r="M179" s="165"/>
      <c r="N179" s="162"/>
      <c r="O179" s="162"/>
      <c r="P179" s="162"/>
      <c r="Q179" s="166"/>
      <c r="S179" s="166"/>
      <c r="T179" s="163"/>
    </row>
    <row r="180" ht="15.75" customHeight="1">
      <c r="A180" s="130">
        <v>6332.0</v>
      </c>
      <c r="B180" s="130">
        <v>1.5</v>
      </c>
      <c r="C180" s="130">
        <v>0.5</v>
      </c>
      <c r="D180" s="162">
        <v>3.63</v>
      </c>
      <c r="E180" s="162">
        <v>7.04</v>
      </c>
      <c r="F180" s="162">
        <v>9.54</v>
      </c>
      <c r="G180" s="162">
        <v>1.9965000000000002</v>
      </c>
      <c r="H180" s="162">
        <v>4.224</v>
      </c>
      <c r="I180" s="162">
        <v>2.862</v>
      </c>
      <c r="J180" s="162">
        <v>2.0</v>
      </c>
      <c r="K180" s="130">
        <v>330.0</v>
      </c>
      <c r="L180" s="164"/>
      <c r="M180" s="165"/>
      <c r="N180" s="162"/>
      <c r="O180" s="162"/>
      <c r="P180" s="162"/>
      <c r="Q180" s="166"/>
      <c r="S180" s="166"/>
      <c r="T180" s="163"/>
    </row>
    <row r="181" ht="15.75" customHeight="1">
      <c r="A181" s="130">
        <v>6333.0</v>
      </c>
      <c r="B181" s="130">
        <v>2.5</v>
      </c>
      <c r="C181" s="130">
        <v>0.5</v>
      </c>
      <c r="D181" s="162">
        <v>6.02</v>
      </c>
      <c r="E181" s="162">
        <v>11.51</v>
      </c>
      <c r="F181" s="162">
        <v>15.55</v>
      </c>
      <c r="G181" s="162">
        <v>3.311</v>
      </c>
      <c r="H181" s="162">
        <v>6.906</v>
      </c>
      <c r="I181" s="162">
        <v>4.665000000000001</v>
      </c>
      <c r="J181" s="162">
        <v>3.31</v>
      </c>
      <c r="K181" s="130">
        <v>170.0</v>
      </c>
      <c r="L181" s="164"/>
      <c r="M181" s="165"/>
      <c r="N181" s="162"/>
      <c r="O181" s="162"/>
      <c r="P181" s="162"/>
      <c r="Q181" s="166"/>
      <c r="S181" s="166"/>
      <c r="T181" s="163"/>
    </row>
    <row r="182" ht="15.75" customHeight="1">
      <c r="A182" s="130">
        <v>6334.0</v>
      </c>
      <c r="B182" s="130">
        <v>2.5</v>
      </c>
      <c r="C182" s="130">
        <v>0.5</v>
      </c>
      <c r="D182" s="162">
        <v>6.02</v>
      </c>
      <c r="E182" s="162">
        <v>11.51</v>
      </c>
      <c r="F182" s="162">
        <v>15.55</v>
      </c>
      <c r="G182" s="162">
        <v>3.311</v>
      </c>
      <c r="H182" s="162">
        <v>6.906</v>
      </c>
      <c r="I182" s="162">
        <v>4.665000000000001</v>
      </c>
      <c r="J182" s="162">
        <v>3.31</v>
      </c>
      <c r="K182" s="130">
        <v>190.0</v>
      </c>
      <c r="L182" s="164"/>
      <c r="M182" s="165"/>
      <c r="N182" s="162"/>
      <c r="O182" s="162"/>
      <c r="P182" s="162"/>
      <c r="Q182" s="166"/>
      <c r="S182" s="166"/>
      <c r="T182" s="163"/>
    </row>
    <row r="183" ht="15.75" customHeight="1">
      <c r="A183" s="130">
        <v>6341.0</v>
      </c>
      <c r="B183" s="130">
        <v>0.5</v>
      </c>
      <c r="C183" s="130">
        <v>0.4375</v>
      </c>
      <c r="D183" s="162">
        <v>2.76</v>
      </c>
      <c r="E183" s="162">
        <v>5.79</v>
      </c>
      <c r="F183" s="162">
        <v>8.04</v>
      </c>
      <c r="G183" s="162">
        <v>1.518</v>
      </c>
      <c r="H183" s="162">
        <v>3.4739999999999998</v>
      </c>
      <c r="I183" s="162">
        <v>2.412</v>
      </c>
      <c r="J183" s="162">
        <v>1.52</v>
      </c>
      <c r="K183" s="130">
        <v>665.0</v>
      </c>
      <c r="L183" s="164"/>
      <c r="M183" s="165"/>
      <c r="N183" s="162"/>
      <c r="O183" s="162"/>
      <c r="P183" s="162"/>
      <c r="Q183" s="166"/>
      <c r="S183" s="166"/>
      <c r="T183" s="163"/>
    </row>
    <row r="184" ht="15.75" customHeight="1">
      <c r="A184" s="130">
        <v>6342.0</v>
      </c>
      <c r="B184" s="130">
        <v>0.5</v>
      </c>
      <c r="C184" s="130">
        <v>0.4375</v>
      </c>
      <c r="D184" s="162">
        <v>2.76</v>
      </c>
      <c r="E184" s="162">
        <v>5.79</v>
      </c>
      <c r="F184" s="162">
        <v>8.04</v>
      </c>
      <c r="G184" s="162">
        <v>1.518</v>
      </c>
      <c r="H184" s="162">
        <v>3.4739999999999998</v>
      </c>
      <c r="I184" s="162">
        <v>2.412</v>
      </c>
      <c r="J184" s="162">
        <v>1.52</v>
      </c>
      <c r="K184" s="130">
        <v>655.0</v>
      </c>
      <c r="L184" s="164"/>
      <c r="M184" s="165"/>
      <c r="N184" s="162"/>
      <c r="O184" s="162"/>
      <c r="P184" s="162"/>
      <c r="Q184" s="166"/>
      <c r="S184" s="166"/>
      <c r="T184" s="163"/>
    </row>
    <row r="185" ht="15.75" customHeight="1">
      <c r="A185" s="130">
        <v>6343.0</v>
      </c>
      <c r="B185" s="130">
        <v>0.5</v>
      </c>
      <c r="C185" s="130">
        <v>0.4375</v>
      </c>
      <c r="D185" s="162">
        <v>2.69</v>
      </c>
      <c r="E185" s="162">
        <v>5.66</v>
      </c>
      <c r="F185" s="162">
        <v>7.88</v>
      </c>
      <c r="G185" s="162">
        <v>1.4795</v>
      </c>
      <c r="H185" s="162">
        <v>3.396</v>
      </c>
      <c r="I185" s="162">
        <v>2.3640000000000003</v>
      </c>
      <c r="J185" s="162">
        <v>1.48</v>
      </c>
      <c r="K185" s="130">
        <v>630.0</v>
      </c>
      <c r="L185" s="164"/>
      <c r="M185" s="165"/>
      <c r="N185" s="162"/>
      <c r="O185" s="162"/>
      <c r="P185" s="162"/>
      <c r="Q185" s="166"/>
      <c r="S185" s="166"/>
      <c r="T185" s="163"/>
    </row>
    <row r="186" ht="15.75" customHeight="1">
      <c r="A186" s="130">
        <v>6346.0</v>
      </c>
      <c r="B186" s="130">
        <v>1.0</v>
      </c>
      <c r="C186" s="130">
        <v>0.4375</v>
      </c>
      <c r="D186" s="162">
        <v>4.03</v>
      </c>
      <c r="E186" s="162">
        <v>7.61</v>
      </c>
      <c r="F186" s="162">
        <v>10.35</v>
      </c>
      <c r="G186" s="162">
        <v>2.2165000000000004</v>
      </c>
      <c r="H186" s="162">
        <v>4.566</v>
      </c>
      <c r="I186" s="162">
        <v>3.1050000000000004</v>
      </c>
      <c r="J186" s="162">
        <v>2.22</v>
      </c>
      <c r="K186" s="130">
        <v>260.0</v>
      </c>
      <c r="L186" s="164"/>
      <c r="M186" s="165"/>
      <c r="N186" s="162"/>
      <c r="O186" s="162"/>
      <c r="P186" s="162"/>
      <c r="Q186" s="166"/>
      <c r="S186" s="166"/>
      <c r="T186" s="163"/>
    </row>
    <row r="187" ht="15.75" customHeight="1">
      <c r="A187" s="130">
        <v>6347.0</v>
      </c>
      <c r="B187" s="130">
        <v>1.0</v>
      </c>
      <c r="C187" s="130">
        <v>0.5</v>
      </c>
      <c r="D187" s="162">
        <v>2.55</v>
      </c>
      <c r="E187" s="162">
        <v>5.4</v>
      </c>
      <c r="F187" s="162">
        <v>7.55</v>
      </c>
      <c r="G187" s="162">
        <v>1.4025</v>
      </c>
      <c r="H187" s="162">
        <v>3.24</v>
      </c>
      <c r="I187" s="162">
        <v>2.265</v>
      </c>
      <c r="J187" s="162">
        <v>1.4</v>
      </c>
      <c r="K187" s="130">
        <v>365.0</v>
      </c>
      <c r="L187" s="164"/>
      <c r="M187" s="165"/>
      <c r="N187" s="162"/>
      <c r="O187" s="162"/>
      <c r="P187" s="162"/>
      <c r="Q187" s="166"/>
      <c r="S187" s="166"/>
      <c r="T187" s="163"/>
    </row>
    <row r="188" ht="15.75" customHeight="1">
      <c r="A188" s="130">
        <v>6348.0</v>
      </c>
      <c r="B188" s="130">
        <v>1.5</v>
      </c>
      <c r="C188" s="130">
        <v>0.5</v>
      </c>
      <c r="D188" s="162">
        <v>3.73</v>
      </c>
      <c r="E188" s="162">
        <v>7.22</v>
      </c>
      <c r="F188" s="162">
        <v>9.73</v>
      </c>
      <c r="G188" s="162">
        <v>2.0515000000000003</v>
      </c>
      <c r="H188" s="162">
        <v>4.332</v>
      </c>
      <c r="I188" s="162">
        <v>2.9190000000000005</v>
      </c>
      <c r="J188" s="162">
        <v>2.05</v>
      </c>
      <c r="K188" s="130">
        <v>280.0</v>
      </c>
      <c r="L188" s="164"/>
      <c r="M188" s="165"/>
      <c r="N188" s="162"/>
      <c r="O188" s="162"/>
      <c r="P188" s="162"/>
      <c r="Q188" s="166"/>
      <c r="S188" s="166"/>
      <c r="T188" s="163"/>
    </row>
    <row r="189" ht="15.75" customHeight="1">
      <c r="A189" s="130">
        <v>6349.0</v>
      </c>
      <c r="B189" s="130">
        <v>2.5</v>
      </c>
      <c r="C189" s="130">
        <v>0.5625</v>
      </c>
      <c r="D189" s="162">
        <v>4.33</v>
      </c>
      <c r="E189" s="162">
        <v>8.14</v>
      </c>
      <c r="F189" s="162">
        <v>10.66</v>
      </c>
      <c r="G189" s="162">
        <v>2.3815000000000004</v>
      </c>
      <c r="H189" s="162">
        <v>4.884</v>
      </c>
      <c r="I189" s="162">
        <v>3.1980000000000004</v>
      </c>
      <c r="J189" s="162">
        <v>2.38</v>
      </c>
      <c r="K189" s="130">
        <v>200.0</v>
      </c>
      <c r="L189" s="164"/>
      <c r="M189" s="165"/>
      <c r="N189" s="162"/>
      <c r="O189" s="162"/>
      <c r="P189" s="162"/>
      <c r="Q189" s="166"/>
      <c r="S189" s="166"/>
      <c r="T189" s="163"/>
    </row>
    <row r="190" ht="15.75" customHeight="1">
      <c r="A190" s="130">
        <v>6350.0</v>
      </c>
      <c r="B190" s="130">
        <v>1.0</v>
      </c>
      <c r="C190" s="130">
        <v>0.5</v>
      </c>
      <c r="D190" s="162">
        <v>3.45</v>
      </c>
      <c r="E190" s="162">
        <v>6.7</v>
      </c>
      <c r="F190" s="162">
        <v>9.17</v>
      </c>
      <c r="G190" s="162">
        <v>1.8975000000000002</v>
      </c>
      <c r="H190" s="162">
        <v>4.02</v>
      </c>
      <c r="I190" s="162">
        <v>2.7510000000000003</v>
      </c>
      <c r="J190" s="162">
        <v>1.9</v>
      </c>
      <c r="K190" s="130">
        <v>340.0</v>
      </c>
      <c r="L190" s="164"/>
      <c r="M190" s="165"/>
      <c r="N190" s="162"/>
      <c r="O190" s="162"/>
      <c r="P190" s="162"/>
      <c r="Q190" s="166"/>
      <c r="S190" s="166"/>
      <c r="T190" s="163"/>
    </row>
    <row r="191" ht="15.75" customHeight="1">
      <c r="A191" s="130">
        <v>6351.0</v>
      </c>
      <c r="B191" s="130">
        <v>1.5</v>
      </c>
      <c r="C191" s="130">
        <v>0.5</v>
      </c>
      <c r="D191" s="162">
        <v>4.38</v>
      </c>
      <c r="E191" s="162">
        <v>8.09</v>
      </c>
      <c r="F191" s="162">
        <v>10.87</v>
      </c>
      <c r="G191" s="162">
        <v>2.4090000000000003</v>
      </c>
      <c r="H191" s="162">
        <v>4.854</v>
      </c>
      <c r="I191" s="162">
        <v>3.261</v>
      </c>
      <c r="J191" s="162">
        <v>2.41</v>
      </c>
      <c r="K191" s="130">
        <v>150.0</v>
      </c>
      <c r="L191" s="164"/>
      <c r="M191" s="165"/>
      <c r="N191" s="162"/>
      <c r="O191" s="162"/>
      <c r="P191" s="162"/>
      <c r="Q191" s="166"/>
      <c r="S191" s="166"/>
      <c r="T191" s="163"/>
    </row>
    <row r="192" ht="15.75" customHeight="1">
      <c r="A192" s="130">
        <v>6352.0</v>
      </c>
      <c r="B192" s="130">
        <v>1.25</v>
      </c>
      <c r="C192" s="130">
        <v>0.375</v>
      </c>
      <c r="D192" s="162">
        <v>3.63</v>
      </c>
      <c r="E192" s="162">
        <v>7.16</v>
      </c>
      <c r="F192" s="162">
        <v>9.78</v>
      </c>
      <c r="G192" s="162">
        <v>1.9965000000000002</v>
      </c>
      <c r="H192" s="162">
        <v>4.296</v>
      </c>
      <c r="I192" s="162">
        <v>2.934</v>
      </c>
      <c r="J192" s="162">
        <v>2.0</v>
      </c>
      <c r="K192" s="130">
        <v>350.0</v>
      </c>
      <c r="L192" s="164"/>
      <c r="M192" s="165"/>
      <c r="N192" s="162"/>
      <c r="O192" s="162"/>
      <c r="P192" s="162"/>
      <c r="Q192" s="166"/>
      <c r="S192" s="166"/>
      <c r="T192" s="163"/>
    </row>
    <row r="193" ht="15.75" customHeight="1">
      <c r="A193" s="130">
        <v>6353.0</v>
      </c>
      <c r="B193" s="130">
        <v>1.25</v>
      </c>
      <c r="C193" s="130">
        <v>0.375</v>
      </c>
      <c r="D193" s="162">
        <v>3.63</v>
      </c>
      <c r="E193" s="162">
        <v>7.16</v>
      </c>
      <c r="F193" s="162">
        <v>9.78</v>
      </c>
      <c r="G193" s="162">
        <v>1.9965000000000002</v>
      </c>
      <c r="H193" s="162">
        <v>4.296</v>
      </c>
      <c r="I193" s="162">
        <v>2.934</v>
      </c>
      <c r="J193" s="162">
        <v>2.0</v>
      </c>
      <c r="K193" s="130">
        <v>420.0</v>
      </c>
      <c r="L193" s="164"/>
      <c r="M193" s="165"/>
      <c r="N193" s="162"/>
      <c r="O193" s="162"/>
      <c r="P193" s="162"/>
      <c r="Q193" s="166"/>
      <c r="S193" s="166"/>
      <c r="T193" s="163"/>
    </row>
    <row r="194" ht="15.75" customHeight="1">
      <c r="A194" s="130">
        <v>6354.0</v>
      </c>
      <c r="B194" s="130">
        <v>0.75</v>
      </c>
      <c r="C194" s="130">
        <v>0.375</v>
      </c>
      <c r="D194" s="162">
        <v>2.79</v>
      </c>
      <c r="E194" s="162">
        <v>5.84</v>
      </c>
      <c r="F194" s="162">
        <v>8.15</v>
      </c>
      <c r="G194" s="162">
        <v>1.5345000000000002</v>
      </c>
      <c r="H194" s="162">
        <v>3.504</v>
      </c>
      <c r="I194" s="162">
        <v>2.4450000000000003</v>
      </c>
      <c r="J194" s="162">
        <v>1.53</v>
      </c>
      <c r="K194" s="130">
        <v>475.0</v>
      </c>
      <c r="L194" s="164"/>
      <c r="M194" s="165"/>
      <c r="N194" s="162"/>
      <c r="O194" s="162"/>
      <c r="P194" s="162"/>
      <c r="Q194" s="166"/>
      <c r="S194" s="166"/>
      <c r="T194" s="163"/>
    </row>
    <row r="195" ht="15.75" customHeight="1">
      <c r="A195" s="130">
        <v>6355.0</v>
      </c>
      <c r="B195" s="130">
        <v>1.0</v>
      </c>
      <c r="C195" s="130">
        <v>0.5</v>
      </c>
      <c r="D195" s="162">
        <v>3.45</v>
      </c>
      <c r="E195" s="162">
        <v>6.7</v>
      </c>
      <c r="F195" s="162">
        <v>9.17</v>
      </c>
      <c r="G195" s="162">
        <v>1.8975000000000002</v>
      </c>
      <c r="H195" s="162">
        <v>4.02</v>
      </c>
      <c r="I195" s="162">
        <v>2.7510000000000003</v>
      </c>
      <c r="J195" s="162">
        <v>1.9</v>
      </c>
      <c r="K195" s="130">
        <v>380.0</v>
      </c>
      <c r="L195" s="164"/>
      <c r="M195" s="165"/>
      <c r="N195" s="162"/>
      <c r="O195" s="162"/>
      <c r="P195" s="162"/>
      <c r="Q195" s="166"/>
      <c r="S195" s="166"/>
      <c r="T195" s="163"/>
    </row>
    <row r="196" ht="15.75" customHeight="1">
      <c r="A196" s="130">
        <v>6359.0</v>
      </c>
      <c r="B196" s="130">
        <v>0.5</v>
      </c>
      <c r="C196" s="130">
        <v>0.0</v>
      </c>
      <c r="D196" s="162">
        <v>1.69</v>
      </c>
      <c r="E196" s="162">
        <v>3.78</v>
      </c>
      <c r="F196" s="162">
        <v>0.0</v>
      </c>
      <c r="G196" s="162">
        <v>0.9295</v>
      </c>
      <c r="H196" s="162">
        <v>2.268</v>
      </c>
      <c r="I196" s="162">
        <v>0.0</v>
      </c>
      <c r="J196" s="162">
        <v>0.93</v>
      </c>
      <c r="K196" s="130">
        <v>690.0</v>
      </c>
      <c r="L196" s="164"/>
      <c r="M196" s="165"/>
      <c r="N196" s="162"/>
      <c r="O196" s="162"/>
      <c r="P196" s="162"/>
      <c r="Q196" s="166"/>
      <c r="S196" s="166"/>
      <c r="T196" s="163"/>
    </row>
    <row r="197" ht="15.75" customHeight="1">
      <c r="A197" s="130">
        <v>6375.0</v>
      </c>
      <c r="B197" s="130">
        <v>0.625</v>
      </c>
      <c r="C197" s="130">
        <v>0.4375</v>
      </c>
      <c r="D197" s="162">
        <v>2.69</v>
      </c>
      <c r="E197" s="162">
        <v>5.99</v>
      </c>
      <c r="F197" s="162">
        <v>8.39</v>
      </c>
      <c r="G197" s="162">
        <v>1.4795</v>
      </c>
      <c r="H197" s="162">
        <v>3.594</v>
      </c>
      <c r="I197" s="162">
        <v>2.5170000000000003</v>
      </c>
      <c r="J197" s="162">
        <v>1.48</v>
      </c>
      <c r="K197" s="130">
        <v>635.0</v>
      </c>
      <c r="L197" s="164"/>
      <c r="M197" s="165"/>
      <c r="N197" s="162"/>
      <c r="O197" s="162"/>
      <c r="P197" s="162"/>
      <c r="Q197" s="166"/>
      <c r="S197" s="166"/>
      <c r="T197" s="163"/>
    </row>
    <row r="198" ht="15.75" customHeight="1">
      <c r="A198" s="130">
        <v>6376.0</v>
      </c>
      <c r="B198" s="130">
        <v>0.625</v>
      </c>
      <c r="C198" s="130">
        <v>0.4375</v>
      </c>
      <c r="D198" s="162">
        <v>2.69</v>
      </c>
      <c r="E198" s="162">
        <v>5.99</v>
      </c>
      <c r="F198" s="162">
        <v>8.39</v>
      </c>
      <c r="G198" s="162">
        <v>1.4795</v>
      </c>
      <c r="H198" s="162">
        <v>3.594</v>
      </c>
      <c r="I198" s="162">
        <v>2.5170000000000003</v>
      </c>
      <c r="J198" s="162">
        <v>1.48</v>
      </c>
      <c r="K198" s="130">
        <v>630.0</v>
      </c>
      <c r="L198" s="164"/>
      <c r="M198" s="165"/>
      <c r="N198" s="162"/>
      <c r="O198" s="162"/>
      <c r="P198" s="162"/>
      <c r="Q198" s="166"/>
      <c r="S198" s="166"/>
      <c r="T198" s="163"/>
    </row>
    <row r="199" ht="15.75" customHeight="1">
      <c r="A199" s="130">
        <v>6377.0</v>
      </c>
      <c r="B199" s="130">
        <v>0.75</v>
      </c>
      <c r="C199" s="130">
        <v>0.6875</v>
      </c>
      <c r="D199" s="162">
        <v>3.43</v>
      </c>
      <c r="E199" s="162">
        <v>7.17</v>
      </c>
      <c r="F199" s="162">
        <v>10.03</v>
      </c>
      <c r="G199" s="162">
        <v>1.8865000000000003</v>
      </c>
      <c r="H199" s="162">
        <v>4.302</v>
      </c>
      <c r="I199" s="162">
        <v>3.0090000000000003</v>
      </c>
      <c r="J199" s="162">
        <v>1.89</v>
      </c>
      <c r="K199" s="130">
        <v>510.0</v>
      </c>
      <c r="L199" s="164"/>
      <c r="M199" s="165"/>
      <c r="N199" s="162"/>
      <c r="O199" s="162"/>
      <c r="P199" s="162"/>
      <c r="Q199" s="166"/>
      <c r="S199" s="166"/>
      <c r="T199" s="163"/>
    </row>
    <row r="200" ht="15.75" customHeight="1">
      <c r="A200" s="130">
        <v>6378.0</v>
      </c>
      <c r="B200" s="130">
        <v>0.75</v>
      </c>
      <c r="C200" s="130">
        <v>0.6875</v>
      </c>
      <c r="D200" s="162">
        <v>3.43</v>
      </c>
      <c r="E200" s="162">
        <v>7.17</v>
      </c>
      <c r="F200" s="162">
        <v>10.03</v>
      </c>
      <c r="G200" s="162">
        <v>1.8865000000000003</v>
      </c>
      <c r="H200" s="162">
        <v>4.302</v>
      </c>
      <c r="I200" s="162">
        <v>3.0090000000000003</v>
      </c>
      <c r="J200" s="162">
        <v>1.89</v>
      </c>
      <c r="K200" s="130">
        <v>675.0</v>
      </c>
      <c r="L200" s="164"/>
      <c r="M200" s="165"/>
      <c r="N200" s="162"/>
      <c r="O200" s="162"/>
      <c r="P200" s="162"/>
      <c r="Q200" s="166"/>
      <c r="S200" s="166"/>
      <c r="T200" s="163"/>
    </row>
    <row r="201" ht="15.75" customHeight="1">
      <c r="A201" s="130">
        <v>6379.0</v>
      </c>
      <c r="B201" s="130">
        <v>1.5</v>
      </c>
      <c r="C201" s="130">
        <v>0.875</v>
      </c>
      <c r="D201" s="162">
        <v>4.86</v>
      </c>
      <c r="E201" s="162">
        <v>8.99</v>
      </c>
      <c r="F201" s="162">
        <v>12.12</v>
      </c>
      <c r="G201" s="162">
        <v>2.6730000000000005</v>
      </c>
      <c r="H201" s="162">
        <v>5.394</v>
      </c>
      <c r="I201" s="162">
        <v>3.636</v>
      </c>
      <c r="J201" s="162">
        <v>2.67</v>
      </c>
      <c r="K201" s="130">
        <v>200.0</v>
      </c>
      <c r="L201" s="164"/>
      <c r="M201" s="165"/>
      <c r="N201" s="162"/>
      <c r="O201" s="162"/>
      <c r="P201" s="162"/>
      <c r="Q201" s="166"/>
      <c r="S201" s="166"/>
      <c r="T201" s="163"/>
    </row>
    <row r="202" ht="15.75" customHeight="1">
      <c r="A202" s="130">
        <v>6380.0</v>
      </c>
      <c r="B202" s="130">
        <v>1.5</v>
      </c>
      <c r="C202" s="130">
        <v>0.875</v>
      </c>
      <c r="D202" s="162">
        <v>4.86</v>
      </c>
      <c r="E202" s="162">
        <v>8.99</v>
      </c>
      <c r="F202" s="162">
        <v>12.12</v>
      </c>
      <c r="G202" s="162">
        <v>2.6730000000000005</v>
      </c>
      <c r="H202" s="162">
        <v>5.394</v>
      </c>
      <c r="I202" s="162">
        <v>3.636</v>
      </c>
      <c r="J202" s="162">
        <v>2.67</v>
      </c>
      <c r="K202" s="130">
        <v>225.0</v>
      </c>
      <c r="L202" s="164"/>
      <c r="M202" s="165"/>
      <c r="N202" s="162"/>
      <c r="O202" s="162"/>
      <c r="P202" s="162"/>
      <c r="Q202" s="166"/>
      <c r="S202" s="166"/>
      <c r="T202" s="163"/>
    </row>
    <row r="203" ht="15.75" customHeight="1">
      <c r="A203" s="130">
        <v>6383.0</v>
      </c>
      <c r="B203" s="130">
        <v>0.625</v>
      </c>
      <c r="C203" s="130">
        <v>0.4375</v>
      </c>
      <c r="D203" s="162">
        <v>2.86</v>
      </c>
      <c r="E203" s="162">
        <v>5.9</v>
      </c>
      <c r="F203" s="162">
        <v>8.22</v>
      </c>
      <c r="G203" s="162">
        <v>1.573</v>
      </c>
      <c r="H203" s="162">
        <v>3.54</v>
      </c>
      <c r="I203" s="162">
        <v>2.4660000000000006</v>
      </c>
      <c r="J203" s="162">
        <v>1.57</v>
      </c>
      <c r="K203" s="130">
        <v>550.0</v>
      </c>
      <c r="L203" s="164"/>
      <c r="M203" s="165"/>
      <c r="N203" s="162"/>
      <c r="O203" s="162"/>
      <c r="P203" s="162"/>
      <c r="Q203" s="166"/>
      <c r="S203" s="166"/>
      <c r="T203" s="163"/>
    </row>
    <row r="204" ht="15.75" customHeight="1">
      <c r="A204" s="130">
        <v>6384.0</v>
      </c>
      <c r="B204" s="130">
        <v>0.625</v>
      </c>
      <c r="C204" s="130">
        <v>0.4375</v>
      </c>
      <c r="D204" s="162">
        <v>2.86</v>
      </c>
      <c r="E204" s="162">
        <v>5.9</v>
      </c>
      <c r="F204" s="162">
        <v>8.22</v>
      </c>
      <c r="G204" s="162">
        <v>1.573</v>
      </c>
      <c r="H204" s="162">
        <v>3.54</v>
      </c>
      <c r="I204" s="162">
        <v>2.4660000000000006</v>
      </c>
      <c r="J204" s="162">
        <v>1.57</v>
      </c>
      <c r="K204" s="130">
        <v>550.0</v>
      </c>
      <c r="L204" s="164"/>
      <c r="M204" s="165"/>
      <c r="N204" s="162"/>
      <c r="O204" s="162"/>
      <c r="P204" s="162"/>
      <c r="Q204" s="166"/>
      <c r="S204" s="166"/>
      <c r="T204" s="163"/>
    </row>
    <row r="205" ht="15.75" customHeight="1">
      <c r="A205" s="130">
        <v>6385.0</v>
      </c>
      <c r="B205" s="130">
        <v>0.75</v>
      </c>
      <c r="C205" s="130">
        <v>0.4375</v>
      </c>
      <c r="D205" s="162">
        <v>3.05</v>
      </c>
      <c r="E205" s="162">
        <v>6.2</v>
      </c>
      <c r="F205" s="162">
        <v>8.6</v>
      </c>
      <c r="G205" s="162">
        <v>1.6775</v>
      </c>
      <c r="H205" s="162">
        <v>3.7199999999999998</v>
      </c>
      <c r="I205" s="162">
        <v>2.58</v>
      </c>
      <c r="J205" s="162">
        <v>1.68</v>
      </c>
      <c r="K205" s="130">
        <v>395.0</v>
      </c>
      <c r="L205" s="164"/>
      <c r="M205" s="165"/>
      <c r="N205" s="162"/>
      <c r="O205" s="162"/>
      <c r="P205" s="162"/>
      <c r="Q205" s="166"/>
      <c r="S205" s="166"/>
      <c r="T205" s="163"/>
    </row>
    <row r="206" ht="15.75" customHeight="1">
      <c r="A206" s="130">
        <v>6387.0</v>
      </c>
      <c r="B206" s="130">
        <v>1.0</v>
      </c>
      <c r="C206" s="130">
        <v>0.3125</v>
      </c>
      <c r="D206" s="162">
        <v>3.19</v>
      </c>
      <c r="E206" s="162">
        <v>6.2</v>
      </c>
      <c r="F206" s="162">
        <v>8.66</v>
      </c>
      <c r="G206" s="162">
        <v>1.7545000000000002</v>
      </c>
      <c r="H206" s="162">
        <v>3.7199999999999998</v>
      </c>
      <c r="I206" s="162">
        <v>2.5980000000000003</v>
      </c>
      <c r="J206" s="162">
        <v>1.75</v>
      </c>
      <c r="K206" s="130">
        <v>340.0</v>
      </c>
      <c r="L206" s="164"/>
      <c r="M206" s="165"/>
      <c r="N206" s="162"/>
      <c r="O206" s="162"/>
      <c r="P206" s="162"/>
      <c r="Q206" s="166"/>
      <c r="S206" s="166"/>
      <c r="T206" s="163"/>
    </row>
    <row r="207" ht="15.75" customHeight="1">
      <c r="A207" s="130">
        <v>6388.0</v>
      </c>
      <c r="B207" s="130">
        <v>1.0</v>
      </c>
      <c r="C207" s="130">
        <v>0.3125</v>
      </c>
      <c r="D207" s="162">
        <v>3.19</v>
      </c>
      <c r="E207" s="162">
        <v>6.2</v>
      </c>
      <c r="F207" s="162">
        <v>8.66</v>
      </c>
      <c r="G207" s="162">
        <v>1.7545000000000002</v>
      </c>
      <c r="H207" s="162">
        <v>3.7199999999999998</v>
      </c>
      <c r="I207" s="162">
        <v>2.5980000000000003</v>
      </c>
      <c r="J207" s="162">
        <v>1.75</v>
      </c>
      <c r="K207" s="130">
        <v>360.0</v>
      </c>
      <c r="L207" s="164"/>
      <c r="M207" s="165"/>
      <c r="N207" s="162"/>
      <c r="O207" s="162"/>
      <c r="P207" s="162"/>
      <c r="Q207" s="166"/>
      <c r="S207" s="166"/>
      <c r="T207" s="163"/>
    </row>
    <row r="208" ht="15.75" customHeight="1">
      <c r="A208" s="130">
        <v>6394.0</v>
      </c>
      <c r="B208" s="130">
        <v>0.75</v>
      </c>
      <c r="C208" s="130">
        <v>0.3125</v>
      </c>
      <c r="D208" s="162">
        <v>2.43</v>
      </c>
      <c r="E208" s="162">
        <v>5.09</v>
      </c>
      <c r="F208" s="162">
        <v>7.21</v>
      </c>
      <c r="G208" s="162">
        <v>1.3365000000000002</v>
      </c>
      <c r="H208" s="162">
        <v>3.054</v>
      </c>
      <c r="I208" s="162">
        <v>2.1630000000000003</v>
      </c>
      <c r="J208" s="162">
        <v>1.34</v>
      </c>
      <c r="K208" s="130">
        <v>630.0</v>
      </c>
      <c r="L208" s="164"/>
      <c r="M208" s="165"/>
      <c r="N208" s="162"/>
      <c r="O208" s="162"/>
      <c r="P208" s="162"/>
      <c r="Q208" s="166"/>
      <c r="S208" s="166"/>
      <c r="T208" s="163"/>
    </row>
    <row r="209" ht="15.75" customHeight="1">
      <c r="A209" s="130">
        <v>6395.0</v>
      </c>
      <c r="B209" s="130">
        <v>1.0</v>
      </c>
      <c r="C209" s="130">
        <v>0.3125</v>
      </c>
      <c r="D209" s="162">
        <v>3.52</v>
      </c>
      <c r="E209" s="162">
        <v>6.73</v>
      </c>
      <c r="F209" s="162">
        <v>9.1</v>
      </c>
      <c r="G209" s="162">
        <v>1.9360000000000002</v>
      </c>
      <c r="H209" s="162">
        <v>4.038</v>
      </c>
      <c r="I209" s="162">
        <v>2.7300000000000004</v>
      </c>
      <c r="J209" s="162">
        <v>1.94</v>
      </c>
      <c r="K209" s="130">
        <v>395.0</v>
      </c>
      <c r="L209" s="164"/>
      <c r="M209" s="165"/>
      <c r="N209" s="162"/>
      <c r="O209" s="162"/>
      <c r="P209" s="162"/>
      <c r="Q209" s="166"/>
      <c r="S209" s="166"/>
      <c r="T209" s="163"/>
    </row>
    <row r="210" ht="15.75" customHeight="1">
      <c r="A210" s="130">
        <v>6399.0</v>
      </c>
      <c r="B210" s="130">
        <v>1.0</v>
      </c>
      <c r="C210" s="130">
        <v>0.375</v>
      </c>
      <c r="D210" s="162">
        <v>3.57</v>
      </c>
      <c r="E210" s="162">
        <v>6.72</v>
      </c>
      <c r="F210" s="162">
        <v>9.17</v>
      </c>
      <c r="G210" s="162">
        <v>1.9635</v>
      </c>
      <c r="H210" s="162">
        <v>4.032</v>
      </c>
      <c r="I210" s="162">
        <v>2.7510000000000003</v>
      </c>
      <c r="J210" s="162">
        <v>1.96</v>
      </c>
      <c r="K210" s="130">
        <v>530.0</v>
      </c>
      <c r="L210" s="164"/>
      <c r="M210" s="165"/>
      <c r="N210" s="162"/>
      <c r="O210" s="162"/>
      <c r="P210" s="162"/>
      <c r="Q210" s="166"/>
      <c r="S210" s="166"/>
      <c r="T210" s="163"/>
    </row>
    <row r="211" ht="15.75" customHeight="1">
      <c r="A211" s="130">
        <v>6405.0</v>
      </c>
      <c r="B211" s="130">
        <v>1.0</v>
      </c>
      <c r="C211" s="130">
        <v>0.375</v>
      </c>
      <c r="D211" s="162">
        <v>3.15</v>
      </c>
      <c r="E211" s="162">
        <v>6.22</v>
      </c>
      <c r="F211" s="162">
        <v>8.48</v>
      </c>
      <c r="G211" s="162">
        <v>1.7325000000000002</v>
      </c>
      <c r="H211" s="162">
        <v>3.7319999999999998</v>
      </c>
      <c r="I211" s="162">
        <v>2.5440000000000005</v>
      </c>
      <c r="J211" s="162">
        <v>1.73</v>
      </c>
      <c r="K211" s="130">
        <v>290.0</v>
      </c>
      <c r="L211" s="164"/>
      <c r="M211" s="165"/>
      <c r="N211" s="162"/>
      <c r="O211" s="162"/>
      <c r="P211" s="162"/>
      <c r="Q211" s="166"/>
      <c r="S211" s="166"/>
      <c r="T211" s="163"/>
    </row>
    <row r="212" ht="15.75" customHeight="1">
      <c r="A212" s="130">
        <v>6412.0</v>
      </c>
      <c r="B212" s="130">
        <v>4.5</v>
      </c>
      <c r="C212" s="130">
        <v>0.5</v>
      </c>
      <c r="D212" s="162">
        <v>19.72</v>
      </c>
      <c r="E212" s="162">
        <v>32.05</v>
      </c>
      <c r="F212" s="162">
        <v>37.8</v>
      </c>
      <c r="G212" s="162">
        <v>10.846</v>
      </c>
      <c r="H212" s="162">
        <v>19.229999999999997</v>
      </c>
      <c r="I212" s="162">
        <v>11.340000000000002</v>
      </c>
      <c r="J212" s="162">
        <v>10.85</v>
      </c>
      <c r="K212" s="130">
        <v>25.0</v>
      </c>
      <c r="L212" s="164"/>
      <c r="M212" s="165"/>
      <c r="N212" s="162"/>
      <c r="O212" s="162"/>
      <c r="P212" s="162"/>
      <c r="Q212" s="166"/>
      <c r="S212" s="166"/>
      <c r="T212" s="163"/>
    </row>
    <row r="213" ht="15.75" customHeight="1">
      <c r="A213" s="130">
        <v>6413.0</v>
      </c>
      <c r="B213" s="130">
        <v>1.0</v>
      </c>
      <c r="C213" s="130">
        <v>0.375</v>
      </c>
      <c r="D213" s="162">
        <v>3.67</v>
      </c>
      <c r="E213" s="162">
        <v>6.86</v>
      </c>
      <c r="F213" s="162">
        <v>9.37</v>
      </c>
      <c r="G213" s="162">
        <v>2.0185</v>
      </c>
      <c r="H213" s="162">
        <v>4.116</v>
      </c>
      <c r="I213" s="162">
        <v>2.8110000000000004</v>
      </c>
      <c r="J213" s="162">
        <v>2.02</v>
      </c>
      <c r="K213" s="130">
        <v>360.0</v>
      </c>
      <c r="L213" s="164"/>
      <c r="M213" s="165"/>
      <c r="N213" s="162"/>
      <c r="O213" s="162"/>
      <c r="P213" s="162"/>
      <c r="Q213" s="166"/>
      <c r="S213" s="166"/>
      <c r="T213" s="163"/>
    </row>
    <row r="214" ht="15.75" customHeight="1">
      <c r="A214" s="130">
        <v>6416.0</v>
      </c>
      <c r="B214" s="130">
        <v>0.75</v>
      </c>
      <c r="C214" s="130">
        <v>0.4375</v>
      </c>
      <c r="D214" s="162">
        <v>2.97</v>
      </c>
      <c r="E214" s="162">
        <v>6.04</v>
      </c>
      <c r="F214" s="162">
        <v>8.39</v>
      </c>
      <c r="G214" s="162">
        <v>1.6335000000000002</v>
      </c>
      <c r="H214" s="162">
        <v>3.6239999999999997</v>
      </c>
      <c r="I214" s="162">
        <v>2.5170000000000003</v>
      </c>
      <c r="J214" s="162">
        <v>1.63</v>
      </c>
      <c r="K214" s="130">
        <v>445.0</v>
      </c>
      <c r="L214" s="164"/>
      <c r="M214" s="165"/>
      <c r="N214" s="162"/>
      <c r="O214" s="162"/>
      <c r="P214" s="162"/>
      <c r="Q214" s="166"/>
      <c r="S214" s="166"/>
      <c r="T214" s="163"/>
    </row>
    <row r="215" ht="15.75" customHeight="1">
      <c r="A215" s="130">
        <v>6417.0</v>
      </c>
      <c r="B215" s="130">
        <v>0.75</v>
      </c>
      <c r="C215" s="130">
        <v>0.4375</v>
      </c>
      <c r="D215" s="162">
        <v>2.97</v>
      </c>
      <c r="E215" s="162">
        <v>6.04</v>
      </c>
      <c r="F215" s="162">
        <v>8.39</v>
      </c>
      <c r="G215" s="162">
        <v>1.6335000000000002</v>
      </c>
      <c r="H215" s="162">
        <v>3.6239999999999997</v>
      </c>
      <c r="I215" s="162">
        <v>2.5170000000000003</v>
      </c>
      <c r="J215" s="162">
        <v>1.63</v>
      </c>
      <c r="K215" s="130">
        <v>455.0</v>
      </c>
      <c r="L215" s="164"/>
      <c r="M215" s="165"/>
      <c r="N215" s="162"/>
      <c r="O215" s="162"/>
      <c r="P215" s="162"/>
      <c r="Q215" s="166"/>
      <c r="S215" s="166"/>
      <c r="T215" s="163"/>
    </row>
    <row r="216" ht="15.75" customHeight="1">
      <c r="A216" s="130">
        <v>6419.0</v>
      </c>
      <c r="B216" s="130">
        <v>0.75</v>
      </c>
      <c r="C216" s="130">
        <v>0.4375</v>
      </c>
      <c r="D216" s="162">
        <v>2.9</v>
      </c>
      <c r="E216" s="162">
        <v>5.92</v>
      </c>
      <c r="F216" s="162">
        <v>8.22</v>
      </c>
      <c r="G216" s="162">
        <v>1.595</v>
      </c>
      <c r="H216" s="162">
        <v>3.552</v>
      </c>
      <c r="I216" s="162">
        <v>2.4660000000000006</v>
      </c>
      <c r="J216" s="162">
        <v>1.6</v>
      </c>
      <c r="K216" s="130">
        <v>455.0</v>
      </c>
      <c r="L216" s="164"/>
      <c r="M216" s="165"/>
      <c r="N216" s="162"/>
      <c r="O216" s="162"/>
      <c r="P216" s="162"/>
      <c r="Q216" s="166"/>
      <c r="S216" s="166"/>
      <c r="T216" s="163"/>
    </row>
    <row r="217" ht="15.75" customHeight="1">
      <c r="A217" s="130">
        <v>6435.0</v>
      </c>
      <c r="B217" s="130">
        <v>0.75</v>
      </c>
      <c r="C217" s="130">
        <v>0.3125</v>
      </c>
      <c r="D217" s="162">
        <v>2.11</v>
      </c>
      <c r="E217" s="162">
        <v>4.69</v>
      </c>
      <c r="F217" s="162">
        <v>6.67</v>
      </c>
      <c r="G217" s="162">
        <v>1.1605</v>
      </c>
      <c r="H217" s="162">
        <v>2.814</v>
      </c>
      <c r="I217" s="162">
        <v>2.0010000000000003</v>
      </c>
      <c r="J217" s="162">
        <v>1.16</v>
      </c>
      <c r="K217" s="130">
        <v>930.0</v>
      </c>
      <c r="L217" s="164"/>
      <c r="M217" s="165"/>
      <c r="N217" s="162"/>
      <c r="O217" s="162"/>
      <c r="P217" s="162"/>
      <c r="Q217" s="166"/>
      <c r="S217" s="166"/>
      <c r="T217" s="163"/>
    </row>
    <row r="218" ht="15.75" customHeight="1">
      <c r="A218" s="130">
        <v>6436.0</v>
      </c>
      <c r="B218" s="130">
        <v>2.5</v>
      </c>
      <c r="C218" s="130">
        <v>0.5625</v>
      </c>
      <c r="D218" s="162">
        <v>6.02</v>
      </c>
      <c r="E218" s="162">
        <v>11.57</v>
      </c>
      <c r="F218" s="162">
        <v>15.63</v>
      </c>
      <c r="G218" s="162">
        <v>3.311</v>
      </c>
      <c r="H218" s="162">
        <v>6.942</v>
      </c>
      <c r="I218" s="162">
        <v>4.689000000000001</v>
      </c>
      <c r="J218" s="162">
        <v>3.31</v>
      </c>
      <c r="K218" s="130">
        <v>200.0</v>
      </c>
      <c r="L218" s="164"/>
      <c r="M218" s="165"/>
      <c r="N218" s="162"/>
      <c r="O218" s="162"/>
      <c r="P218" s="162"/>
      <c r="Q218" s="166"/>
      <c r="S218" s="166"/>
      <c r="T218" s="163"/>
    </row>
    <row r="219" ht="15.75" customHeight="1">
      <c r="A219" s="130">
        <v>6457.0</v>
      </c>
      <c r="B219" s="130">
        <v>0.5</v>
      </c>
      <c r="C219" s="130">
        <v>0.375</v>
      </c>
      <c r="D219" s="162">
        <v>2.37</v>
      </c>
      <c r="E219" s="162">
        <v>5.0</v>
      </c>
      <c r="F219" s="162">
        <v>6.76</v>
      </c>
      <c r="G219" s="162">
        <v>1.3035</v>
      </c>
      <c r="H219" s="162">
        <v>3.0</v>
      </c>
      <c r="I219" s="162">
        <v>2.028</v>
      </c>
      <c r="J219" s="162">
        <v>1.3</v>
      </c>
      <c r="K219" s="130">
        <v>615.0</v>
      </c>
      <c r="L219" s="164"/>
      <c r="M219" s="165"/>
      <c r="N219" s="162"/>
      <c r="O219" s="162"/>
      <c r="P219" s="162"/>
      <c r="Q219" s="166"/>
      <c r="S219" s="166"/>
      <c r="T219" s="163"/>
    </row>
    <row r="220" ht="15.75" customHeight="1">
      <c r="A220" s="130">
        <v>6459.0</v>
      </c>
      <c r="B220" s="130">
        <v>0.5</v>
      </c>
      <c r="C220" s="130">
        <v>0.375</v>
      </c>
      <c r="D220" s="162">
        <v>2.3</v>
      </c>
      <c r="E220" s="162">
        <v>4.89</v>
      </c>
      <c r="F220" s="162">
        <v>6.63</v>
      </c>
      <c r="G220" s="162">
        <v>1.265</v>
      </c>
      <c r="H220" s="162">
        <v>2.9339999999999997</v>
      </c>
      <c r="I220" s="162">
        <v>1.9890000000000003</v>
      </c>
      <c r="J220" s="162">
        <v>1.27</v>
      </c>
      <c r="K220" s="130">
        <v>915.0</v>
      </c>
      <c r="L220" s="164"/>
      <c r="M220" s="165"/>
      <c r="N220" s="162"/>
      <c r="O220" s="162"/>
      <c r="P220" s="162"/>
      <c r="Q220" s="166"/>
      <c r="S220" s="166"/>
      <c r="T220" s="163"/>
    </row>
    <row r="221" ht="15.75" customHeight="1">
      <c r="A221" s="130">
        <v>6460.0</v>
      </c>
      <c r="B221" s="130">
        <v>4.5</v>
      </c>
      <c r="C221" s="130">
        <v>0.6875</v>
      </c>
      <c r="D221" s="162">
        <v>15.57</v>
      </c>
      <c r="E221" s="162">
        <v>26.11</v>
      </c>
      <c r="F221" s="162">
        <v>31.94</v>
      </c>
      <c r="G221" s="162">
        <v>8.563500000000001</v>
      </c>
      <c r="H221" s="162">
        <v>15.665999999999999</v>
      </c>
      <c r="I221" s="162">
        <v>9.582000000000003</v>
      </c>
      <c r="J221" s="162">
        <v>8.56</v>
      </c>
      <c r="K221" s="130">
        <v>45.0</v>
      </c>
      <c r="L221" s="164"/>
      <c r="M221" s="165"/>
      <c r="N221" s="162"/>
      <c r="O221" s="162"/>
      <c r="P221" s="162"/>
      <c r="Q221" s="166"/>
      <c r="S221" s="166"/>
      <c r="T221" s="163"/>
    </row>
    <row r="222" ht="15.75" customHeight="1">
      <c r="A222" s="130">
        <v>6472.0</v>
      </c>
      <c r="B222" s="130">
        <v>2.0</v>
      </c>
      <c r="C222" s="130">
        <v>0.625</v>
      </c>
      <c r="D222" s="162">
        <v>5.87</v>
      </c>
      <c r="E222" s="162">
        <v>11.2</v>
      </c>
      <c r="F222" s="162">
        <v>15.24</v>
      </c>
      <c r="G222" s="162">
        <v>3.2285000000000004</v>
      </c>
      <c r="H222" s="162">
        <v>6.72</v>
      </c>
      <c r="I222" s="162">
        <v>4.572000000000001</v>
      </c>
      <c r="J222" s="162">
        <v>3.23</v>
      </c>
      <c r="K222" s="130">
        <v>170.0</v>
      </c>
      <c r="L222" s="164"/>
      <c r="M222" s="165"/>
      <c r="N222" s="162"/>
      <c r="O222" s="162"/>
      <c r="P222" s="162"/>
      <c r="Q222" s="166"/>
      <c r="S222" s="166"/>
      <c r="T222" s="163"/>
    </row>
    <row r="223" ht="15.75" customHeight="1">
      <c r="A223" s="130">
        <v>6473.0</v>
      </c>
      <c r="B223" s="130">
        <v>2.0</v>
      </c>
      <c r="C223" s="130">
        <v>0.625</v>
      </c>
      <c r="D223" s="162">
        <v>5.5</v>
      </c>
      <c r="E223" s="162">
        <v>10.49</v>
      </c>
      <c r="F223" s="162">
        <v>14.1</v>
      </c>
      <c r="G223" s="162">
        <v>3.0250000000000004</v>
      </c>
      <c r="H223" s="162">
        <v>6.294</v>
      </c>
      <c r="I223" s="162">
        <v>4.23</v>
      </c>
      <c r="J223" s="162">
        <v>3.03</v>
      </c>
      <c r="K223" s="130">
        <v>170.0</v>
      </c>
      <c r="L223" s="164"/>
      <c r="M223" s="165"/>
      <c r="N223" s="162"/>
      <c r="O223" s="162"/>
      <c r="P223" s="162"/>
      <c r="Q223" s="166"/>
      <c r="S223" s="166"/>
      <c r="T223" s="163"/>
    </row>
    <row r="224" ht="15.75" customHeight="1">
      <c r="A224" s="130">
        <v>6477.0</v>
      </c>
      <c r="B224" s="130">
        <v>0.625</v>
      </c>
      <c r="C224" s="130">
        <v>0.3125</v>
      </c>
      <c r="D224" s="162">
        <v>2.42</v>
      </c>
      <c r="E224" s="162">
        <v>5.06</v>
      </c>
      <c r="F224" s="162">
        <v>7.08</v>
      </c>
      <c r="G224" s="162">
        <v>1.331</v>
      </c>
      <c r="H224" s="162">
        <v>3.0359999999999996</v>
      </c>
      <c r="I224" s="162">
        <v>2.1240000000000006</v>
      </c>
      <c r="J224" s="162">
        <v>1.33</v>
      </c>
      <c r="K224" s="130">
        <v>1010.0</v>
      </c>
      <c r="L224" s="164"/>
      <c r="M224" s="165"/>
      <c r="N224" s="162"/>
      <c r="O224" s="162"/>
      <c r="P224" s="162"/>
      <c r="Q224" s="166"/>
      <c r="S224" s="166"/>
      <c r="T224" s="163"/>
    </row>
    <row r="225" ht="15.75" customHeight="1">
      <c r="A225" s="130">
        <v>6478.0</v>
      </c>
      <c r="B225" s="130">
        <v>0.625</v>
      </c>
      <c r="C225" s="130">
        <v>0.3125</v>
      </c>
      <c r="D225" s="162">
        <v>2.42</v>
      </c>
      <c r="E225" s="162">
        <v>5.06</v>
      </c>
      <c r="F225" s="162">
        <v>7.08</v>
      </c>
      <c r="G225" s="162">
        <v>1.331</v>
      </c>
      <c r="H225" s="162">
        <v>3.0359999999999996</v>
      </c>
      <c r="I225" s="162">
        <v>2.1240000000000006</v>
      </c>
      <c r="J225" s="162">
        <v>1.33</v>
      </c>
      <c r="K225" s="130">
        <v>425.0</v>
      </c>
      <c r="L225" s="164"/>
      <c r="M225" s="165"/>
      <c r="N225" s="162"/>
      <c r="O225" s="162"/>
      <c r="P225" s="162"/>
      <c r="Q225" s="166"/>
      <c r="S225" s="166"/>
      <c r="T225" s="163"/>
    </row>
    <row r="226" ht="15.75" customHeight="1">
      <c r="A226" s="130">
        <v>6480.0</v>
      </c>
      <c r="B226" s="130">
        <v>1.25</v>
      </c>
      <c r="C226" s="130">
        <v>1.25</v>
      </c>
      <c r="D226" s="162">
        <v>4.8</v>
      </c>
      <c r="E226" s="162">
        <v>8.84</v>
      </c>
      <c r="F226" s="162">
        <v>11.91</v>
      </c>
      <c r="G226" s="162">
        <v>2.64</v>
      </c>
      <c r="H226" s="162">
        <v>5.303999999999999</v>
      </c>
      <c r="I226" s="162">
        <v>3.5730000000000004</v>
      </c>
      <c r="J226" s="162">
        <v>2.64</v>
      </c>
      <c r="K226" s="130">
        <v>225.0</v>
      </c>
      <c r="L226" s="164"/>
      <c r="M226" s="165"/>
      <c r="N226" s="162"/>
      <c r="O226" s="162"/>
      <c r="P226" s="162"/>
      <c r="Q226" s="166"/>
      <c r="S226" s="166"/>
      <c r="T226" s="163"/>
    </row>
    <row r="227" ht="15.75" customHeight="1">
      <c r="A227" s="130">
        <v>6484.0</v>
      </c>
      <c r="B227" s="130">
        <v>0.75</v>
      </c>
      <c r="C227" s="130">
        <v>0.375</v>
      </c>
      <c r="D227" s="162">
        <v>2.68</v>
      </c>
      <c r="E227" s="162">
        <v>5.62</v>
      </c>
      <c r="F227" s="162">
        <v>7.79</v>
      </c>
      <c r="G227" s="162">
        <v>1.4740000000000002</v>
      </c>
      <c r="H227" s="162">
        <v>3.372</v>
      </c>
      <c r="I227" s="162">
        <v>2.337</v>
      </c>
      <c r="J227" s="162">
        <v>1.47</v>
      </c>
      <c r="K227" s="130">
        <v>810.0</v>
      </c>
      <c r="L227" s="164"/>
      <c r="M227" s="165"/>
      <c r="N227" s="162"/>
      <c r="O227" s="162"/>
      <c r="P227" s="162"/>
      <c r="Q227" s="166"/>
      <c r="S227" s="166"/>
      <c r="T227" s="163"/>
    </row>
    <row r="228" ht="15.75" customHeight="1">
      <c r="A228" s="130">
        <v>6514.0</v>
      </c>
      <c r="B228" s="130">
        <v>1.75</v>
      </c>
      <c r="C228" s="130">
        <v>0.3125</v>
      </c>
      <c r="D228" s="162">
        <v>4.32</v>
      </c>
      <c r="E228" s="162">
        <v>8.08</v>
      </c>
      <c r="F228" s="162">
        <v>10.62</v>
      </c>
      <c r="G228" s="162">
        <v>2.3760000000000003</v>
      </c>
      <c r="H228" s="162">
        <v>4.848</v>
      </c>
      <c r="I228" s="162">
        <v>3.1860000000000004</v>
      </c>
      <c r="J228" s="162">
        <v>2.38</v>
      </c>
      <c r="K228" s="130">
        <v>225.0</v>
      </c>
      <c r="L228" s="164"/>
      <c r="M228" s="165"/>
      <c r="N228" s="162"/>
      <c r="O228" s="162"/>
      <c r="P228" s="162"/>
      <c r="Q228" s="166"/>
      <c r="S228" s="166"/>
      <c r="T228" s="163"/>
    </row>
    <row r="229" ht="15.75" customHeight="1">
      <c r="A229" s="130">
        <v>6515.0</v>
      </c>
      <c r="B229" s="130">
        <v>1.25</v>
      </c>
      <c r="C229" s="130">
        <v>0.375</v>
      </c>
      <c r="D229" s="162">
        <v>4.41</v>
      </c>
      <c r="E229" s="162">
        <v>8.16</v>
      </c>
      <c r="F229" s="162">
        <v>11.01</v>
      </c>
      <c r="G229" s="162">
        <v>2.4255000000000004</v>
      </c>
      <c r="H229" s="162">
        <v>4.896</v>
      </c>
      <c r="I229" s="162">
        <v>3.3030000000000004</v>
      </c>
      <c r="J229" s="162">
        <v>2.43</v>
      </c>
      <c r="K229" s="130">
        <v>200.0</v>
      </c>
      <c r="L229" s="164"/>
      <c r="M229" s="165"/>
      <c r="N229" s="162"/>
      <c r="O229" s="162"/>
      <c r="P229" s="162"/>
      <c r="Q229" s="166"/>
      <c r="S229" s="166"/>
      <c r="T229" s="163"/>
    </row>
    <row r="230" ht="15.75" customHeight="1">
      <c r="A230" s="130">
        <v>6520.0</v>
      </c>
      <c r="B230" s="130">
        <v>1.25</v>
      </c>
      <c r="C230" s="130">
        <v>0.5</v>
      </c>
      <c r="D230" s="162">
        <v>3.14</v>
      </c>
      <c r="E230" s="162">
        <v>6.41</v>
      </c>
      <c r="F230" s="162">
        <v>8.74</v>
      </c>
      <c r="G230" s="162">
        <v>1.7270000000000003</v>
      </c>
      <c r="H230" s="162">
        <v>3.846</v>
      </c>
      <c r="I230" s="162">
        <v>2.6220000000000003</v>
      </c>
      <c r="J230" s="162">
        <v>1.73</v>
      </c>
      <c r="K230" s="130">
        <v>320.0</v>
      </c>
      <c r="L230" s="164"/>
      <c r="M230" s="165"/>
      <c r="N230" s="162"/>
      <c r="O230" s="162"/>
      <c r="P230" s="162"/>
      <c r="Q230" s="166"/>
      <c r="S230" s="166"/>
      <c r="T230" s="163"/>
    </row>
    <row r="231" ht="15.75" customHeight="1">
      <c r="A231" s="130">
        <v>6521.0</v>
      </c>
      <c r="B231" s="130">
        <v>2.0</v>
      </c>
      <c r="C231" s="130">
        <v>0.625</v>
      </c>
      <c r="D231" s="162">
        <v>5.1</v>
      </c>
      <c r="E231" s="162">
        <v>9.57</v>
      </c>
      <c r="F231" s="162">
        <v>12.69</v>
      </c>
      <c r="G231" s="162">
        <v>2.805</v>
      </c>
      <c r="H231" s="162">
        <v>5.742</v>
      </c>
      <c r="I231" s="162">
        <v>3.8070000000000004</v>
      </c>
      <c r="J231" s="162">
        <v>2.81</v>
      </c>
      <c r="K231" s="130">
        <v>215.0</v>
      </c>
      <c r="L231" s="164"/>
      <c r="M231" s="165"/>
      <c r="N231" s="162"/>
      <c r="O231" s="162"/>
      <c r="P231" s="162"/>
      <c r="Q231" s="166"/>
      <c r="S231" s="166"/>
      <c r="T231" s="163"/>
    </row>
    <row r="232" ht="15.75" customHeight="1">
      <c r="A232" s="130">
        <v>6525.0</v>
      </c>
      <c r="B232" s="130">
        <v>1.75</v>
      </c>
      <c r="C232" s="130">
        <v>0.4375</v>
      </c>
      <c r="D232" s="162">
        <v>4.14</v>
      </c>
      <c r="E232" s="162">
        <v>7.64</v>
      </c>
      <c r="F232" s="162">
        <v>10.19</v>
      </c>
      <c r="G232" s="162">
        <v>2.277</v>
      </c>
      <c r="H232" s="162">
        <v>4.584</v>
      </c>
      <c r="I232" s="162">
        <v>3.0570000000000004</v>
      </c>
      <c r="J232" s="162">
        <v>2.28</v>
      </c>
      <c r="K232" s="130">
        <v>265.0</v>
      </c>
      <c r="L232" s="164"/>
      <c r="M232" s="165"/>
      <c r="N232" s="162"/>
      <c r="O232" s="162"/>
      <c r="P232" s="162"/>
      <c r="Q232" s="166"/>
      <c r="S232" s="166"/>
      <c r="T232" s="163"/>
    </row>
    <row r="233" ht="15.75" customHeight="1">
      <c r="A233" s="130">
        <v>6526.0</v>
      </c>
      <c r="B233" s="130">
        <v>1.75</v>
      </c>
      <c r="C233" s="130">
        <v>0.4375</v>
      </c>
      <c r="D233" s="162">
        <v>4.14</v>
      </c>
      <c r="E233" s="162">
        <v>7.64</v>
      </c>
      <c r="F233" s="162">
        <v>10.19</v>
      </c>
      <c r="G233" s="162">
        <v>2.277</v>
      </c>
      <c r="H233" s="162">
        <v>4.584</v>
      </c>
      <c r="I233" s="162">
        <v>3.0570000000000004</v>
      </c>
      <c r="J233" s="162">
        <v>2.28</v>
      </c>
      <c r="K233" s="130">
        <v>295.0</v>
      </c>
      <c r="L233" s="164"/>
      <c r="M233" s="165"/>
      <c r="N233" s="162"/>
      <c r="O233" s="162"/>
      <c r="P233" s="162"/>
      <c r="Q233" s="166"/>
      <c r="S233" s="166"/>
      <c r="T233" s="163"/>
    </row>
    <row r="234" ht="15.75" customHeight="1">
      <c r="A234" s="130">
        <v>6528.0</v>
      </c>
      <c r="B234" s="130">
        <v>1.25</v>
      </c>
      <c r="C234" s="130">
        <v>0.3125</v>
      </c>
      <c r="D234" s="162">
        <v>1.79</v>
      </c>
      <c r="E234" s="162">
        <v>3.92</v>
      </c>
      <c r="F234" s="162">
        <v>6.07</v>
      </c>
      <c r="G234" s="162">
        <v>0.9845000000000002</v>
      </c>
      <c r="H234" s="162">
        <v>2.352</v>
      </c>
      <c r="I234" s="162">
        <v>1.8210000000000004</v>
      </c>
      <c r="J234" s="162">
        <v>0.98</v>
      </c>
      <c r="K234" s="130">
        <v>490.0</v>
      </c>
      <c r="L234" s="164"/>
      <c r="M234" s="165"/>
      <c r="N234" s="162"/>
      <c r="O234" s="162"/>
      <c r="P234" s="162"/>
      <c r="Q234" s="166"/>
      <c r="S234" s="166"/>
      <c r="T234" s="163"/>
    </row>
    <row r="235" ht="15.75" customHeight="1">
      <c r="A235" s="130">
        <v>6538.0</v>
      </c>
      <c r="B235" s="130">
        <v>1.0</v>
      </c>
      <c r="C235" s="130">
        <v>0.375</v>
      </c>
      <c r="D235" s="162">
        <v>3.06</v>
      </c>
      <c r="E235" s="162">
        <v>5.98</v>
      </c>
      <c r="F235" s="162">
        <v>8.16</v>
      </c>
      <c r="G235" s="162">
        <v>1.6830000000000003</v>
      </c>
      <c r="H235" s="162">
        <v>3.588</v>
      </c>
      <c r="I235" s="162">
        <v>2.4480000000000004</v>
      </c>
      <c r="J235" s="162">
        <v>1.68</v>
      </c>
      <c r="K235" s="130">
        <v>340.0</v>
      </c>
      <c r="L235" s="164"/>
      <c r="M235" s="165"/>
      <c r="N235" s="162"/>
      <c r="O235" s="162"/>
      <c r="P235" s="162"/>
      <c r="Q235" s="166"/>
      <c r="S235" s="166"/>
      <c r="T235" s="163"/>
    </row>
    <row r="236" ht="15.75" customHeight="1">
      <c r="A236" s="130">
        <v>6540.0</v>
      </c>
      <c r="B236" s="130">
        <v>1.75</v>
      </c>
      <c r="C236" s="130">
        <v>0.375</v>
      </c>
      <c r="D236" s="162">
        <v>4.53</v>
      </c>
      <c r="E236" s="162">
        <v>8.46</v>
      </c>
      <c r="F236" s="162">
        <v>11.44</v>
      </c>
      <c r="G236" s="162">
        <v>2.4915000000000003</v>
      </c>
      <c r="H236" s="162">
        <v>5.0760000000000005</v>
      </c>
      <c r="I236" s="162">
        <v>3.4320000000000004</v>
      </c>
      <c r="J236" s="162">
        <v>2.49</v>
      </c>
      <c r="K236" s="130">
        <v>265.0</v>
      </c>
      <c r="L236" s="164"/>
      <c r="M236" s="165"/>
      <c r="N236" s="162"/>
      <c r="O236" s="162"/>
      <c r="P236" s="162"/>
      <c r="Q236" s="166"/>
      <c r="S236" s="166"/>
      <c r="T236" s="163"/>
    </row>
    <row r="237" ht="15.75" customHeight="1">
      <c r="A237" s="130">
        <v>6554.0</v>
      </c>
      <c r="B237" s="130">
        <v>1.0</v>
      </c>
      <c r="C237" s="130">
        <v>0.375</v>
      </c>
      <c r="D237" s="162">
        <v>3.49</v>
      </c>
      <c r="E237" s="162">
        <v>6.76</v>
      </c>
      <c r="F237" s="162">
        <v>9.15</v>
      </c>
      <c r="G237" s="162">
        <v>1.9195000000000002</v>
      </c>
      <c r="H237" s="162">
        <v>4.056</v>
      </c>
      <c r="I237" s="162">
        <v>2.7450000000000006</v>
      </c>
      <c r="J237" s="162">
        <v>1.92</v>
      </c>
      <c r="K237" s="130">
        <v>350.0</v>
      </c>
      <c r="L237" s="164"/>
      <c r="M237" s="165"/>
      <c r="N237" s="162"/>
      <c r="O237" s="162"/>
      <c r="P237" s="162"/>
      <c r="Q237" s="166"/>
      <c r="S237" s="166"/>
      <c r="T237" s="163"/>
    </row>
    <row r="238" ht="15.75" customHeight="1">
      <c r="A238" s="130">
        <v>6558.0</v>
      </c>
      <c r="B238" s="130">
        <v>0.75</v>
      </c>
      <c r="C238" s="130">
        <v>0.375</v>
      </c>
      <c r="D238" s="162">
        <v>2.44</v>
      </c>
      <c r="E238" s="162">
        <v>5.18</v>
      </c>
      <c r="F238" s="162">
        <v>7.14</v>
      </c>
      <c r="G238" s="162">
        <v>1.342</v>
      </c>
      <c r="H238" s="162">
        <v>3.1079999999999997</v>
      </c>
      <c r="I238" s="162">
        <v>2.1420000000000003</v>
      </c>
      <c r="J238" s="162">
        <v>1.34</v>
      </c>
      <c r="K238" s="130">
        <v>490.0</v>
      </c>
      <c r="L238" s="164"/>
      <c r="M238" s="165"/>
      <c r="N238" s="162"/>
      <c r="O238" s="162"/>
      <c r="P238" s="162"/>
      <c r="Q238" s="166"/>
      <c r="S238" s="166"/>
      <c r="T238" s="163"/>
    </row>
    <row r="239" ht="15.75" customHeight="1">
      <c r="A239" s="130">
        <v>6559.0</v>
      </c>
      <c r="B239" s="130">
        <v>0.75</v>
      </c>
      <c r="C239" s="130">
        <v>0.375</v>
      </c>
      <c r="D239" s="162">
        <v>2.44</v>
      </c>
      <c r="E239" s="162">
        <v>5.18</v>
      </c>
      <c r="F239" s="162">
        <v>7.14</v>
      </c>
      <c r="G239" s="162">
        <v>1.342</v>
      </c>
      <c r="H239" s="162">
        <v>3.1079999999999997</v>
      </c>
      <c r="I239" s="162">
        <v>2.1420000000000003</v>
      </c>
      <c r="J239" s="162">
        <v>1.34</v>
      </c>
      <c r="K239" s="130">
        <v>650.0</v>
      </c>
      <c r="L239" s="164"/>
      <c r="M239" s="165"/>
      <c r="N239" s="162"/>
      <c r="O239" s="162"/>
      <c r="P239" s="162"/>
      <c r="Q239" s="166"/>
      <c r="S239" s="166"/>
      <c r="T239" s="163"/>
    </row>
    <row r="240" ht="15.75" customHeight="1">
      <c r="A240" s="130">
        <v>6560.0</v>
      </c>
      <c r="B240" s="130">
        <v>1.5</v>
      </c>
      <c r="C240" s="130">
        <v>0.4375</v>
      </c>
      <c r="D240" s="162">
        <v>4.4</v>
      </c>
      <c r="E240" s="162">
        <v>8.2</v>
      </c>
      <c r="F240" s="162">
        <v>10.97</v>
      </c>
      <c r="G240" s="162">
        <v>2.4200000000000004</v>
      </c>
      <c r="H240" s="162">
        <v>4.919999999999999</v>
      </c>
      <c r="I240" s="162">
        <v>3.291000000000001</v>
      </c>
      <c r="J240" s="162">
        <v>2.42</v>
      </c>
      <c r="K240" s="130">
        <v>400.0</v>
      </c>
      <c r="L240" s="164"/>
      <c r="M240" s="165"/>
      <c r="N240" s="162"/>
      <c r="O240" s="162"/>
      <c r="P240" s="162"/>
      <c r="Q240" s="166"/>
      <c r="S240" s="166"/>
      <c r="T240" s="163"/>
    </row>
    <row r="241" ht="15.75" customHeight="1">
      <c r="A241" s="130">
        <v>6561.0</v>
      </c>
      <c r="B241" s="130">
        <v>1.5</v>
      </c>
      <c r="C241" s="130">
        <v>0.4375</v>
      </c>
      <c r="D241" s="162">
        <v>4.4</v>
      </c>
      <c r="E241" s="162">
        <v>8.2</v>
      </c>
      <c r="F241" s="162">
        <v>10.97</v>
      </c>
      <c r="G241" s="162">
        <v>2.4200000000000004</v>
      </c>
      <c r="H241" s="162">
        <v>4.919999999999999</v>
      </c>
      <c r="I241" s="162">
        <v>3.291000000000001</v>
      </c>
      <c r="J241" s="162">
        <v>2.42</v>
      </c>
      <c r="K241" s="130">
        <v>260.0</v>
      </c>
      <c r="L241" s="164"/>
      <c r="M241" s="165"/>
      <c r="N241" s="162"/>
      <c r="O241" s="162"/>
      <c r="P241" s="162"/>
      <c r="Q241" s="166"/>
      <c r="S241" s="166"/>
      <c r="T241" s="163"/>
    </row>
    <row r="242" ht="15.75" customHeight="1">
      <c r="A242" s="130">
        <v>6564.0</v>
      </c>
      <c r="B242" s="130">
        <v>0.75</v>
      </c>
      <c r="C242" s="130">
        <v>0.375</v>
      </c>
      <c r="D242" s="162">
        <v>2.81</v>
      </c>
      <c r="E242" s="162">
        <v>5.62</v>
      </c>
      <c r="F242" s="162">
        <v>7.88</v>
      </c>
      <c r="G242" s="162">
        <v>1.5455</v>
      </c>
      <c r="H242" s="162">
        <v>3.372</v>
      </c>
      <c r="I242" s="162">
        <v>2.3640000000000003</v>
      </c>
      <c r="J242" s="162">
        <v>1.55</v>
      </c>
      <c r="K242" s="130">
        <v>800.0</v>
      </c>
      <c r="L242" s="164"/>
      <c r="M242" s="165"/>
      <c r="N242" s="162"/>
      <c r="O242" s="162"/>
      <c r="P242" s="162"/>
      <c r="Q242" s="166"/>
      <c r="S242" s="166"/>
      <c r="T242" s="163"/>
    </row>
    <row r="243" ht="15.75" customHeight="1">
      <c r="A243" s="130">
        <v>6565.0</v>
      </c>
      <c r="B243" s="130">
        <v>0.75</v>
      </c>
      <c r="C243" s="130">
        <v>0.375</v>
      </c>
      <c r="D243" s="162">
        <v>2.81</v>
      </c>
      <c r="E243" s="162">
        <v>5.62</v>
      </c>
      <c r="F243" s="162">
        <v>7.88</v>
      </c>
      <c r="G243" s="162">
        <v>1.5455</v>
      </c>
      <c r="H243" s="162">
        <v>3.372</v>
      </c>
      <c r="I243" s="162">
        <v>2.3640000000000003</v>
      </c>
      <c r="J243" s="162">
        <v>1.55</v>
      </c>
      <c r="K243" s="130">
        <v>720.0</v>
      </c>
      <c r="L243" s="164"/>
      <c r="M243" s="165"/>
      <c r="N243" s="162"/>
      <c r="O243" s="162"/>
      <c r="P243" s="162"/>
      <c r="Q243" s="166"/>
      <c r="S243" s="166"/>
      <c r="T243" s="163"/>
    </row>
    <row r="244" ht="15.75" customHeight="1">
      <c r="A244" s="130">
        <v>6573.0</v>
      </c>
      <c r="B244" s="130">
        <v>2.0</v>
      </c>
      <c r="C244" s="130">
        <v>0.5</v>
      </c>
      <c r="D244" s="162">
        <v>5.82</v>
      </c>
      <c r="E244" s="162">
        <v>10.55</v>
      </c>
      <c r="F244" s="162">
        <v>13.66</v>
      </c>
      <c r="G244" s="162">
        <v>3.2010000000000005</v>
      </c>
      <c r="H244" s="162">
        <v>6.33</v>
      </c>
      <c r="I244" s="162">
        <v>4.098000000000001</v>
      </c>
      <c r="J244" s="162">
        <v>3.2</v>
      </c>
      <c r="K244" s="130">
        <v>145.0</v>
      </c>
      <c r="L244" s="164"/>
      <c r="M244" s="165"/>
      <c r="N244" s="162"/>
      <c r="O244" s="162"/>
      <c r="P244" s="162"/>
      <c r="Q244" s="166"/>
      <c r="S244" s="166"/>
      <c r="T244" s="163"/>
    </row>
    <row r="245" ht="15.75" customHeight="1">
      <c r="A245" s="130">
        <v>6596.0</v>
      </c>
      <c r="B245" s="130">
        <v>1.0</v>
      </c>
      <c r="C245" s="130">
        <v>0.4375</v>
      </c>
      <c r="D245" s="162">
        <v>2.79</v>
      </c>
      <c r="E245" s="162">
        <v>5.77</v>
      </c>
      <c r="F245" s="162">
        <v>8.01</v>
      </c>
      <c r="G245" s="162">
        <v>1.5345000000000002</v>
      </c>
      <c r="H245" s="162">
        <v>3.4619999999999997</v>
      </c>
      <c r="I245" s="162">
        <v>2.4030000000000005</v>
      </c>
      <c r="J245" s="162">
        <v>1.53</v>
      </c>
      <c r="K245" s="130">
        <v>340.0</v>
      </c>
      <c r="L245" s="164"/>
      <c r="M245" s="165"/>
      <c r="N245" s="162"/>
      <c r="O245" s="162"/>
      <c r="P245" s="162"/>
      <c r="Q245" s="166"/>
      <c r="S245" s="166"/>
      <c r="T245" s="163"/>
    </row>
    <row r="246" ht="15.75" customHeight="1">
      <c r="A246" s="130">
        <v>6601.0</v>
      </c>
      <c r="B246" s="130">
        <v>2.5</v>
      </c>
      <c r="C246" s="130">
        <v>0.5</v>
      </c>
      <c r="D246" s="162">
        <v>7.24</v>
      </c>
      <c r="E246" s="162">
        <v>13.87</v>
      </c>
      <c r="F246" s="162">
        <v>18.19</v>
      </c>
      <c r="G246" s="162">
        <v>3.9820000000000007</v>
      </c>
      <c r="H246" s="162">
        <v>8.322</v>
      </c>
      <c r="I246" s="162">
        <v>5.457000000000002</v>
      </c>
      <c r="J246" s="162">
        <v>3.98</v>
      </c>
      <c r="K246" s="130">
        <v>160.0</v>
      </c>
      <c r="L246" s="164"/>
      <c r="M246" s="165"/>
      <c r="N246" s="162"/>
      <c r="O246" s="162"/>
      <c r="P246" s="162"/>
      <c r="Q246" s="166"/>
      <c r="S246" s="166"/>
      <c r="T246" s="163"/>
    </row>
    <row r="247" ht="15.75" customHeight="1">
      <c r="A247" s="130">
        <v>6607.0</v>
      </c>
      <c r="B247" s="130">
        <v>1.75</v>
      </c>
      <c r="C247" s="130">
        <v>0.5</v>
      </c>
      <c r="D247" s="162">
        <v>5.36</v>
      </c>
      <c r="E247" s="162">
        <v>9.82</v>
      </c>
      <c r="F247" s="162">
        <v>12.89</v>
      </c>
      <c r="G247" s="162">
        <v>2.9480000000000004</v>
      </c>
      <c r="H247" s="162">
        <v>5.892</v>
      </c>
      <c r="I247" s="162">
        <v>3.867000000000001</v>
      </c>
      <c r="J247" s="162">
        <v>2.95</v>
      </c>
      <c r="K247" s="130">
        <v>140.0</v>
      </c>
      <c r="L247" s="164"/>
      <c r="M247" s="165"/>
      <c r="N247" s="162"/>
      <c r="O247" s="162"/>
      <c r="P247" s="162"/>
      <c r="Q247" s="166"/>
      <c r="S247" s="166"/>
      <c r="T247" s="163"/>
    </row>
    <row r="248" ht="15.75" customHeight="1">
      <c r="A248" s="130">
        <v>6609.0</v>
      </c>
      <c r="B248" s="130">
        <v>2.25</v>
      </c>
      <c r="C248" s="130">
        <v>0.75</v>
      </c>
      <c r="D248" s="162">
        <v>6.11</v>
      </c>
      <c r="E248" s="162">
        <v>11.1</v>
      </c>
      <c r="F248" s="162">
        <v>14.48</v>
      </c>
      <c r="G248" s="162">
        <v>3.3605000000000005</v>
      </c>
      <c r="H248" s="162">
        <v>6.659999999999999</v>
      </c>
      <c r="I248" s="162">
        <v>4.344000000000001</v>
      </c>
      <c r="J248" s="162">
        <v>3.36</v>
      </c>
      <c r="K248" s="130">
        <v>140.0</v>
      </c>
      <c r="L248" s="164"/>
      <c r="M248" s="165"/>
      <c r="N248" s="162"/>
      <c r="O248" s="162"/>
      <c r="P248" s="162"/>
      <c r="Q248" s="166"/>
      <c r="S248" s="166"/>
      <c r="T248" s="163"/>
    </row>
    <row r="249" ht="15.75" customHeight="1">
      <c r="A249" s="130">
        <v>6610.0</v>
      </c>
      <c r="B249" s="130">
        <v>3.0</v>
      </c>
      <c r="C249" s="130">
        <v>1.0</v>
      </c>
      <c r="D249" s="162">
        <v>8.3</v>
      </c>
      <c r="E249" s="162">
        <v>14.95</v>
      </c>
      <c r="F249" s="162">
        <v>19.62</v>
      </c>
      <c r="G249" s="162">
        <v>4.565</v>
      </c>
      <c r="H249" s="162">
        <v>8.969999999999999</v>
      </c>
      <c r="I249" s="162">
        <v>5.886000000000001</v>
      </c>
      <c r="J249" s="162">
        <v>4.57</v>
      </c>
      <c r="K249" s="130">
        <v>140.0</v>
      </c>
      <c r="L249" s="164"/>
      <c r="M249" s="165"/>
      <c r="N249" s="162"/>
      <c r="O249" s="162"/>
      <c r="P249" s="162"/>
      <c r="Q249" s="166"/>
      <c r="S249" s="166"/>
      <c r="T249" s="163"/>
    </row>
    <row r="250" ht="15.75" customHeight="1">
      <c r="A250" s="130">
        <v>6616.0</v>
      </c>
      <c r="B250" s="130">
        <v>1.25</v>
      </c>
      <c r="C250" s="130">
        <v>0.4375</v>
      </c>
      <c r="D250" s="162">
        <v>3.43</v>
      </c>
      <c r="E250" s="162">
        <v>6.8</v>
      </c>
      <c r="F250" s="162">
        <v>9.21</v>
      </c>
      <c r="G250" s="162">
        <v>1.8865000000000003</v>
      </c>
      <c r="H250" s="162">
        <v>4.08</v>
      </c>
      <c r="I250" s="162">
        <v>2.763000000000001</v>
      </c>
      <c r="J250" s="162">
        <v>1.89</v>
      </c>
      <c r="K250" s="130">
        <v>420.0</v>
      </c>
      <c r="L250" s="164"/>
      <c r="M250" s="165"/>
      <c r="N250" s="162"/>
      <c r="O250" s="162"/>
      <c r="P250" s="162"/>
      <c r="Q250" s="166"/>
      <c r="S250" s="166"/>
      <c r="T250" s="163"/>
    </row>
    <row r="251" ht="15.75" customHeight="1">
      <c r="A251" s="130">
        <v>6633.0</v>
      </c>
      <c r="B251" s="130">
        <v>0.5</v>
      </c>
      <c r="C251" s="130">
        <v>0.0</v>
      </c>
      <c r="D251" s="162">
        <v>1.69</v>
      </c>
      <c r="E251" s="162">
        <v>3.78</v>
      </c>
      <c r="F251" s="162">
        <v>0.0</v>
      </c>
      <c r="G251" s="162">
        <v>0.9295</v>
      </c>
      <c r="H251" s="162">
        <v>2.268</v>
      </c>
      <c r="I251" s="162">
        <v>0.0</v>
      </c>
      <c r="J251" s="162">
        <v>0.93</v>
      </c>
      <c r="K251" s="130">
        <v>530.0</v>
      </c>
      <c r="L251" s="164"/>
      <c r="M251" s="165"/>
      <c r="N251" s="162"/>
      <c r="O251" s="162"/>
      <c r="P251" s="162"/>
      <c r="Q251" s="166"/>
      <c r="S251" s="166"/>
      <c r="T251" s="163"/>
    </row>
    <row r="252" ht="15.75" customHeight="1">
      <c r="A252" s="130">
        <v>6661.0</v>
      </c>
      <c r="B252" s="130">
        <v>1.125</v>
      </c>
      <c r="C252" s="130">
        <v>0.375</v>
      </c>
      <c r="D252" s="162">
        <v>2.92</v>
      </c>
      <c r="E252" s="162">
        <v>5.94</v>
      </c>
      <c r="F252" s="162">
        <v>8.19</v>
      </c>
      <c r="G252" s="162">
        <v>1.606</v>
      </c>
      <c r="H252" s="162">
        <v>3.564</v>
      </c>
      <c r="I252" s="162">
        <v>2.4570000000000003</v>
      </c>
      <c r="J252" s="162">
        <v>1.61</v>
      </c>
      <c r="K252" s="130">
        <v>380.0</v>
      </c>
      <c r="L252" s="164"/>
      <c r="M252" s="165"/>
      <c r="N252" s="162"/>
      <c r="O252" s="162"/>
      <c r="P252" s="162"/>
      <c r="Q252" s="166"/>
      <c r="S252" s="166"/>
      <c r="T252" s="163"/>
    </row>
    <row r="253" ht="15.75" customHeight="1">
      <c r="A253" s="130">
        <v>6662.0</v>
      </c>
      <c r="B253" s="130">
        <v>1.75</v>
      </c>
      <c r="C253" s="130">
        <v>0.5</v>
      </c>
      <c r="D253" s="162">
        <v>5.36</v>
      </c>
      <c r="E253" s="162">
        <v>9.82</v>
      </c>
      <c r="F253" s="162">
        <v>12.89</v>
      </c>
      <c r="G253" s="162">
        <v>2.9480000000000004</v>
      </c>
      <c r="H253" s="162">
        <v>5.892</v>
      </c>
      <c r="I253" s="162">
        <v>3.867000000000001</v>
      </c>
      <c r="J253" s="162">
        <v>2.95</v>
      </c>
      <c r="K253" s="130">
        <v>140.0</v>
      </c>
      <c r="L253" s="164"/>
      <c r="M253" s="165"/>
      <c r="N253" s="162"/>
      <c r="O253" s="162"/>
      <c r="P253" s="162"/>
      <c r="Q253" s="166"/>
      <c r="S253" s="166"/>
      <c r="T253" s="163"/>
    </row>
    <row r="254" ht="15.75" customHeight="1">
      <c r="A254" s="130">
        <v>6668.0</v>
      </c>
      <c r="B254" s="130">
        <v>1.0</v>
      </c>
      <c r="C254" s="130">
        <v>0.375</v>
      </c>
      <c r="D254" s="162">
        <v>3.38</v>
      </c>
      <c r="E254" s="162">
        <v>6.64</v>
      </c>
      <c r="F254" s="162">
        <v>9.12</v>
      </c>
      <c r="G254" s="162">
        <v>1.859</v>
      </c>
      <c r="H254" s="162">
        <v>3.9839999999999995</v>
      </c>
      <c r="I254" s="162">
        <v>2.736</v>
      </c>
      <c r="J254" s="162">
        <v>1.86</v>
      </c>
      <c r="K254" s="130">
        <v>360.0</v>
      </c>
      <c r="L254" s="164"/>
      <c r="M254" s="165"/>
      <c r="N254" s="162"/>
      <c r="O254" s="162"/>
      <c r="P254" s="162"/>
      <c r="Q254" s="166"/>
      <c r="S254" s="166"/>
      <c r="T254" s="163"/>
    </row>
    <row r="255" ht="15.75" customHeight="1">
      <c r="A255" s="130">
        <v>6680.0</v>
      </c>
      <c r="B255" s="130">
        <v>1.5</v>
      </c>
      <c r="C255" s="130">
        <v>0.5</v>
      </c>
      <c r="D255" s="162">
        <v>4.32</v>
      </c>
      <c r="E255" s="162">
        <v>8.01</v>
      </c>
      <c r="F255" s="162">
        <v>10.79</v>
      </c>
      <c r="G255" s="162">
        <v>2.3760000000000003</v>
      </c>
      <c r="H255" s="162">
        <v>4.806</v>
      </c>
      <c r="I255" s="162">
        <v>3.237</v>
      </c>
      <c r="J255" s="162">
        <v>2.38</v>
      </c>
      <c r="K255" s="130">
        <v>320.0</v>
      </c>
      <c r="L255" s="164"/>
      <c r="M255" s="165"/>
      <c r="N255" s="162"/>
      <c r="O255" s="162"/>
      <c r="P255" s="162"/>
      <c r="Q255" s="166"/>
      <c r="S255" s="166"/>
      <c r="T255" s="163"/>
    </row>
    <row r="256" ht="15.75" customHeight="1">
      <c r="A256" s="130">
        <v>6694.0</v>
      </c>
      <c r="B256" s="130">
        <v>0.5</v>
      </c>
      <c r="C256" s="130">
        <v>0.0</v>
      </c>
      <c r="D256" s="162">
        <v>1.69</v>
      </c>
      <c r="E256" s="162">
        <v>3.78</v>
      </c>
      <c r="F256" s="162">
        <v>0.0</v>
      </c>
      <c r="G256" s="162">
        <v>0.9295</v>
      </c>
      <c r="H256" s="162">
        <v>2.268</v>
      </c>
      <c r="I256" s="162">
        <v>0.0</v>
      </c>
      <c r="J256" s="162">
        <v>0.93</v>
      </c>
      <c r="K256" s="130">
        <v>765.0</v>
      </c>
      <c r="L256" s="164"/>
      <c r="M256" s="165"/>
      <c r="N256" s="162"/>
      <c r="O256" s="162"/>
      <c r="P256" s="162"/>
      <c r="Q256" s="166"/>
      <c r="S256" s="166"/>
      <c r="T256" s="163"/>
    </row>
    <row r="257" ht="15.75" customHeight="1">
      <c r="A257" s="130">
        <v>6700.0</v>
      </c>
      <c r="B257" s="130">
        <v>1.0</v>
      </c>
      <c r="C257" s="130">
        <v>0.25</v>
      </c>
      <c r="D257" s="162">
        <v>3.42</v>
      </c>
      <c r="E257" s="162">
        <v>6.66</v>
      </c>
      <c r="F257" s="162">
        <v>9.02</v>
      </c>
      <c r="G257" s="162">
        <v>1.881</v>
      </c>
      <c r="H257" s="162">
        <v>3.996</v>
      </c>
      <c r="I257" s="162">
        <v>2.7060000000000004</v>
      </c>
      <c r="J257" s="162">
        <v>1.88</v>
      </c>
      <c r="K257" s="130">
        <v>490.0</v>
      </c>
      <c r="L257" s="164"/>
      <c r="M257" s="165"/>
      <c r="N257" s="162"/>
      <c r="O257" s="162"/>
      <c r="P257" s="162"/>
      <c r="Q257" s="166"/>
      <c r="S257" s="166"/>
      <c r="T257" s="163"/>
    </row>
    <row r="258" ht="15.75" customHeight="1">
      <c r="A258" s="130">
        <v>6701.0</v>
      </c>
      <c r="B258" s="130">
        <v>1.0</v>
      </c>
      <c r="C258" s="130">
        <v>0.25</v>
      </c>
      <c r="D258" s="162">
        <v>3.42</v>
      </c>
      <c r="E258" s="162">
        <v>6.66</v>
      </c>
      <c r="F258" s="162">
        <v>9.02</v>
      </c>
      <c r="G258" s="162">
        <v>1.881</v>
      </c>
      <c r="H258" s="162">
        <v>3.996</v>
      </c>
      <c r="I258" s="162">
        <v>2.7060000000000004</v>
      </c>
      <c r="J258" s="162">
        <v>1.88</v>
      </c>
      <c r="K258" s="130">
        <v>600.0</v>
      </c>
      <c r="L258" s="164"/>
      <c r="M258" s="165"/>
      <c r="N258" s="162"/>
      <c r="O258" s="162"/>
      <c r="P258" s="162"/>
      <c r="Q258" s="166"/>
      <c r="S258" s="166"/>
      <c r="T258" s="163"/>
    </row>
    <row r="259" ht="15.75" customHeight="1">
      <c r="A259" s="130">
        <v>6776.0</v>
      </c>
      <c r="B259" s="130">
        <v>1.5</v>
      </c>
      <c r="C259" s="130">
        <v>0.4375</v>
      </c>
      <c r="D259" s="162">
        <v>4.64</v>
      </c>
      <c r="E259" s="162">
        <v>8.64</v>
      </c>
      <c r="F259" s="162">
        <v>11.57</v>
      </c>
      <c r="G259" s="162">
        <v>2.552</v>
      </c>
      <c r="H259" s="162">
        <v>5.184</v>
      </c>
      <c r="I259" s="162">
        <v>3.4710000000000005</v>
      </c>
      <c r="J259" s="162">
        <v>2.55</v>
      </c>
      <c r="K259" s="130">
        <v>300.0</v>
      </c>
      <c r="L259" s="164"/>
      <c r="M259" s="165"/>
      <c r="N259" s="162"/>
      <c r="O259" s="162"/>
      <c r="P259" s="162"/>
      <c r="Q259" s="166"/>
      <c r="S259" s="166"/>
      <c r="T259" s="163"/>
    </row>
    <row r="260" ht="15.75" customHeight="1">
      <c r="A260" s="130">
        <v>6777.0</v>
      </c>
      <c r="B260" s="130">
        <v>1.5</v>
      </c>
      <c r="C260" s="130">
        <v>0.4375</v>
      </c>
      <c r="D260" s="162">
        <v>4.64</v>
      </c>
      <c r="E260" s="162">
        <v>8.64</v>
      </c>
      <c r="F260" s="162">
        <v>11.57</v>
      </c>
      <c r="G260" s="162">
        <v>2.552</v>
      </c>
      <c r="H260" s="162">
        <v>5.184</v>
      </c>
      <c r="I260" s="162">
        <v>3.4710000000000005</v>
      </c>
      <c r="J260" s="162">
        <v>2.55</v>
      </c>
      <c r="K260" s="130">
        <v>340.0</v>
      </c>
      <c r="L260" s="164"/>
      <c r="M260" s="165"/>
      <c r="N260" s="162"/>
      <c r="O260" s="162"/>
      <c r="P260" s="162"/>
      <c r="Q260" s="166"/>
      <c r="S260" s="166"/>
      <c r="T260" s="163"/>
    </row>
    <row r="261" ht="15.75" customHeight="1">
      <c r="A261" s="130">
        <v>6810.0</v>
      </c>
      <c r="B261" s="130">
        <v>1.5</v>
      </c>
      <c r="C261" s="130">
        <v>0.5</v>
      </c>
      <c r="D261" s="162">
        <v>4.63</v>
      </c>
      <c r="E261" s="162">
        <v>8.66</v>
      </c>
      <c r="F261" s="162">
        <v>11.53</v>
      </c>
      <c r="G261" s="162">
        <v>2.5465</v>
      </c>
      <c r="H261" s="162">
        <v>5.196</v>
      </c>
      <c r="I261" s="162">
        <v>3.4590000000000005</v>
      </c>
      <c r="J261" s="162">
        <v>2.55</v>
      </c>
      <c r="K261" s="130">
        <v>200.0</v>
      </c>
      <c r="L261" s="164"/>
      <c r="M261" s="165"/>
      <c r="N261" s="162"/>
      <c r="O261" s="162"/>
      <c r="P261" s="162"/>
      <c r="Q261" s="166"/>
      <c r="S261" s="166"/>
      <c r="T261" s="163"/>
    </row>
    <row r="262" ht="15.75" customHeight="1">
      <c r="A262" s="130">
        <v>6831.0</v>
      </c>
      <c r="B262" s="130">
        <v>1.0</v>
      </c>
      <c r="C262" s="130">
        <v>0.4375</v>
      </c>
      <c r="D262" s="162">
        <v>2.91</v>
      </c>
      <c r="E262" s="162">
        <v>5.92</v>
      </c>
      <c r="F262" s="162">
        <v>8.22</v>
      </c>
      <c r="G262" s="162">
        <v>1.6005000000000003</v>
      </c>
      <c r="H262" s="162">
        <v>3.552</v>
      </c>
      <c r="I262" s="162">
        <v>2.4660000000000006</v>
      </c>
      <c r="J262" s="162">
        <v>1.6</v>
      </c>
      <c r="K262" s="130">
        <v>160.0</v>
      </c>
      <c r="L262" s="164"/>
      <c r="M262" s="165"/>
      <c r="N262" s="162"/>
      <c r="O262" s="162"/>
      <c r="P262" s="162"/>
      <c r="Q262" s="166"/>
      <c r="S262" s="166"/>
      <c r="T262" s="163"/>
    </row>
    <row r="263" ht="15.75" customHeight="1">
      <c r="A263" s="130">
        <v>6859.0</v>
      </c>
      <c r="B263" s="130">
        <v>0.625</v>
      </c>
      <c r="C263" s="130">
        <v>0.625</v>
      </c>
      <c r="D263" s="162">
        <v>2.86</v>
      </c>
      <c r="E263" s="162">
        <v>5.99</v>
      </c>
      <c r="F263" s="162">
        <v>8.31</v>
      </c>
      <c r="G263" s="162">
        <v>1.573</v>
      </c>
      <c r="H263" s="162">
        <v>3.594</v>
      </c>
      <c r="I263" s="162">
        <v>2.4930000000000003</v>
      </c>
      <c r="J263" s="162">
        <v>1.57</v>
      </c>
      <c r="K263" s="130">
        <v>380.0</v>
      </c>
      <c r="L263" s="164"/>
      <c r="M263" s="165"/>
      <c r="N263" s="162"/>
      <c r="O263" s="162"/>
      <c r="P263" s="162"/>
      <c r="Q263" s="166"/>
      <c r="S263" s="166"/>
      <c r="T263" s="163"/>
    </row>
    <row r="264" ht="15.75" customHeight="1">
      <c r="A264" s="130">
        <v>6860.0</v>
      </c>
      <c r="B264" s="130">
        <v>0.625</v>
      </c>
      <c r="C264" s="130">
        <v>0.625</v>
      </c>
      <c r="D264" s="162">
        <v>2.86</v>
      </c>
      <c r="E264" s="162">
        <v>5.99</v>
      </c>
      <c r="F264" s="162">
        <v>8.31</v>
      </c>
      <c r="G264" s="162">
        <v>1.573</v>
      </c>
      <c r="H264" s="162">
        <v>3.594</v>
      </c>
      <c r="I264" s="162">
        <v>2.4930000000000003</v>
      </c>
      <c r="J264" s="162">
        <v>1.57</v>
      </c>
      <c r="K264" s="130">
        <v>180.0</v>
      </c>
      <c r="L264" s="164"/>
      <c r="M264" s="165"/>
      <c r="N264" s="162"/>
      <c r="O264" s="162"/>
      <c r="P264" s="162"/>
      <c r="Q264" s="166"/>
      <c r="S264" s="166"/>
      <c r="T264" s="163"/>
    </row>
    <row r="265" ht="15.75" customHeight="1">
      <c r="A265" s="130">
        <v>6862.0</v>
      </c>
      <c r="B265" s="130">
        <v>0.625</v>
      </c>
      <c r="C265" s="130">
        <v>0.625</v>
      </c>
      <c r="D265" s="162">
        <v>2.76</v>
      </c>
      <c r="E265" s="162">
        <v>5.76</v>
      </c>
      <c r="F265" s="162">
        <v>8.0</v>
      </c>
      <c r="G265" s="162">
        <v>1.518</v>
      </c>
      <c r="H265" s="162">
        <v>3.456</v>
      </c>
      <c r="I265" s="162">
        <v>2.4000000000000004</v>
      </c>
      <c r="J265" s="162">
        <v>1.52</v>
      </c>
      <c r="K265" s="130">
        <v>430.0</v>
      </c>
      <c r="L265" s="164"/>
      <c r="M265" s="165"/>
      <c r="N265" s="162"/>
      <c r="O265" s="162"/>
      <c r="P265" s="162"/>
      <c r="Q265" s="166"/>
      <c r="S265" s="166"/>
      <c r="T265" s="163"/>
    </row>
    <row r="266" ht="15.75" customHeight="1">
      <c r="A266" s="130">
        <v>6864.0</v>
      </c>
      <c r="B266" s="130">
        <v>0.75</v>
      </c>
      <c r="C266" s="130">
        <v>0.375</v>
      </c>
      <c r="D266" s="162">
        <v>2.66</v>
      </c>
      <c r="E266" s="162">
        <v>5.45</v>
      </c>
      <c r="F266" s="162">
        <v>7.6</v>
      </c>
      <c r="G266" s="162">
        <v>1.4630000000000003</v>
      </c>
      <c r="H266" s="162">
        <v>3.27</v>
      </c>
      <c r="I266" s="162">
        <v>2.2800000000000002</v>
      </c>
      <c r="J266" s="162">
        <v>1.46</v>
      </c>
      <c r="K266" s="130">
        <v>440.0</v>
      </c>
      <c r="L266" s="164"/>
      <c r="M266" s="165"/>
      <c r="N266" s="162"/>
      <c r="O266" s="162"/>
      <c r="P266" s="162"/>
      <c r="Q266" s="166"/>
      <c r="S266" s="166"/>
      <c r="T266" s="163"/>
    </row>
    <row r="267" ht="15.75" customHeight="1">
      <c r="A267" s="130">
        <v>6865.0</v>
      </c>
      <c r="B267" s="130">
        <v>0.75</v>
      </c>
      <c r="C267" s="130">
        <v>0.375</v>
      </c>
      <c r="D267" s="162">
        <v>2.66</v>
      </c>
      <c r="E267" s="162">
        <v>5.45</v>
      </c>
      <c r="F267" s="162">
        <v>7.6</v>
      </c>
      <c r="G267" s="162">
        <v>1.4630000000000003</v>
      </c>
      <c r="H267" s="162">
        <v>3.27</v>
      </c>
      <c r="I267" s="162">
        <v>2.2800000000000002</v>
      </c>
      <c r="J267" s="162">
        <v>1.46</v>
      </c>
      <c r="K267" s="130">
        <v>470.0</v>
      </c>
      <c r="L267" s="164"/>
      <c r="M267" s="165"/>
      <c r="N267" s="162"/>
      <c r="O267" s="162"/>
      <c r="P267" s="162"/>
      <c r="Q267" s="166"/>
      <c r="S267" s="166"/>
      <c r="T267" s="163"/>
    </row>
    <row r="268" ht="15.75" customHeight="1">
      <c r="A268" s="130">
        <v>6867.0</v>
      </c>
      <c r="B268" s="130">
        <v>2.0</v>
      </c>
      <c r="C268" s="130">
        <v>0.25</v>
      </c>
      <c r="D268" s="162">
        <v>2.98</v>
      </c>
      <c r="E268" s="162">
        <v>6.07</v>
      </c>
      <c r="F268" s="162">
        <v>8.48</v>
      </c>
      <c r="G268" s="162">
        <v>1.639</v>
      </c>
      <c r="H268" s="162">
        <v>3.642</v>
      </c>
      <c r="I268" s="162">
        <v>2.5440000000000005</v>
      </c>
      <c r="J268" s="162">
        <v>1.64</v>
      </c>
      <c r="K268" s="130">
        <v>360.0</v>
      </c>
      <c r="L268" s="164"/>
      <c r="M268" s="165"/>
      <c r="N268" s="162"/>
      <c r="O268" s="162"/>
      <c r="P268" s="162"/>
      <c r="Q268" s="166"/>
      <c r="S268" s="166"/>
      <c r="T268" s="163"/>
    </row>
    <row r="269" ht="15.75" customHeight="1">
      <c r="A269" s="130">
        <v>6868.0</v>
      </c>
      <c r="B269" s="130">
        <v>2.0</v>
      </c>
      <c r="C269" s="130">
        <v>0.25</v>
      </c>
      <c r="D269" s="162">
        <v>3.03</v>
      </c>
      <c r="E269" s="162">
        <v>6.13</v>
      </c>
      <c r="F269" s="162">
        <v>8.6</v>
      </c>
      <c r="G269" s="162">
        <v>1.6665</v>
      </c>
      <c r="H269" s="162">
        <v>3.678</v>
      </c>
      <c r="I269" s="162">
        <v>2.58</v>
      </c>
      <c r="J269" s="162">
        <v>1.67</v>
      </c>
      <c r="K269" s="130">
        <v>360.0</v>
      </c>
      <c r="L269" s="164"/>
      <c r="M269" s="165"/>
      <c r="N269" s="162"/>
      <c r="O269" s="162"/>
      <c r="P269" s="162"/>
      <c r="Q269" s="166"/>
      <c r="S269" s="166"/>
      <c r="T269" s="163"/>
    </row>
    <row r="270" ht="15.75" customHeight="1">
      <c r="A270" s="130">
        <v>6869.0</v>
      </c>
      <c r="B270" s="130">
        <v>3.0</v>
      </c>
      <c r="C270" s="130">
        <v>0.25</v>
      </c>
      <c r="D270" s="162">
        <v>4.26</v>
      </c>
      <c r="E270" s="162">
        <v>8.08</v>
      </c>
      <c r="F270" s="162">
        <v>10.76</v>
      </c>
      <c r="G270" s="162">
        <v>2.343</v>
      </c>
      <c r="H270" s="162">
        <v>4.848</v>
      </c>
      <c r="I270" s="162">
        <v>3.228</v>
      </c>
      <c r="J270" s="162">
        <v>2.34</v>
      </c>
      <c r="K270" s="130">
        <v>215.0</v>
      </c>
      <c r="L270" s="164"/>
      <c r="M270" s="165"/>
      <c r="N270" s="162"/>
      <c r="O270" s="162"/>
      <c r="P270" s="162"/>
      <c r="Q270" s="166"/>
      <c r="S270" s="166"/>
      <c r="T270" s="163"/>
    </row>
    <row r="271" ht="15.75" customHeight="1">
      <c r="A271" s="130">
        <v>6871.0</v>
      </c>
      <c r="B271" s="130">
        <v>0.5</v>
      </c>
      <c r="C271" s="130">
        <v>0.0</v>
      </c>
      <c r="D271" s="162">
        <v>0.99</v>
      </c>
      <c r="E271" s="162">
        <v>3.94</v>
      </c>
      <c r="F271" s="162">
        <v>0.0</v>
      </c>
      <c r="G271" s="162">
        <v>0.5445</v>
      </c>
      <c r="H271" s="162">
        <v>2.364</v>
      </c>
      <c r="I271" s="162">
        <v>0.0</v>
      </c>
      <c r="J271" s="162">
        <v>0.54</v>
      </c>
      <c r="K271" s="130">
        <v>2000.0</v>
      </c>
      <c r="L271" s="164"/>
      <c r="M271" s="165"/>
      <c r="N271" s="162"/>
      <c r="O271" s="162"/>
      <c r="P271" s="162"/>
      <c r="Q271" s="166"/>
      <c r="S271" s="166"/>
      <c r="T271" s="163"/>
    </row>
    <row r="272" ht="15.75" customHeight="1">
      <c r="A272" s="130">
        <v>6872.0</v>
      </c>
      <c r="B272" s="130">
        <v>0.5</v>
      </c>
      <c r="C272" s="130">
        <v>0.0</v>
      </c>
      <c r="D272" s="162">
        <v>0.99</v>
      </c>
      <c r="E272" s="162">
        <v>3.94</v>
      </c>
      <c r="F272" s="162">
        <v>0.0</v>
      </c>
      <c r="G272" s="162">
        <v>0.5445</v>
      </c>
      <c r="H272" s="162">
        <v>2.364</v>
      </c>
      <c r="I272" s="162">
        <v>0.0</v>
      </c>
      <c r="J272" s="162">
        <v>0.54</v>
      </c>
      <c r="K272" s="130">
        <v>1960.0</v>
      </c>
      <c r="L272" s="164"/>
      <c r="M272" s="165"/>
      <c r="N272" s="162"/>
      <c r="O272" s="162"/>
      <c r="P272" s="162"/>
      <c r="Q272" s="166"/>
      <c r="S272" s="166"/>
      <c r="T272" s="163"/>
    </row>
    <row r="273" ht="15.75" customHeight="1">
      <c r="A273" s="130">
        <v>6873.0</v>
      </c>
      <c r="B273" s="130">
        <v>0.5</v>
      </c>
      <c r="C273" s="130">
        <v>0.0</v>
      </c>
      <c r="D273" s="162">
        <v>0.99</v>
      </c>
      <c r="E273" s="162">
        <v>3.94</v>
      </c>
      <c r="F273" s="162">
        <v>0.0</v>
      </c>
      <c r="G273" s="162">
        <v>0.5445</v>
      </c>
      <c r="H273" s="162">
        <v>2.364</v>
      </c>
      <c r="I273" s="162">
        <v>0.0</v>
      </c>
      <c r="J273" s="162">
        <v>0.54</v>
      </c>
      <c r="K273" s="130">
        <v>1710.0</v>
      </c>
      <c r="L273" s="164"/>
      <c r="M273" s="165"/>
      <c r="N273" s="162"/>
      <c r="O273" s="162"/>
      <c r="P273" s="162"/>
      <c r="Q273" s="166"/>
      <c r="S273" s="166"/>
      <c r="T273" s="163"/>
    </row>
    <row r="274" ht="15.75" customHeight="1">
      <c r="A274" s="130">
        <v>6901.0</v>
      </c>
      <c r="B274" s="130">
        <v>0.625</v>
      </c>
      <c r="C274" s="130">
        <v>0.5</v>
      </c>
      <c r="D274" s="162">
        <v>2.01</v>
      </c>
      <c r="E274" s="162">
        <v>4.44</v>
      </c>
      <c r="F274" s="162">
        <v>6.34</v>
      </c>
      <c r="G274" s="162">
        <v>1.1055</v>
      </c>
      <c r="H274" s="162">
        <v>2.664</v>
      </c>
      <c r="I274" s="162">
        <v>1.9020000000000001</v>
      </c>
      <c r="J274" s="162">
        <v>1.11</v>
      </c>
      <c r="K274" s="130">
        <v>1015.0</v>
      </c>
      <c r="L274" s="164"/>
      <c r="M274" s="165"/>
      <c r="N274" s="162"/>
      <c r="O274" s="162"/>
      <c r="P274" s="162"/>
      <c r="Q274" s="166"/>
      <c r="S274" s="166"/>
      <c r="T274" s="163"/>
    </row>
    <row r="275" ht="15.75" customHeight="1">
      <c r="A275" s="130">
        <v>6902.0</v>
      </c>
      <c r="B275" s="130">
        <v>0.75</v>
      </c>
      <c r="C275" s="130">
        <v>0.4375</v>
      </c>
      <c r="D275" s="162">
        <v>2.05</v>
      </c>
      <c r="E275" s="162">
        <v>4.67</v>
      </c>
      <c r="F275" s="162">
        <v>6.52</v>
      </c>
      <c r="G275" s="162">
        <v>1.1275</v>
      </c>
      <c r="H275" s="162">
        <v>2.802</v>
      </c>
      <c r="I275" s="162">
        <v>1.9560000000000002</v>
      </c>
      <c r="J275" s="162">
        <v>1.13</v>
      </c>
      <c r="K275" s="130">
        <v>420.0</v>
      </c>
      <c r="L275" s="164"/>
      <c r="M275" s="165"/>
      <c r="N275" s="162"/>
      <c r="O275" s="162"/>
      <c r="P275" s="162"/>
      <c r="Q275" s="166"/>
      <c r="S275" s="166"/>
      <c r="T275" s="163"/>
    </row>
    <row r="276" ht="15.75" customHeight="1">
      <c r="A276" s="130">
        <v>6903.0</v>
      </c>
      <c r="B276" s="130">
        <v>1.0</v>
      </c>
      <c r="C276" s="130">
        <v>0.4375</v>
      </c>
      <c r="D276" s="162">
        <v>2.39</v>
      </c>
      <c r="E276" s="162">
        <v>4.86</v>
      </c>
      <c r="F276" s="162">
        <v>6.47</v>
      </c>
      <c r="G276" s="162">
        <v>1.3145000000000002</v>
      </c>
      <c r="H276" s="162">
        <v>2.916</v>
      </c>
      <c r="I276" s="162">
        <v>1.9410000000000003</v>
      </c>
      <c r="J276" s="162">
        <v>1.31</v>
      </c>
      <c r="K276" s="130">
        <v>540.0</v>
      </c>
      <c r="L276" s="164"/>
      <c r="M276" s="165"/>
      <c r="N276" s="162"/>
      <c r="O276" s="162"/>
      <c r="P276" s="162"/>
      <c r="Q276" s="166"/>
      <c r="S276" s="166"/>
      <c r="T276" s="163"/>
    </row>
    <row r="277" ht="15.75" customHeight="1">
      <c r="A277" s="130">
        <v>6915.0</v>
      </c>
      <c r="B277" s="130">
        <v>1.125</v>
      </c>
      <c r="C277" s="130">
        <v>0.375</v>
      </c>
      <c r="D277" s="162">
        <v>3.75</v>
      </c>
      <c r="E277" s="162">
        <v>7.18</v>
      </c>
      <c r="F277" s="162">
        <v>9.77</v>
      </c>
      <c r="G277" s="162">
        <v>2.0625</v>
      </c>
      <c r="H277" s="162">
        <v>4.308</v>
      </c>
      <c r="I277" s="162">
        <v>2.9310000000000005</v>
      </c>
      <c r="J277" s="162">
        <v>2.06</v>
      </c>
      <c r="K277" s="130">
        <v>565.0</v>
      </c>
      <c r="L277" s="164"/>
      <c r="M277" s="165"/>
      <c r="N277" s="162"/>
      <c r="O277" s="162"/>
      <c r="P277" s="162"/>
      <c r="Q277" s="166"/>
      <c r="S277" s="166"/>
      <c r="T277" s="163"/>
    </row>
    <row r="278" ht="15.75" customHeight="1">
      <c r="A278" s="130">
        <v>6916.0</v>
      </c>
      <c r="B278" s="130">
        <v>1.125</v>
      </c>
      <c r="C278" s="130">
        <v>0.375</v>
      </c>
      <c r="D278" s="162">
        <v>3.75</v>
      </c>
      <c r="E278" s="162">
        <v>7.18</v>
      </c>
      <c r="F278" s="162">
        <v>9.77</v>
      </c>
      <c r="G278" s="162">
        <v>2.0625</v>
      </c>
      <c r="H278" s="162">
        <v>4.308</v>
      </c>
      <c r="I278" s="162">
        <v>2.9310000000000005</v>
      </c>
      <c r="J278" s="162">
        <v>2.06</v>
      </c>
      <c r="K278" s="130">
        <v>480.0</v>
      </c>
      <c r="L278" s="164"/>
      <c r="M278" s="165"/>
      <c r="N278" s="162"/>
      <c r="O278" s="162"/>
      <c r="P278" s="162"/>
      <c r="Q278" s="166"/>
      <c r="S278" s="166"/>
      <c r="T278" s="163"/>
    </row>
    <row r="279" ht="15.75" customHeight="1">
      <c r="A279" s="130">
        <v>6929.0</v>
      </c>
      <c r="B279" s="130">
        <v>2.75</v>
      </c>
      <c r="C279" s="130">
        <v>0.75</v>
      </c>
      <c r="D279" s="162">
        <v>8.94</v>
      </c>
      <c r="E279" s="162">
        <v>15.21</v>
      </c>
      <c r="F279" s="162">
        <v>19.52</v>
      </c>
      <c r="G279" s="162">
        <v>4.917</v>
      </c>
      <c r="H279" s="162">
        <v>9.126</v>
      </c>
      <c r="I279" s="162">
        <v>5.856000000000001</v>
      </c>
      <c r="J279" s="162">
        <v>4.92</v>
      </c>
      <c r="K279" s="130">
        <v>110.0</v>
      </c>
      <c r="L279" s="164"/>
      <c r="M279" s="165"/>
      <c r="N279" s="162"/>
      <c r="O279" s="162"/>
      <c r="P279" s="162"/>
      <c r="Q279" s="166"/>
      <c r="S279" s="166"/>
      <c r="T279" s="163"/>
    </row>
    <row r="280" ht="15.75" customHeight="1">
      <c r="A280" s="130">
        <v>6939.0</v>
      </c>
      <c r="B280" s="130">
        <v>0.75</v>
      </c>
      <c r="C280" s="130">
        <v>0.5</v>
      </c>
      <c r="D280" s="162">
        <v>2.93</v>
      </c>
      <c r="E280" s="162">
        <v>5.9</v>
      </c>
      <c r="F280" s="162">
        <v>8.05</v>
      </c>
      <c r="G280" s="162">
        <v>1.6115000000000002</v>
      </c>
      <c r="H280" s="162">
        <v>3.54</v>
      </c>
      <c r="I280" s="162">
        <v>2.4150000000000005</v>
      </c>
      <c r="J280" s="162">
        <v>1.61</v>
      </c>
      <c r="K280" s="130">
        <v>420.0</v>
      </c>
      <c r="L280" s="164"/>
      <c r="M280" s="165"/>
      <c r="N280" s="162"/>
      <c r="O280" s="162"/>
      <c r="P280" s="162"/>
      <c r="Q280" s="166"/>
      <c r="S280" s="166"/>
      <c r="T280" s="163"/>
    </row>
    <row r="281" ht="15.75" customHeight="1">
      <c r="A281" s="130">
        <v>6950.0</v>
      </c>
      <c r="B281" s="130">
        <v>1.5</v>
      </c>
      <c r="C281" s="130">
        <v>0.4375</v>
      </c>
      <c r="D281" s="162">
        <v>5.66</v>
      </c>
      <c r="E281" s="162">
        <v>10.42</v>
      </c>
      <c r="F281" s="162">
        <v>13.56</v>
      </c>
      <c r="G281" s="162">
        <v>3.1130000000000004</v>
      </c>
      <c r="H281" s="162">
        <v>6.252</v>
      </c>
      <c r="I281" s="162">
        <v>4.0680000000000005</v>
      </c>
      <c r="J281" s="162">
        <v>3.11</v>
      </c>
      <c r="K281" s="130">
        <v>270.0</v>
      </c>
      <c r="L281" s="164"/>
      <c r="M281" s="165"/>
      <c r="N281" s="162"/>
      <c r="O281" s="162"/>
      <c r="P281" s="162"/>
      <c r="Q281" s="166"/>
      <c r="S281" s="166"/>
      <c r="T281" s="163"/>
    </row>
    <row r="282" ht="15.75" customHeight="1">
      <c r="A282" s="130">
        <v>6982.0</v>
      </c>
      <c r="B282" s="130">
        <v>0.75</v>
      </c>
      <c r="C282" s="130">
        <v>1.4375</v>
      </c>
      <c r="D282" s="162">
        <v>4.01</v>
      </c>
      <c r="E282" s="162">
        <v>7.55</v>
      </c>
      <c r="F282" s="162">
        <v>10.16</v>
      </c>
      <c r="G282" s="162">
        <v>2.2055000000000002</v>
      </c>
      <c r="H282" s="162">
        <v>4.529999999999999</v>
      </c>
      <c r="I282" s="162">
        <v>3.0480000000000005</v>
      </c>
      <c r="J282" s="162">
        <v>2.21</v>
      </c>
      <c r="K282" s="130">
        <v>285.0</v>
      </c>
      <c r="L282" s="164"/>
      <c r="M282" s="165"/>
      <c r="N282" s="162"/>
      <c r="O282" s="162"/>
      <c r="P282" s="162"/>
      <c r="Q282" s="166"/>
      <c r="S282" s="166"/>
      <c r="T282" s="163"/>
    </row>
    <row r="283" ht="15.75" customHeight="1">
      <c r="A283" s="130">
        <v>6996.0</v>
      </c>
      <c r="B283" s="130">
        <v>2.0</v>
      </c>
      <c r="C283" s="130">
        <v>0.3125</v>
      </c>
      <c r="D283" s="162">
        <v>2.77</v>
      </c>
      <c r="E283" s="162">
        <v>6.01</v>
      </c>
      <c r="F283" s="162">
        <v>8.43</v>
      </c>
      <c r="G283" s="162">
        <v>1.5235</v>
      </c>
      <c r="H283" s="162">
        <v>3.606</v>
      </c>
      <c r="I283" s="162">
        <v>2.5290000000000004</v>
      </c>
      <c r="J283" s="162">
        <v>1.52</v>
      </c>
      <c r="K283" s="130">
        <v>360.0</v>
      </c>
      <c r="L283" s="164"/>
      <c r="M283" s="165"/>
      <c r="N283" s="162"/>
      <c r="O283" s="162"/>
      <c r="P283" s="162"/>
      <c r="Q283" s="166"/>
      <c r="S283" s="166"/>
      <c r="T283" s="163"/>
    </row>
    <row r="284" ht="15.75" customHeight="1">
      <c r="A284" s="130">
        <v>8044.0</v>
      </c>
      <c r="B284" s="130">
        <v>0.75</v>
      </c>
      <c r="C284" s="130">
        <v>0.3125</v>
      </c>
      <c r="D284" s="162">
        <v>2.44</v>
      </c>
      <c r="E284" s="162">
        <v>5.18</v>
      </c>
      <c r="F284" s="162">
        <v>7.18</v>
      </c>
      <c r="G284" s="162">
        <v>1.342</v>
      </c>
      <c r="H284" s="162">
        <v>3.1079999999999997</v>
      </c>
      <c r="I284" s="162">
        <v>2.1540000000000004</v>
      </c>
      <c r="J284" s="162">
        <v>1.34</v>
      </c>
      <c r="K284" s="130">
        <v>795.0</v>
      </c>
      <c r="L284" s="164"/>
      <c r="M284" s="165"/>
      <c r="N284" s="162"/>
      <c r="O284" s="162"/>
      <c r="P284" s="162"/>
      <c r="Q284" s="166"/>
      <c r="S284" s="166"/>
      <c r="T284" s="163"/>
    </row>
    <row r="285" ht="15.75" customHeight="1">
      <c r="A285" s="130">
        <v>8049.0</v>
      </c>
      <c r="B285" s="130">
        <v>5.75</v>
      </c>
      <c r="C285" s="130">
        <v>0.6875</v>
      </c>
      <c r="D285" s="162">
        <v>24.53</v>
      </c>
      <c r="E285" s="162">
        <v>38.68</v>
      </c>
      <c r="F285" s="162">
        <v>44.36</v>
      </c>
      <c r="G285" s="162">
        <v>13.491500000000002</v>
      </c>
      <c r="H285" s="162">
        <v>23.208</v>
      </c>
      <c r="I285" s="162">
        <v>13.308000000000002</v>
      </c>
      <c r="J285" s="162">
        <v>13.49</v>
      </c>
      <c r="K285" s="130">
        <v>30.0</v>
      </c>
      <c r="L285" s="164"/>
      <c r="M285" s="165"/>
      <c r="N285" s="162"/>
      <c r="O285" s="162"/>
      <c r="P285" s="162"/>
      <c r="Q285" s="166"/>
      <c r="S285" s="166"/>
      <c r="T285" s="163"/>
    </row>
    <row r="286" ht="15.75" customHeight="1">
      <c r="A286" s="130">
        <v>8057.0</v>
      </c>
      <c r="B286" s="130">
        <v>2.25</v>
      </c>
      <c r="C286" s="130">
        <v>0.625</v>
      </c>
      <c r="D286" s="162">
        <v>6.32</v>
      </c>
      <c r="E286" s="162">
        <v>12.37</v>
      </c>
      <c r="F286" s="162">
        <v>16.43</v>
      </c>
      <c r="G286" s="162">
        <v>3.4760000000000004</v>
      </c>
      <c r="H286" s="162">
        <v>7.421999999999999</v>
      </c>
      <c r="I286" s="162">
        <v>4.929</v>
      </c>
      <c r="J286" s="162">
        <v>3.48</v>
      </c>
      <c r="K286" s="130">
        <v>170.0</v>
      </c>
      <c r="L286" s="164"/>
      <c r="M286" s="165"/>
      <c r="N286" s="162"/>
      <c r="O286" s="162"/>
      <c r="P286" s="162"/>
      <c r="Q286" s="166"/>
      <c r="S286" s="166"/>
      <c r="T286" s="163"/>
    </row>
    <row r="287" ht="15.75" customHeight="1">
      <c r="A287" s="130">
        <v>8059.0</v>
      </c>
      <c r="B287" s="130">
        <v>2.75</v>
      </c>
      <c r="C287" s="130">
        <v>45293.0</v>
      </c>
      <c r="D287" s="162">
        <v>8.1</v>
      </c>
      <c r="E287" s="162">
        <v>14.64</v>
      </c>
      <c r="F287" s="162">
        <v>19.4</v>
      </c>
      <c r="G287" s="162">
        <v>4.455</v>
      </c>
      <c r="H287" s="162">
        <v>8.784</v>
      </c>
      <c r="I287" s="162">
        <v>5.82</v>
      </c>
      <c r="J287" s="162">
        <v>4.46</v>
      </c>
      <c r="K287" s="130">
        <v>110.0</v>
      </c>
      <c r="L287" s="164"/>
      <c r="M287" s="165"/>
      <c r="N287" s="162"/>
      <c r="O287" s="162"/>
      <c r="P287" s="162"/>
      <c r="Q287" s="166"/>
      <c r="S287" s="166"/>
      <c r="T287" s="163"/>
    </row>
    <row r="288" ht="15.75" customHeight="1">
      <c r="A288" s="130">
        <v>8068.0</v>
      </c>
      <c r="B288" s="130">
        <v>3.25</v>
      </c>
      <c r="C288" s="130">
        <v>1.125</v>
      </c>
      <c r="D288" s="162">
        <v>9.9</v>
      </c>
      <c r="E288" s="162">
        <v>17.24</v>
      </c>
      <c r="F288" s="162">
        <v>21.83</v>
      </c>
      <c r="G288" s="162">
        <v>5.445</v>
      </c>
      <c r="H288" s="162">
        <v>10.344</v>
      </c>
      <c r="I288" s="162">
        <v>6.549</v>
      </c>
      <c r="J288" s="162">
        <v>5.45</v>
      </c>
      <c r="K288" s="130">
        <v>80.0</v>
      </c>
      <c r="L288" s="164"/>
      <c r="M288" s="165"/>
      <c r="N288" s="162"/>
      <c r="O288" s="162"/>
      <c r="P288" s="162"/>
      <c r="Q288" s="166"/>
      <c r="S288" s="166"/>
      <c r="T288" s="163"/>
    </row>
    <row r="289" ht="15.75" customHeight="1">
      <c r="A289" s="130">
        <v>8080.0</v>
      </c>
      <c r="B289" s="130">
        <v>3.5</v>
      </c>
      <c r="C289" s="130">
        <v>1.0625</v>
      </c>
      <c r="D289" s="162">
        <v>10.03</v>
      </c>
      <c r="E289" s="162">
        <v>17.34</v>
      </c>
      <c r="F289" s="162">
        <v>22.01</v>
      </c>
      <c r="G289" s="162">
        <v>5.5165</v>
      </c>
      <c r="H289" s="162">
        <v>10.404</v>
      </c>
      <c r="I289" s="162">
        <v>6.6030000000000015</v>
      </c>
      <c r="J289" s="162">
        <v>5.52</v>
      </c>
      <c r="K289" s="130">
        <v>65.0</v>
      </c>
      <c r="L289" s="164"/>
      <c r="M289" s="165"/>
      <c r="N289" s="162"/>
      <c r="O289" s="162"/>
      <c r="P289" s="162"/>
      <c r="Q289" s="166"/>
      <c r="S289" s="166"/>
      <c r="T289" s="163"/>
    </row>
    <row r="290" ht="15.75" customHeight="1">
      <c r="A290" s="130">
        <v>8081.0</v>
      </c>
      <c r="B290" s="130">
        <v>3.5</v>
      </c>
      <c r="C290" s="130">
        <v>1.0625</v>
      </c>
      <c r="D290" s="162">
        <v>10.03</v>
      </c>
      <c r="E290" s="162">
        <v>17.34</v>
      </c>
      <c r="F290" s="162">
        <v>22.01</v>
      </c>
      <c r="G290" s="162">
        <v>5.5165</v>
      </c>
      <c r="H290" s="162">
        <v>10.404</v>
      </c>
      <c r="I290" s="162">
        <v>6.6030000000000015</v>
      </c>
      <c r="J290" s="162">
        <v>5.52</v>
      </c>
      <c r="K290" s="130">
        <v>75.0</v>
      </c>
      <c r="L290" s="164"/>
      <c r="M290" s="165"/>
      <c r="N290" s="162"/>
      <c r="O290" s="162"/>
      <c r="P290" s="162"/>
      <c r="Q290" s="166"/>
      <c r="S290" s="166"/>
      <c r="T290" s="163"/>
    </row>
    <row r="291" ht="15.75" customHeight="1">
      <c r="A291" s="130">
        <v>8083.0</v>
      </c>
      <c r="B291" s="130">
        <v>1.5</v>
      </c>
      <c r="C291" s="130">
        <v>0.375</v>
      </c>
      <c r="D291" s="162">
        <v>4.62</v>
      </c>
      <c r="E291" s="162">
        <v>8.43</v>
      </c>
      <c r="F291" s="162">
        <v>11.33</v>
      </c>
      <c r="G291" s="162">
        <v>2.5410000000000004</v>
      </c>
      <c r="H291" s="162">
        <v>5.058</v>
      </c>
      <c r="I291" s="162">
        <v>3.3990000000000005</v>
      </c>
      <c r="J291" s="162">
        <v>2.54</v>
      </c>
      <c r="K291" s="130">
        <v>205.0</v>
      </c>
      <c r="L291" s="164"/>
      <c r="M291" s="165"/>
      <c r="N291" s="162"/>
      <c r="O291" s="162"/>
      <c r="P291" s="162"/>
      <c r="Q291" s="166"/>
      <c r="S291" s="166"/>
      <c r="T291" s="163"/>
    </row>
    <row r="292" ht="15.75" customHeight="1">
      <c r="A292" s="130">
        <v>8084.0</v>
      </c>
      <c r="B292" s="130">
        <v>1.5</v>
      </c>
      <c r="C292" s="130">
        <v>0.375</v>
      </c>
      <c r="D292" s="162">
        <v>4.75</v>
      </c>
      <c r="E292" s="162">
        <v>8.6</v>
      </c>
      <c r="F292" s="162">
        <v>11.57</v>
      </c>
      <c r="G292" s="162">
        <v>2.6125000000000003</v>
      </c>
      <c r="H292" s="162">
        <v>5.159999999999999</v>
      </c>
      <c r="I292" s="162">
        <v>3.4710000000000005</v>
      </c>
      <c r="J292" s="162">
        <v>2.61</v>
      </c>
      <c r="K292" s="130">
        <v>195.0</v>
      </c>
      <c r="L292" s="164"/>
      <c r="M292" s="165"/>
      <c r="N292" s="162"/>
      <c r="O292" s="162"/>
      <c r="P292" s="162"/>
      <c r="Q292" s="166"/>
      <c r="S292" s="166"/>
      <c r="T292" s="163"/>
    </row>
    <row r="293" ht="15.75" customHeight="1">
      <c r="A293" s="130">
        <v>8086.0</v>
      </c>
      <c r="B293" s="130">
        <v>1.875</v>
      </c>
      <c r="C293" s="130">
        <v>0.5</v>
      </c>
      <c r="D293" s="162">
        <v>6.59</v>
      </c>
      <c r="E293" s="162">
        <v>12.69</v>
      </c>
      <c r="F293" s="162">
        <v>16.76</v>
      </c>
      <c r="G293" s="162">
        <v>3.6245000000000003</v>
      </c>
      <c r="H293" s="162">
        <v>7.613999999999999</v>
      </c>
      <c r="I293" s="162">
        <v>5.028000000000001</v>
      </c>
      <c r="J293" s="162">
        <v>3.62</v>
      </c>
      <c r="K293" s="130">
        <v>140.0</v>
      </c>
      <c r="L293" s="164"/>
      <c r="M293" s="165"/>
      <c r="N293" s="162"/>
      <c r="O293" s="162"/>
      <c r="P293" s="162"/>
      <c r="Q293" s="166"/>
      <c r="S293" s="166"/>
      <c r="T293" s="163"/>
    </row>
    <row r="294" ht="15.75" customHeight="1">
      <c r="A294" s="130">
        <v>8088.0</v>
      </c>
      <c r="B294" s="130">
        <v>1.75</v>
      </c>
      <c r="C294" s="130">
        <v>1.0</v>
      </c>
      <c r="D294" s="162">
        <v>6.66</v>
      </c>
      <c r="E294" s="162">
        <v>12.01</v>
      </c>
      <c r="F294" s="162">
        <v>15.67</v>
      </c>
      <c r="G294" s="162">
        <v>3.6630000000000003</v>
      </c>
      <c r="H294" s="162">
        <v>7.2059999999999995</v>
      </c>
      <c r="I294" s="162">
        <v>4.7010000000000005</v>
      </c>
      <c r="J294" s="162">
        <v>3.66</v>
      </c>
      <c r="K294" s="130">
        <v>190.0</v>
      </c>
      <c r="L294" s="164"/>
      <c r="M294" s="165"/>
      <c r="N294" s="162"/>
      <c r="O294" s="162"/>
      <c r="P294" s="162"/>
      <c r="Q294" s="166"/>
      <c r="S294" s="166"/>
      <c r="T294" s="163"/>
    </row>
    <row r="295" ht="15.75" customHeight="1">
      <c r="A295" s="130">
        <v>8089.0</v>
      </c>
      <c r="B295" s="130">
        <v>1.75</v>
      </c>
      <c r="C295" s="130">
        <v>1.0</v>
      </c>
      <c r="D295" s="162">
        <v>6.66</v>
      </c>
      <c r="E295" s="162">
        <v>12.01</v>
      </c>
      <c r="F295" s="162">
        <v>15.67</v>
      </c>
      <c r="G295" s="162">
        <v>3.6630000000000003</v>
      </c>
      <c r="H295" s="162">
        <v>7.2059999999999995</v>
      </c>
      <c r="I295" s="162">
        <v>4.7010000000000005</v>
      </c>
      <c r="J295" s="162">
        <v>3.66</v>
      </c>
      <c r="K295" s="130">
        <v>190.0</v>
      </c>
      <c r="L295" s="164"/>
      <c r="M295" s="165"/>
      <c r="N295" s="162"/>
      <c r="O295" s="162"/>
      <c r="P295" s="162"/>
      <c r="Q295" s="166"/>
      <c r="S295" s="166"/>
      <c r="T295" s="163"/>
    </row>
    <row r="296" ht="15.75" customHeight="1">
      <c r="A296" s="130">
        <v>8092.0</v>
      </c>
      <c r="B296" s="130">
        <v>1.5</v>
      </c>
      <c r="C296" s="130">
        <v>0.5</v>
      </c>
      <c r="D296" s="162">
        <v>5.39</v>
      </c>
      <c r="E296" s="162">
        <v>10.04</v>
      </c>
      <c r="F296" s="162">
        <v>13.18</v>
      </c>
      <c r="G296" s="162">
        <v>2.9645</v>
      </c>
      <c r="H296" s="162">
        <v>6.023999999999999</v>
      </c>
      <c r="I296" s="162">
        <v>3.9540000000000006</v>
      </c>
      <c r="J296" s="162">
        <v>2.96</v>
      </c>
      <c r="K296" s="130">
        <v>300.0</v>
      </c>
      <c r="L296" s="164"/>
      <c r="M296" s="165"/>
      <c r="N296" s="162"/>
      <c r="O296" s="162"/>
      <c r="P296" s="162"/>
      <c r="Q296" s="166"/>
      <c r="S296" s="166"/>
      <c r="T296" s="163"/>
    </row>
    <row r="297" ht="15.75" customHeight="1">
      <c r="A297" s="130">
        <v>8116.0</v>
      </c>
      <c r="B297" s="130">
        <v>4.5</v>
      </c>
      <c r="C297" s="130">
        <v>0.6875</v>
      </c>
      <c r="D297" s="162">
        <v>18.85</v>
      </c>
      <c r="E297" s="162">
        <v>30.54</v>
      </c>
      <c r="F297" s="162">
        <v>36.31</v>
      </c>
      <c r="G297" s="162">
        <v>10.367500000000001</v>
      </c>
      <c r="H297" s="162">
        <v>18.323999999999998</v>
      </c>
      <c r="I297" s="162">
        <v>10.893000000000002</v>
      </c>
      <c r="J297" s="162">
        <v>10.37</v>
      </c>
      <c r="K297" s="130">
        <v>35.0</v>
      </c>
      <c r="L297" s="164"/>
      <c r="M297" s="165"/>
      <c r="N297" s="162"/>
      <c r="O297" s="162"/>
      <c r="P297" s="162"/>
      <c r="Q297" s="166"/>
      <c r="S297" s="166"/>
      <c r="T297" s="163"/>
    </row>
    <row r="298" ht="15.75" customHeight="1">
      <c r="A298" s="130">
        <v>8117.0</v>
      </c>
      <c r="B298" s="130">
        <v>4.0</v>
      </c>
      <c r="C298" s="130">
        <v>1.0625</v>
      </c>
      <c r="D298" s="162">
        <v>15.42</v>
      </c>
      <c r="E298" s="162">
        <v>25.79</v>
      </c>
      <c r="F298" s="162">
        <v>31.6</v>
      </c>
      <c r="G298" s="162">
        <v>8.481</v>
      </c>
      <c r="H298" s="162">
        <v>15.473999999999998</v>
      </c>
      <c r="I298" s="162">
        <v>9.480000000000002</v>
      </c>
      <c r="J298" s="162">
        <v>8.48</v>
      </c>
      <c r="K298" s="130">
        <v>45.0</v>
      </c>
      <c r="L298" s="164"/>
      <c r="M298" s="165"/>
      <c r="N298" s="162"/>
      <c r="O298" s="162"/>
      <c r="P298" s="162"/>
      <c r="Q298" s="166"/>
      <c r="S298" s="166"/>
      <c r="T298" s="163"/>
    </row>
    <row r="299" ht="15.75" customHeight="1">
      <c r="A299" s="130">
        <v>8135.0</v>
      </c>
      <c r="B299" s="130">
        <v>1.5</v>
      </c>
      <c r="C299" s="130">
        <v>0.5</v>
      </c>
      <c r="D299" s="162">
        <v>4.33</v>
      </c>
      <c r="E299" s="162">
        <v>8.69</v>
      </c>
      <c r="F299" s="162">
        <v>11.82</v>
      </c>
      <c r="G299" s="162">
        <v>2.3815000000000004</v>
      </c>
      <c r="H299" s="162">
        <v>5.2139999999999995</v>
      </c>
      <c r="I299" s="162">
        <v>3.5460000000000007</v>
      </c>
      <c r="J299" s="162">
        <v>2.38</v>
      </c>
      <c r="K299" s="130">
        <v>300.0</v>
      </c>
      <c r="L299" s="164"/>
      <c r="M299" s="165"/>
      <c r="N299" s="162"/>
      <c r="O299" s="162"/>
      <c r="P299" s="162"/>
      <c r="Q299" s="166"/>
      <c r="S299" s="166"/>
      <c r="T299" s="163"/>
    </row>
    <row r="300" ht="15.75" customHeight="1">
      <c r="A300" s="130">
        <v>8136.0</v>
      </c>
      <c r="B300" s="130">
        <v>2.0</v>
      </c>
      <c r="C300" s="130">
        <v>0.5</v>
      </c>
      <c r="D300" s="162">
        <v>5.65</v>
      </c>
      <c r="E300" s="162">
        <v>10.8</v>
      </c>
      <c r="F300" s="162">
        <v>14.51</v>
      </c>
      <c r="G300" s="162">
        <v>3.1075000000000004</v>
      </c>
      <c r="H300" s="162">
        <v>6.48</v>
      </c>
      <c r="I300" s="162">
        <v>4.353000000000001</v>
      </c>
      <c r="J300" s="162">
        <v>3.11</v>
      </c>
      <c r="K300" s="130">
        <v>190.0</v>
      </c>
      <c r="L300" s="164"/>
      <c r="M300" s="165"/>
      <c r="N300" s="162"/>
      <c r="O300" s="162"/>
      <c r="P300" s="162"/>
      <c r="Q300" s="166"/>
      <c r="S300" s="166"/>
      <c r="T300" s="163"/>
    </row>
    <row r="301" ht="15.75" customHeight="1">
      <c r="A301" s="130">
        <v>8137.0</v>
      </c>
      <c r="B301" s="130">
        <v>2.5</v>
      </c>
      <c r="C301" s="130">
        <v>0.75</v>
      </c>
      <c r="D301" s="162">
        <v>7.08</v>
      </c>
      <c r="E301" s="162">
        <v>12.99</v>
      </c>
      <c r="F301" s="162">
        <v>16.96</v>
      </c>
      <c r="G301" s="162">
        <v>3.8940000000000006</v>
      </c>
      <c r="H301" s="162">
        <v>7.794</v>
      </c>
      <c r="I301" s="162">
        <v>5.088000000000001</v>
      </c>
      <c r="J301" s="162">
        <v>3.89</v>
      </c>
      <c r="K301" s="130">
        <v>110.0</v>
      </c>
      <c r="L301" s="164"/>
      <c r="M301" s="165"/>
      <c r="N301" s="162"/>
      <c r="O301" s="162"/>
      <c r="P301" s="162"/>
      <c r="Q301" s="166"/>
      <c r="S301" s="166"/>
      <c r="T301" s="163"/>
    </row>
    <row r="302" ht="15.75" customHeight="1">
      <c r="A302" s="130">
        <v>8152.0</v>
      </c>
      <c r="B302" s="130">
        <v>1.5</v>
      </c>
      <c r="C302" s="130">
        <v>0.5</v>
      </c>
      <c r="D302" s="162">
        <v>4.33</v>
      </c>
      <c r="E302" s="162">
        <v>8.69</v>
      </c>
      <c r="F302" s="162">
        <v>11.82</v>
      </c>
      <c r="G302" s="162">
        <v>2.3815000000000004</v>
      </c>
      <c r="H302" s="162">
        <v>5.2139999999999995</v>
      </c>
      <c r="I302" s="162">
        <v>3.5460000000000007</v>
      </c>
      <c r="J302" s="162">
        <v>2.38</v>
      </c>
      <c r="K302" s="130">
        <v>300.0</v>
      </c>
      <c r="L302" s="164"/>
      <c r="M302" s="165"/>
      <c r="N302" s="162"/>
      <c r="O302" s="162"/>
      <c r="P302" s="162"/>
      <c r="Q302" s="166"/>
      <c r="S302" s="166"/>
      <c r="T302" s="163"/>
    </row>
    <row r="303" ht="15.75" customHeight="1">
      <c r="A303" s="130">
        <v>8153.0</v>
      </c>
      <c r="B303" s="130">
        <v>2.0</v>
      </c>
      <c r="C303" s="130">
        <v>0.5</v>
      </c>
      <c r="D303" s="162">
        <v>5.65</v>
      </c>
      <c r="E303" s="162">
        <v>10.8</v>
      </c>
      <c r="F303" s="162">
        <v>14.51</v>
      </c>
      <c r="G303" s="162">
        <v>3.1075000000000004</v>
      </c>
      <c r="H303" s="162">
        <v>6.48</v>
      </c>
      <c r="I303" s="162">
        <v>4.353000000000001</v>
      </c>
      <c r="J303" s="162">
        <v>3.11</v>
      </c>
      <c r="K303" s="130">
        <v>205.0</v>
      </c>
      <c r="L303" s="164"/>
      <c r="M303" s="165"/>
      <c r="N303" s="162"/>
      <c r="O303" s="162"/>
      <c r="P303" s="162"/>
      <c r="Q303" s="166"/>
      <c r="S303" s="166"/>
      <c r="T303" s="163"/>
    </row>
    <row r="304" ht="15.75" customHeight="1">
      <c r="A304" s="130">
        <v>8154.0</v>
      </c>
      <c r="B304" s="130">
        <v>2.5</v>
      </c>
      <c r="C304" s="130">
        <v>0.75</v>
      </c>
      <c r="D304" s="162">
        <v>7.08</v>
      </c>
      <c r="E304" s="162">
        <v>12.99</v>
      </c>
      <c r="F304" s="162">
        <v>16.96</v>
      </c>
      <c r="G304" s="162">
        <v>3.8940000000000006</v>
      </c>
      <c r="H304" s="162">
        <v>7.794</v>
      </c>
      <c r="I304" s="162">
        <v>5.088000000000001</v>
      </c>
      <c r="J304" s="162">
        <v>3.89</v>
      </c>
      <c r="K304" s="130">
        <v>140.0</v>
      </c>
      <c r="L304" s="164"/>
      <c r="M304" s="165"/>
      <c r="N304" s="162"/>
      <c r="O304" s="162"/>
      <c r="P304" s="162"/>
      <c r="Q304" s="166"/>
      <c r="S304" s="166"/>
      <c r="T304" s="163"/>
    </row>
    <row r="305" ht="15.75" customHeight="1">
      <c r="A305" s="130">
        <v>8156.0</v>
      </c>
      <c r="B305" s="130">
        <v>2.0</v>
      </c>
      <c r="C305" s="130">
        <v>0.5</v>
      </c>
      <c r="D305" s="162">
        <v>5.65</v>
      </c>
      <c r="E305" s="162">
        <v>10.8</v>
      </c>
      <c r="F305" s="162">
        <v>14.51</v>
      </c>
      <c r="G305" s="162">
        <v>3.1075000000000004</v>
      </c>
      <c r="H305" s="162">
        <v>6.48</v>
      </c>
      <c r="I305" s="162">
        <v>4.353000000000001</v>
      </c>
      <c r="J305" s="162">
        <v>3.11</v>
      </c>
      <c r="K305" s="130">
        <v>205.0</v>
      </c>
      <c r="L305" s="164"/>
      <c r="M305" s="165"/>
      <c r="N305" s="162"/>
      <c r="O305" s="162"/>
      <c r="P305" s="162"/>
      <c r="Q305" s="166"/>
      <c r="S305" s="166"/>
      <c r="T305" s="163"/>
    </row>
    <row r="306" ht="15.75" customHeight="1">
      <c r="A306" s="130">
        <v>8162.0</v>
      </c>
      <c r="B306" s="130">
        <v>0.5</v>
      </c>
      <c r="C306" s="130">
        <v>0.0</v>
      </c>
      <c r="D306" s="162">
        <v>1.69</v>
      </c>
      <c r="E306" s="162">
        <v>3.78</v>
      </c>
      <c r="F306" s="162">
        <v>0.0</v>
      </c>
      <c r="G306" s="162">
        <v>0.9295</v>
      </c>
      <c r="H306" s="162">
        <v>2.268</v>
      </c>
      <c r="I306" s="162">
        <v>0.0</v>
      </c>
      <c r="J306" s="162">
        <v>0.93</v>
      </c>
      <c r="K306" s="130">
        <v>770.0</v>
      </c>
      <c r="L306" s="164"/>
      <c r="M306" s="165"/>
      <c r="N306" s="162"/>
      <c r="O306" s="162"/>
      <c r="P306" s="162"/>
      <c r="Q306" s="166"/>
      <c r="S306" s="166"/>
      <c r="T306" s="163"/>
    </row>
    <row r="307" ht="15.75" customHeight="1">
      <c r="A307" s="130">
        <v>8179.0</v>
      </c>
      <c r="B307" s="130">
        <v>0.5</v>
      </c>
      <c r="C307" s="130">
        <v>0.0</v>
      </c>
      <c r="D307" s="162">
        <v>1.69</v>
      </c>
      <c r="E307" s="162">
        <v>3.78</v>
      </c>
      <c r="F307" s="162">
        <v>0.0</v>
      </c>
      <c r="G307" s="162">
        <v>0.9295</v>
      </c>
      <c r="H307" s="162">
        <v>2.268</v>
      </c>
      <c r="I307" s="162">
        <v>0.0</v>
      </c>
      <c r="J307" s="162">
        <v>0.93</v>
      </c>
      <c r="K307" s="130">
        <v>1295.0</v>
      </c>
      <c r="L307" s="164"/>
      <c r="M307" s="165"/>
      <c r="N307" s="162"/>
      <c r="O307" s="162"/>
      <c r="P307" s="162"/>
      <c r="Q307" s="166"/>
      <c r="S307" s="166"/>
      <c r="T307" s="163"/>
    </row>
    <row r="308" ht="15.75" customHeight="1">
      <c r="A308" s="130">
        <v>8191.0</v>
      </c>
      <c r="B308" s="130">
        <v>0.75</v>
      </c>
      <c r="C308" s="130">
        <v>0.375</v>
      </c>
      <c r="D308" s="162">
        <v>2.97</v>
      </c>
      <c r="E308" s="162">
        <v>6.04</v>
      </c>
      <c r="F308" s="162">
        <v>8.39</v>
      </c>
      <c r="G308" s="162">
        <v>1.6335000000000002</v>
      </c>
      <c r="H308" s="162">
        <v>3.6239999999999997</v>
      </c>
      <c r="I308" s="162">
        <v>2.5170000000000003</v>
      </c>
      <c r="J308" s="162">
        <v>1.63</v>
      </c>
      <c r="K308" s="130">
        <v>455.0</v>
      </c>
      <c r="L308" s="164"/>
      <c r="M308" s="165"/>
      <c r="N308" s="162"/>
      <c r="O308" s="162"/>
      <c r="P308" s="162"/>
      <c r="Q308" s="166"/>
      <c r="S308" s="166"/>
      <c r="T308" s="163"/>
    </row>
    <row r="309" ht="15.75" customHeight="1">
      <c r="A309" s="130">
        <v>8192.0</v>
      </c>
      <c r="B309" s="130">
        <v>0.75</v>
      </c>
      <c r="C309" s="130">
        <v>0.375</v>
      </c>
      <c r="D309" s="162">
        <v>2.97</v>
      </c>
      <c r="E309" s="162">
        <v>6.04</v>
      </c>
      <c r="F309" s="162">
        <v>8.39</v>
      </c>
      <c r="G309" s="162">
        <v>1.6335000000000002</v>
      </c>
      <c r="H309" s="162">
        <v>3.6239999999999997</v>
      </c>
      <c r="I309" s="162">
        <v>2.5170000000000003</v>
      </c>
      <c r="J309" s="162">
        <v>1.63</v>
      </c>
      <c r="K309" s="130">
        <v>455.0</v>
      </c>
      <c r="L309" s="164"/>
      <c r="M309" s="165"/>
      <c r="N309" s="162"/>
      <c r="O309" s="162"/>
      <c r="P309" s="162"/>
      <c r="Q309" s="166"/>
      <c r="S309" s="166"/>
      <c r="T309" s="163"/>
    </row>
    <row r="310" ht="15.75" customHeight="1">
      <c r="A310" s="130">
        <v>8193.0</v>
      </c>
      <c r="B310" s="130">
        <v>0.75</v>
      </c>
      <c r="C310" s="130">
        <v>0.3125</v>
      </c>
      <c r="D310" s="162">
        <v>2.43</v>
      </c>
      <c r="E310" s="162">
        <v>5.11</v>
      </c>
      <c r="F310" s="162">
        <v>7.13</v>
      </c>
      <c r="G310" s="162">
        <v>1.3365000000000002</v>
      </c>
      <c r="H310" s="162">
        <v>3.0660000000000003</v>
      </c>
      <c r="I310" s="162">
        <v>2.1390000000000002</v>
      </c>
      <c r="J310" s="162">
        <v>1.34</v>
      </c>
      <c r="K310" s="130">
        <v>1235.0</v>
      </c>
      <c r="L310" s="164"/>
      <c r="M310" s="165"/>
      <c r="N310" s="162"/>
      <c r="O310" s="162"/>
      <c r="P310" s="162"/>
      <c r="Q310" s="166"/>
      <c r="S310" s="166"/>
      <c r="T310" s="163"/>
    </row>
    <row r="311" ht="15.75" customHeight="1">
      <c r="A311" s="130">
        <v>8203.0</v>
      </c>
      <c r="B311" s="130">
        <v>0.75</v>
      </c>
      <c r="C311" s="130">
        <v>0.375</v>
      </c>
      <c r="D311" s="162">
        <v>2.79</v>
      </c>
      <c r="E311" s="162">
        <v>5.84</v>
      </c>
      <c r="F311" s="162">
        <v>8.15</v>
      </c>
      <c r="G311" s="162">
        <v>1.5345000000000002</v>
      </c>
      <c r="H311" s="162">
        <v>3.504</v>
      </c>
      <c r="I311" s="162">
        <v>2.4450000000000003</v>
      </c>
      <c r="J311" s="162">
        <v>1.53</v>
      </c>
      <c r="K311" s="130">
        <v>500.0</v>
      </c>
      <c r="L311" s="164"/>
      <c r="M311" s="165"/>
      <c r="N311" s="162"/>
      <c r="O311" s="162"/>
      <c r="P311" s="162"/>
      <c r="Q311" s="166"/>
      <c r="S311" s="166"/>
      <c r="T311" s="163"/>
    </row>
    <row r="312" ht="15.75" customHeight="1">
      <c r="A312" s="130">
        <v>8204.0</v>
      </c>
      <c r="B312" s="130">
        <v>1.0</v>
      </c>
      <c r="C312" s="130">
        <v>0.25</v>
      </c>
      <c r="D312" s="162">
        <v>3.45</v>
      </c>
      <c r="E312" s="162">
        <v>6.7</v>
      </c>
      <c r="F312" s="162">
        <v>9.17</v>
      </c>
      <c r="G312" s="162">
        <v>1.8975000000000002</v>
      </c>
      <c r="H312" s="162">
        <v>4.02</v>
      </c>
      <c r="I312" s="162">
        <v>2.7510000000000003</v>
      </c>
      <c r="J312" s="162">
        <v>1.9</v>
      </c>
      <c r="K312" s="130">
        <v>425.0</v>
      </c>
      <c r="L312" s="164"/>
      <c r="M312" s="165"/>
      <c r="N312" s="162"/>
      <c r="O312" s="162"/>
      <c r="P312" s="162"/>
      <c r="Q312" s="166"/>
      <c r="S312" s="166"/>
      <c r="T312" s="163"/>
    </row>
    <row r="313" ht="15.75" customHeight="1">
      <c r="A313" s="130">
        <v>8205.0</v>
      </c>
      <c r="B313" s="130">
        <v>1.5</v>
      </c>
      <c r="C313" s="130">
        <v>0.5</v>
      </c>
      <c r="D313" s="162">
        <v>4.19</v>
      </c>
      <c r="E313" s="162">
        <v>7.72</v>
      </c>
      <c r="F313" s="162">
        <v>10.46</v>
      </c>
      <c r="G313" s="162">
        <v>2.3045000000000004</v>
      </c>
      <c r="H313" s="162">
        <v>4.632</v>
      </c>
      <c r="I313" s="162">
        <v>3.138000000000001</v>
      </c>
      <c r="J313" s="162">
        <v>2.3</v>
      </c>
      <c r="K313" s="130">
        <v>210.0</v>
      </c>
      <c r="L313" s="164"/>
      <c r="M313" s="165"/>
      <c r="N313" s="162"/>
      <c r="O313" s="162"/>
      <c r="P313" s="162"/>
      <c r="Q313" s="166"/>
      <c r="S313" s="166"/>
      <c r="T313" s="163"/>
    </row>
    <row r="314" ht="15.75" customHeight="1">
      <c r="A314" s="130">
        <v>8206.0</v>
      </c>
      <c r="B314" s="130">
        <v>2.0</v>
      </c>
      <c r="C314" s="130">
        <v>0.6875</v>
      </c>
      <c r="D314" s="162">
        <v>7.14</v>
      </c>
      <c r="E314" s="162">
        <v>12.92</v>
      </c>
      <c r="F314" s="162">
        <v>15.99</v>
      </c>
      <c r="G314" s="162">
        <v>3.927</v>
      </c>
      <c r="H314" s="162">
        <v>7.752</v>
      </c>
      <c r="I314" s="162">
        <v>4.797000000000001</v>
      </c>
      <c r="J314" s="162">
        <v>3.93</v>
      </c>
      <c r="K314" s="130">
        <v>190.0</v>
      </c>
      <c r="L314" s="164"/>
      <c r="M314" s="165"/>
      <c r="N314" s="162"/>
      <c r="O314" s="162"/>
      <c r="P314" s="162"/>
      <c r="Q314" s="166"/>
      <c r="S314" s="166"/>
      <c r="T314" s="163"/>
    </row>
    <row r="315" ht="15.75" customHeight="1">
      <c r="A315" s="130">
        <v>8211.0</v>
      </c>
      <c r="B315" s="130">
        <v>0.75</v>
      </c>
      <c r="C315" s="130">
        <v>0.375</v>
      </c>
      <c r="D315" s="162">
        <v>2.97</v>
      </c>
      <c r="E315" s="162">
        <v>6.04</v>
      </c>
      <c r="F315" s="162">
        <v>8.39</v>
      </c>
      <c r="G315" s="162">
        <v>1.6335000000000002</v>
      </c>
      <c r="H315" s="162">
        <v>3.6239999999999997</v>
      </c>
      <c r="I315" s="162">
        <v>2.5170000000000003</v>
      </c>
      <c r="J315" s="162">
        <v>1.63</v>
      </c>
      <c r="K315" s="130">
        <v>360.0</v>
      </c>
      <c r="L315" s="164"/>
      <c r="M315" s="165"/>
      <c r="N315" s="162"/>
      <c r="O315" s="162"/>
      <c r="P315" s="162"/>
      <c r="Q315" s="166"/>
      <c r="S315" s="166"/>
      <c r="T315" s="163"/>
    </row>
    <row r="316" ht="15.75" customHeight="1">
      <c r="A316" s="130">
        <v>8216.0</v>
      </c>
      <c r="B316" s="130">
        <v>0.625</v>
      </c>
      <c r="C316" s="130">
        <v>0.4375</v>
      </c>
      <c r="D316" s="162">
        <v>2.86</v>
      </c>
      <c r="E316" s="162">
        <v>5.96</v>
      </c>
      <c r="F316" s="162">
        <v>8.32</v>
      </c>
      <c r="G316" s="162">
        <v>1.573</v>
      </c>
      <c r="H316" s="162">
        <v>3.576</v>
      </c>
      <c r="I316" s="162">
        <v>2.4960000000000004</v>
      </c>
      <c r="J316" s="162">
        <v>1.57</v>
      </c>
      <c r="K316" s="130">
        <v>570.0</v>
      </c>
      <c r="L316" s="164"/>
      <c r="M316" s="165"/>
      <c r="N316" s="162"/>
      <c r="O316" s="162"/>
      <c r="P316" s="162"/>
      <c r="Q316" s="166"/>
      <c r="S316" s="166"/>
      <c r="T316" s="163"/>
    </row>
    <row r="317" ht="15.75" customHeight="1">
      <c r="A317" s="130">
        <v>8217.0</v>
      </c>
      <c r="B317" s="130">
        <v>0.625</v>
      </c>
      <c r="C317" s="130">
        <v>0.4375</v>
      </c>
      <c r="D317" s="162">
        <v>2.86</v>
      </c>
      <c r="E317" s="162">
        <v>5.96</v>
      </c>
      <c r="F317" s="162">
        <v>8.32</v>
      </c>
      <c r="G317" s="162">
        <v>1.573</v>
      </c>
      <c r="H317" s="162">
        <v>3.576</v>
      </c>
      <c r="I317" s="162">
        <v>2.4960000000000004</v>
      </c>
      <c r="J317" s="162">
        <v>1.57</v>
      </c>
      <c r="K317" s="130">
        <v>325.0</v>
      </c>
      <c r="L317" s="164"/>
      <c r="M317" s="165"/>
      <c r="N317" s="162"/>
      <c r="O317" s="162"/>
      <c r="P317" s="162"/>
      <c r="Q317" s="166"/>
      <c r="S317" s="166"/>
      <c r="T317" s="163"/>
    </row>
    <row r="318" ht="15.75" customHeight="1">
      <c r="A318" s="130">
        <v>8218.0</v>
      </c>
      <c r="B318" s="130">
        <v>0.625</v>
      </c>
      <c r="C318" s="130">
        <v>0.4375</v>
      </c>
      <c r="D318" s="162">
        <v>2.67</v>
      </c>
      <c r="E318" s="162">
        <v>5.56</v>
      </c>
      <c r="F318" s="162">
        <v>7.77</v>
      </c>
      <c r="G318" s="162">
        <v>1.4685000000000001</v>
      </c>
      <c r="H318" s="162">
        <v>3.336</v>
      </c>
      <c r="I318" s="162">
        <v>2.3310000000000004</v>
      </c>
      <c r="J318" s="162">
        <v>1.47</v>
      </c>
      <c r="K318" s="130">
        <v>430.0</v>
      </c>
      <c r="L318" s="164"/>
      <c r="M318" s="165"/>
      <c r="N318" s="162"/>
      <c r="O318" s="162"/>
      <c r="P318" s="162"/>
      <c r="Q318" s="166"/>
      <c r="S318" s="166"/>
      <c r="T318" s="163"/>
    </row>
    <row r="319" ht="15.75" customHeight="1">
      <c r="A319" s="130">
        <v>8222.0</v>
      </c>
      <c r="B319" s="130">
        <v>0.5</v>
      </c>
      <c r="C319" s="130">
        <v>0.4375</v>
      </c>
      <c r="D319" s="162">
        <v>2.79</v>
      </c>
      <c r="E319" s="162">
        <v>5.84</v>
      </c>
      <c r="F319" s="162">
        <v>8.15</v>
      </c>
      <c r="G319" s="162">
        <v>1.5345000000000002</v>
      </c>
      <c r="H319" s="162">
        <v>3.504</v>
      </c>
      <c r="I319" s="162">
        <v>2.4450000000000003</v>
      </c>
      <c r="J319" s="162">
        <v>1.53</v>
      </c>
      <c r="K319" s="130">
        <v>570.0</v>
      </c>
      <c r="L319" s="164"/>
      <c r="M319" s="165"/>
      <c r="N319" s="162"/>
      <c r="O319" s="162"/>
      <c r="P319" s="162"/>
      <c r="Q319" s="166"/>
      <c r="S319" s="166"/>
      <c r="T319" s="163"/>
    </row>
    <row r="320" ht="15.75" customHeight="1">
      <c r="A320" s="130">
        <v>8223.0</v>
      </c>
      <c r="B320" s="130">
        <v>0.5</v>
      </c>
      <c r="C320" s="130">
        <v>0.4375</v>
      </c>
      <c r="D320" s="162">
        <v>2.79</v>
      </c>
      <c r="E320" s="162">
        <v>5.84</v>
      </c>
      <c r="F320" s="162">
        <v>8.15</v>
      </c>
      <c r="G320" s="162">
        <v>1.5345000000000002</v>
      </c>
      <c r="H320" s="162">
        <v>3.504</v>
      </c>
      <c r="I320" s="162">
        <v>2.4450000000000003</v>
      </c>
      <c r="J320" s="162">
        <v>1.53</v>
      </c>
      <c r="K320" s="130">
        <v>390.0</v>
      </c>
      <c r="L320" s="164"/>
      <c r="M320" s="165"/>
      <c r="N320" s="162"/>
      <c r="O320" s="162"/>
      <c r="P320" s="162"/>
      <c r="Q320" s="166"/>
      <c r="S320" s="166"/>
      <c r="T320" s="163"/>
    </row>
    <row r="321" ht="15.75" customHeight="1">
      <c r="A321" s="130">
        <v>8258.0</v>
      </c>
      <c r="B321" s="130">
        <v>0.75</v>
      </c>
      <c r="C321" s="130">
        <v>0.375</v>
      </c>
      <c r="D321" s="162">
        <v>3.59</v>
      </c>
      <c r="E321" s="162">
        <v>7.04</v>
      </c>
      <c r="F321" s="162">
        <v>9.63</v>
      </c>
      <c r="G321" s="162">
        <v>1.9745000000000001</v>
      </c>
      <c r="H321" s="162">
        <v>4.224</v>
      </c>
      <c r="I321" s="162">
        <v>2.8890000000000007</v>
      </c>
      <c r="J321" s="162">
        <v>1.97</v>
      </c>
      <c r="K321" s="130">
        <v>500.0</v>
      </c>
      <c r="L321" s="164"/>
      <c r="M321" s="165"/>
      <c r="N321" s="162"/>
      <c r="O321" s="162"/>
      <c r="P321" s="162"/>
      <c r="Q321" s="166"/>
      <c r="S321" s="166"/>
      <c r="T321" s="163"/>
    </row>
    <row r="322" ht="15.75" customHeight="1">
      <c r="A322" s="130">
        <v>8294.0</v>
      </c>
      <c r="B322" s="130">
        <v>1.25</v>
      </c>
      <c r="C322" s="130">
        <v>1.25</v>
      </c>
      <c r="D322" s="162">
        <v>6.2</v>
      </c>
      <c r="E322" s="162">
        <v>11.28</v>
      </c>
      <c r="F322" s="162">
        <v>14.75</v>
      </c>
      <c r="G322" s="162">
        <v>3.4100000000000006</v>
      </c>
      <c r="H322" s="162">
        <v>6.768</v>
      </c>
      <c r="I322" s="162">
        <v>4.425000000000001</v>
      </c>
      <c r="J322" s="162">
        <v>3.41</v>
      </c>
      <c r="K322" s="130">
        <v>170.0</v>
      </c>
      <c r="L322" s="164"/>
      <c r="M322" s="165"/>
      <c r="N322" s="162"/>
      <c r="O322" s="162"/>
      <c r="P322" s="162"/>
      <c r="Q322" s="166"/>
      <c r="S322" s="166"/>
      <c r="T322" s="163"/>
    </row>
    <row r="323" ht="15.75" customHeight="1">
      <c r="A323" s="130">
        <v>8296.0</v>
      </c>
      <c r="B323" s="130">
        <v>2.0</v>
      </c>
      <c r="C323" s="130">
        <v>0.4375</v>
      </c>
      <c r="D323" s="162">
        <v>7.12</v>
      </c>
      <c r="E323" s="162">
        <v>12.68</v>
      </c>
      <c r="F323" s="162">
        <v>16.54</v>
      </c>
      <c r="G323" s="162">
        <v>3.9160000000000004</v>
      </c>
      <c r="H323" s="162">
        <v>7.608</v>
      </c>
      <c r="I323" s="162">
        <v>4.962000000000001</v>
      </c>
      <c r="J323" s="162">
        <v>3.92</v>
      </c>
      <c r="K323" s="130">
        <v>230.0</v>
      </c>
      <c r="L323" s="164"/>
      <c r="M323" s="165"/>
      <c r="N323" s="162"/>
      <c r="O323" s="162"/>
      <c r="P323" s="162"/>
      <c r="Q323" s="166"/>
      <c r="S323" s="166"/>
      <c r="T323" s="163"/>
    </row>
    <row r="324" ht="15.75" customHeight="1">
      <c r="A324" s="130">
        <v>8299.0</v>
      </c>
      <c r="B324" s="130">
        <v>1.5</v>
      </c>
      <c r="C324" s="130">
        <v>0.5</v>
      </c>
      <c r="D324" s="162">
        <v>3.08</v>
      </c>
      <c r="E324" s="162">
        <v>6.13</v>
      </c>
      <c r="F324" s="162">
        <v>8.4</v>
      </c>
      <c r="G324" s="162">
        <v>1.6940000000000002</v>
      </c>
      <c r="H324" s="162">
        <v>3.678</v>
      </c>
      <c r="I324" s="162">
        <v>2.5200000000000005</v>
      </c>
      <c r="J324" s="162">
        <v>1.69</v>
      </c>
      <c r="K324" s="130">
        <v>330.0</v>
      </c>
      <c r="L324" s="164"/>
      <c r="M324" s="165"/>
      <c r="N324" s="162"/>
      <c r="O324" s="162"/>
      <c r="P324" s="162"/>
      <c r="Q324" s="166"/>
      <c r="S324" s="166"/>
      <c r="T324" s="163"/>
    </row>
    <row r="325" ht="15.75" customHeight="1">
      <c r="A325" s="130">
        <v>8335.0</v>
      </c>
      <c r="B325" s="130">
        <v>1.5</v>
      </c>
      <c r="C325" s="130">
        <v>0.5</v>
      </c>
      <c r="D325" s="162">
        <v>4.13</v>
      </c>
      <c r="E325" s="162">
        <v>7.86</v>
      </c>
      <c r="F325" s="162">
        <v>10.69</v>
      </c>
      <c r="G325" s="162">
        <v>2.2715</v>
      </c>
      <c r="H325" s="162">
        <v>4.716</v>
      </c>
      <c r="I325" s="162">
        <v>3.2070000000000003</v>
      </c>
      <c r="J325" s="162">
        <v>2.27</v>
      </c>
      <c r="K325" s="130">
        <v>250.0</v>
      </c>
      <c r="L325" s="164"/>
      <c r="M325" s="165"/>
      <c r="N325" s="162"/>
      <c r="O325" s="162"/>
      <c r="P325" s="162"/>
      <c r="Q325" s="166"/>
      <c r="S325" s="166"/>
      <c r="T325" s="163"/>
    </row>
    <row r="326" ht="15.75" customHeight="1">
      <c r="A326" s="130">
        <v>8340.0</v>
      </c>
      <c r="B326" s="130">
        <v>1.0</v>
      </c>
      <c r="C326" s="130">
        <v>0.375</v>
      </c>
      <c r="D326" s="162">
        <v>2.7</v>
      </c>
      <c r="E326" s="162">
        <v>5.56</v>
      </c>
      <c r="F326" s="162">
        <v>7.59</v>
      </c>
      <c r="G326" s="162">
        <v>1.4850000000000003</v>
      </c>
      <c r="H326" s="162">
        <v>3.336</v>
      </c>
      <c r="I326" s="162">
        <v>2.277</v>
      </c>
      <c r="J326" s="162">
        <v>1.49</v>
      </c>
      <c r="K326" s="130">
        <v>400.0</v>
      </c>
      <c r="L326" s="164"/>
      <c r="M326" s="165"/>
      <c r="N326" s="162"/>
      <c r="O326" s="162"/>
      <c r="P326" s="162"/>
      <c r="Q326" s="166"/>
      <c r="S326" s="166"/>
      <c r="T326" s="163"/>
    </row>
    <row r="327" ht="15.75" customHeight="1">
      <c r="A327" s="130">
        <v>8353.0</v>
      </c>
      <c r="B327" s="130">
        <v>1.25</v>
      </c>
      <c r="C327" s="130">
        <v>0.5</v>
      </c>
      <c r="D327" s="162">
        <v>3.81</v>
      </c>
      <c r="E327" s="162">
        <v>7.57</v>
      </c>
      <c r="F327" s="162">
        <v>10.21</v>
      </c>
      <c r="G327" s="162">
        <v>2.0955000000000004</v>
      </c>
      <c r="H327" s="162">
        <v>4.542</v>
      </c>
      <c r="I327" s="162">
        <v>3.0630000000000006</v>
      </c>
      <c r="J327" s="162">
        <v>2.1</v>
      </c>
      <c r="K327" s="130">
        <v>400.0</v>
      </c>
      <c r="L327" s="164"/>
      <c r="M327" s="165"/>
      <c r="N327" s="162"/>
      <c r="O327" s="162"/>
      <c r="P327" s="162"/>
      <c r="Q327" s="166"/>
      <c r="S327" s="166"/>
      <c r="T327" s="163"/>
    </row>
    <row r="328" ht="15.75" customHeight="1">
      <c r="A328" s="130">
        <v>8356.0</v>
      </c>
      <c r="B328" s="130">
        <v>2.0</v>
      </c>
      <c r="C328" s="130">
        <v>0.5625</v>
      </c>
      <c r="D328" s="162">
        <v>4.86</v>
      </c>
      <c r="E328" s="162">
        <v>9.2</v>
      </c>
      <c r="F328" s="162">
        <v>12.33</v>
      </c>
      <c r="G328" s="162">
        <v>2.6730000000000005</v>
      </c>
      <c r="H328" s="162">
        <v>5.52</v>
      </c>
      <c r="I328" s="162">
        <v>3.6990000000000007</v>
      </c>
      <c r="J328" s="162">
        <v>2.67</v>
      </c>
      <c r="K328" s="130">
        <v>225.0</v>
      </c>
      <c r="L328" s="164"/>
      <c r="M328" s="165"/>
      <c r="N328" s="162"/>
      <c r="O328" s="162"/>
      <c r="P328" s="162"/>
      <c r="Q328" s="166"/>
      <c r="S328" s="166"/>
      <c r="T328" s="163"/>
    </row>
    <row r="329" ht="15.75" customHeight="1">
      <c r="A329" s="130">
        <v>8370.0</v>
      </c>
      <c r="B329" s="130">
        <v>1.375</v>
      </c>
      <c r="C329" s="130">
        <v>0.5625</v>
      </c>
      <c r="D329" s="162">
        <v>3.78</v>
      </c>
      <c r="E329" s="162">
        <v>7.04</v>
      </c>
      <c r="F329" s="162">
        <v>9.52</v>
      </c>
      <c r="G329" s="162">
        <v>2.079</v>
      </c>
      <c r="H329" s="162">
        <v>4.224</v>
      </c>
      <c r="I329" s="162">
        <v>2.8560000000000003</v>
      </c>
      <c r="J329" s="162">
        <v>2.08</v>
      </c>
      <c r="K329" s="130">
        <v>400.0</v>
      </c>
      <c r="L329" s="164"/>
      <c r="M329" s="165"/>
      <c r="N329" s="162"/>
      <c r="O329" s="162"/>
      <c r="P329" s="162"/>
      <c r="Q329" s="166"/>
      <c r="S329" s="166"/>
      <c r="T329" s="163"/>
    </row>
    <row r="330" ht="15.75" customHeight="1">
      <c r="A330" s="130">
        <v>8371.0</v>
      </c>
      <c r="B330" s="130">
        <v>1.375</v>
      </c>
      <c r="C330" s="130">
        <v>0.5625</v>
      </c>
      <c r="D330" s="162">
        <v>3.78</v>
      </c>
      <c r="E330" s="162">
        <v>7.04</v>
      </c>
      <c r="F330" s="162">
        <v>9.52</v>
      </c>
      <c r="G330" s="162">
        <v>2.079</v>
      </c>
      <c r="H330" s="162">
        <v>4.224</v>
      </c>
      <c r="I330" s="162">
        <v>2.8560000000000003</v>
      </c>
      <c r="J330" s="162">
        <v>2.08</v>
      </c>
      <c r="K330" s="130">
        <v>390.0</v>
      </c>
      <c r="L330" s="164"/>
      <c r="M330" s="165"/>
      <c r="N330" s="162"/>
      <c r="O330" s="162"/>
      <c r="P330" s="162"/>
      <c r="Q330" s="166"/>
      <c r="S330" s="166"/>
      <c r="T330" s="163"/>
    </row>
    <row r="331" ht="15.75" customHeight="1">
      <c r="A331" s="130">
        <v>8372.0</v>
      </c>
      <c r="B331" s="130">
        <v>1.5</v>
      </c>
      <c r="C331" s="130">
        <v>2.375</v>
      </c>
      <c r="D331" s="162">
        <v>9.03</v>
      </c>
      <c r="E331" s="162">
        <v>15.54</v>
      </c>
      <c r="F331" s="162">
        <v>20.29</v>
      </c>
      <c r="G331" s="162">
        <v>4.9665</v>
      </c>
      <c r="H331" s="162">
        <v>9.324</v>
      </c>
      <c r="I331" s="162">
        <v>6.087000000000001</v>
      </c>
      <c r="J331" s="162">
        <v>4.97</v>
      </c>
      <c r="K331" s="130">
        <v>110.0</v>
      </c>
      <c r="L331" s="164"/>
      <c r="M331" s="165"/>
      <c r="N331" s="162"/>
      <c r="O331" s="162"/>
      <c r="P331" s="162"/>
      <c r="Q331" s="166"/>
      <c r="S331" s="166"/>
      <c r="T331" s="163"/>
    </row>
    <row r="332" ht="15.75" customHeight="1">
      <c r="A332" s="130">
        <v>8373.0</v>
      </c>
      <c r="B332" s="130">
        <v>1.5</v>
      </c>
      <c r="C332" s="130">
        <v>2.375</v>
      </c>
      <c r="D332" s="162">
        <v>9.03</v>
      </c>
      <c r="E332" s="162">
        <v>15.54</v>
      </c>
      <c r="F332" s="162">
        <v>20.29</v>
      </c>
      <c r="G332" s="162">
        <v>4.9665</v>
      </c>
      <c r="H332" s="162">
        <v>9.324</v>
      </c>
      <c r="I332" s="162">
        <v>6.087000000000001</v>
      </c>
      <c r="J332" s="162">
        <v>4.97</v>
      </c>
      <c r="K332" s="130">
        <v>110.0</v>
      </c>
      <c r="L332" s="164"/>
      <c r="M332" s="165"/>
      <c r="N332" s="162"/>
      <c r="O332" s="162"/>
      <c r="P332" s="162"/>
      <c r="Q332" s="166"/>
      <c r="S332" s="166"/>
      <c r="T332" s="163"/>
    </row>
    <row r="333" ht="15.75" customHeight="1">
      <c r="A333" s="130">
        <v>8374.0</v>
      </c>
      <c r="B333" s="130">
        <v>0.75</v>
      </c>
      <c r="C333" s="130">
        <v>2.0</v>
      </c>
      <c r="D333" s="162">
        <v>4.99</v>
      </c>
      <c r="E333" s="162">
        <v>9.1</v>
      </c>
      <c r="F333" s="162">
        <v>12.32</v>
      </c>
      <c r="G333" s="162">
        <v>2.7445000000000004</v>
      </c>
      <c r="H333" s="162">
        <v>5.46</v>
      </c>
      <c r="I333" s="162">
        <v>3.6960000000000006</v>
      </c>
      <c r="J333" s="162">
        <v>2.74</v>
      </c>
      <c r="K333" s="130">
        <v>305.0</v>
      </c>
      <c r="L333" s="164"/>
      <c r="M333" s="165"/>
      <c r="N333" s="162"/>
      <c r="O333" s="162"/>
      <c r="P333" s="162"/>
      <c r="Q333" s="166"/>
      <c r="S333" s="166"/>
      <c r="T333" s="163"/>
    </row>
    <row r="334" ht="15.75" customHeight="1">
      <c r="A334" s="130">
        <v>8375.0</v>
      </c>
      <c r="B334" s="130">
        <v>1.375</v>
      </c>
      <c r="C334" s="130">
        <v>0.4375</v>
      </c>
      <c r="D334" s="162">
        <v>2.59</v>
      </c>
      <c r="E334" s="162">
        <v>5.43</v>
      </c>
      <c r="F334" s="162">
        <v>7.48</v>
      </c>
      <c r="G334" s="162">
        <v>1.4245</v>
      </c>
      <c r="H334" s="162">
        <v>3.2579999999999996</v>
      </c>
      <c r="I334" s="162">
        <v>2.2440000000000007</v>
      </c>
      <c r="J334" s="162">
        <v>1.42</v>
      </c>
      <c r="K334" s="130">
        <v>380.0</v>
      </c>
      <c r="L334" s="164"/>
      <c r="M334" s="165"/>
      <c r="N334" s="162"/>
      <c r="O334" s="162"/>
      <c r="P334" s="162"/>
      <c r="Q334" s="166"/>
      <c r="S334" s="166"/>
      <c r="T334" s="163"/>
    </row>
    <row r="335" ht="15.75" customHeight="1">
      <c r="A335" s="130">
        <v>8376.0</v>
      </c>
      <c r="B335" s="130">
        <v>2.0</v>
      </c>
      <c r="C335" s="130">
        <v>0.5625</v>
      </c>
      <c r="D335" s="162">
        <v>4.5</v>
      </c>
      <c r="E335" s="162">
        <v>8.37</v>
      </c>
      <c r="F335" s="162">
        <v>11.2</v>
      </c>
      <c r="G335" s="162">
        <v>2.475</v>
      </c>
      <c r="H335" s="162">
        <v>5.021999999999999</v>
      </c>
      <c r="I335" s="162">
        <v>3.3600000000000003</v>
      </c>
      <c r="J335" s="162">
        <v>2.48</v>
      </c>
      <c r="K335" s="130">
        <v>140.0</v>
      </c>
      <c r="L335" s="164"/>
      <c r="M335" s="165"/>
      <c r="N335" s="162"/>
      <c r="O335" s="162"/>
      <c r="P335" s="162"/>
      <c r="Q335" s="166"/>
      <c r="S335" s="166"/>
      <c r="T335" s="163"/>
    </row>
    <row r="336" ht="15.75" customHeight="1">
      <c r="A336" s="130">
        <v>8401.0</v>
      </c>
      <c r="B336" s="130">
        <v>1.625</v>
      </c>
      <c r="C336" s="130">
        <v>0.375</v>
      </c>
      <c r="D336" s="162">
        <v>4.63</v>
      </c>
      <c r="E336" s="162">
        <v>8.39</v>
      </c>
      <c r="F336" s="162">
        <v>11.19</v>
      </c>
      <c r="G336" s="162">
        <v>2.5465</v>
      </c>
      <c r="H336" s="162">
        <v>5.034</v>
      </c>
      <c r="I336" s="162">
        <v>3.357</v>
      </c>
      <c r="J336" s="162">
        <v>2.55</v>
      </c>
      <c r="K336" s="130">
        <v>215.0</v>
      </c>
      <c r="L336" s="164"/>
      <c r="M336" s="165"/>
      <c r="N336" s="162"/>
      <c r="O336" s="162"/>
      <c r="P336" s="162"/>
      <c r="Q336" s="166"/>
      <c r="S336" s="166"/>
      <c r="T336" s="163"/>
    </row>
    <row r="337" ht="15.75" customHeight="1">
      <c r="A337" s="130">
        <v>8402.0</v>
      </c>
      <c r="B337" s="130">
        <v>2.375</v>
      </c>
      <c r="C337" s="130">
        <v>0.5</v>
      </c>
      <c r="D337" s="162">
        <v>6.94</v>
      </c>
      <c r="E337" s="162">
        <v>12.22</v>
      </c>
      <c r="F337" s="162">
        <v>15.9</v>
      </c>
      <c r="G337" s="162">
        <v>3.8170000000000006</v>
      </c>
      <c r="H337" s="162">
        <v>7.332</v>
      </c>
      <c r="I337" s="162">
        <v>4.7700000000000005</v>
      </c>
      <c r="J337" s="162">
        <v>3.82</v>
      </c>
      <c r="K337" s="130">
        <v>110.0</v>
      </c>
      <c r="L337" s="164"/>
      <c r="M337" s="165"/>
      <c r="N337" s="162"/>
      <c r="O337" s="162"/>
      <c r="P337" s="162"/>
      <c r="Q337" s="166"/>
      <c r="S337" s="166"/>
      <c r="T337" s="163"/>
    </row>
    <row r="338" ht="15.75" customHeight="1">
      <c r="A338" s="130">
        <v>8404.0</v>
      </c>
      <c r="B338" s="130">
        <v>1.0</v>
      </c>
      <c r="C338" s="130">
        <v>0.4375</v>
      </c>
      <c r="D338" s="162">
        <v>3.33</v>
      </c>
      <c r="E338" s="162">
        <v>6.41</v>
      </c>
      <c r="F338" s="162">
        <v>8.87</v>
      </c>
      <c r="G338" s="162">
        <v>1.8315000000000001</v>
      </c>
      <c r="H338" s="162">
        <v>3.846</v>
      </c>
      <c r="I338" s="162">
        <v>2.661</v>
      </c>
      <c r="J338" s="162">
        <v>1.83</v>
      </c>
      <c r="K338" s="130">
        <v>230.0</v>
      </c>
      <c r="L338" s="164"/>
      <c r="M338" s="165"/>
      <c r="N338" s="162"/>
      <c r="O338" s="162"/>
      <c r="P338" s="162"/>
      <c r="Q338" s="166"/>
      <c r="S338" s="166"/>
      <c r="T338" s="163"/>
    </row>
    <row r="339" ht="15.75" customHeight="1">
      <c r="A339" s="130">
        <v>8405.0</v>
      </c>
      <c r="B339" s="130">
        <v>1.0</v>
      </c>
      <c r="C339" s="130">
        <v>0.4375</v>
      </c>
      <c r="D339" s="162">
        <v>3.4</v>
      </c>
      <c r="E339" s="162">
        <v>6.53</v>
      </c>
      <c r="F339" s="162">
        <v>9.05</v>
      </c>
      <c r="G339" s="162">
        <v>1.87</v>
      </c>
      <c r="H339" s="162">
        <v>3.918</v>
      </c>
      <c r="I339" s="162">
        <v>2.7150000000000007</v>
      </c>
      <c r="J339" s="162">
        <v>1.87</v>
      </c>
      <c r="K339" s="130">
        <v>300.0</v>
      </c>
      <c r="L339" s="164"/>
      <c r="M339" s="165"/>
      <c r="N339" s="162"/>
      <c r="O339" s="162"/>
      <c r="P339" s="162"/>
      <c r="Q339" s="166"/>
      <c r="S339" s="166"/>
      <c r="T339" s="163"/>
    </row>
    <row r="340" ht="15.75" customHeight="1">
      <c r="A340" s="130">
        <v>8406.0</v>
      </c>
      <c r="B340" s="130">
        <v>2.0</v>
      </c>
      <c r="C340" s="130">
        <v>0.375</v>
      </c>
      <c r="D340" s="162">
        <v>6.17</v>
      </c>
      <c r="E340" s="162">
        <v>12.1</v>
      </c>
      <c r="F340" s="162">
        <v>16.04</v>
      </c>
      <c r="G340" s="162">
        <v>3.3935000000000004</v>
      </c>
      <c r="H340" s="162">
        <v>7.26</v>
      </c>
      <c r="I340" s="162">
        <v>4.812</v>
      </c>
      <c r="J340" s="162">
        <v>3.39</v>
      </c>
      <c r="K340" s="130">
        <v>195.0</v>
      </c>
      <c r="L340" s="164"/>
      <c r="M340" s="165"/>
      <c r="N340" s="162"/>
      <c r="O340" s="162"/>
      <c r="P340" s="162"/>
      <c r="Q340" s="166"/>
      <c r="S340" s="166"/>
      <c r="T340" s="163"/>
    </row>
    <row r="341" ht="15.75" customHeight="1">
      <c r="A341" s="130">
        <v>8410.0</v>
      </c>
      <c r="B341" s="130">
        <v>1.5</v>
      </c>
      <c r="C341" s="130">
        <v>0.5625</v>
      </c>
      <c r="D341" s="162">
        <v>2.56</v>
      </c>
      <c r="E341" s="162">
        <v>5.22</v>
      </c>
      <c r="F341" s="162">
        <v>7.32</v>
      </c>
      <c r="G341" s="162">
        <v>1.4080000000000001</v>
      </c>
      <c r="H341" s="162">
        <v>3.1319999999999997</v>
      </c>
      <c r="I341" s="162">
        <v>2.1960000000000006</v>
      </c>
      <c r="J341" s="162">
        <v>1.41</v>
      </c>
      <c r="K341" s="130">
        <v>285.0</v>
      </c>
      <c r="L341" s="164"/>
      <c r="M341" s="165"/>
      <c r="N341" s="162"/>
      <c r="O341" s="162"/>
      <c r="P341" s="162"/>
      <c r="Q341" s="166"/>
      <c r="S341" s="166"/>
      <c r="T341" s="163"/>
    </row>
    <row r="342" ht="15.75" customHeight="1">
      <c r="A342" s="130">
        <v>8411.0</v>
      </c>
      <c r="B342" s="130">
        <v>1.5</v>
      </c>
      <c r="C342" s="130">
        <v>0.5</v>
      </c>
      <c r="D342" s="162">
        <v>2.67</v>
      </c>
      <c r="E342" s="162">
        <v>5.53</v>
      </c>
      <c r="F342" s="162">
        <v>7.65</v>
      </c>
      <c r="G342" s="162">
        <v>1.4685000000000001</v>
      </c>
      <c r="H342" s="162">
        <v>3.318</v>
      </c>
      <c r="I342" s="162">
        <v>2.2950000000000004</v>
      </c>
      <c r="J342" s="162">
        <v>1.47</v>
      </c>
      <c r="K342" s="130">
        <v>260.0</v>
      </c>
      <c r="L342" s="164"/>
      <c r="M342" s="165"/>
      <c r="N342" s="162"/>
      <c r="O342" s="162"/>
      <c r="P342" s="162"/>
      <c r="Q342" s="166"/>
      <c r="S342" s="166"/>
      <c r="T342" s="163"/>
    </row>
    <row r="343" ht="15.75" customHeight="1">
      <c r="A343" s="130">
        <v>8412.0</v>
      </c>
      <c r="B343" s="130">
        <v>0.75</v>
      </c>
      <c r="C343" s="130">
        <v>0.8125</v>
      </c>
      <c r="D343" s="162">
        <v>2.45</v>
      </c>
      <c r="E343" s="162">
        <v>5.25</v>
      </c>
      <c r="F343" s="162">
        <v>7.28</v>
      </c>
      <c r="G343" s="162">
        <v>1.3475000000000001</v>
      </c>
      <c r="H343" s="162">
        <v>3.15</v>
      </c>
      <c r="I343" s="162">
        <v>2.1840000000000006</v>
      </c>
      <c r="J343" s="162">
        <v>1.35</v>
      </c>
      <c r="K343" s="130">
        <v>360.0</v>
      </c>
      <c r="L343" s="164"/>
      <c r="M343" s="165"/>
      <c r="N343" s="162"/>
      <c r="O343" s="162"/>
      <c r="P343" s="162"/>
      <c r="Q343" s="166"/>
      <c r="S343" s="166"/>
      <c r="T343" s="163"/>
    </row>
    <row r="344" ht="15.75" customHeight="1">
      <c r="A344" s="130">
        <v>8413.0</v>
      </c>
      <c r="B344" s="130">
        <v>1.25</v>
      </c>
      <c r="C344" s="130">
        <v>1.25</v>
      </c>
      <c r="D344" s="162">
        <v>4.52</v>
      </c>
      <c r="E344" s="162">
        <v>8.4</v>
      </c>
      <c r="F344" s="162">
        <v>11.35</v>
      </c>
      <c r="G344" s="162">
        <v>2.4859999999999998</v>
      </c>
      <c r="H344" s="162">
        <v>5.04</v>
      </c>
      <c r="I344" s="162">
        <v>3.4050000000000002</v>
      </c>
      <c r="J344" s="162">
        <v>2.49</v>
      </c>
      <c r="K344" s="130">
        <v>225.0</v>
      </c>
      <c r="L344" s="164"/>
      <c r="M344" s="165"/>
      <c r="N344" s="162"/>
      <c r="O344" s="162"/>
      <c r="P344" s="162"/>
      <c r="Q344" s="166"/>
      <c r="S344" s="166"/>
      <c r="T344" s="163"/>
    </row>
    <row r="345" ht="15.75" customHeight="1">
      <c r="A345" s="130">
        <v>8415.0</v>
      </c>
      <c r="B345" s="130">
        <v>0.625</v>
      </c>
      <c r="C345" s="130">
        <v>0.4375</v>
      </c>
      <c r="D345" s="162">
        <v>2.95</v>
      </c>
      <c r="E345" s="162">
        <v>5.84</v>
      </c>
      <c r="F345" s="162">
        <v>8.26</v>
      </c>
      <c r="G345" s="162">
        <v>1.6225000000000003</v>
      </c>
      <c r="H345" s="162">
        <v>3.504</v>
      </c>
      <c r="I345" s="162">
        <v>2.478</v>
      </c>
      <c r="J345" s="162">
        <v>1.62</v>
      </c>
      <c r="K345" s="130">
        <v>530.0</v>
      </c>
      <c r="L345" s="164"/>
      <c r="M345" s="165"/>
      <c r="N345" s="162"/>
      <c r="O345" s="162"/>
      <c r="P345" s="162"/>
      <c r="Q345" s="166"/>
      <c r="S345" s="166"/>
      <c r="T345" s="163"/>
    </row>
    <row r="346" ht="15.75" customHeight="1">
      <c r="A346" s="130">
        <v>8416.0</v>
      </c>
      <c r="B346" s="130">
        <v>0.625</v>
      </c>
      <c r="C346" s="130">
        <v>0.4375</v>
      </c>
      <c r="D346" s="162">
        <v>2.95</v>
      </c>
      <c r="E346" s="162">
        <v>5.84</v>
      </c>
      <c r="F346" s="162">
        <v>8.26</v>
      </c>
      <c r="G346" s="162">
        <v>1.6225000000000003</v>
      </c>
      <c r="H346" s="162">
        <v>3.504</v>
      </c>
      <c r="I346" s="162">
        <v>2.478</v>
      </c>
      <c r="J346" s="162">
        <v>1.62</v>
      </c>
      <c r="K346" s="130">
        <v>360.0</v>
      </c>
      <c r="L346" s="164"/>
      <c r="M346" s="165"/>
      <c r="N346" s="162"/>
      <c r="O346" s="162"/>
      <c r="P346" s="162"/>
      <c r="Q346" s="166"/>
      <c r="S346" s="166"/>
      <c r="T346" s="163"/>
    </row>
    <row r="347" ht="15.75" customHeight="1">
      <c r="A347" s="130">
        <v>8417.0</v>
      </c>
      <c r="B347" s="130">
        <v>0.625</v>
      </c>
      <c r="C347" s="130">
        <v>0.4375</v>
      </c>
      <c r="D347" s="162">
        <v>2.95</v>
      </c>
      <c r="E347" s="162">
        <v>5.84</v>
      </c>
      <c r="F347" s="162">
        <v>8.26</v>
      </c>
      <c r="G347" s="162">
        <v>1.6225000000000003</v>
      </c>
      <c r="H347" s="162">
        <v>3.504</v>
      </c>
      <c r="I347" s="162">
        <v>2.478</v>
      </c>
      <c r="J347" s="162">
        <v>1.62</v>
      </c>
      <c r="K347" s="130">
        <v>500.0</v>
      </c>
      <c r="L347" s="164"/>
      <c r="M347" s="165"/>
      <c r="N347" s="162"/>
      <c r="O347" s="162"/>
      <c r="P347" s="162"/>
      <c r="Q347" s="166"/>
      <c r="S347" s="166"/>
      <c r="T347" s="163"/>
    </row>
    <row r="348" ht="15.75" customHeight="1">
      <c r="A348" s="130">
        <v>8427.0</v>
      </c>
      <c r="B348" s="130">
        <v>1.5</v>
      </c>
      <c r="C348" s="130">
        <v>0.3125</v>
      </c>
      <c r="D348" s="162">
        <v>4.58</v>
      </c>
      <c r="E348" s="162">
        <v>8.47</v>
      </c>
      <c r="F348" s="162">
        <v>11.4</v>
      </c>
      <c r="G348" s="162">
        <v>2.519</v>
      </c>
      <c r="H348" s="162">
        <v>5.082</v>
      </c>
      <c r="I348" s="162">
        <v>3.420000000000001</v>
      </c>
      <c r="J348" s="162">
        <v>2.52</v>
      </c>
      <c r="K348" s="130">
        <v>285.0</v>
      </c>
      <c r="L348" s="164"/>
      <c r="M348" s="165"/>
      <c r="N348" s="162"/>
      <c r="O348" s="162"/>
      <c r="P348" s="162"/>
      <c r="Q348" s="166"/>
      <c r="S348" s="166"/>
      <c r="T348" s="163"/>
    </row>
    <row r="349" ht="15.75" customHeight="1">
      <c r="A349" s="130">
        <v>8432.0</v>
      </c>
      <c r="B349" s="130">
        <v>1.5</v>
      </c>
      <c r="C349" s="130">
        <v>0.5</v>
      </c>
      <c r="D349" s="162">
        <v>5.39</v>
      </c>
      <c r="E349" s="162">
        <v>10.04</v>
      </c>
      <c r="F349" s="162">
        <v>13.18</v>
      </c>
      <c r="G349" s="162">
        <v>2.9645</v>
      </c>
      <c r="H349" s="162">
        <v>6.023999999999999</v>
      </c>
      <c r="I349" s="162">
        <v>3.9540000000000006</v>
      </c>
      <c r="J349" s="162">
        <v>2.96</v>
      </c>
      <c r="K349" s="130">
        <v>305.0</v>
      </c>
      <c r="L349" s="164"/>
      <c r="M349" s="165"/>
      <c r="N349" s="162"/>
      <c r="O349" s="162"/>
      <c r="P349" s="162"/>
      <c r="Q349" s="166"/>
      <c r="S349" s="166"/>
      <c r="T349" s="163"/>
    </row>
    <row r="350" ht="15.75" customHeight="1">
      <c r="A350" s="130">
        <v>8434.0</v>
      </c>
      <c r="B350" s="130">
        <v>2.375</v>
      </c>
      <c r="C350" s="130">
        <v>0.5</v>
      </c>
      <c r="D350" s="162">
        <v>6.94</v>
      </c>
      <c r="E350" s="162">
        <v>12.22</v>
      </c>
      <c r="F350" s="162">
        <v>15.9</v>
      </c>
      <c r="G350" s="162">
        <v>3.8170000000000006</v>
      </c>
      <c r="H350" s="162">
        <v>7.332</v>
      </c>
      <c r="I350" s="162">
        <v>4.7700000000000005</v>
      </c>
      <c r="J350" s="162">
        <v>3.82</v>
      </c>
      <c r="K350" s="130">
        <v>110.0</v>
      </c>
      <c r="L350" s="164"/>
      <c r="M350" s="165"/>
      <c r="N350" s="162"/>
      <c r="O350" s="162"/>
      <c r="P350" s="162"/>
      <c r="Q350" s="166"/>
      <c r="S350" s="166"/>
      <c r="T350" s="163"/>
    </row>
    <row r="351" ht="15.75" customHeight="1">
      <c r="A351" s="130">
        <v>8440.0</v>
      </c>
      <c r="B351" s="130">
        <v>1.625</v>
      </c>
      <c r="C351" s="130">
        <v>0.375</v>
      </c>
      <c r="D351" s="162">
        <v>4.63</v>
      </c>
      <c r="E351" s="162">
        <v>8.39</v>
      </c>
      <c r="F351" s="162">
        <v>11.19</v>
      </c>
      <c r="G351" s="162">
        <v>2.5465</v>
      </c>
      <c r="H351" s="162">
        <v>5.034</v>
      </c>
      <c r="I351" s="162">
        <v>3.357</v>
      </c>
      <c r="J351" s="162">
        <v>2.55</v>
      </c>
      <c r="K351" s="130">
        <v>215.0</v>
      </c>
      <c r="L351" s="164"/>
      <c r="M351" s="165"/>
      <c r="N351" s="162"/>
      <c r="O351" s="162"/>
      <c r="P351" s="162"/>
      <c r="Q351" s="166"/>
      <c r="S351" s="166"/>
      <c r="T351" s="163"/>
    </row>
    <row r="352" ht="15.75" customHeight="1">
      <c r="A352" s="130">
        <v>8441.0</v>
      </c>
      <c r="B352" s="130">
        <v>0.875</v>
      </c>
      <c r="C352" s="130">
        <v>0.5625</v>
      </c>
      <c r="D352" s="162">
        <v>3.52</v>
      </c>
      <c r="E352" s="162">
        <v>6.83</v>
      </c>
      <c r="F352" s="162">
        <v>9.21</v>
      </c>
      <c r="G352" s="162">
        <v>1.9360000000000002</v>
      </c>
      <c r="H352" s="162">
        <v>4.098</v>
      </c>
      <c r="I352" s="162">
        <v>2.763000000000001</v>
      </c>
      <c r="J352" s="162">
        <v>1.94</v>
      </c>
      <c r="K352" s="130">
        <v>370.0</v>
      </c>
      <c r="L352" s="164"/>
      <c r="M352" s="165"/>
      <c r="N352" s="162"/>
      <c r="O352" s="162"/>
      <c r="P352" s="162"/>
      <c r="Q352" s="166"/>
      <c r="S352" s="166"/>
      <c r="T352" s="163"/>
    </row>
    <row r="353" ht="15.75" customHeight="1">
      <c r="A353" s="130">
        <v>8444.0</v>
      </c>
      <c r="B353" s="130">
        <v>2.25</v>
      </c>
      <c r="C353" s="130">
        <v>0.625</v>
      </c>
      <c r="D353" s="162">
        <v>6.32</v>
      </c>
      <c r="E353" s="162">
        <v>12.37</v>
      </c>
      <c r="F353" s="162">
        <v>16.43</v>
      </c>
      <c r="G353" s="162">
        <v>3.4760000000000004</v>
      </c>
      <c r="H353" s="162">
        <v>7.421999999999999</v>
      </c>
      <c r="I353" s="162">
        <v>4.929</v>
      </c>
      <c r="J353" s="162">
        <v>3.48</v>
      </c>
      <c r="K353" s="130">
        <v>170.0</v>
      </c>
      <c r="L353" s="164"/>
      <c r="M353" s="165"/>
      <c r="N353" s="162"/>
      <c r="O353" s="162"/>
      <c r="P353" s="162"/>
      <c r="Q353" s="166"/>
      <c r="S353" s="166"/>
      <c r="T353" s="163"/>
    </row>
    <row r="354" ht="15.75" customHeight="1">
      <c r="A354" s="130">
        <v>8446.0</v>
      </c>
      <c r="B354" s="130">
        <v>1.125</v>
      </c>
      <c r="C354" s="130">
        <v>0.5625</v>
      </c>
      <c r="D354" s="162">
        <v>2.22</v>
      </c>
      <c r="E354" s="162">
        <v>4.82</v>
      </c>
      <c r="F354" s="162">
        <v>6.78</v>
      </c>
      <c r="G354" s="162">
        <v>1.2210000000000003</v>
      </c>
      <c r="H354" s="162">
        <v>2.892</v>
      </c>
      <c r="I354" s="162">
        <v>2.0340000000000003</v>
      </c>
      <c r="J354" s="162">
        <v>1.22</v>
      </c>
      <c r="K354" s="130">
        <v>435.0</v>
      </c>
      <c r="L354" s="164"/>
      <c r="M354" s="165"/>
      <c r="N354" s="162"/>
      <c r="O354" s="162"/>
      <c r="P354" s="162"/>
      <c r="Q354" s="166"/>
      <c r="S354" s="166"/>
      <c r="T354" s="163"/>
    </row>
    <row r="355" ht="15.75" customHeight="1">
      <c r="A355" s="130">
        <v>8447.0</v>
      </c>
      <c r="B355" s="130">
        <v>1.5</v>
      </c>
      <c r="C355" s="130">
        <v>0.375</v>
      </c>
      <c r="D355" s="162">
        <v>5.28</v>
      </c>
      <c r="E355" s="162">
        <v>9.89</v>
      </c>
      <c r="F355" s="162">
        <v>13.12</v>
      </c>
      <c r="G355" s="162">
        <v>2.9040000000000004</v>
      </c>
      <c r="H355" s="162">
        <v>5.934</v>
      </c>
      <c r="I355" s="162">
        <v>3.9360000000000004</v>
      </c>
      <c r="J355" s="162">
        <v>2.9</v>
      </c>
      <c r="K355" s="130">
        <v>300.0</v>
      </c>
      <c r="L355" s="164"/>
      <c r="M355" s="165"/>
      <c r="N355" s="162"/>
      <c r="O355" s="162"/>
      <c r="P355" s="162"/>
      <c r="Q355" s="166"/>
      <c r="S355" s="166"/>
      <c r="T355" s="163"/>
    </row>
    <row r="356" ht="15.75" customHeight="1">
      <c r="A356" s="130">
        <v>8448.0</v>
      </c>
      <c r="B356" s="130">
        <v>2.0</v>
      </c>
      <c r="C356" s="130">
        <v>0.5625</v>
      </c>
      <c r="D356" s="162">
        <v>6.9</v>
      </c>
      <c r="E356" s="162">
        <v>12.29</v>
      </c>
      <c r="F356" s="162">
        <v>15.92</v>
      </c>
      <c r="G356" s="162">
        <v>3.7950000000000004</v>
      </c>
      <c r="H356" s="162">
        <v>7.373999999999999</v>
      </c>
      <c r="I356" s="162">
        <v>4.776000000000001</v>
      </c>
      <c r="J356" s="162">
        <v>3.8</v>
      </c>
      <c r="K356" s="130">
        <v>150.0</v>
      </c>
      <c r="L356" s="164"/>
      <c r="M356" s="165"/>
      <c r="N356" s="162"/>
      <c r="O356" s="162"/>
      <c r="P356" s="162"/>
      <c r="Q356" s="166"/>
      <c r="S356" s="166"/>
      <c r="T356" s="163"/>
    </row>
    <row r="357" ht="15.75" customHeight="1">
      <c r="A357" s="130">
        <v>8483.0</v>
      </c>
      <c r="B357" s="130">
        <v>2.5</v>
      </c>
      <c r="C357" s="130">
        <v>0.875</v>
      </c>
      <c r="D357" s="162">
        <v>6.26</v>
      </c>
      <c r="E357" s="162">
        <v>11.35</v>
      </c>
      <c r="F357" s="162">
        <v>14.73</v>
      </c>
      <c r="G357" s="162">
        <v>3.443</v>
      </c>
      <c r="H357" s="162">
        <v>6.81</v>
      </c>
      <c r="I357" s="162">
        <v>4.4190000000000005</v>
      </c>
      <c r="J357" s="162">
        <v>3.44</v>
      </c>
      <c r="K357" s="130">
        <v>120.0</v>
      </c>
      <c r="L357" s="164"/>
      <c r="M357" s="165"/>
      <c r="N357" s="162"/>
      <c r="O357" s="162"/>
      <c r="P357" s="162"/>
      <c r="Q357" s="166"/>
      <c r="S357" s="166"/>
      <c r="T357" s="163"/>
    </row>
    <row r="358" ht="15.75" customHeight="1">
      <c r="A358" s="130">
        <v>8504.0</v>
      </c>
      <c r="B358" s="130">
        <v>1.5</v>
      </c>
      <c r="C358" s="130">
        <v>0.375</v>
      </c>
      <c r="D358" s="162">
        <v>5.09</v>
      </c>
      <c r="E358" s="162">
        <v>9.2</v>
      </c>
      <c r="F358" s="162">
        <v>12.25</v>
      </c>
      <c r="G358" s="162">
        <v>2.7995</v>
      </c>
      <c r="H358" s="162">
        <v>5.52</v>
      </c>
      <c r="I358" s="162">
        <v>3.6750000000000007</v>
      </c>
      <c r="J358" s="162">
        <v>2.8</v>
      </c>
      <c r="K358" s="130">
        <v>315.0</v>
      </c>
      <c r="L358" s="164"/>
      <c r="M358" s="165"/>
      <c r="N358" s="162"/>
      <c r="O358" s="162"/>
      <c r="P358" s="162"/>
      <c r="Q358" s="166"/>
      <c r="S358" s="166"/>
      <c r="T358" s="163"/>
    </row>
    <row r="359" ht="15.75" customHeight="1">
      <c r="A359" s="130">
        <v>8505.0</v>
      </c>
      <c r="B359" s="130">
        <v>2.0</v>
      </c>
      <c r="C359" s="130">
        <v>0.5625</v>
      </c>
      <c r="D359" s="162">
        <v>7.38</v>
      </c>
      <c r="E359" s="162">
        <v>13.58</v>
      </c>
      <c r="F359" s="162">
        <v>17.7</v>
      </c>
      <c r="G359" s="162">
        <v>4.059</v>
      </c>
      <c r="H359" s="162">
        <v>8.148</v>
      </c>
      <c r="I359" s="162">
        <v>5.3100000000000005</v>
      </c>
      <c r="J359" s="162">
        <v>4.06</v>
      </c>
      <c r="K359" s="130">
        <v>150.0</v>
      </c>
      <c r="L359" s="164"/>
      <c r="M359" s="165"/>
      <c r="N359" s="162"/>
      <c r="O359" s="162"/>
      <c r="P359" s="162"/>
      <c r="Q359" s="166"/>
      <c r="S359" s="166"/>
      <c r="T359" s="163"/>
    </row>
    <row r="360" ht="15.75" customHeight="1">
      <c r="A360" s="130">
        <v>8517.0</v>
      </c>
      <c r="B360" s="130">
        <v>4.0</v>
      </c>
      <c r="C360" s="130">
        <v>1.0625</v>
      </c>
      <c r="D360" s="162">
        <v>10.65</v>
      </c>
      <c r="E360" s="162">
        <v>18.42</v>
      </c>
      <c r="F360" s="162">
        <v>23.39</v>
      </c>
      <c r="G360" s="162">
        <v>5.857500000000001</v>
      </c>
      <c r="H360" s="162">
        <v>11.052000000000001</v>
      </c>
      <c r="I360" s="162">
        <v>7.017000000000001</v>
      </c>
      <c r="J360" s="162">
        <v>5.86</v>
      </c>
      <c r="K360" s="130">
        <v>95.0</v>
      </c>
      <c r="L360" s="164"/>
      <c r="M360" s="165"/>
      <c r="N360" s="162"/>
      <c r="O360" s="162"/>
      <c r="P360" s="162"/>
      <c r="Q360" s="166"/>
      <c r="S360" s="166"/>
      <c r="T360" s="163"/>
    </row>
    <row r="361" ht="15.75" customHeight="1">
      <c r="A361" s="130">
        <v>8518.0</v>
      </c>
      <c r="B361" s="130">
        <v>1.5</v>
      </c>
      <c r="C361" s="130">
        <v>0.5</v>
      </c>
      <c r="D361" s="162">
        <v>4.32</v>
      </c>
      <c r="E361" s="162">
        <v>8.01</v>
      </c>
      <c r="F361" s="162">
        <v>10.79</v>
      </c>
      <c r="G361" s="162">
        <v>2.3760000000000003</v>
      </c>
      <c r="H361" s="162">
        <v>4.806</v>
      </c>
      <c r="I361" s="162">
        <v>3.237</v>
      </c>
      <c r="J361" s="162">
        <v>2.38</v>
      </c>
      <c r="K361" s="130">
        <v>305.0</v>
      </c>
      <c r="L361" s="164"/>
      <c r="M361" s="165"/>
      <c r="N361" s="162"/>
      <c r="O361" s="162"/>
      <c r="P361" s="162"/>
      <c r="Q361" s="166"/>
      <c r="S361" s="166"/>
      <c r="T361" s="163"/>
    </row>
    <row r="362" ht="15.75" customHeight="1">
      <c r="A362" s="130">
        <v>8528.0</v>
      </c>
      <c r="B362" s="130">
        <v>0.5</v>
      </c>
      <c r="C362" s="130">
        <v>0.0</v>
      </c>
      <c r="D362" s="162">
        <v>2.32</v>
      </c>
      <c r="E362" s="162">
        <v>4.61</v>
      </c>
      <c r="F362" s="162">
        <v>0.0</v>
      </c>
      <c r="G362" s="162">
        <v>1.276</v>
      </c>
      <c r="H362" s="162">
        <v>2.766</v>
      </c>
      <c r="I362" s="162">
        <v>0.0</v>
      </c>
      <c r="J362" s="162">
        <v>1.28</v>
      </c>
      <c r="K362" s="130">
        <v>490.0</v>
      </c>
      <c r="L362" s="164"/>
      <c r="M362" s="165"/>
      <c r="N362" s="162"/>
      <c r="O362" s="162"/>
      <c r="P362" s="162"/>
      <c r="Q362" s="166"/>
      <c r="S362" s="166"/>
      <c r="T362" s="163"/>
    </row>
    <row r="363" ht="15.75" customHeight="1">
      <c r="A363" s="130">
        <v>8549.0</v>
      </c>
      <c r="B363" s="130">
        <v>1.375</v>
      </c>
      <c r="C363" s="130">
        <v>0.4375</v>
      </c>
      <c r="D363" s="162">
        <v>2.7</v>
      </c>
      <c r="E363" s="162">
        <v>5.9</v>
      </c>
      <c r="F363" s="162">
        <v>8.19</v>
      </c>
      <c r="G363" s="162">
        <v>1.4850000000000003</v>
      </c>
      <c r="H363" s="162">
        <v>3.54</v>
      </c>
      <c r="I363" s="162">
        <v>2.4570000000000003</v>
      </c>
      <c r="J363" s="162">
        <v>1.49</v>
      </c>
      <c r="K363" s="130">
        <v>225.0</v>
      </c>
      <c r="L363" s="164"/>
      <c r="M363" s="165"/>
      <c r="N363" s="162"/>
      <c r="O363" s="162"/>
      <c r="P363" s="162"/>
      <c r="Q363" s="166"/>
      <c r="S363" s="166"/>
      <c r="T363" s="163"/>
    </row>
    <row r="364" ht="15.75" customHeight="1">
      <c r="A364" s="130">
        <v>8563.0</v>
      </c>
      <c r="B364" s="130">
        <v>3.25</v>
      </c>
      <c r="C364" s="130">
        <v>1.0</v>
      </c>
      <c r="D364" s="162">
        <v>9.73</v>
      </c>
      <c r="E364" s="162">
        <v>16.91</v>
      </c>
      <c r="F364" s="162">
        <v>21.5</v>
      </c>
      <c r="G364" s="162">
        <v>5.351500000000001</v>
      </c>
      <c r="H364" s="162">
        <v>10.145999999999999</v>
      </c>
      <c r="I364" s="162">
        <v>6.450000000000001</v>
      </c>
      <c r="J364" s="162">
        <v>5.35</v>
      </c>
      <c r="K364" s="130">
        <v>95.0</v>
      </c>
      <c r="L364" s="164"/>
      <c r="M364" s="165"/>
      <c r="N364" s="162"/>
      <c r="O364" s="162"/>
      <c r="P364" s="162"/>
      <c r="Q364" s="166"/>
      <c r="S364" s="166"/>
      <c r="T364" s="163"/>
    </row>
    <row r="365" ht="15.75" customHeight="1">
      <c r="A365" s="130">
        <v>8564.0</v>
      </c>
      <c r="B365" s="130">
        <v>3.25</v>
      </c>
      <c r="C365" s="130">
        <v>1.0</v>
      </c>
      <c r="D365" s="162">
        <v>9.73</v>
      </c>
      <c r="E365" s="162">
        <v>16.91</v>
      </c>
      <c r="F365" s="162">
        <v>21.5</v>
      </c>
      <c r="G365" s="162">
        <v>5.351500000000001</v>
      </c>
      <c r="H365" s="162">
        <v>10.145999999999999</v>
      </c>
      <c r="I365" s="162">
        <v>6.450000000000001</v>
      </c>
      <c r="J365" s="162">
        <v>5.35</v>
      </c>
      <c r="K365" s="130">
        <v>95.0</v>
      </c>
      <c r="L365" s="164"/>
      <c r="M365" s="165"/>
      <c r="N365" s="162"/>
      <c r="O365" s="162"/>
      <c r="P365" s="162"/>
      <c r="Q365" s="166"/>
      <c r="S365" s="166"/>
      <c r="T365" s="163"/>
    </row>
    <row r="366" ht="15.75" customHeight="1">
      <c r="A366" s="130">
        <v>8578.0</v>
      </c>
      <c r="B366" s="130">
        <v>1.0</v>
      </c>
      <c r="C366" s="130">
        <v>0.75</v>
      </c>
      <c r="D366" s="162">
        <v>3.33</v>
      </c>
      <c r="E366" s="162">
        <v>6.56</v>
      </c>
      <c r="F366" s="162">
        <v>8.94</v>
      </c>
      <c r="G366" s="162">
        <v>1.8315000000000001</v>
      </c>
      <c r="H366" s="162">
        <v>3.9359999999999995</v>
      </c>
      <c r="I366" s="162">
        <v>2.6820000000000004</v>
      </c>
      <c r="J366" s="162">
        <v>1.83</v>
      </c>
      <c r="K366" s="130">
        <v>290.0</v>
      </c>
      <c r="L366" s="164"/>
      <c r="M366" s="165"/>
      <c r="N366" s="162"/>
      <c r="O366" s="162"/>
      <c r="P366" s="162"/>
      <c r="Q366" s="166"/>
      <c r="S366" s="166"/>
      <c r="T366" s="163"/>
    </row>
    <row r="367" ht="15.75" customHeight="1">
      <c r="A367" s="130">
        <v>8609.0</v>
      </c>
      <c r="B367" s="130">
        <v>1.625</v>
      </c>
      <c r="C367" s="130">
        <v>0.5625</v>
      </c>
      <c r="D367" s="162">
        <v>1.22</v>
      </c>
      <c r="E367" s="162">
        <v>3.07</v>
      </c>
      <c r="F367" s="162">
        <v>4.56</v>
      </c>
      <c r="G367" s="162">
        <v>0.671</v>
      </c>
      <c r="H367" s="162">
        <v>1.8419999999999999</v>
      </c>
      <c r="I367" s="162">
        <v>1.368</v>
      </c>
      <c r="J367" s="162">
        <v>0.67</v>
      </c>
      <c r="K367" s="130">
        <v>490.0</v>
      </c>
      <c r="L367" s="164"/>
      <c r="M367" s="165"/>
      <c r="N367" s="162"/>
      <c r="O367" s="162"/>
      <c r="P367" s="162"/>
      <c r="Q367" s="166"/>
      <c r="S367" s="166"/>
      <c r="T367" s="163"/>
    </row>
    <row r="368" ht="15.75" customHeight="1">
      <c r="A368" s="130">
        <v>8610.0</v>
      </c>
      <c r="B368" s="130">
        <v>2.25</v>
      </c>
      <c r="C368" s="130">
        <v>0.8125</v>
      </c>
      <c r="D368" s="162">
        <v>2.13</v>
      </c>
      <c r="E368" s="162">
        <v>4.7</v>
      </c>
      <c r="F368" s="162">
        <v>6.5</v>
      </c>
      <c r="G368" s="162">
        <v>1.1715</v>
      </c>
      <c r="H368" s="162">
        <v>2.82</v>
      </c>
      <c r="I368" s="162">
        <v>1.9500000000000002</v>
      </c>
      <c r="J368" s="162">
        <v>1.17</v>
      </c>
      <c r="K368" s="130">
        <v>230.0</v>
      </c>
      <c r="L368" s="164"/>
      <c r="M368" s="165"/>
      <c r="N368" s="162"/>
      <c r="O368" s="162"/>
      <c r="P368" s="162"/>
      <c r="Q368" s="166"/>
      <c r="S368" s="166"/>
      <c r="T368" s="163"/>
    </row>
    <row r="369" ht="15.75" customHeight="1">
      <c r="A369" s="130">
        <v>8613.0</v>
      </c>
      <c r="B369" s="130">
        <v>1.5</v>
      </c>
      <c r="C369" s="130">
        <v>0.5</v>
      </c>
      <c r="D369" s="162">
        <v>3.28</v>
      </c>
      <c r="E369" s="162">
        <v>6.4</v>
      </c>
      <c r="F369" s="162">
        <v>8.67</v>
      </c>
      <c r="G369" s="162">
        <v>1.804</v>
      </c>
      <c r="H369" s="162">
        <v>3.84</v>
      </c>
      <c r="I369" s="162">
        <v>2.6010000000000004</v>
      </c>
      <c r="J369" s="162">
        <v>1.8</v>
      </c>
      <c r="K369" s="130">
        <v>340.0</v>
      </c>
      <c r="L369" s="164"/>
      <c r="M369" s="165"/>
      <c r="N369" s="162"/>
      <c r="O369" s="162"/>
      <c r="P369" s="162"/>
      <c r="Q369" s="166"/>
      <c r="S369" s="166"/>
      <c r="T369" s="163"/>
    </row>
    <row r="370" ht="15.75" customHeight="1">
      <c r="A370" s="130">
        <v>8614.0</v>
      </c>
      <c r="B370" s="130">
        <v>2.0</v>
      </c>
      <c r="C370" s="130">
        <v>0.75</v>
      </c>
      <c r="D370" s="162">
        <v>5.07</v>
      </c>
      <c r="E370" s="162">
        <v>9.62</v>
      </c>
      <c r="F370" s="162">
        <v>12.97</v>
      </c>
      <c r="G370" s="162">
        <v>2.7885000000000004</v>
      </c>
      <c r="H370" s="162">
        <v>5.771999999999999</v>
      </c>
      <c r="I370" s="162">
        <v>3.891000000000001</v>
      </c>
      <c r="J370" s="162">
        <v>2.79</v>
      </c>
      <c r="K370" s="130">
        <v>225.0</v>
      </c>
      <c r="L370" s="164"/>
      <c r="M370" s="165"/>
      <c r="N370" s="162"/>
      <c r="O370" s="162"/>
      <c r="P370" s="162"/>
      <c r="Q370" s="166"/>
      <c r="S370" s="166"/>
      <c r="T370" s="163"/>
    </row>
    <row r="371" ht="15.75" customHeight="1">
      <c r="A371" s="130">
        <v>8615.0</v>
      </c>
      <c r="B371" s="130">
        <v>2.0</v>
      </c>
      <c r="C371" s="130">
        <v>0.75</v>
      </c>
      <c r="D371" s="162">
        <v>5.07</v>
      </c>
      <c r="E371" s="162">
        <v>9.62</v>
      </c>
      <c r="F371" s="162">
        <v>12.97</v>
      </c>
      <c r="G371" s="162">
        <v>2.7885000000000004</v>
      </c>
      <c r="H371" s="162">
        <v>5.771999999999999</v>
      </c>
      <c r="I371" s="162">
        <v>3.891000000000001</v>
      </c>
      <c r="J371" s="162">
        <v>2.79</v>
      </c>
      <c r="K371" s="130">
        <v>210.0</v>
      </c>
      <c r="L371" s="164"/>
      <c r="M371" s="165"/>
      <c r="N371" s="162"/>
      <c r="O371" s="162"/>
      <c r="P371" s="162"/>
      <c r="Q371" s="166"/>
      <c r="S371" s="166"/>
      <c r="T371" s="163"/>
    </row>
    <row r="372" ht="15.75" customHeight="1">
      <c r="A372" s="130">
        <v>8622.0</v>
      </c>
      <c r="B372" s="130">
        <v>0.75</v>
      </c>
      <c r="C372" s="130">
        <v>0.375</v>
      </c>
      <c r="D372" s="162">
        <v>1.66</v>
      </c>
      <c r="E372" s="162">
        <v>3.69</v>
      </c>
      <c r="F372" s="162">
        <v>5.48</v>
      </c>
      <c r="G372" s="162">
        <v>0.913</v>
      </c>
      <c r="H372" s="162">
        <v>2.214</v>
      </c>
      <c r="I372" s="162">
        <v>1.6440000000000003</v>
      </c>
      <c r="J372" s="162">
        <v>0.91</v>
      </c>
      <c r="K372" s="130">
        <v>710.0</v>
      </c>
      <c r="L372" s="164"/>
      <c r="M372" s="165"/>
      <c r="N372" s="162"/>
      <c r="O372" s="162"/>
      <c r="P372" s="162"/>
      <c r="Q372" s="166"/>
      <c r="S372" s="166"/>
      <c r="T372" s="163"/>
    </row>
    <row r="373" ht="15.75" customHeight="1">
      <c r="A373" s="130">
        <v>8624.0</v>
      </c>
      <c r="B373" s="130">
        <v>1.25</v>
      </c>
      <c r="C373" s="130">
        <v>0.375</v>
      </c>
      <c r="D373" s="162">
        <v>1.8</v>
      </c>
      <c r="E373" s="162">
        <v>4.14</v>
      </c>
      <c r="F373" s="162">
        <v>6.26</v>
      </c>
      <c r="G373" s="162">
        <v>0.9900000000000001</v>
      </c>
      <c r="H373" s="162">
        <v>2.4839999999999995</v>
      </c>
      <c r="I373" s="162">
        <v>1.8780000000000001</v>
      </c>
      <c r="J373" s="162">
        <v>0.99</v>
      </c>
      <c r="K373" s="130">
        <v>470.0</v>
      </c>
      <c r="L373" s="164"/>
      <c r="M373" s="165"/>
      <c r="N373" s="162"/>
      <c r="O373" s="162"/>
      <c r="P373" s="162"/>
      <c r="Q373" s="166"/>
      <c r="S373" s="166"/>
      <c r="T373" s="163"/>
    </row>
    <row r="374" ht="15.75" customHeight="1">
      <c r="A374" s="130">
        <v>8627.0</v>
      </c>
      <c r="B374" s="130">
        <v>1.5</v>
      </c>
      <c r="C374" s="130">
        <v>0.3125</v>
      </c>
      <c r="D374" s="162">
        <v>2.28</v>
      </c>
      <c r="E374" s="162">
        <v>5.4</v>
      </c>
      <c r="F374" s="162">
        <v>7.56</v>
      </c>
      <c r="G374" s="162">
        <v>1.254</v>
      </c>
      <c r="H374" s="162">
        <v>3.24</v>
      </c>
      <c r="I374" s="162">
        <v>2.2680000000000002</v>
      </c>
      <c r="J374" s="162">
        <v>1.25</v>
      </c>
      <c r="K374" s="130">
        <v>400.0</v>
      </c>
      <c r="L374" s="164"/>
      <c r="M374" s="165"/>
      <c r="N374" s="162"/>
      <c r="O374" s="162"/>
      <c r="P374" s="162"/>
      <c r="Q374" s="166"/>
      <c r="S374" s="166"/>
      <c r="T374" s="163"/>
    </row>
    <row r="375" ht="15.75" customHeight="1">
      <c r="A375" s="130">
        <v>8630.0</v>
      </c>
      <c r="B375" s="130">
        <v>1.5</v>
      </c>
      <c r="C375" s="130">
        <v>0.25</v>
      </c>
      <c r="D375" s="162">
        <v>2.67</v>
      </c>
      <c r="E375" s="162">
        <v>5.91</v>
      </c>
      <c r="F375" s="162">
        <v>8.26</v>
      </c>
      <c r="G375" s="162">
        <v>1.4685000000000001</v>
      </c>
      <c r="H375" s="162">
        <v>3.546</v>
      </c>
      <c r="I375" s="162">
        <v>2.478</v>
      </c>
      <c r="J375" s="162">
        <v>1.47</v>
      </c>
      <c r="K375" s="130">
        <v>380.0</v>
      </c>
      <c r="L375" s="164"/>
      <c r="M375" s="165"/>
      <c r="N375" s="162"/>
      <c r="O375" s="162"/>
      <c r="P375" s="162"/>
      <c r="Q375" s="166"/>
      <c r="S375" s="166"/>
      <c r="T375" s="163"/>
    </row>
    <row r="376" ht="15.75" customHeight="1">
      <c r="A376" s="130">
        <v>8633.0</v>
      </c>
      <c r="B376" s="130">
        <v>1.0</v>
      </c>
      <c r="C376" s="130">
        <v>0.25</v>
      </c>
      <c r="D376" s="162">
        <v>1.65</v>
      </c>
      <c r="E376" s="162">
        <v>3.84</v>
      </c>
      <c r="F376" s="162">
        <v>5.63</v>
      </c>
      <c r="G376" s="162">
        <v>0.9075</v>
      </c>
      <c r="H376" s="162">
        <v>2.304</v>
      </c>
      <c r="I376" s="162">
        <v>1.6890000000000003</v>
      </c>
      <c r="J376" s="162">
        <v>0.91</v>
      </c>
      <c r="K376" s="130">
        <v>630.0</v>
      </c>
      <c r="L376" s="164"/>
      <c r="M376" s="165"/>
      <c r="N376" s="162"/>
      <c r="O376" s="162"/>
      <c r="P376" s="162"/>
      <c r="Q376" s="166"/>
      <c r="S376" s="166"/>
      <c r="T376" s="163"/>
    </row>
    <row r="377" ht="15.75" customHeight="1">
      <c r="A377" s="130">
        <v>8635.0</v>
      </c>
      <c r="B377" s="130">
        <v>1.5</v>
      </c>
      <c r="C377" s="130">
        <v>0.25</v>
      </c>
      <c r="D377" s="162">
        <v>2.67</v>
      </c>
      <c r="E377" s="162">
        <v>5.91</v>
      </c>
      <c r="F377" s="162">
        <v>8.26</v>
      </c>
      <c r="G377" s="162">
        <v>1.4685000000000001</v>
      </c>
      <c r="H377" s="162">
        <v>3.546</v>
      </c>
      <c r="I377" s="162">
        <v>2.478</v>
      </c>
      <c r="J377" s="162">
        <v>1.47</v>
      </c>
      <c r="K377" s="130">
        <v>400.0</v>
      </c>
      <c r="L377" s="164"/>
      <c r="M377" s="165"/>
      <c r="N377" s="162"/>
      <c r="O377" s="162"/>
      <c r="P377" s="162"/>
      <c r="Q377" s="166"/>
      <c r="S377" s="166"/>
      <c r="T377" s="163"/>
    </row>
    <row r="378" ht="15.75" customHeight="1">
      <c r="A378" s="130">
        <v>8636.0</v>
      </c>
      <c r="B378" s="130">
        <v>1.5</v>
      </c>
      <c r="C378" s="130">
        <v>0.25</v>
      </c>
      <c r="D378" s="162">
        <v>2.67</v>
      </c>
      <c r="E378" s="162">
        <v>5.91</v>
      </c>
      <c r="F378" s="162">
        <v>8.26</v>
      </c>
      <c r="G378" s="162">
        <v>1.4685000000000001</v>
      </c>
      <c r="H378" s="162">
        <v>3.546</v>
      </c>
      <c r="I378" s="162">
        <v>2.478</v>
      </c>
      <c r="J378" s="162">
        <v>1.47</v>
      </c>
      <c r="K378" s="130">
        <v>360.0</v>
      </c>
      <c r="L378" s="164"/>
      <c r="M378" s="165"/>
      <c r="N378" s="162"/>
      <c r="O378" s="162"/>
      <c r="P378" s="162"/>
      <c r="Q378" s="166"/>
      <c r="S378" s="166"/>
      <c r="T378" s="163"/>
    </row>
    <row r="379" ht="15.75" customHeight="1">
      <c r="A379" s="130">
        <v>8637.0</v>
      </c>
      <c r="B379" s="130">
        <v>2.0</v>
      </c>
      <c r="C379" s="130">
        <v>0.375</v>
      </c>
      <c r="D379" s="162">
        <v>3.73</v>
      </c>
      <c r="E379" s="162">
        <v>7.46</v>
      </c>
      <c r="F379" s="162">
        <v>10.16</v>
      </c>
      <c r="G379" s="162">
        <v>2.0515000000000003</v>
      </c>
      <c r="H379" s="162">
        <v>4.476</v>
      </c>
      <c r="I379" s="162">
        <v>3.0480000000000005</v>
      </c>
      <c r="J379" s="162">
        <v>2.05</v>
      </c>
      <c r="K379" s="130">
        <v>205.0</v>
      </c>
      <c r="L379" s="164"/>
      <c r="M379" s="165"/>
      <c r="N379" s="162"/>
      <c r="O379" s="162"/>
      <c r="P379" s="162"/>
      <c r="Q379" s="166"/>
      <c r="S379" s="166"/>
      <c r="T379" s="163"/>
    </row>
    <row r="380" ht="15.75" customHeight="1">
      <c r="A380" s="130">
        <v>8643.0</v>
      </c>
      <c r="B380" s="130">
        <v>3.5</v>
      </c>
      <c r="C380" s="130">
        <v>0.375</v>
      </c>
      <c r="D380" s="162">
        <v>10.03</v>
      </c>
      <c r="E380" s="162">
        <v>17.56</v>
      </c>
      <c r="F380" s="162">
        <v>22.7</v>
      </c>
      <c r="G380" s="162">
        <v>5.5165</v>
      </c>
      <c r="H380" s="162">
        <v>10.536</v>
      </c>
      <c r="I380" s="162">
        <v>6.8100000000000005</v>
      </c>
      <c r="J380" s="162">
        <v>5.52</v>
      </c>
      <c r="K380" s="130">
        <v>75.0</v>
      </c>
      <c r="L380" s="164"/>
      <c r="M380" s="165"/>
      <c r="N380" s="162"/>
      <c r="O380" s="162"/>
      <c r="P380" s="162"/>
      <c r="Q380" s="166"/>
      <c r="S380" s="166"/>
      <c r="T380" s="163"/>
    </row>
    <row r="381" ht="15.75" customHeight="1">
      <c r="A381" s="130">
        <v>8644.0</v>
      </c>
      <c r="B381" s="130">
        <v>1.625</v>
      </c>
      <c r="C381" s="130">
        <v>0.375</v>
      </c>
      <c r="D381" s="162">
        <v>4.63</v>
      </c>
      <c r="E381" s="162">
        <v>8.39</v>
      </c>
      <c r="F381" s="162">
        <v>11.19</v>
      </c>
      <c r="G381" s="162">
        <v>2.5465</v>
      </c>
      <c r="H381" s="162">
        <v>5.034</v>
      </c>
      <c r="I381" s="162">
        <v>3.357</v>
      </c>
      <c r="J381" s="162">
        <v>2.55</v>
      </c>
      <c r="K381" s="130">
        <v>215.0</v>
      </c>
      <c r="L381" s="164"/>
      <c r="M381" s="165"/>
      <c r="N381" s="162"/>
      <c r="O381" s="162"/>
      <c r="P381" s="162"/>
      <c r="Q381" s="166"/>
      <c r="S381" s="166"/>
      <c r="T381" s="163"/>
    </row>
    <row r="382" ht="15.75" customHeight="1">
      <c r="A382" s="130">
        <v>8645.0</v>
      </c>
      <c r="B382" s="130">
        <v>2.375</v>
      </c>
      <c r="C382" s="130">
        <v>0.5</v>
      </c>
      <c r="D382" s="162">
        <v>6.94</v>
      </c>
      <c r="E382" s="162">
        <v>12.22</v>
      </c>
      <c r="F382" s="162">
        <v>15.9</v>
      </c>
      <c r="G382" s="162">
        <v>3.8170000000000006</v>
      </c>
      <c r="H382" s="162">
        <v>7.332</v>
      </c>
      <c r="I382" s="162">
        <v>4.7700000000000005</v>
      </c>
      <c r="J382" s="162">
        <v>3.82</v>
      </c>
      <c r="K382" s="130">
        <v>105.0</v>
      </c>
      <c r="L382" s="164"/>
      <c r="M382" s="165"/>
      <c r="N382" s="162"/>
      <c r="O382" s="162"/>
      <c r="P382" s="162"/>
      <c r="Q382" s="166"/>
      <c r="S382" s="166"/>
      <c r="T382" s="163"/>
    </row>
    <row r="383" ht="15.75" customHeight="1">
      <c r="A383" s="130">
        <v>8646.0</v>
      </c>
      <c r="B383" s="130">
        <v>1.5</v>
      </c>
      <c r="C383" s="130">
        <v>0.375</v>
      </c>
      <c r="D383" s="162">
        <v>5.28</v>
      </c>
      <c r="E383" s="162">
        <v>9.89</v>
      </c>
      <c r="F383" s="162">
        <v>13.12</v>
      </c>
      <c r="G383" s="162">
        <v>2.9040000000000004</v>
      </c>
      <c r="H383" s="162">
        <v>5.934</v>
      </c>
      <c r="I383" s="162">
        <v>3.9360000000000004</v>
      </c>
      <c r="J383" s="162">
        <v>2.9</v>
      </c>
      <c r="K383" s="130">
        <v>300.0</v>
      </c>
      <c r="L383" s="164"/>
      <c r="M383" s="165"/>
      <c r="N383" s="162"/>
      <c r="O383" s="162"/>
      <c r="P383" s="162"/>
      <c r="Q383" s="166"/>
      <c r="S383" s="166"/>
      <c r="T383" s="163"/>
    </row>
    <row r="384" ht="15.75" customHeight="1">
      <c r="A384" s="130">
        <v>8648.0</v>
      </c>
      <c r="B384" s="130">
        <v>2.75</v>
      </c>
      <c r="C384" s="130">
        <v>0.625</v>
      </c>
      <c r="D384" s="162">
        <v>6.31</v>
      </c>
      <c r="E384" s="162">
        <v>12.12</v>
      </c>
      <c r="F384" s="162">
        <v>15.94</v>
      </c>
      <c r="G384" s="162">
        <v>3.4705</v>
      </c>
      <c r="H384" s="162">
        <v>7.271999999999999</v>
      </c>
      <c r="I384" s="162">
        <v>4.782000000000001</v>
      </c>
      <c r="J384" s="162">
        <v>3.47</v>
      </c>
      <c r="K384" s="130">
        <v>180.0</v>
      </c>
      <c r="L384" s="164"/>
      <c r="M384" s="165"/>
      <c r="N384" s="162"/>
      <c r="O384" s="162"/>
      <c r="P384" s="162"/>
      <c r="Q384" s="166"/>
      <c r="S384" s="166"/>
      <c r="T384" s="163"/>
    </row>
    <row r="385" ht="15.75" customHeight="1">
      <c r="A385" s="130">
        <v>8682.0</v>
      </c>
      <c r="B385" s="130">
        <v>1.75</v>
      </c>
      <c r="C385" s="130">
        <v>1.1875</v>
      </c>
      <c r="D385" s="162">
        <v>5.12</v>
      </c>
      <c r="E385" s="162">
        <v>9.63</v>
      </c>
      <c r="F385" s="162">
        <v>12.57</v>
      </c>
      <c r="G385" s="162">
        <v>2.8160000000000003</v>
      </c>
      <c r="H385" s="162">
        <v>5.7780000000000005</v>
      </c>
      <c r="I385" s="162">
        <v>3.771000000000001</v>
      </c>
      <c r="J385" s="162">
        <v>2.82</v>
      </c>
      <c r="K385" s="130">
        <v>200.0</v>
      </c>
      <c r="L385" s="164"/>
      <c r="M385" s="165"/>
      <c r="N385" s="162"/>
      <c r="O385" s="162"/>
      <c r="P385" s="162"/>
      <c r="Q385" s="166"/>
      <c r="S385" s="166"/>
      <c r="T385" s="163"/>
    </row>
    <row r="386" ht="15.75" customHeight="1">
      <c r="A386" s="130">
        <v>8683.0</v>
      </c>
      <c r="B386" s="130">
        <v>1.75</v>
      </c>
      <c r="C386" s="130">
        <v>1.875</v>
      </c>
      <c r="D386" s="162">
        <v>5.41</v>
      </c>
      <c r="E386" s="162">
        <v>10.0</v>
      </c>
      <c r="F386" s="162">
        <v>13.06</v>
      </c>
      <c r="G386" s="162">
        <v>2.9755000000000003</v>
      </c>
      <c r="H386" s="162">
        <v>6.0</v>
      </c>
      <c r="I386" s="162">
        <v>3.9180000000000006</v>
      </c>
      <c r="J386" s="162">
        <v>2.98</v>
      </c>
      <c r="K386" s="130">
        <v>150.0</v>
      </c>
      <c r="L386" s="164"/>
      <c r="M386" s="165"/>
      <c r="N386" s="162"/>
      <c r="O386" s="162"/>
      <c r="P386" s="162"/>
      <c r="Q386" s="166"/>
      <c r="S386" s="166"/>
      <c r="T386" s="163"/>
    </row>
    <row r="387" ht="15.75" customHeight="1">
      <c r="A387" s="130">
        <v>8686.0</v>
      </c>
      <c r="B387" s="130">
        <v>1.5</v>
      </c>
      <c r="C387" s="130">
        <v>0.4375</v>
      </c>
      <c r="D387" s="162">
        <v>4.12</v>
      </c>
      <c r="E387" s="162">
        <v>7.82</v>
      </c>
      <c r="F387" s="162">
        <v>10.45</v>
      </c>
      <c r="G387" s="162">
        <v>2.2660000000000005</v>
      </c>
      <c r="H387" s="162">
        <v>4.692</v>
      </c>
      <c r="I387" s="162">
        <v>3.1350000000000002</v>
      </c>
      <c r="J387" s="162">
        <v>2.27</v>
      </c>
      <c r="K387" s="130">
        <v>220.0</v>
      </c>
      <c r="L387" s="164"/>
      <c r="M387" s="165"/>
      <c r="N387" s="162"/>
      <c r="O387" s="162"/>
      <c r="P387" s="162"/>
      <c r="Q387" s="166"/>
      <c r="S387" s="166"/>
      <c r="T387" s="163"/>
    </row>
    <row r="388" ht="15.75" customHeight="1">
      <c r="A388" s="130">
        <v>8687.0</v>
      </c>
      <c r="B388" s="130">
        <v>2.5</v>
      </c>
      <c r="C388" s="130">
        <v>0.625</v>
      </c>
      <c r="D388" s="162">
        <v>5.16</v>
      </c>
      <c r="E388" s="162">
        <v>10.13</v>
      </c>
      <c r="F388" s="162">
        <v>13.42</v>
      </c>
      <c r="G388" s="162">
        <v>2.8380000000000005</v>
      </c>
      <c r="H388" s="162">
        <v>6.078</v>
      </c>
      <c r="I388" s="162">
        <v>4.026000000000001</v>
      </c>
      <c r="J388" s="162">
        <v>2.84</v>
      </c>
      <c r="K388" s="130">
        <v>170.0</v>
      </c>
      <c r="L388" s="164"/>
      <c r="M388" s="165"/>
      <c r="N388" s="162"/>
      <c r="O388" s="162"/>
      <c r="P388" s="162"/>
      <c r="Q388" s="166"/>
      <c r="S388" s="166"/>
      <c r="T388" s="163"/>
    </row>
    <row r="389" ht="15.75" customHeight="1">
      <c r="A389" s="130">
        <v>8688.0</v>
      </c>
      <c r="B389" s="130">
        <v>2.0</v>
      </c>
      <c r="C389" s="130">
        <v>0.5</v>
      </c>
      <c r="D389" s="162">
        <v>4.32</v>
      </c>
      <c r="E389" s="162">
        <v>8.08</v>
      </c>
      <c r="F389" s="162">
        <v>10.62</v>
      </c>
      <c r="G389" s="162">
        <v>2.3760000000000003</v>
      </c>
      <c r="H389" s="162">
        <v>4.848</v>
      </c>
      <c r="I389" s="162">
        <v>3.1860000000000004</v>
      </c>
      <c r="J389" s="162">
        <v>2.38</v>
      </c>
      <c r="K389" s="130">
        <v>215.0</v>
      </c>
      <c r="L389" s="164"/>
      <c r="M389" s="165"/>
      <c r="N389" s="162"/>
      <c r="O389" s="162"/>
      <c r="P389" s="162"/>
      <c r="Q389" s="166"/>
      <c r="S389" s="166"/>
      <c r="T389" s="163"/>
    </row>
    <row r="390" ht="15.75" customHeight="1">
      <c r="A390" s="130">
        <v>8689.0</v>
      </c>
      <c r="B390" s="130">
        <v>2.0</v>
      </c>
      <c r="C390" s="130">
        <v>0.375</v>
      </c>
      <c r="D390" s="162">
        <v>3.93</v>
      </c>
      <c r="E390" s="162">
        <v>7.29</v>
      </c>
      <c r="F390" s="162">
        <v>9.8</v>
      </c>
      <c r="G390" s="162">
        <v>2.1615</v>
      </c>
      <c r="H390" s="162">
        <v>4.374</v>
      </c>
      <c r="I390" s="162">
        <v>2.940000000000001</v>
      </c>
      <c r="J390" s="162">
        <v>2.16</v>
      </c>
      <c r="K390" s="130">
        <v>285.0</v>
      </c>
      <c r="L390" s="164"/>
      <c r="M390" s="165"/>
      <c r="N390" s="162"/>
      <c r="O390" s="162"/>
      <c r="P390" s="162"/>
      <c r="Q390" s="166"/>
      <c r="S390" s="166"/>
      <c r="T390" s="163"/>
    </row>
    <row r="391" ht="15.75" customHeight="1">
      <c r="A391" s="130">
        <v>8690.0</v>
      </c>
      <c r="B391" s="130">
        <v>1.75</v>
      </c>
      <c r="C391" s="130">
        <v>0.625</v>
      </c>
      <c r="D391" s="162">
        <v>3.42</v>
      </c>
      <c r="E391" s="162">
        <v>6.67</v>
      </c>
      <c r="F391" s="162">
        <v>9.02</v>
      </c>
      <c r="G391" s="162">
        <v>1.881</v>
      </c>
      <c r="H391" s="162">
        <v>4.002</v>
      </c>
      <c r="I391" s="162">
        <v>2.7060000000000004</v>
      </c>
      <c r="J391" s="162">
        <v>1.88</v>
      </c>
      <c r="K391" s="130">
        <v>220.0</v>
      </c>
      <c r="L391" s="164"/>
      <c r="M391" s="165"/>
      <c r="N391" s="162"/>
      <c r="O391" s="162"/>
      <c r="P391" s="162"/>
      <c r="Q391" s="166"/>
      <c r="S391" s="166"/>
      <c r="T391" s="163"/>
    </row>
    <row r="392" ht="15.75" customHeight="1">
      <c r="A392" s="130">
        <v>8691.0</v>
      </c>
      <c r="B392" s="130">
        <v>2.375</v>
      </c>
      <c r="C392" s="130">
        <v>0.5625</v>
      </c>
      <c r="D392" s="162">
        <v>4.76</v>
      </c>
      <c r="E392" s="162">
        <v>8.66</v>
      </c>
      <c r="F392" s="162">
        <v>11.67</v>
      </c>
      <c r="G392" s="162">
        <v>2.618</v>
      </c>
      <c r="H392" s="162">
        <v>5.196</v>
      </c>
      <c r="I392" s="162">
        <v>3.5010000000000003</v>
      </c>
      <c r="J392" s="162">
        <v>2.62</v>
      </c>
      <c r="K392" s="130">
        <v>170.0</v>
      </c>
      <c r="L392" s="164"/>
      <c r="M392" s="165"/>
      <c r="N392" s="162"/>
      <c r="O392" s="162"/>
      <c r="P392" s="162"/>
      <c r="Q392" s="166"/>
      <c r="S392" s="166"/>
      <c r="T392" s="163"/>
    </row>
    <row r="393" ht="15.75" customHeight="1">
      <c r="A393" s="130">
        <v>8692.0</v>
      </c>
      <c r="B393" s="130">
        <v>2.5</v>
      </c>
      <c r="C393" s="130">
        <v>0.75</v>
      </c>
      <c r="D393" s="162">
        <v>4.9</v>
      </c>
      <c r="E393" s="162">
        <v>8.95</v>
      </c>
      <c r="F393" s="162">
        <v>11.97</v>
      </c>
      <c r="G393" s="162">
        <v>2.6950000000000003</v>
      </c>
      <c r="H393" s="162">
        <v>5.369999999999999</v>
      </c>
      <c r="I393" s="162">
        <v>3.5910000000000006</v>
      </c>
      <c r="J393" s="162">
        <v>2.7</v>
      </c>
      <c r="K393" s="130">
        <v>140.0</v>
      </c>
      <c r="L393" s="164"/>
      <c r="M393" s="165"/>
      <c r="N393" s="162"/>
      <c r="O393" s="162"/>
      <c r="P393" s="162"/>
      <c r="Q393" s="166"/>
      <c r="S393" s="166"/>
      <c r="T393" s="163"/>
    </row>
    <row r="394" ht="15.75" customHeight="1">
      <c r="A394" s="130">
        <v>8700.0</v>
      </c>
      <c r="B394" s="130">
        <v>2.0</v>
      </c>
      <c r="C394" s="130">
        <v>0.4375</v>
      </c>
      <c r="D394" s="162">
        <v>6.17</v>
      </c>
      <c r="E394" s="162">
        <v>11.2</v>
      </c>
      <c r="F394" s="162">
        <v>14.57</v>
      </c>
      <c r="G394" s="162">
        <v>3.3935000000000004</v>
      </c>
      <c r="H394" s="162">
        <v>6.72</v>
      </c>
      <c r="I394" s="162">
        <v>4.371</v>
      </c>
      <c r="J394" s="162">
        <v>3.39</v>
      </c>
      <c r="K394" s="130">
        <v>190.0</v>
      </c>
      <c r="L394" s="164"/>
      <c r="M394" s="165"/>
      <c r="N394" s="162"/>
      <c r="O394" s="162"/>
      <c r="P394" s="162"/>
      <c r="Q394" s="166"/>
      <c r="S394" s="166"/>
      <c r="T394" s="163"/>
    </row>
    <row r="395" ht="15.75" customHeight="1">
      <c r="A395" s="130">
        <v>8701.0</v>
      </c>
      <c r="B395" s="130">
        <v>1.125</v>
      </c>
      <c r="C395" s="130">
        <v>0.5625</v>
      </c>
      <c r="D395" s="162">
        <v>5.07</v>
      </c>
      <c r="E395" s="162">
        <v>9.42</v>
      </c>
      <c r="F395" s="162">
        <v>12.34</v>
      </c>
      <c r="G395" s="162">
        <v>2.7885000000000004</v>
      </c>
      <c r="H395" s="162">
        <v>5.652</v>
      </c>
      <c r="I395" s="162">
        <v>3.7020000000000004</v>
      </c>
      <c r="J395" s="162">
        <v>2.79</v>
      </c>
      <c r="K395" s="130">
        <v>290.0</v>
      </c>
      <c r="L395" s="164"/>
      <c r="M395" s="165"/>
      <c r="N395" s="162"/>
      <c r="O395" s="162"/>
      <c r="P395" s="162"/>
      <c r="Q395" s="166"/>
      <c r="S395" s="166"/>
      <c r="T395" s="163"/>
    </row>
    <row r="396" ht="15.75" customHeight="1">
      <c r="A396" s="130">
        <v>8702.0</v>
      </c>
      <c r="B396" s="130">
        <v>1.125</v>
      </c>
      <c r="C396" s="130">
        <v>0.5625</v>
      </c>
      <c r="D396" s="162">
        <v>5.07</v>
      </c>
      <c r="E396" s="162">
        <v>9.42</v>
      </c>
      <c r="F396" s="162">
        <v>12.34</v>
      </c>
      <c r="G396" s="162">
        <v>2.7885000000000004</v>
      </c>
      <c r="H396" s="162">
        <v>5.652</v>
      </c>
      <c r="I396" s="162">
        <v>3.7020000000000004</v>
      </c>
      <c r="J396" s="162">
        <v>2.79</v>
      </c>
      <c r="K396" s="130">
        <v>195.0</v>
      </c>
      <c r="L396" s="164"/>
      <c r="M396" s="165"/>
      <c r="N396" s="162"/>
      <c r="O396" s="162"/>
      <c r="P396" s="162"/>
      <c r="Q396" s="166"/>
      <c r="S396" s="166"/>
      <c r="T396" s="163"/>
    </row>
    <row r="397" ht="15.75" customHeight="1">
      <c r="A397" s="130">
        <v>8708.0</v>
      </c>
      <c r="B397" s="130">
        <v>1.25</v>
      </c>
      <c r="C397" s="130">
        <v>0.5625</v>
      </c>
      <c r="D397" s="162">
        <v>5.0</v>
      </c>
      <c r="E397" s="162">
        <v>9.31</v>
      </c>
      <c r="F397" s="162">
        <v>12.16</v>
      </c>
      <c r="G397" s="162">
        <v>2.75</v>
      </c>
      <c r="H397" s="162">
        <v>5.586</v>
      </c>
      <c r="I397" s="162">
        <v>3.6480000000000006</v>
      </c>
      <c r="J397" s="162">
        <v>2.75</v>
      </c>
      <c r="K397" s="130">
        <v>340.0</v>
      </c>
      <c r="L397" s="164"/>
      <c r="M397" s="165"/>
      <c r="N397" s="162"/>
      <c r="O397" s="162"/>
      <c r="P397" s="162"/>
      <c r="Q397" s="166"/>
      <c r="S397" s="166"/>
      <c r="T397" s="163"/>
    </row>
    <row r="398" ht="15.75" customHeight="1">
      <c r="A398" s="130">
        <v>8709.0</v>
      </c>
      <c r="B398" s="130">
        <v>1.25</v>
      </c>
      <c r="C398" s="130">
        <v>0.5625</v>
      </c>
      <c r="D398" s="162">
        <v>5.0</v>
      </c>
      <c r="E398" s="162">
        <v>9.31</v>
      </c>
      <c r="F398" s="162">
        <v>12.16</v>
      </c>
      <c r="G398" s="162">
        <v>2.75</v>
      </c>
      <c r="H398" s="162">
        <v>5.586</v>
      </c>
      <c r="I398" s="162">
        <v>3.6480000000000006</v>
      </c>
      <c r="J398" s="162">
        <v>2.75</v>
      </c>
      <c r="K398" s="130">
        <v>340.0</v>
      </c>
      <c r="L398" s="164"/>
      <c r="M398" s="165"/>
      <c r="N398" s="162"/>
      <c r="O398" s="162"/>
      <c r="P398" s="162"/>
      <c r="Q398" s="166"/>
      <c r="S398" s="166"/>
      <c r="T398" s="163"/>
    </row>
    <row r="399" ht="15.75" customHeight="1">
      <c r="A399" s="130">
        <v>8710.0</v>
      </c>
      <c r="B399" s="130">
        <v>1.25</v>
      </c>
      <c r="C399" s="130">
        <v>0.5625</v>
      </c>
      <c r="D399" s="162">
        <v>4.62</v>
      </c>
      <c r="E399" s="162">
        <v>8.63</v>
      </c>
      <c r="F399" s="162">
        <v>11.49</v>
      </c>
      <c r="G399" s="162">
        <v>2.5410000000000004</v>
      </c>
      <c r="H399" s="162">
        <v>5.178</v>
      </c>
      <c r="I399" s="162">
        <v>3.4470000000000005</v>
      </c>
      <c r="J399" s="162">
        <v>2.54</v>
      </c>
      <c r="K399" s="130">
        <v>330.0</v>
      </c>
      <c r="L399" s="164"/>
      <c r="M399" s="165"/>
      <c r="N399" s="162"/>
      <c r="O399" s="162"/>
      <c r="P399" s="162"/>
      <c r="Q399" s="166"/>
      <c r="S399" s="166"/>
      <c r="T399" s="163"/>
    </row>
    <row r="400" ht="15.75" customHeight="1">
      <c r="A400" s="130">
        <v>8711.0</v>
      </c>
      <c r="B400" s="130">
        <v>0.75</v>
      </c>
      <c r="C400" s="130">
        <v>0.5</v>
      </c>
      <c r="D400" s="162">
        <v>4.05</v>
      </c>
      <c r="E400" s="162">
        <v>7.82</v>
      </c>
      <c r="F400" s="162">
        <v>10.45</v>
      </c>
      <c r="G400" s="162">
        <v>2.2275</v>
      </c>
      <c r="H400" s="162">
        <v>4.692</v>
      </c>
      <c r="I400" s="162">
        <v>3.1350000000000002</v>
      </c>
      <c r="J400" s="162">
        <v>2.23</v>
      </c>
      <c r="K400" s="130">
        <v>270.0</v>
      </c>
      <c r="L400" s="164"/>
      <c r="M400" s="165"/>
      <c r="N400" s="162"/>
      <c r="O400" s="162"/>
      <c r="P400" s="162"/>
      <c r="Q400" s="166"/>
      <c r="S400" s="166"/>
      <c r="T400" s="163"/>
    </row>
    <row r="401" ht="15.75" customHeight="1">
      <c r="A401" s="130">
        <v>8713.0</v>
      </c>
      <c r="B401" s="130">
        <v>0.75</v>
      </c>
      <c r="C401" s="130">
        <v>0.5</v>
      </c>
      <c r="D401" s="162">
        <v>4.05</v>
      </c>
      <c r="E401" s="162">
        <v>7.82</v>
      </c>
      <c r="F401" s="162">
        <v>10.45</v>
      </c>
      <c r="G401" s="162">
        <v>2.2275</v>
      </c>
      <c r="H401" s="162">
        <v>4.692</v>
      </c>
      <c r="I401" s="162">
        <v>3.1350000000000002</v>
      </c>
      <c r="J401" s="162">
        <v>2.23</v>
      </c>
      <c r="K401" s="130">
        <v>405.0</v>
      </c>
      <c r="L401" s="164"/>
      <c r="M401" s="165"/>
      <c r="N401" s="162"/>
      <c r="O401" s="162"/>
      <c r="P401" s="162"/>
      <c r="Q401" s="166"/>
      <c r="S401" s="166"/>
      <c r="T401" s="163"/>
    </row>
    <row r="402" ht="15.75" customHeight="1">
      <c r="A402" s="130">
        <v>8714.0</v>
      </c>
      <c r="B402" s="130">
        <v>2.125</v>
      </c>
      <c r="C402" s="130">
        <v>0.75</v>
      </c>
      <c r="D402" s="162">
        <v>10.42</v>
      </c>
      <c r="E402" s="162">
        <v>18.03</v>
      </c>
      <c r="F402" s="162">
        <v>22.77</v>
      </c>
      <c r="G402" s="162">
        <v>5.731000000000001</v>
      </c>
      <c r="H402" s="162">
        <v>10.818</v>
      </c>
      <c r="I402" s="162">
        <v>6.831000000000001</v>
      </c>
      <c r="J402" s="162">
        <v>5.73</v>
      </c>
      <c r="K402" s="130">
        <v>120.0</v>
      </c>
      <c r="L402" s="164"/>
      <c r="M402" s="165"/>
      <c r="N402" s="162"/>
      <c r="O402" s="162"/>
      <c r="P402" s="162"/>
      <c r="Q402" s="166"/>
      <c r="S402" s="166"/>
      <c r="T402" s="163"/>
    </row>
    <row r="403" ht="15.75" customHeight="1">
      <c r="A403" s="130">
        <v>8715.0</v>
      </c>
      <c r="B403" s="130">
        <v>2.125</v>
      </c>
      <c r="C403" s="130">
        <v>0.75</v>
      </c>
      <c r="D403" s="162">
        <v>10.42</v>
      </c>
      <c r="E403" s="162">
        <v>18.03</v>
      </c>
      <c r="F403" s="162">
        <v>22.77</v>
      </c>
      <c r="G403" s="162">
        <v>5.731000000000001</v>
      </c>
      <c r="H403" s="162">
        <v>10.818</v>
      </c>
      <c r="I403" s="162">
        <v>6.831000000000001</v>
      </c>
      <c r="J403" s="162">
        <v>5.73</v>
      </c>
      <c r="K403" s="130">
        <v>140.0</v>
      </c>
      <c r="L403" s="164"/>
      <c r="M403" s="165"/>
      <c r="N403" s="162"/>
      <c r="O403" s="162"/>
      <c r="P403" s="162"/>
      <c r="Q403" s="166"/>
      <c r="S403" s="166"/>
      <c r="T403" s="163"/>
    </row>
    <row r="404" ht="15.75" customHeight="1">
      <c r="A404" s="130">
        <v>8730.0</v>
      </c>
      <c r="B404" s="130">
        <v>0.75</v>
      </c>
      <c r="C404" s="130">
        <v>0.375</v>
      </c>
      <c r="D404" s="162">
        <v>3.3</v>
      </c>
      <c r="E404" s="162">
        <v>6.48</v>
      </c>
      <c r="F404" s="162">
        <v>8.95</v>
      </c>
      <c r="G404" s="162">
        <v>1.815</v>
      </c>
      <c r="H404" s="162">
        <v>3.888</v>
      </c>
      <c r="I404" s="162">
        <v>2.685</v>
      </c>
      <c r="J404" s="162">
        <v>1.82</v>
      </c>
      <c r="K404" s="130">
        <v>430.0</v>
      </c>
      <c r="L404" s="164"/>
      <c r="M404" s="165"/>
      <c r="N404" s="162"/>
      <c r="O404" s="162"/>
      <c r="P404" s="162"/>
      <c r="Q404" s="166"/>
      <c r="S404" s="166"/>
      <c r="T404" s="163"/>
    </row>
    <row r="405" ht="15.75" customHeight="1">
      <c r="A405" s="130">
        <v>8734.0</v>
      </c>
      <c r="B405" s="130">
        <v>1.75</v>
      </c>
      <c r="C405" s="130">
        <v>0.5</v>
      </c>
      <c r="D405" s="162">
        <v>5.08</v>
      </c>
      <c r="E405" s="162">
        <v>9.3</v>
      </c>
      <c r="F405" s="162">
        <v>12.44</v>
      </c>
      <c r="G405" s="162">
        <v>2.7940000000000005</v>
      </c>
      <c r="H405" s="162">
        <v>5.58</v>
      </c>
      <c r="I405" s="162">
        <v>3.732</v>
      </c>
      <c r="J405" s="162">
        <v>2.79</v>
      </c>
      <c r="K405" s="130">
        <v>160.0</v>
      </c>
      <c r="L405" s="164"/>
      <c r="M405" s="165"/>
      <c r="N405" s="162"/>
      <c r="O405" s="162"/>
      <c r="P405" s="162"/>
      <c r="Q405" s="166"/>
      <c r="S405" s="166"/>
      <c r="T405" s="163"/>
    </row>
    <row r="406" ht="15.75" customHeight="1">
      <c r="A406" s="130">
        <v>8738.0</v>
      </c>
      <c r="B406" s="130">
        <v>2.75</v>
      </c>
      <c r="C406" s="130">
        <v>0.75</v>
      </c>
      <c r="D406" s="162">
        <v>9.28</v>
      </c>
      <c r="E406" s="162">
        <v>16.89</v>
      </c>
      <c r="F406" s="162">
        <v>22.27</v>
      </c>
      <c r="G406" s="162">
        <v>5.104</v>
      </c>
      <c r="H406" s="162">
        <v>10.134</v>
      </c>
      <c r="I406" s="162">
        <v>6.681000000000001</v>
      </c>
      <c r="J406" s="162">
        <v>5.1</v>
      </c>
      <c r="K406" s="130">
        <v>110.0</v>
      </c>
      <c r="L406" s="164"/>
      <c r="M406" s="165"/>
      <c r="N406" s="162"/>
      <c r="O406" s="162"/>
      <c r="P406" s="162"/>
      <c r="Q406" s="166"/>
      <c r="S406" s="166"/>
      <c r="T406" s="163"/>
    </row>
    <row r="407" ht="15.75" customHeight="1">
      <c r="A407" s="130">
        <v>8741.0</v>
      </c>
      <c r="B407" s="130">
        <v>1.25</v>
      </c>
      <c r="C407" s="130">
        <v>0.75</v>
      </c>
      <c r="D407" s="162">
        <v>2.77</v>
      </c>
      <c r="E407" s="162">
        <v>5.77</v>
      </c>
      <c r="F407" s="162">
        <v>7.9</v>
      </c>
      <c r="G407" s="162">
        <v>1.5235</v>
      </c>
      <c r="H407" s="162">
        <v>3.4619999999999997</v>
      </c>
      <c r="I407" s="162">
        <v>2.3700000000000006</v>
      </c>
      <c r="J407" s="162">
        <v>1.52</v>
      </c>
      <c r="K407" s="130">
        <v>320.0</v>
      </c>
      <c r="L407" s="164"/>
      <c r="M407" s="165"/>
      <c r="N407" s="162"/>
      <c r="O407" s="162"/>
      <c r="P407" s="162"/>
      <c r="Q407" s="166"/>
      <c r="S407" s="166"/>
      <c r="T407" s="163"/>
    </row>
    <row r="408" ht="15.75" customHeight="1">
      <c r="A408" s="130">
        <v>8751.0</v>
      </c>
      <c r="B408" s="130">
        <v>1.125</v>
      </c>
      <c r="C408" s="130">
        <v>0.5625</v>
      </c>
      <c r="D408" s="162">
        <v>3.31</v>
      </c>
      <c r="E408" s="162">
        <v>6.42</v>
      </c>
      <c r="F408" s="162">
        <v>8.72</v>
      </c>
      <c r="G408" s="162">
        <v>1.8205000000000002</v>
      </c>
      <c r="H408" s="162">
        <v>3.852</v>
      </c>
      <c r="I408" s="162">
        <v>2.6160000000000005</v>
      </c>
      <c r="J408" s="162">
        <v>1.82</v>
      </c>
      <c r="K408" s="130">
        <v>460.0</v>
      </c>
      <c r="L408" s="164"/>
      <c r="M408" s="165"/>
      <c r="N408" s="162"/>
      <c r="O408" s="162"/>
      <c r="P408" s="162"/>
      <c r="Q408" s="166"/>
      <c r="S408" s="166"/>
      <c r="T408" s="163"/>
    </row>
    <row r="409" ht="15.75" customHeight="1">
      <c r="A409" s="130">
        <v>8752.0</v>
      </c>
      <c r="B409" s="130">
        <v>1.125</v>
      </c>
      <c r="C409" s="130">
        <v>0.5625</v>
      </c>
      <c r="D409" s="162">
        <v>3.31</v>
      </c>
      <c r="E409" s="162">
        <v>6.42</v>
      </c>
      <c r="F409" s="162">
        <v>8.72</v>
      </c>
      <c r="G409" s="162">
        <v>1.8205000000000002</v>
      </c>
      <c r="H409" s="162">
        <v>3.852</v>
      </c>
      <c r="I409" s="162">
        <v>2.6160000000000005</v>
      </c>
      <c r="J409" s="162">
        <v>1.82</v>
      </c>
      <c r="K409" s="130">
        <v>410.0</v>
      </c>
      <c r="L409" s="164"/>
      <c r="M409" s="165"/>
      <c r="N409" s="162"/>
      <c r="O409" s="162"/>
      <c r="P409" s="162"/>
      <c r="Q409" s="166"/>
      <c r="S409" s="166"/>
      <c r="T409" s="163"/>
    </row>
    <row r="410" ht="15.75" customHeight="1">
      <c r="A410" s="130">
        <v>8753.0</v>
      </c>
      <c r="B410" s="130">
        <v>1.125</v>
      </c>
      <c r="C410" s="130">
        <v>0.5625</v>
      </c>
      <c r="D410" s="162">
        <v>3.31</v>
      </c>
      <c r="E410" s="162">
        <v>6.42</v>
      </c>
      <c r="F410" s="162">
        <v>8.72</v>
      </c>
      <c r="G410" s="162">
        <v>1.8205000000000002</v>
      </c>
      <c r="H410" s="162">
        <v>3.852</v>
      </c>
      <c r="I410" s="162">
        <v>2.6160000000000005</v>
      </c>
      <c r="J410" s="162">
        <v>1.82</v>
      </c>
      <c r="K410" s="130">
        <v>400.0</v>
      </c>
      <c r="L410" s="164"/>
      <c r="M410" s="165"/>
      <c r="N410" s="162"/>
      <c r="O410" s="162"/>
      <c r="P410" s="162"/>
      <c r="Q410" s="166"/>
      <c r="S410" s="166"/>
      <c r="T410" s="163"/>
    </row>
    <row r="411" ht="15.75" customHeight="1">
      <c r="A411" s="130">
        <v>8754.0</v>
      </c>
      <c r="B411" s="130">
        <v>1.125</v>
      </c>
      <c r="C411" s="130">
        <v>0.5625</v>
      </c>
      <c r="D411" s="162">
        <v>3.31</v>
      </c>
      <c r="E411" s="162">
        <v>6.42</v>
      </c>
      <c r="F411" s="162">
        <v>8.72</v>
      </c>
      <c r="G411" s="162">
        <v>1.8205000000000002</v>
      </c>
      <c r="H411" s="162">
        <v>3.852</v>
      </c>
      <c r="I411" s="162">
        <v>2.6160000000000005</v>
      </c>
      <c r="J411" s="162">
        <v>1.82</v>
      </c>
      <c r="K411" s="130">
        <v>480.0</v>
      </c>
      <c r="L411" s="164"/>
      <c r="M411" s="165"/>
      <c r="N411" s="162"/>
      <c r="O411" s="162"/>
      <c r="P411" s="162"/>
      <c r="Q411" s="166"/>
      <c r="S411" s="166"/>
      <c r="T411" s="163"/>
    </row>
    <row r="412" ht="15.75" customHeight="1">
      <c r="A412" s="130">
        <v>8755.0</v>
      </c>
      <c r="B412" s="130">
        <v>1.125</v>
      </c>
      <c r="C412" s="130">
        <v>0.5625</v>
      </c>
      <c r="D412" s="162">
        <v>3.31</v>
      </c>
      <c r="E412" s="162">
        <v>6.42</v>
      </c>
      <c r="F412" s="162">
        <v>8.72</v>
      </c>
      <c r="G412" s="162">
        <v>1.8205000000000002</v>
      </c>
      <c r="H412" s="162">
        <v>3.852</v>
      </c>
      <c r="I412" s="162">
        <v>2.6160000000000005</v>
      </c>
      <c r="J412" s="162">
        <v>1.82</v>
      </c>
      <c r="K412" s="130">
        <v>440.0</v>
      </c>
      <c r="L412" s="164"/>
      <c r="M412" s="165"/>
      <c r="N412" s="162"/>
      <c r="O412" s="162"/>
      <c r="P412" s="162"/>
      <c r="Q412" s="166"/>
      <c r="S412" s="166"/>
      <c r="T412" s="163"/>
    </row>
    <row r="413" ht="15.75" customHeight="1">
      <c r="A413" s="130">
        <v>8756.0</v>
      </c>
      <c r="B413" s="130">
        <v>1.125</v>
      </c>
      <c r="C413" s="130">
        <v>0.5625</v>
      </c>
      <c r="D413" s="162">
        <v>3.31</v>
      </c>
      <c r="E413" s="162">
        <v>6.42</v>
      </c>
      <c r="F413" s="162">
        <v>8.72</v>
      </c>
      <c r="G413" s="162">
        <v>1.8205000000000002</v>
      </c>
      <c r="H413" s="162">
        <v>3.852</v>
      </c>
      <c r="I413" s="162">
        <v>2.6160000000000005</v>
      </c>
      <c r="J413" s="162">
        <v>1.82</v>
      </c>
      <c r="K413" s="130">
        <v>300.0</v>
      </c>
      <c r="L413" s="164"/>
      <c r="M413" s="165"/>
      <c r="N413" s="162"/>
      <c r="O413" s="162"/>
      <c r="P413" s="162"/>
      <c r="Q413" s="166"/>
      <c r="S413" s="166"/>
      <c r="T413" s="163"/>
    </row>
    <row r="414" ht="15.75" customHeight="1">
      <c r="A414" s="130">
        <v>8757.0</v>
      </c>
      <c r="B414" s="130">
        <v>1.125</v>
      </c>
      <c r="C414" s="130">
        <v>0.5625</v>
      </c>
      <c r="D414" s="162">
        <v>3.31</v>
      </c>
      <c r="E414" s="162">
        <v>6.42</v>
      </c>
      <c r="F414" s="162">
        <v>8.72</v>
      </c>
      <c r="G414" s="162">
        <v>1.8205000000000002</v>
      </c>
      <c r="H414" s="162">
        <v>3.852</v>
      </c>
      <c r="I414" s="162">
        <v>2.6160000000000005</v>
      </c>
      <c r="J414" s="162">
        <v>1.82</v>
      </c>
      <c r="K414" s="130">
        <v>440.0</v>
      </c>
      <c r="L414" s="164"/>
      <c r="M414" s="165"/>
      <c r="N414" s="162"/>
      <c r="O414" s="162"/>
      <c r="P414" s="162"/>
      <c r="Q414" s="166"/>
      <c r="S414" s="166"/>
      <c r="T414" s="163"/>
    </row>
    <row r="415" ht="15.75" customHeight="1">
      <c r="A415" s="130">
        <v>8758.0</v>
      </c>
      <c r="B415" s="130">
        <v>0.75</v>
      </c>
      <c r="C415" s="130">
        <v>0.9375</v>
      </c>
      <c r="D415" s="162">
        <v>3.41</v>
      </c>
      <c r="E415" s="162">
        <v>6.8</v>
      </c>
      <c r="F415" s="162">
        <v>9.21</v>
      </c>
      <c r="G415" s="162">
        <v>1.8755000000000002</v>
      </c>
      <c r="H415" s="162">
        <v>4.08</v>
      </c>
      <c r="I415" s="162">
        <v>2.763000000000001</v>
      </c>
      <c r="J415" s="162">
        <v>1.88</v>
      </c>
      <c r="K415" s="130">
        <v>520.0</v>
      </c>
      <c r="L415" s="164"/>
      <c r="M415" s="165"/>
      <c r="N415" s="162"/>
      <c r="O415" s="162"/>
      <c r="P415" s="162"/>
      <c r="Q415" s="166"/>
      <c r="S415" s="166"/>
      <c r="T415" s="163"/>
    </row>
    <row r="416" ht="15.75" customHeight="1">
      <c r="A416" s="130">
        <v>8759.0</v>
      </c>
      <c r="B416" s="130">
        <v>0.75</v>
      </c>
      <c r="C416" s="130">
        <v>0.9375</v>
      </c>
      <c r="D416" s="162">
        <v>3.41</v>
      </c>
      <c r="E416" s="162">
        <v>6.8</v>
      </c>
      <c r="F416" s="162">
        <v>9.21</v>
      </c>
      <c r="G416" s="162">
        <v>1.8755000000000002</v>
      </c>
      <c r="H416" s="162">
        <v>4.08</v>
      </c>
      <c r="I416" s="162">
        <v>2.763000000000001</v>
      </c>
      <c r="J416" s="162">
        <v>1.88</v>
      </c>
      <c r="K416" s="130">
        <v>520.0</v>
      </c>
      <c r="L416" s="164"/>
      <c r="M416" s="165"/>
      <c r="N416" s="162"/>
      <c r="O416" s="162"/>
      <c r="P416" s="162"/>
      <c r="Q416" s="166"/>
      <c r="S416" s="166"/>
      <c r="T416" s="163"/>
    </row>
    <row r="417" ht="15.75" customHeight="1">
      <c r="A417" s="130">
        <v>8760.0</v>
      </c>
      <c r="B417" s="130">
        <v>0.75</v>
      </c>
      <c r="C417" s="130">
        <v>0.9375</v>
      </c>
      <c r="D417" s="162">
        <v>3.41</v>
      </c>
      <c r="E417" s="162">
        <v>6.8</v>
      </c>
      <c r="F417" s="162">
        <v>9.21</v>
      </c>
      <c r="G417" s="162">
        <v>1.8755000000000002</v>
      </c>
      <c r="H417" s="162">
        <v>4.08</v>
      </c>
      <c r="I417" s="162">
        <v>2.763000000000001</v>
      </c>
      <c r="J417" s="162">
        <v>1.88</v>
      </c>
      <c r="K417" s="130">
        <v>560.0</v>
      </c>
      <c r="L417" s="164"/>
      <c r="M417" s="165"/>
      <c r="N417" s="162"/>
      <c r="O417" s="162"/>
      <c r="P417" s="162"/>
      <c r="Q417" s="166"/>
      <c r="S417" s="166"/>
      <c r="T417" s="163"/>
    </row>
    <row r="418" ht="15.75" customHeight="1">
      <c r="A418" s="130">
        <v>8761.0</v>
      </c>
      <c r="B418" s="130">
        <v>0.75</v>
      </c>
      <c r="C418" s="130">
        <v>0.9375</v>
      </c>
      <c r="D418" s="162">
        <v>3.41</v>
      </c>
      <c r="E418" s="162">
        <v>6.8</v>
      </c>
      <c r="F418" s="162">
        <v>9.21</v>
      </c>
      <c r="G418" s="162">
        <v>1.8755000000000002</v>
      </c>
      <c r="H418" s="162">
        <v>4.08</v>
      </c>
      <c r="I418" s="162">
        <v>2.763000000000001</v>
      </c>
      <c r="J418" s="162">
        <v>1.88</v>
      </c>
      <c r="K418" s="130">
        <v>700.0</v>
      </c>
      <c r="L418" s="164"/>
      <c r="M418" s="165"/>
      <c r="N418" s="162"/>
      <c r="O418" s="162"/>
      <c r="P418" s="162"/>
      <c r="Q418" s="166"/>
      <c r="S418" s="166"/>
      <c r="T418" s="163"/>
    </row>
    <row r="419" ht="15.75" customHeight="1">
      <c r="A419" s="130">
        <v>8762.0</v>
      </c>
      <c r="B419" s="130">
        <v>0.75</v>
      </c>
      <c r="C419" s="130">
        <v>0.9375</v>
      </c>
      <c r="D419" s="162">
        <v>3.41</v>
      </c>
      <c r="E419" s="162">
        <v>6.8</v>
      </c>
      <c r="F419" s="162">
        <v>9.21</v>
      </c>
      <c r="G419" s="162">
        <v>1.8755000000000002</v>
      </c>
      <c r="H419" s="162">
        <v>4.08</v>
      </c>
      <c r="I419" s="162">
        <v>2.763000000000001</v>
      </c>
      <c r="J419" s="162">
        <v>1.88</v>
      </c>
      <c r="K419" s="130">
        <v>640.0</v>
      </c>
      <c r="L419" s="164"/>
      <c r="M419" s="165"/>
      <c r="N419" s="162"/>
      <c r="O419" s="162"/>
      <c r="P419" s="162"/>
      <c r="Q419" s="166"/>
      <c r="S419" s="166"/>
      <c r="T419" s="163"/>
    </row>
    <row r="420" ht="15.75" customHeight="1">
      <c r="A420" s="130">
        <v>8763.0</v>
      </c>
      <c r="B420" s="130">
        <v>0.75</v>
      </c>
      <c r="C420" s="130">
        <v>0.9375</v>
      </c>
      <c r="D420" s="162">
        <v>3.41</v>
      </c>
      <c r="E420" s="162">
        <v>6.8</v>
      </c>
      <c r="F420" s="162">
        <v>9.21</v>
      </c>
      <c r="G420" s="162">
        <v>1.8755000000000002</v>
      </c>
      <c r="H420" s="162">
        <v>4.08</v>
      </c>
      <c r="I420" s="162">
        <v>2.763000000000001</v>
      </c>
      <c r="J420" s="162">
        <v>1.88</v>
      </c>
      <c r="K420" s="130">
        <v>510.0</v>
      </c>
      <c r="L420" s="164"/>
      <c r="M420" s="165"/>
      <c r="N420" s="162"/>
      <c r="O420" s="162"/>
      <c r="P420" s="162"/>
      <c r="Q420" s="166"/>
      <c r="S420" s="166"/>
      <c r="T420" s="163"/>
    </row>
    <row r="421" ht="15.75" customHeight="1">
      <c r="A421" s="130">
        <v>8764.0</v>
      </c>
      <c r="B421" s="130">
        <v>0.75</v>
      </c>
      <c r="C421" s="130">
        <v>0.9375</v>
      </c>
      <c r="D421" s="162">
        <v>3.41</v>
      </c>
      <c r="E421" s="162">
        <v>6.8</v>
      </c>
      <c r="F421" s="162">
        <v>9.21</v>
      </c>
      <c r="G421" s="162">
        <v>1.8755000000000002</v>
      </c>
      <c r="H421" s="162">
        <v>4.08</v>
      </c>
      <c r="I421" s="162">
        <v>2.763000000000001</v>
      </c>
      <c r="J421" s="162">
        <v>1.88</v>
      </c>
      <c r="K421" s="130">
        <v>670.0</v>
      </c>
      <c r="L421" s="164"/>
      <c r="M421" s="165"/>
      <c r="N421" s="162"/>
      <c r="O421" s="162"/>
      <c r="P421" s="162"/>
      <c r="Q421" s="166"/>
      <c r="S421" s="166"/>
      <c r="T421" s="163"/>
    </row>
    <row r="422" ht="15.75" customHeight="1">
      <c r="A422" s="130">
        <v>8765.0</v>
      </c>
      <c r="B422" s="130">
        <v>1.75</v>
      </c>
      <c r="C422" s="130">
        <v>0.5625</v>
      </c>
      <c r="D422" s="162">
        <v>5.21</v>
      </c>
      <c r="E422" s="162">
        <v>9.87</v>
      </c>
      <c r="F422" s="162">
        <v>12.88</v>
      </c>
      <c r="G422" s="162">
        <v>2.8655000000000004</v>
      </c>
      <c r="H422" s="162">
        <v>5.922</v>
      </c>
      <c r="I422" s="162">
        <v>3.8640000000000008</v>
      </c>
      <c r="J422" s="162">
        <v>2.87</v>
      </c>
      <c r="K422" s="130">
        <v>215.0</v>
      </c>
      <c r="L422" s="164"/>
      <c r="M422" s="165"/>
      <c r="N422" s="162"/>
      <c r="O422" s="162"/>
      <c r="P422" s="162"/>
      <c r="Q422" s="166"/>
      <c r="S422" s="166"/>
      <c r="T422" s="163"/>
    </row>
    <row r="423" ht="15.75" customHeight="1">
      <c r="A423" s="130">
        <v>8766.0</v>
      </c>
      <c r="B423" s="130">
        <v>1.75</v>
      </c>
      <c r="C423" s="130">
        <v>0.5625</v>
      </c>
      <c r="D423" s="162">
        <v>5.21</v>
      </c>
      <c r="E423" s="162">
        <v>9.87</v>
      </c>
      <c r="F423" s="162">
        <v>12.88</v>
      </c>
      <c r="G423" s="162">
        <v>2.8655000000000004</v>
      </c>
      <c r="H423" s="162">
        <v>5.922</v>
      </c>
      <c r="I423" s="162">
        <v>3.8640000000000008</v>
      </c>
      <c r="J423" s="162">
        <v>2.87</v>
      </c>
      <c r="K423" s="130">
        <v>230.0</v>
      </c>
      <c r="L423" s="164"/>
      <c r="M423" s="165"/>
      <c r="N423" s="162"/>
      <c r="O423" s="162"/>
      <c r="P423" s="162"/>
      <c r="Q423" s="166"/>
      <c r="S423" s="166"/>
      <c r="T423" s="163"/>
    </row>
    <row r="424" ht="15.75" customHeight="1">
      <c r="A424" s="130">
        <v>8767.0</v>
      </c>
      <c r="B424" s="130">
        <v>1.75</v>
      </c>
      <c r="C424" s="130">
        <v>0.5625</v>
      </c>
      <c r="D424" s="162">
        <v>5.21</v>
      </c>
      <c r="E424" s="162">
        <v>9.87</v>
      </c>
      <c r="F424" s="162">
        <v>12.88</v>
      </c>
      <c r="G424" s="162">
        <v>2.8655000000000004</v>
      </c>
      <c r="H424" s="162">
        <v>5.922</v>
      </c>
      <c r="I424" s="162">
        <v>3.8640000000000008</v>
      </c>
      <c r="J424" s="162">
        <v>2.87</v>
      </c>
      <c r="K424" s="130">
        <v>250.0</v>
      </c>
      <c r="L424" s="164"/>
      <c r="M424" s="165"/>
      <c r="N424" s="162"/>
      <c r="O424" s="162"/>
      <c r="P424" s="162"/>
      <c r="Q424" s="166"/>
      <c r="S424" s="166"/>
      <c r="T424" s="163"/>
    </row>
    <row r="425" ht="15.75" customHeight="1">
      <c r="A425" s="130">
        <v>8768.0</v>
      </c>
      <c r="B425" s="130">
        <v>1.75</v>
      </c>
      <c r="C425" s="130">
        <v>0.5625</v>
      </c>
      <c r="D425" s="162">
        <v>5.21</v>
      </c>
      <c r="E425" s="162">
        <v>9.87</v>
      </c>
      <c r="F425" s="162">
        <v>12.88</v>
      </c>
      <c r="G425" s="162">
        <v>2.8655000000000004</v>
      </c>
      <c r="H425" s="162">
        <v>5.922</v>
      </c>
      <c r="I425" s="162">
        <v>3.8640000000000008</v>
      </c>
      <c r="J425" s="162">
        <v>2.87</v>
      </c>
      <c r="K425" s="130">
        <v>255.0</v>
      </c>
      <c r="L425" s="164"/>
      <c r="M425" s="165"/>
      <c r="N425" s="162"/>
      <c r="O425" s="162"/>
      <c r="P425" s="162"/>
      <c r="Q425" s="166"/>
      <c r="S425" s="166"/>
      <c r="T425" s="163"/>
    </row>
    <row r="426" ht="15.75" customHeight="1">
      <c r="A426" s="130">
        <v>8770.0</v>
      </c>
      <c r="B426" s="130">
        <v>1.75</v>
      </c>
      <c r="C426" s="130">
        <v>0.5625</v>
      </c>
      <c r="D426" s="162">
        <v>5.21</v>
      </c>
      <c r="E426" s="162">
        <v>9.87</v>
      </c>
      <c r="F426" s="162">
        <v>12.88</v>
      </c>
      <c r="G426" s="162">
        <v>2.8655000000000004</v>
      </c>
      <c r="H426" s="162">
        <v>5.922</v>
      </c>
      <c r="I426" s="162">
        <v>3.8640000000000008</v>
      </c>
      <c r="J426" s="162">
        <v>2.87</v>
      </c>
      <c r="K426" s="130">
        <v>230.0</v>
      </c>
      <c r="L426" s="164"/>
      <c r="M426" s="165"/>
      <c r="N426" s="162"/>
      <c r="O426" s="162"/>
      <c r="P426" s="162"/>
      <c r="Q426" s="166"/>
      <c r="S426" s="166"/>
      <c r="T426" s="163"/>
    </row>
    <row r="427" ht="15.75" customHeight="1">
      <c r="A427" s="130">
        <v>8771.0</v>
      </c>
      <c r="B427" s="130">
        <v>1.75</v>
      </c>
      <c r="C427" s="130">
        <v>0.5625</v>
      </c>
      <c r="D427" s="162">
        <v>5.21</v>
      </c>
      <c r="E427" s="162">
        <v>9.87</v>
      </c>
      <c r="F427" s="162">
        <v>12.88</v>
      </c>
      <c r="G427" s="162">
        <v>2.8655000000000004</v>
      </c>
      <c r="H427" s="162">
        <v>5.922</v>
      </c>
      <c r="I427" s="162">
        <v>3.8640000000000008</v>
      </c>
      <c r="J427" s="162">
        <v>2.87</v>
      </c>
      <c r="K427" s="130">
        <v>225.0</v>
      </c>
      <c r="L427" s="164"/>
      <c r="M427" s="165"/>
      <c r="N427" s="162"/>
      <c r="O427" s="162"/>
      <c r="P427" s="162"/>
      <c r="Q427" s="166"/>
      <c r="S427" s="166"/>
      <c r="T427" s="163"/>
    </row>
    <row r="428" ht="15.75" customHeight="1">
      <c r="A428" s="130">
        <v>8781.0</v>
      </c>
      <c r="B428" s="130">
        <v>1.0</v>
      </c>
      <c r="C428" s="130">
        <v>0.5</v>
      </c>
      <c r="D428" s="162">
        <v>3.45</v>
      </c>
      <c r="E428" s="162">
        <v>6.7</v>
      </c>
      <c r="F428" s="162">
        <v>9.17</v>
      </c>
      <c r="G428" s="162">
        <v>1.8975000000000002</v>
      </c>
      <c r="H428" s="162">
        <v>4.02</v>
      </c>
      <c r="I428" s="162">
        <v>2.7510000000000003</v>
      </c>
      <c r="J428" s="162">
        <v>1.9</v>
      </c>
      <c r="K428" s="130">
        <v>270.0</v>
      </c>
      <c r="L428" s="164"/>
      <c r="M428" s="165"/>
      <c r="N428" s="162"/>
      <c r="O428" s="162"/>
      <c r="P428" s="162"/>
      <c r="Q428" s="166"/>
      <c r="S428" s="166"/>
      <c r="T428" s="163"/>
    </row>
    <row r="429" ht="15.75" customHeight="1">
      <c r="A429" s="130">
        <v>8783.0</v>
      </c>
      <c r="B429" s="130">
        <v>1.5</v>
      </c>
      <c r="C429" s="130">
        <v>0.4375</v>
      </c>
      <c r="D429" s="162">
        <v>4.38</v>
      </c>
      <c r="E429" s="162">
        <v>8.09</v>
      </c>
      <c r="F429" s="162">
        <v>10.87</v>
      </c>
      <c r="G429" s="162">
        <v>2.4090000000000003</v>
      </c>
      <c r="H429" s="162">
        <v>4.854</v>
      </c>
      <c r="I429" s="162">
        <v>3.261</v>
      </c>
      <c r="J429" s="162">
        <v>2.41</v>
      </c>
      <c r="K429" s="130">
        <v>155.0</v>
      </c>
      <c r="L429" s="164"/>
      <c r="M429" s="165"/>
      <c r="N429" s="162"/>
      <c r="O429" s="162"/>
      <c r="P429" s="162"/>
      <c r="Q429" s="166"/>
      <c r="S429" s="166"/>
      <c r="T429" s="163"/>
    </row>
    <row r="430" ht="15.75" customHeight="1">
      <c r="A430" s="130">
        <v>8790.0</v>
      </c>
      <c r="B430" s="130">
        <v>2.5</v>
      </c>
      <c r="C430" s="130">
        <v>1.0</v>
      </c>
      <c r="D430" s="162">
        <v>5.26</v>
      </c>
      <c r="E430" s="162">
        <v>10.06</v>
      </c>
      <c r="F430" s="162">
        <v>13.1</v>
      </c>
      <c r="G430" s="162">
        <v>2.8930000000000002</v>
      </c>
      <c r="H430" s="162">
        <v>6.0360000000000005</v>
      </c>
      <c r="I430" s="162">
        <v>3.9300000000000006</v>
      </c>
      <c r="J430" s="162">
        <v>2.89</v>
      </c>
      <c r="K430" s="130">
        <v>160.0</v>
      </c>
      <c r="L430" s="164"/>
      <c r="M430" s="165"/>
      <c r="N430" s="162"/>
      <c r="O430" s="162"/>
      <c r="P430" s="162"/>
      <c r="Q430" s="166"/>
      <c r="S430" s="166"/>
      <c r="T430" s="163"/>
    </row>
    <row r="431" ht="15.75" customHeight="1">
      <c r="A431" s="130">
        <v>8800.0</v>
      </c>
      <c r="B431" s="130">
        <v>1.25</v>
      </c>
      <c r="C431" s="130">
        <v>0.375</v>
      </c>
      <c r="D431" s="162">
        <v>2.92</v>
      </c>
      <c r="E431" s="162">
        <v>5.94</v>
      </c>
      <c r="F431" s="162">
        <v>8.19</v>
      </c>
      <c r="G431" s="162">
        <v>1.606</v>
      </c>
      <c r="H431" s="162">
        <v>3.564</v>
      </c>
      <c r="I431" s="162">
        <v>2.4570000000000003</v>
      </c>
      <c r="J431" s="162">
        <v>1.61</v>
      </c>
      <c r="K431" s="130">
        <v>350.0</v>
      </c>
      <c r="L431" s="164"/>
      <c r="M431" s="165"/>
      <c r="N431" s="162"/>
      <c r="O431" s="162"/>
      <c r="P431" s="162"/>
      <c r="Q431" s="166"/>
      <c r="S431" s="166"/>
      <c r="T431" s="163"/>
    </row>
    <row r="432" ht="15.75" customHeight="1">
      <c r="A432" s="130">
        <v>8801.0</v>
      </c>
      <c r="B432" s="130">
        <v>3.0</v>
      </c>
      <c r="C432" s="130">
        <v>0.5</v>
      </c>
      <c r="D432" s="162">
        <v>7.7</v>
      </c>
      <c r="E432" s="162">
        <v>13.33</v>
      </c>
      <c r="F432" s="162">
        <v>17.4</v>
      </c>
      <c r="G432" s="162">
        <v>4.235</v>
      </c>
      <c r="H432" s="162">
        <v>7.997999999999999</v>
      </c>
      <c r="I432" s="162">
        <v>5.220000000000001</v>
      </c>
      <c r="J432" s="162">
        <v>4.24</v>
      </c>
      <c r="K432" s="130">
        <v>110.0</v>
      </c>
      <c r="L432" s="164"/>
      <c r="M432" s="165"/>
      <c r="N432" s="162"/>
      <c r="O432" s="162"/>
      <c r="P432" s="162"/>
      <c r="Q432" s="166"/>
      <c r="S432" s="166"/>
      <c r="T432" s="163"/>
    </row>
    <row r="433" ht="15.75" customHeight="1">
      <c r="A433" s="130">
        <v>8808.0</v>
      </c>
      <c r="B433" s="130">
        <v>1.5</v>
      </c>
      <c r="C433" s="130">
        <v>0.3125</v>
      </c>
      <c r="D433" s="162">
        <v>5.09</v>
      </c>
      <c r="E433" s="162">
        <v>9.2</v>
      </c>
      <c r="F433" s="162">
        <v>12.25</v>
      </c>
      <c r="G433" s="162">
        <v>2.7995</v>
      </c>
      <c r="H433" s="162">
        <v>5.52</v>
      </c>
      <c r="I433" s="162">
        <v>3.6750000000000007</v>
      </c>
      <c r="J433" s="162">
        <v>2.8</v>
      </c>
      <c r="K433" s="130">
        <v>225.0</v>
      </c>
      <c r="L433" s="164"/>
      <c r="M433" s="165"/>
      <c r="N433" s="162"/>
      <c r="O433" s="162"/>
      <c r="P433" s="162"/>
      <c r="Q433" s="166"/>
      <c r="S433" s="166"/>
      <c r="T433" s="163"/>
    </row>
    <row r="434" ht="15.75" customHeight="1">
      <c r="A434" s="130">
        <v>8809.0</v>
      </c>
      <c r="B434" s="130">
        <v>2.5</v>
      </c>
      <c r="C434" s="130">
        <v>0.375</v>
      </c>
      <c r="D434" s="162">
        <v>8.14</v>
      </c>
      <c r="E434" s="162">
        <v>15.32</v>
      </c>
      <c r="F434" s="162">
        <v>20.13</v>
      </c>
      <c r="G434" s="162">
        <v>4.477</v>
      </c>
      <c r="H434" s="162">
        <v>9.192</v>
      </c>
      <c r="I434" s="162">
        <v>6.039000000000001</v>
      </c>
      <c r="J434" s="162">
        <v>4.48</v>
      </c>
      <c r="K434" s="130">
        <v>140.0</v>
      </c>
      <c r="L434" s="164"/>
      <c r="M434" s="165"/>
      <c r="N434" s="162"/>
      <c r="O434" s="162"/>
      <c r="P434" s="162"/>
      <c r="Q434" s="166"/>
      <c r="S434" s="166"/>
      <c r="T434" s="163"/>
    </row>
    <row r="435" ht="15.75" customHeight="1">
      <c r="A435" s="130">
        <v>8810.0</v>
      </c>
      <c r="B435" s="130">
        <v>3.125</v>
      </c>
      <c r="C435" s="130">
        <v>0.4375</v>
      </c>
      <c r="D435" s="162">
        <v>9.49</v>
      </c>
      <c r="E435" s="162">
        <v>17.35</v>
      </c>
      <c r="F435" s="162">
        <v>23.05</v>
      </c>
      <c r="G435" s="162">
        <v>5.219500000000001</v>
      </c>
      <c r="H435" s="162">
        <v>10.41</v>
      </c>
      <c r="I435" s="162">
        <v>6.915000000000001</v>
      </c>
      <c r="J435" s="162">
        <v>5.22</v>
      </c>
      <c r="K435" s="130">
        <v>110.0</v>
      </c>
      <c r="L435" s="164"/>
      <c r="M435" s="165"/>
      <c r="N435" s="162"/>
      <c r="O435" s="162"/>
      <c r="P435" s="162"/>
      <c r="Q435" s="166"/>
      <c r="S435" s="166"/>
      <c r="T435" s="163"/>
    </row>
    <row r="436" ht="15.75" customHeight="1">
      <c r="A436" s="130">
        <v>8811.0</v>
      </c>
      <c r="B436" s="130">
        <v>1.625</v>
      </c>
      <c r="C436" s="130">
        <v>1.0</v>
      </c>
      <c r="D436" s="162">
        <v>4.06</v>
      </c>
      <c r="E436" s="162">
        <v>7.49</v>
      </c>
      <c r="F436" s="162">
        <v>9.99</v>
      </c>
      <c r="G436" s="162">
        <v>2.233</v>
      </c>
      <c r="H436" s="162">
        <v>4.494</v>
      </c>
      <c r="I436" s="162">
        <v>2.9970000000000003</v>
      </c>
      <c r="J436" s="162">
        <v>2.23</v>
      </c>
      <c r="K436" s="130">
        <v>170.0</v>
      </c>
      <c r="L436" s="164"/>
      <c r="M436" s="165"/>
      <c r="N436" s="162"/>
      <c r="O436" s="162"/>
      <c r="P436" s="162"/>
      <c r="Q436" s="166"/>
      <c r="S436" s="166"/>
      <c r="T436" s="163"/>
    </row>
    <row r="437" ht="15.75" customHeight="1">
      <c r="A437" s="130">
        <v>8812.0</v>
      </c>
      <c r="B437" s="130">
        <v>1.0</v>
      </c>
      <c r="C437" s="130">
        <v>0.5</v>
      </c>
      <c r="D437" s="162">
        <v>2.32</v>
      </c>
      <c r="E437" s="162">
        <v>4.9</v>
      </c>
      <c r="F437" s="162">
        <v>6.76</v>
      </c>
      <c r="G437" s="162">
        <v>1.276</v>
      </c>
      <c r="H437" s="162">
        <v>2.94</v>
      </c>
      <c r="I437" s="162">
        <v>2.028</v>
      </c>
      <c r="J437" s="162">
        <v>1.28</v>
      </c>
      <c r="K437" s="130">
        <v>350.0</v>
      </c>
      <c r="L437" s="164"/>
      <c r="M437" s="165"/>
      <c r="N437" s="162"/>
      <c r="O437" s="162"/>
      <c r="P437" s="162"/>
      <c r="Q437" s="166"/>
      <c r="S437" s="166"/>
      <c r="T437" s="163"/>
    </row>
    <row r="438" ht="15.75" customHeight="1">
      <c r="A438" s="130">
        <v>8817.0</v>
      </c>
      <c r="B438" s="130">
        <v>0.75</v>
      </c>
      <c r="C438" s="130">
        <v>0.625</v>
      </c>
      <c r="D438" s="162">
        <v>3.42</v>
      </c>
      <c r="E438" s="162">
        <v>6.7</v>
      </c>
      <c r="F438" s="162">
        <v>9.09</v>
      </c>
      <c r="G438" s="162">
        <v>1.881</v>
      </c>
      <c r="H438" s="162">
        <v>4.02</v>
      </c>
      <c r="I438" s="162">
        <v>2.7270000000000003</v>
      </c>
      <c r="J438" s="162">
        <v>1.88</v>
      </c>
      <c r="K438" s="130">
        <v>300.0</v>
      </c>
      <c r="L438" s="164"/>
      <c r="M438" s="165"/>
      <c r="N438" s="162"/>
      <c r="O438" s="162"/>
      <c r="P438" s="162"/>
      <c r="Q438" s="166"/>
      <c r="S438" s="166"/>
      <c r="T438" s="163"/>
    </row>
    <row r="439" ht="15.75" customHeight="1">
      <c r="A439" s="130">
        <v>8818.0</v>
      </c>
      <c r="B439" s="130">
        <v>0.75</v>
      </c>
      <c r="C439" s="130">
        <v>0.625</v>
      </c>
      <c r="D439" s="162">
        <v>3.11</v>
      </c>
      <c r="E439" s="162">
        <v>6.11</v>
      </c>
      <c r="F439" s="162">
        <v>8.29</v>
      </c>
      <c r="G439" s="162">
        <v>1.7105000000000001</v>
      </c>
      <c r="H439" s="162">
        <v>3.666</v>
      </c>
      <c r="I439" s="162">
        <v>2.487</v>
      </c>
      <c r="J439" s="162">
        <v>1.71</v>
      </c>
      <c r="K439" s="130">
        <v>390.0</v>
      </c>
      <c r="L439" s="164"/>
      <c r="M439" s="165"/>
      <c r="N439" s="162"/>
      <c r="O439" s="162"/>
      <c r="P439" s="162"/>
      <c r="Q439" s="166"/>
      <c r="S439" s="166"/>
      <c r="T439" s="163"/>
    </row>
    <row r="440" ht="15.75" customHeight="1">
      <c r="A440" s="130">
        <v>8823.0</v>
      </c>
      <c r="B440" s="130">
        <v>1.0</v>
      </c>
      <c r="C440" s="130">
        <v>0.5</v>
      </c>
      <c r="D440" s="162">
        <v>3.61</v>
      </c>
      <c r="E440" s="162">
        <v>6.89</v>
      </c>
      <c r="F440" s="162">
        <v>9.28</v>
      </c>
      <c r="G440" s="162">
        <v>1.9855</v>
      </c>
      <c r="H440" s="162">
        <v>4.1339999999999995</v>
      </c>
      <c r="I440" s="162">
        <v>2.7840000000000003</v>
      </c>
      <c r="J440" s="162">
        <v>1.99</v>
      </c>
      <c r="K440" s="130">
        <v>310.0</v>
      </c>
      <c r="L440" s="164"/>
      <c r="M440" s="165"/>
      <c r="N440" s="162"/>
      <c r="O440" s="162"/>
      <c r="P440" s="162"/>
      <c r="Q440" s="166"/>
      <c r="S440" s="166"/>
      <c r="T440" s="163"/>
    </row>
    <row r="441" ht="15.75" customHeight="1">
      <c r="A441" s="130">
        <v>8837.0</v>
      </c>
      <c r="B441" s="130">
        <v>2.5</v>
      </c>
      <c r="C441" s="130">
        <v>0.875</v>
      </c>
      <c r="D441" s="162">
        <v>6.26</v>
      </c>
      <c r="E441" s="162">
        <v>11.35</v>
      </c>
      <c r="F441" s="162">
        <v>14.73</v>
      </c>
      <c r="G441" s="162">
        <v>3.443</v>
      </c>
      <c r="H441" s="162">
        <v>6.81</v>
      </c>
      <c r="I441" s="162">
        <v>4.4190000000000005</v>
      </c>
      <c r="J441" s="162">
        <v>3.44</v>
      </c>
      <c r="K441" s="130">
        <v>130.0</v>
      </c>
      <c r="L441" s="164"/>
      <c r="M441" s="165"/>
      <c r="N441" s="162"/>
      <c r="O441" s="162"/>
      <c r="P441" s="162"/>
      <c r="Q441" s="166"/>
      <c r="S441" s="166"/>
      <c r="T441" s="163"/>
    </row>
    <row r="442" ht="15.75" customHeight="1">
      <c r="A442" s="130">
        <v>8838.0</v>
      </c>
      <c r="B442" s="130">
        <v>2.5</v>
      </c>
      <c r="C442" s="130">
        <v>0.875</v>
      </c>
      <c r="D442" s="162">
        <v>6.26</v>
      </c>
      <c r="E442" s="162">
        <v>11.35</v>
      </c>
      <c r="F442" s="162">
        <v>14.73</v>
      </c>
      <c r="G442" s="162">
        <v>3.443</v>
      </c>
      <c r="H442" s="162">
        <v>6.81</v>
      </c>
      <c r="I442" s="162">
        <v>4.4190000000000005</v>
      </c>
      <c r="J442" s="162">
        <v>3.44</v>
      </c>
      <c r="K442" s="130">
        <v>130.0</v>
      </c>
      <c r="L442" s="164"/>
      <c r="M442" s="165"/>
      <c r="N442" s="162"/>
      <c r="O442" s="162"/>
      <c r="P442" s="162"/>
      <c r="Q442" s="166"/>
      <c r="S442" s="166"/>
      <c r="T442" s="163"/>
    </row>
    <row r="443" ht="15.75" customHeight="1">
      <c r="A443" s="130">
        <v>8841.0</v>
      </c>
      <c r="B443" s="130">
        <v>3.5</v>
      </c>
      <c r="C443" s="130">
        <v>0.375</v>
      </c>
      <c r="D443" s="162">
        <v>10.03</v>
      </c>
      <c r="E443" s="162">
        <v>17.56</v>
      </c>
      <c r="F443" s="162">
        <v>21.7</v>
      </c>
      <c r="G443" s="162">
        <v>5.5165</v>
      </c>
      <c r="H443" s="162">
        <v>10.536</v>
      </c>
      <c r="I443" s="162">
        <v>6.510000000000001</v>
      </c>
      <c r="J443" s="162">
        <v>5.52</v>
      </c>
      <c r="K443" s="130">
        <v>75.0</v>
      </c>
      <c r="L443" s="164"/>
      <c r="M443" s="165"/>
      <c r="N443" s="162"/>
      <c r="O443" s="162"/>
      <c r="P443" s="162"/>
      <c r="Q443" s="166"/>
      <c r="S443" s="166"/>
      <c r="T443" s="163"/>
    </row>
    <row r="444" ht="15.75" customHeight="1">
      <c r="A444" s="130">
        <v>8842.0</v>
      </c>
      <c r="B444" s="130">
        <v>3.5</v>
      </c>
      <c r="C444" s="130">
        <v>0.375</v>
      </c>
      <c r="D444" s="162">
        <v>10.03</v>
      </c>
      <c r="E444" s="162">
        <v>17.56</v>
      </c>
      <c r="F444" s="162">
        <v>22.7</v>
      </c>
      <c r="G444" s="162">
        <v>5.5165</v>
      </c>
      <c r="H444" s="162">
        <v>10.536</v>
      </c>
      <c r="I444" s="162">
        <v>6.8100000000000005</v>
      </c>
      <c r="J444" s="162">
        <v>5.52</v>
      </c>
      <c r="K444" s="130">
        <v>75.0</v>
      </c>
      <c r="L444" s="164"/>
      <c r="M444" s="165"/>
      <c r="N444" s="162"/>
      <c r="O444" s="162"/>
      <c r="P444" s="162"/>
      <c r="Q444" s="166"/>
      <c r="S444" s="166"/>
      <c r="T444" s="163"/>
    </row>
    <row r="445" ht="15.75" customHeight="1">
      <c r="A445" s="130">
        <v>8862.0</v>
      </c>
      <c r="B445" s="130">
        <v>2.5</v>
      </c>
      <c r="C445" s="130">
        <v>0.375</v>
      </c>
      <c r="D445" s="162">
        <v>7.16</v>
      </c>
      <c r="E445" s="162">
        <v>12.83</v>
      </c>
      <c r="F445" s="162">
        <v>16.63</v>
      </c>
      <c r="G445" s="162">
        <v>3.9380000000000006</v>
      </c>
      <c r="H445" s="162">
        <v>7.6979999999999995</v>
      </c>
      <c r="I445" s="162">
        <v>4.989000000000001</v>
      </c>
      <c r="J445" s="162">
        <v>3.94</v>
      </c>
      <c r="K445" s="130">
        <v>140.0</v>
      </c>
      <c r="L445" s="164"/>
      <c r="M445" s="165"/>
      <c r="N445" s="162"/>
      <c r="O445" s="162"/>
      <c r="P445" s="162"/>
      <c r="Q445" s="166"/>
      <c r="S445" s="166"/>
      <c r="T445" s="163"/>
    </row>
    <row r="446" ht="15.75" customHeight="1">
      <c r="A446" s="130">
        <v>8864.0</v>
      </c>
      <c r="B446" s="130">
        <v>2.5</v>
      </c>
      <c r="C446" s="130">
        <v>0.375</v>
      </c>
      <c r="D446" s="162">
        <v>7.16</v>
      </c>
      <c r="E446" s="162">
        <v>12.77</v>
      </c>
      <c r="F446" s="162">
        <v>16.55</v>
      </c>
      <c r="G446" s="162">
        <v>3.9380000000000006</v>
      </c>
      <c r="H446" s="162">
        <v>7.661999999999999</v>
      </c>
      <c r="I446" s="162">
        <v>4.965000000000001</v>
      </c>
      <c r="J446" s="162">
        <v>3.94</v>
      </c>
      <c r="K446" s="130">
        <v>130.0</v>
      </c>
      <c r="L446" s="164"/>
      <c r="M446" s="165"/>
      <c r="N446" s="162"/>
      <c r="O446" s="162"/>
      <c r="P446" s="162"/>
      <c r="Q446" s="166"/>
      <c r="S446" s="166"/>
      <c r="T446" s="163"/>
    </row>
    <row r="447" ht="15.75" customHeight="1">
      <c r="A447" s="130">
        <v>8867.0</v>
      </c>
      <c r="B447" s="130">
        <v>3.5</v>
      </c>
      <c r="C447" s="130">
        <v>0.375</v>
      </c>
      <c r="D447" s="162">
        <v>10.03</v>
      </c>
      <c r="E447" s="162">
        <v>17.56</v>
      </c>
      <c r="F447" s="162">
        <v>22.7</v>
      </c>
      <c r="G447" s="162">
        <v>5.5165</v>
      </c>
      <c r="H447" s="162">
        <v>10.536</v>
      </c>
      <c r="I447" s="162">
        <v>6.8100000000000005</v>
      </c>
      <c r="J447" s="162">
        <v>5.52</v>
      </c>
      <c r="K447" s="130">
        <v>75.0</v>
      </c>
      <c r="L447" s="164"/>
      <c r="M447" s="165"/>
      <c r="N447" s="162"/>
      <c r="O447" s="162"/>
      <c r="P447" s="162"/>
      <c r="Q447" s="166"/>
      <c r="S447" s="166"/>
      <c r="T447" s="163"/>
    </row>
    <row r="448" ht="15.75" customHeight="1">
      <c r="A448" s="130">
        <v>8871.0</v>
      </c>
      <c r="B448" s="130">
        <v>2.0</v>
      </c>
      <c r="C448" s="130">
        <v>0.75</v>
      </c>
      <c r="D448" s="162">
        <v>5.86</v>
      </c>
      <c r="E448" s="162">
        <v>10.86</v>
      </c>
      <c r="F448" s="162">
        <v>14.1</v>
      </c>
      <c r="G448" s="162">
        <v>3.2230000000000003</v>
      </c>
      <c r="H448" s="162">
        <v>6.515999999999999</v>
      </c>
      <c r="I448" s="162">
        <v>4.23</v>
      </c>
      <c r="J448" s="162">
        <v>3.22</v>
      </c>
      <c r="K448" s="130">
        <v>130.0</v>
      </c>
      <c r="L448" s="164"/>
      <c r="M448" s="165"/>
      <c r="N448" s="162"/>
      <c r="O448" s="162"/>
      <c r="P448" s="162"/>
      <c r="Q448" s="166"/>
      <c r="S448" s="166"/>
      <c r="T448" s="163"/>
    </row>
    <row r="449" ht="15.75" customHeight="1">
      <c r="A449" s="130">
        <v>8876.0</v>
      </c>
      <c r="B449" s="130">
        <v>3.375</v>
      </c>
      <c r="C449" s="130">
        <v>0.6875</v>
      </c>
      <c r="D449" s="162">
        <v>8.86</v>
      </c>
      <c r="E449" s="162">
        <v>15.41</v>
      </c>
      <c r="F449" s="162">
        <v>19.63</v>
      </c>
      <c r="G449" s="162">
        <v>4.873</v>
      </c>
      <c r="H449" s="162">
        <v>9.246</v>
      </c>
      <c r="I449" s="162">
        <v>5.889</v>
      </c>
      <c r="J449" s="162">
        <v>4.87</v>
      </c>
      <c r="K449" s="130">
        <v>110.0</v>
      </c>
      <c r="L449" s="164"/>
      <c r="M449" s="165"/>
      <c r="N449" s="162"/>
      <c r="O449" s="162"/>
      <c r="P449" s="162"/>
      <c r="Q449" s="166"/>
      <c r="S449" s="166"/>
      <c r="T449" s="163"/>
    </row>
    <row r="450" ht="15.75" customHeight="1">
      <c r="A450" s="130">
        <v>8877.0</v>
      </c>
      <c r="B450" s="130">
        <v>3.375</v>
      </c>
      <c r="C450" s="130">
        <v>0.6875</v>
      </c>
      <c r="D450" s="162">
        <v>8.86</v>
      </c>
      <c r="E450" s="162">
        <v>15.41</v>
      </c>
      <c r="F450" s="162">
        <v>19.63</v>
      </c>
      <c r="G450" s="162">
        <v>4.873</v>
      </c>
      <c r="H450" s="162">
        <v>9.246</v>
      </c>
      <c r="I450" s="162">
        <v>5.889</v>
      </c>
      <c r="J450" s="162">
        <v>4.87</v>
      </c>
      <c r="K450" s="130">
        <v>110.0</v>
      </c>
      <c r="L450" s="164"/>
      <c r="M450" s="165"/>
      <c r="N450" s="162"/>
      <c r="O450" s="162"/>
      <c r="P450" s="162"/>
      <c r="Q450" s="166"/>
      <c r="S450" s="166"/>
      <c r="T450" s="163"/>
    </row>
    <row r="451" ht="15.75" customHeight="1">
      <c r="A451" s="130">
        <v>8879.0</v>
      </c>
      <c r="B451" s="130">
        <v>1.5</v>
      </c>
      <c r="C451" s="130">
        <v>0.3125</v>
      </c>
      <c r="D451" s="162">
        <v>5.28</v>
      </c>
      <c r="E451" s="162">
        <v>9.89</v>
      </c>
      <c r="F451" s="162">
        <v>13.12</v>
      </c>
      <c r="G451" s="162">
        <v>2.9040000000000004</v>
      </c>
      <c r="H451" s="162">
        <v>5.934</v>
      </c>
      <c r="I451" s="162">
        <v>3.9360000000000004</v>
      </c>
      <c r="J451" s="162">
        <v>2.9</v>
      </c>
      <c r="K451" s="130">
        <v>265.0</v>
      </c>
      <c r="L451" s="164"/>
      <c r="M451" s="165"/>
      <c r="N451" s="162"/>
      <c r="O451" s="162"/>
      <c r="P451" s="162"/>
      <c r="Q451" s="166"/>
      <c r="S451" s="166"/>
      <c r="T451" s="163"/>
    </row>
    <row r="452" ht="15.75" customHeight="1">
      <c r="A452" s="130">
        <v>8880.0</v>
      </c>
      <c r="B452" s="130">
        <v>2.0</v>
      </c>
      <c r="C452" s="130">
        <v>0.375</v>
      </c>
      <c r="D452" s="162">
        <v>5.81</v>
      </c>
      <c r="E452" s="162">
        <v>11.19</v>
      </c>
      <c r="F452" s="162">
        <v>14.78</v>
      </c>
      <c r="G452" s="162">
        <v>3.1955</v>
      </c>
      <c r="H452" s="162">
        <v>6.7139999999999995</v>
      </c>
      <c r="I452" s="162">
        <v>4.434</v>
      </c>
      <c r="J452" s="162">
        <v>3.2</v>
      </c>
      <c r="K452" s="130">
        <v>195.0</v>
      </c>
      <c r="L452" s="164"/>
      <c r="M452" s="165"/>
      <c r="N452" s="162"/>
      <c r="O452" s="162"/>
      <c r="P452" s="162"/>
      <c r="Q452" s="166"/>
      <c r="S452" s="166"/>
      <c r="T452" s="163"/>
    </row>
    <row r="453" ht="15.75" customHeight="1">
      <c r="A453" s="130">
        <v>8890.0</v>
      </c>
      <c r="B453" s="130">
        <v>1.25</v>
      </c>
      <c r="C453" s="130">
        <v>0.375</v>
      </c>
      <c r="D453" s="162">
        <v>3.37</v>
      </c>
      <c r="E453" s="162">
        <v>6.83</v>
      </c>
      <c r="F453" s="162">
        <v>9.4</v>
      </c>
      <c r="G453" s="162">
        <v>1.8535000000000001</v>
      </c>
      <c r="H453" s="162">
        <v>4.098</v>
      </c>
      <c r="I453" s="162">
        <v>2.8200000000000007</v>
      </c>
      <c r="J453" s="162">
        <v>1.85</v>
      </c>
      <c r="K453" s="130">
        <v>360.0</v>
      </c>
      <c r="L453" s="164"/>
      <c r="M453" s="165"/>
      <c r="N453" s="162"/>
      <c r="O453" s="162"/>
      <c r="P453" s="162"/>
      <c r="Q453" s="166"/>
      <c r="S453" s="166"/>
      <c r="T453" s="163"/>
    </row>
    <row r="454" ht="15.75" customHeight="1">
      <c r="A454" s="130">
        <v>8947.0</v>
      </c>
      <c r="B454" s="130">
        <v>1.25</v>
      </c>
      <c r="C454" s="130">
        <v>0.375</v>
      </c>
      <c r="D454" s="162">
        <v>2.92</v>
      </c>
      <c r="E454" s="162">
        <v>5.94</v>
      </c>
      <c r="F454" s="162">
        <v>8.19</v>
      </c>
      <c r="G454" s="162">
        <v>1.606</v>
      </c>
      <c r="H454" s="162">
        <v>3.564</v>
      </c>
      <c r="I454" s="162">
        <v>2.4570000000000003</v>
      </c>
      <c r="J454" s="162">
        <v>1.61</v>
      </c>
      <c r="K454" s="130">
        <v>150.0</v>
      </c>
      <c r="L454" s="164"/>
      <c r="M454" s="165"/>
      <c r="N454" s="162"/>
      <c r="O454" s="162"/>
      <c r="P454" s="162"/>
      <c r="Q454" s="166"/>
      <c r="S454" s="166"/>
      <c r="T454" s="163"/>
    </row>
    <row r="455" ht="15.75" customHeight="1">
      <c r="A455" s="130">
        <v>8948.0</v>
      </c>
      <c r="B455" s="130">
        <v>2.25</v>
      </c>
      <c r="C455" s="130">
        <v>0.5625</v>
      </c>
      <c r="D455" s="162">
        <v>6.65</v>
      </c>
      <c r="E455" s="162">
        <v>12.24</v>
      </c>
      <c r="F455" s="162">
        <v>16.01</v>
      </c>
      <c r="G455" s="162">
        <v>3.6575000000000006</v>
      </c>
      <c r="H455" s="162">
        <v>7.343999999999999</v>
      </c>
      <c r="I455" s="162">
        <v>4.803000000000001</v>
      </c>
      <c r="J455" s="162">
        <v>3.66</v>
      </c>
      <c r="K455" s="130">
        <v>190.0</v>
      </c>
      <c r="L455" s="164"/>
      <c r="M455" s="165"/>
      <c r="N455" s="162"/>
      <c r="O455" s="162"/>
      <c r="P455" s="162"/>
      <c r="Q455" s="166"/>
      <c r="S455" s="166"/>
      <c r="T455" s="163"/>
    </row>
    <row r="456" ht="15.75" customHeight="1">
      <c r="A456" s="130">
        <v>8950.0</v>
      </c>
      <c r="B456" s="130">
        <v>1.375</v>
      </c>
      <c r="C456" s="130">
        <v>0.5</v>
      </c>
      <c r="D456" s="162">
        <v>3.54</v>
      </c>
      <c r="E456" s="162">
        <v>6.76</v>
      </c>
      <c r="F456" s="162">
        <v>9.17</v>
      </c>
      <c r="G456" s="162">
        <v>1.9470000000000003</v>
      </c>
      <c r="H456" s="162">
        <v>4.056</v>
      </c>
      <c r="I456" s="162">
        <v>2.7510000000000003</v>
      </c>
      <c r="J456" s="162">
        <v>1.95</v>
      </c>
      <c r="K456" s="130">
        <v>360.0</v>
      </c>
      <c r="L456" s="164"/>
      <c r="M456" s="165"/>
      <c r="N456" s="162"/>
      <c r="O456" s="162"/>
      <c r="P456" s="162"/>
      <c r="Q456" s="166"/>
      <c r="S456" s="166"/>
      <c r="T456" s="163"/>
    </row>
    <row r="457" ht="15.75" customHeight="1">
      <c r="A457" s="130">
        <v>8955.0</v>
      </c>
      <c r="B457" s="130">
        <v>3.375</v>
      </c>
      <c r="C457" s="130">
        <v>0.5625</v>
      </c>
      <c r="D457" s="162">
        <v>8.68</v>
      </c>
      <c r="E457" s="162">
        <v>15.22</v>
      </c>
      <c r="F457" s="162">
        <v>19.52</v>
      </c>
      <c r="G457" s="162">
        <v>4.774</v>
      </c>
      <c r="H457" s="162">
        <v>9.132</v>
      </c>
      <c r="I457" s="162">
        <v>5.856000000000001</v>
      </c>
      <c r="J457" s="162">
        <v>4.77</v>
      </c>
      <c r="K457" s="130">
        <v>95.0</v>
      </c>
      <c r="L457" s="164"/>
      <c r="M457" s="165"/>
      <c r="N457" s="162"/>
      <c r="O457" s="162"/>
      <c r="P457" s="162"/>
      <c r="Q457" s="166"/>
      <c r="S457" s="166"/>
      <c r="T457" s="163"/>
    </row>
    <row r="458" ht="15.75" customHeight="1">
      <c r="A458" s="130">
        <v>8956.0</v>
      </c>
      <c r="B458" s="130">
        <v>3.375</v>
      </c>
      <c r="C458" s="130">
        <v>0.5625</v>
      </c>
      <c r="D458" s="162">
        <v>8.68</v>
      </c>
      <c r="E458" s="162">
        <v>15.22</v>
      </c>
      <c r="F458" s="162">
        <v>19.52</v>
      </c>
      <c r="G458" s="162">
        <v>4.774</v>
      </c>
      <c r="H458" s="162">
        <v>9.132</v>
      </c>
      <c r="I458" s="162">
        <v>5.856000000000001</v>
      </c>
      <c r="J458" s="162">
        <v>4.77</v>
      </c>
      <c r="K458" s="130">
        <v>95.0</v>
      </c>
      <c r="L458" s="164"/>
      <c r="M458" s="165"/>
      <c r="N458" s="162"/>
      <c r="O458" s="162"/>
      <c r="P458" s="162"/>
      <c r="Q458" s="166"/>
      <c r="S458" s="166"/>
      <c r="T458" s="163"/>
    </row>
    <row r="459" ht="15.75" customHeight="1">
      <c r="A459" s="130">
        <v>8963.0</v>
      </c>
      <c r="B459" s="130">
        <v>2.0</v>
      </c>
      <c r="C459" s="130">
        <v>0.5</v>
      </c>
      <c r="D459" s="162">
        <v>4.55</v>
      </c>
      <c r="E459" s="162">
        <v>8.92</v>
      </c>
      <c r="F459" s="162">
        <v>12.19</v>
      </c>
      <c r="G459" s="162">
        <v>2.5025</v>
      </c>
      <c r="H459" s="162">
        <v>5.351999999999999</v>
      </c>
      <c r="I459" s="162">
        <v>3.6570000000000005</v>
      </c>
      <c r="J459" s="162">
        <v>2.5</v>
      </c>
      <c r="K459" s="130">
        <v>215.0</v>
      </c>
      <c r="L459" s="164"/>
      <c r="M459" s="165"/>
      <c r="N459" s="162"/>
      <c r="O459" s="162"/>
      <c r="P459" s="162"/>
      <c r="Q459" s="166"/>
      <c r="S459" s="166"/>
      <c r="T459" s="163"/>
    </row>
    <row r="460" ht="15.75" customHeight="1">
      <c r="A460" s="130">
        <v>8970.0</v>
      </c>
      <c r="B460" s="130">
        <v>1.375</v>
      </c>
      <c r="C460" s="130">
        <v>0.5625</v>
      </c>
      <c r="D460" s="162">
        <v>3.04</v>
      </c>
      <c r="E460" s="162">
        <v>5.99</v>
      </c>
      <c r="F460" s="162">
        <v>8.3</v>
      </c>
      <c r="G460" s="162">
        <v>1.6720000000000002</v>
      </c>
      <c r="H460" s="162">
        <v>3.594</v>
      </c>
      <c r="I460" s="162">
        <v>2.4900000000000007</v>
      </c>
      <c r="J460" s="162">
        <v>1.67</v>
      </c>
      <c r="K460" s="130">
        <v>380.0</v>
      </c>
      <c r="L460" s="164"/>
      <c r="M460" s="165"/>
      <c r="N460" s="162"/>
      <c r="O460" s="162"/>
      <c r="P460" s="162"/>
      <c r="Q460" s="166"/>
      <c r="S460" s="166"/>
      <c r="T460" s="163"/>
    </row>
    <row r="461" ht="15.75" customHeight="1">
      <c r="A461" s="130">
        <v>8971.0</v>
      </c>
      <c r="B461" s="130">
        <v>1.625</v>
      </c>
      <c r="C461" s="130">
        <v>0.5625</v>
      </c>
      <c r="D461" s="162">
        <v>4.5</v>
      </c>
      <c r="E461" s="162">
        <v>8.72</v>
      </c>
      <c r="F461" s="162">
        <v>11.48</v>
      </c>
      <c r="G461" s="162">
        <v>2.475</v>
      </c>
      <c r="H461" s="162">
        <v>5.232</v>
      </c>
      <c r="I461" s="162">
        <v>3.444000000000001</v>
      </c>
      <c r="J461" s="162">
        <v>2.48</v>
      </c>
      <c r="K461" s="130">
        <v>200.0</v>
      </c>
      <c r="L461" s="164"/>
      <c r="M461" s="165"/>
      <c r="N461" s="162"/>
      <c r="O461" s="162"/>
      <c r="P461" s="162"/>
      <c r="Q461" s="166"/>
      <c r="S461" s="166"/>
      <c r="T461" s="163"/>
    </row>
    <row r="462" ht="15.75" customHeight="1">
      <c r="A462" s="130">
        <v>8981.0</v>
      </c>
      <c r="B462" s="130">
        <v>1.25</v>
      </c>
      <c r="C462" s="130">
        <v>0.375</v>
      </c>
      <c r="D462" s="162">
        <v>3.63</v>
      </c>
      <c r="E462" s="162">
        <v>7.16</v>
      </c>
      <c r="F462" s="162">
        <v>9.78</v>
      </c>
      <c r="G462" s="162">
        <v>1.9965000000000002</v>
      </c>
      <c r="H462" s="162">
        <v>4.296</v>
      </c>
      <c r="I462" s="162">
        <v>2.934</v>
      </c>
      <c r="J462" s="162">
        <v>2.0</v>
      </c>
      <c r="K462" s="130">
        <v>390.0</v>
      </c>
      <c r="L462" s="164"/>
      <c r="M462" s="165"/>
      <c r="N462" s="162"/>
      <c r="O462" s="162"/>
      <c r="P462" s="162"/>
      <c r="Q462" s="166"/>
      <c r="S462" s="166"/>
      <c r="T462" s="163"/>
    </row>
    <row r="463" ht="15.75" customHeight="1">
      <c r="A463" s="130">
        <v>8991.0</v>
      </c>
      <c r="B463" s="130">
        <v>1.75</v>
      </c>
      <c r="C463" s="130">
        <v>0.625</v>
      </c>
      <c r="D463" s="162">
        <v>3.77</v>
      </c>
      <c r="E463" s="162">
        <v>7.17</v>
      </c>
      <c r="F463" s="162">
        <v>9.67</v>
      </c>
      <c r="G463" s="162">
        <v>2.0735</v>
      </c>
      <c r="H463" s="162">
        <v>4.302</v>
      </c>
      <c r="I463" s="162">
        <v>2.9010000000000002</v>
      </c>
      <c r="J463" s="162">
        <v>2.07</v>
      </c>
      <c r="K463" s="130">
        <v>270.0</v>
      </c>
      <c r="L463" s="164"/>
      <c r="M463" s="165"/>
      <c r="N463" s="162"/>
      <c r="O463" s="162"/>
      <c r="P463" s="162"/>
      <c r="Q463" s="166"/>
      <c r="S463" s="166"/>
      <c r="T463" s="163"/>
    </row>
    <row r="464" ht="15.75" customHeight="1">
      <c r="A464" s="130">
        <v>8992.0</v>
      </c>
      <c r="B464" s="130">
        <v>2.375</v>
      </c>
      <c r="C464" s="130">
        <v>0.5625</v>
      </c>
      <c r="D464" s="162">
        <v>4.88</v>
      </c>
      <c r="E464" s="162">
        <v>8.83</v>
      </c>
      <c r="F464" s="162">
        <v>11.91</v>
      </c>
      <c r="G464" s="162">
        <v>2.684</v>
      </c>
      <c r="H464" s="162">
        <v>5.298</v>
      </c>
      <c r="I464" s="162">
        <v>3.5730000000000004</v>
      </c>
      <c r="J464" s="162">
        <v>2.68</v>
      </c>
      <c r="K464" s="130">
        <v>195.0</v>
      </c>
      <c r="L464" s="164"/>
      <c r="M464" s="165"/>
      <c r="N464" s="162"/>
      <c r="O464" s="162"/>
      <c r="P464" s="162"/>
      <c r="Q464" s="166"/>
      <c r="S464" s="166"/>
      <c r="T464" s="163"/>
    </row>
    <row r="465" ht="15.75" customHeight="1">
      <c r="A465" s="130">
        <v>8993.0</v>
      </c>
      <c r="B465" s="130">
        <v>1.125</v>
      </c>
      <c r="C465" s="130">
        <v>0.5625</v>
      </c>
      <c r="D465" s="162">
        <v>2.22</v>
      </c>
      <c r="E465" s="162">
        <v>4.82</v>
      </c>
      <c r="F465" s="162">
        <v>6.78</v>
      </c>
      <c r="G465" s="162">
        <v>1.2210000000000003</v>
      </c>
      <c r="H465" s="162">
        <v>2.892</v>
      </c>
      <c r="I465" s="162">
        <v>2.0340000000000003</v>
      </c>
      <c r="J465" s="162">
        <v>1.22</v>
      </c>
      <c r="K465" s="130">
        <v>390.0</v>
      </c>
      <c r="L465" s="164"/>
      <c r="M465" s="165"/>
      <c r="N465" s="162"/>
      <c r="O465" s="162"/>
      <c r="P465" s="162"/>
      <c r="Q465" s="166"/>
      <c r="S465" s="166"/>
      <c r="T465" s="163"/>
    </row>
    <row r="466" ht="15.75" customHeight="1">
      <c r="A466" s="130">
        <v>9002.0</v>
      </c>
      <c r="B466" s="130">
        <v>0.625</v>
      </c>
      <c r="C466" s="130">
        <v>0.0</v>
      </c>
      <c r="D466" s="162">
        <v>1.9</v>
      </c>
      <c r="E466" s="162">
        <v>4.17</v>
      </c>
      <c r="F466" s="162"/>
      <c r="G466" s="162">
        <v>1.045</v>
      </c>
      <c r="H466" s="162">
        <v>2.502</v>
      </c>
      <c r="I466" s="162">
        <v>0.0</v>
      </c>
      <c r="J466" s="162">
        <v>1.05</v>
      </c>
      <c r="K466" s="130">
        <v>540.0</v>
      </c>
      <c r="L466" s="164"/>
      <c r="M466" s="165"/>
      <c r="N466" s="162"/>
      <c r="O466" s="162"/>
      <c r="P466" s="162"/>
      <c r="Q466" s="166"/>
      <c r="S466" s="166"/>
      <c r="T466" s="163"/>
    </row>
    <row r="467" ht="15.75" customHeight="1">
      <c r="A467" s="130">
        <v>9003.0</v>
      </c>
      <c r="B467" s="130">
        <v>0.625</v>
      </c>
      <c r="C467" s="130">
        <v>0.0</v>
      </c>
      <c r="D467" s="162">
        <v>2.0</v>
      </c>
      <c r="E467" s="162">
        <v>4.34</v>
      </c>
      <c r="F467" s="162"/>
      <c r="G467" s="162">
        <v>1.1</v>
      </c>
      <c r="H467" s="162">
        <v>2.6039999999999996</v>
      </c>
      <c r="I467" s="162">
        <v>0.0</v>
      </c>
      <c r="J467" s="162">
        <v>1.1</v>
      </c>
      <c r="K467" s="130">
        <v>440.0</v>
      </c>
      <c r="L467" s="164"/>
      <c r="M467" s="165"/>
      <c r="N467" s="162"/>
      <c r="O467" s="162"/>
      <c r="P467" s="162"/>
      <c r="Q467" s="166"/>
      <c r="S467" s="166"/>
      <c r="T467" s="163"/>
    </row>
    <row r="468" ht="15.75" customHeight="1">
      <c r="A468" s="130">
        <v>9005.0</v>
      </c>
      <c r="B468" s="130">
        <v>1.75</v>
      </c>
      <c r="C468" s="130">
        <v>0.5625</v>
      </c>
      <c r="D468" s="162">
        <v>6.05</v>
      </c>
      <c r="E468" s="162">
        <v>11.05</v>
      </c>
      <c r="F468" s="162">
        <v>14.46</v>
      </c>
      <c r="G468" s="162">
        <v>3.3275</v>
      </c>
      <c r="H468" s="162">
        <v>6.63</v>
      </c>
      <c r="I468" s="162">
        <v>4.338000000000001</v>
      </c>
      <c r="J468" s="162">
        <v>3.33</v>
      </c>
      <c r="K468" s="130">
        <v>170.0</v>
      </c>
      <c r="L468" s="164"/>
      <c r="M468" s="165"/>
      <c r="N468" s="162"/>
      <c r="O468" s="162"/>
      <c r="P468" s="162"/>
      <c r="Q468" s="166"/>
      <c r="S468" s="166"/>
      <c r="T468" s="163"/>
    </row>
    <row r="469" ht="15.75" customHeight="1">
      <c r="A469" s="130">
        <v>9027.0</v>
      </c>
      <c r="B469" s="130">
        <v>1.125</v>
      </c>
      <c r="C469" s="130">
        <v>0.5</v>
      </c>
      <c r="D469" s="162">
        <v>3.49</v>
      </c>
      <c r="E469" s="162">
        <v>6.76</v>
      </c>
      <c r="F469" s="162">
        <v>9.15</v>
      </c>
      <c r="G469" s="162">
        <v>1.9195000000000002</v>
      </c>
      <c r="H469" s="162">
        <v>4.056</v>
      </c>
      <c r="I469" s="162">
        <v>2.7450000000000006</v>
      </c>
      <c r="J469" s="162">
        <v>1.92</v>
      </c>
      <c r="K469" s="130">
        <v>285.0</v>
      </c>
      <c r="L469" s="164"/>
      <c r="M469" s="165"/>
      <c r="N469" s="162"/>
      <c r="O469" s="162"/>
      <c r="P469" s="162"/>
      <c r="Q469" s="166"/>
      <c r="S469" s="166"/>
      <c r="T469" s="163"/>
    </row>
    <row r="470" ht="15.75" customHeight="1">
      <c r="A470" s="130">
        <v>9028.0</v>
      </c>
      <c r="B470" s="130">
        <v>1.125</v>
      </c>
      <c r="C470" s="130">
        <v>0.5</v>
      </c>
      <c r="D470" s="162">
        <v>3.56</v>
      </c>
      <c r="E470" s="162">
        <v>6.83</v>
      </c>
      <c r="F470" s="162">
        <v>9.21</v>
      </c>
      <c r="G470" s="162">
        <v>1.9580000000000002</v>
      </c>
      <c r="H470" s="162">
        <v>4.098</v>
      </c>
      <c r="I470" s="162">
        <v>2.763000000000001</v>
      </c>
      <c r="J470" s="162">
        <v>1.96</v>
      </c>
      <c r="K470" s="130">
        <v>275.0</v>
      </c>
      <c r="L470" s="164"/>
      <c r="M470" s="165"/>
      <c r="N470" s="162"/>
      <c r="O470" s="162"/>
      <c r="P470" s="162"/>
      <c r="Q470" s="166"/>
      <c r="S470" s="166"/>
      <c r="T470" s="163"/>
    </row>
    <row r="471" ht="15.75" customHeight="1">
      <c r="A471" s="130">
        <v>9030.0</v>
      </c>
      <c r="B471" s="130">
        <v>1.125</v>
      </c>
      <c r="C471" s="130">
        <v>0.5</v>
      </c>
      <c r="D471" s="162">
        <v>2.69</v>
      </c>
      <c r="E471" s="162">
        <v>5.67</v>
      </c>
      <c r="F471" s="162">
        <v>7.84</v>
      </c>
      <c r="G471" s="162">
        <v>1.4795</v>
      </c>
      <c r="H471" s="162">
        <v>3.4019999999999997</v>
      </c>
      <c r="I471" s="162">
        <v>2.3520000000000003</v>
      </c>
      <c r="J471" s="162">
        <v>1.48</v>
      </c>
      <c r="K471" s="130">
        <v>490.0</v>
      </c>
      <c r="L471" s="164"/>
      <c r="M471" s="165"/>
      <c r="N471" s="162"/>
      <c r="O471" s="162"/>
      <c r="P471" s="162"/>
      <c r="Q471" s="166"/>
      <c r="S471" s="166"/>
      <c r="T471" s="163"/>
    </row>
    <row r="472" ht="15.75" customHeight="1">
      <c r="A472" s="130">
        <v>9033.0</v>
      </c>
      <c r="B472" s="130">
        <v>1.875</v>
      </c>
      <c r="C472" s="130">
        <v>0.5625</v>
      </c>
      <c r="D472" s="162">
        <v>6.18</v>
      </c>
      <c r="E472" s="162">
        <v>11.16</v>
      </c>
      <c r="F472" s="162">
        <v>14.52</v>
      </c>
      <c r="G472" s="162">
        <v>3.399</v>
      </c>
      <c r="H472" s="162">
        <v>6.696</v>
      </c>
      <c r="I472" s="162">
        <v>4.356000000000001</v>
      </c>
      <c r="J472" s="162">
        <v>3.4</v>
      </c>
      <c r="K472" s="130">
        <v>195.0</v>
      </c>
      <c r="L472" s="164"/>
      <c r="M472" s="165"/>
      <c r="N472" s="162"/>
      <c r="O472" s="162"/>
      <c r="P472" s="162"/>
      <c r="Q472" s="166"/>
      <c r="S472" s="166"/>
      <c r="T472" s="163"/>
    </row>
    <row r="473" ht="15.75" customHeight="1">
      <c r="A473" s="130">
        <v>9035.0</v>
      </c>
      <c r="B473" s="130">
        <v>1.875</v>
      </c>
      <c r="C473" s="130">
        <v>0.5625</v>
      </c>
      <c r="D473" s="162">
        <v>4.59</v>
      </c>
      <c r="E473" s="162">
        <v>8.6</v>
      </c>
      <c r="F473" s="162">
        <v>11.25</v>
      </c>
      <c r="G473" s="162">
        <v>2.5245</v>
      </c>
      <c r="H473" s="162">
        <v>5.159999999999999</v>
      </c>
      <c r="I473" s="162">
        <v>3.3750000000000004</v>
      </c>
      <c r="J473" s="162">
        <v>2.52</v>
      </c>
      <c r="K473" s="130">
        <v>285.0</v>
      </c>
      <c r="L473" s="164"/>
      <c r="M473" s="165"/>
      <c r="N473" s="162"/>
      <c r="O473" s="162"/>
      <c r="P473" s="162"/>
      <c r="Q473" s="166"/>
      <c r="S473" s="166"/>
      <c r="T473" s="163"/>
    </row>
    <row r="474" ht="15.75" customHeight="1">
      <c r="A474" s="130">
        <v>9058.0</v>
      </c>
      <c r="B474" s="130">
        <v>0.5</v>
      </c>
      <c r="C474" s="130">
        <v>0.0</v>
      </c>
      <c r="D474" s="162">
        <v>1.69</v>
      </c>
      <c r="E474" s="162">
        <v>3.78</v>
      </c>
      <c r="F474" s="162"/>
      <c r="G474" s="162">
        <v>0.9295</v>
      </c>
      <c r="H474" s="162">
        <v>2.268</v>
      </c>
      <c r="I474" s="162">
        <v>0.0</v>
      </c>
      <c r="J474" s="162">
        <v>0.93</v>
      </c>
      <c r="K474" s="130">
        <v>765.0</v>
      </c>
      <c r="L474" s="164"/>
      <c r="M474" s="165"/>
      <c r="N474" s="162"/>
      <c r="O474" s="162"/>
      <c r="P474" s="162"/>
      <c r="Q474" s="166"/>
      <c r="S474" s="166"/>
      <c r="T474" s="163"/>
    </row>
    <row r="475" ht="15.75" customHeight="1">
      <c r="A475" s="130">
        <v>9059.0</v>
      </c>
      <c r="B475" s="130">
        <v>0.5</v>
      </c>
      <c r="C475" s="130">
        <v>0.0</v>
      </c>
      <c r="D475" s="162">
        <v>1.69</v>
      </c>
      <c r="E475" s="162">
        <v>3.78</v>
      </c>
      <c r="F475" s="162"/>
      <c r="G475" s="162">
        <v>0.9295</v>
      </c>
      <c r="H475" s="162">
        <v>2.268</v>
      </c>
      <c r="I475" s="162">
        <v>0.0</v>
      </c>
      <c r="J475" s="162">
        <v>0.93</v>
      </c>
      <c r="K475" s="130">
        <v>355.0</v>
      </c>
      <c r="L475" s="164"/>
      <c r="M475" s="165"/>
      <c r="N475" s="162"/>
      <c r="O475" s="162"/>
      <c r="P475" s="162"/>
      <c r="Q475" s="166"/>
      <c r="S475" s="166"/>
      <c r="T475" s="163"/>
    </row>
    <row r="476" ht="15.75" customHeight="1">
      <c r="A476" s="130">
        <v>9073.0</v>
      </c>
      <c r="B476" s="130">
        <v>0.75</v>
      </c>
      <c r="C476" s="130">
        <v>0.375</v>
      </c>
      <c r="D476" s="162">
        <v>3.77</v>
      </c>
      <c r="E476" s="162">
        <v>7.18</v>
      </c>
      <c r="F476" s="162">
        <v>9.77</v>
      </c>
      <c r="G476" s="162">
        <v>2.0735</v>
      </c>
      <c r="H476" s="162">
        <v>4.308</v>
      </c>
      <c r="I476" s="162">
        <v>2.9310000000000005</v>
      </c>
      <c r="J476" s="162">
        <v>2.07</v>
      </c>
      <c r="K476" s="130">
        <v>565.0</v>
      </c>
      <c r="L476" s="164"/>
      <c r="M476" s="165"/>
      <c r="N476" s="162"/>
      <c r="O476" s="162"/>
      <c r="P476" s="162"/>
      <c r="Q476" s="166"/>
      <c r="S476" s="166"/>
      <c r="T476" s="163"/>
    </row>
    <row r="477" ht="15.75" customHeight="1">
      <c r="A477" s="130">
        <v>9074.0</v>
      </c>
      <c r="B477" s="130">
        <v>1.125</v>
      </c>
      <c r="C477" s="130">
        <v>0.375</v>
      </c>
      <c r="D477" s="162">
        <v>4.91</v>
      </c>
      <c r="E477" s="162">
        <v>9.31</v>
      </c>
      <c r="F477" s="162">
        <v>12.41</v>
      </c>
      <c r="G477" s="162">
        <v>2.7005000000000003</v>
      </c>
      <c r="H477" s="162">
        <v>5.586</v>
      </c>
      <c r="I477" s="162">
        <v>3.7230000000000008</v>
      </c>
      <c r="J477" s="162">
        <v>2.7</v>
      </c>
      <c r="K477" s="130">
        <v>350.0</v>
      </c>
      <c r="L477" s="164"/>
      <c r="M477" s="165"/>
      <c r="N477" s="162"/>
      <c r="O477" s="162"/>
      <c r="P477" s="162"/>
      <c r="Q477" s="166"/>
      <c r="S477" s="166"/>
      <c r="T477" s="163"/>
    </row>
    <row r="478" ht="15.75" customHeight="1">
      <c r="A478" s="130">
        <v>9088.0</v>
      </c>
      <c r="B478" s="130">
        <v>3.375</v>
      </c>
      <c r="C478" s="130">
        <v>0.5625</v>
      </c>
      <c r="D478" s="162">
        <v>8.68</v>
      </c>
      <c r="E478" s="162">
        <v>15.22</v>
      </c>
      <c r="F478" s="162">
        <v>19.52</v>
      </c>
      <c r="G478" s="162">
        <v>4.774</v>
      </c>
      <c r="H478" s="162">
        <v>9.132</v>
      </c>
      <c r="I478" s="162">
        <v>5.856000000000001</v>
      </c>
      <c r="J478" s="162">
        <v>4.77</v>
      </c>
      <c r="K478" s="130">
        <v>95.0</v>
      </c>
      <c r="L478" s="164"/>
      <c r="M478" s="165"/>
      <c r="N478" s="162"/>
      <c r="O478" s="162"/>
      <c r="P478" s="162"/>
      <c r="Q478" s="166"/>
      <c r="S478" s="166"/>
      <c r="T478" s="163"/>
    </row>
    <row r="479" ht="15.75" customHeight="1">
      <c r="A479" s="130">
        <v>9106.0</v>
      </c>
      <c r="B479" s="130">
        <v>1.5</v>
      </c>
      <c r="C479" s="130">
        <v>0.375</v>
      </c>
      <c r="D479" s="162">
        <v>4.89</v>
      </c>
      <c r="E479" s="162">
        <v>8.96</v>
      </c>
      <c r="F479" s="162">
        <v>11.98</v>
      </c>
      <c r="G479" s="162">
        <v>2.6895000000000002</v>
      </c>
      <c r="H479" s="162">
        <v>5.376</v>
      </c>
      <c r="I479" s="162">
        <v>3.5940000000000007</v>
      </c>
      <c r="J479" s="162">
        <v>2.69</v>
      </c>
      <c r="K479" s="130">
        <v>140.0</v>
      </c>
      <c r="L479" s="164"/>
      <c r="M479" s="165"/>
      <c r="N479" s="162"/>
      <c r="O479" s="162"/>
      <c r="P479" s="162"/>
      <c r="Q479" s="166"/>
      <c r="S479" s="166"/>
      <c r="T479" s="163"/>
    </row>
    <row r="480" ht="15.75" customHeight="1">
      <c r="A480" s="130">
        <v>9125.0</v>
      </c>
      <c r="B480" s="130">
        <v>3.125</v>
      </c>
      <c r="C480" s="130">
        <v>1.0</v>
      </c>
      <c r="D480" s="162">
        <v>9.76</v>
      </c>
      <c r="E480" s="162">
        <v>16.57</v>
      </c>
      <c r="F480" s="162">
        <v>21.12</v>
      </c>
      <c r="G480" s="162">
        <v>5.368</v>
      </c>
      <c r="H480" s="162">
        <v>9.942</v>
      </c>
      <c r="I480" s="162">
        <v>6.336000000000001</v>
      </c>
      <c r="J480" s="162">
        <v>5.37</v>
      </c>
      <c r="K480" s="130">
        <v>95.0</v>
      </c>
      <c r="L480" s="164"/>
      <c r="M480" s="165"/>
      <c r="N480" s="162"/>
      <c r="O480" s="162"/>
      <c r="P480" s="162"/>
      <c r="Q480" s="166"/>
      <c r="S480" s="166"/>
      <c r="T480" s="163"/>
    </row>
    <row r="481" ht="15.75" customHeight="1">
      <c r="A481" s="130">
        <v>9135.0</v>
      </c>
      <c r="B481" s="130">
        <v>0.75</v>
      </c>
      <c r="C481" s="130">
        <v>0.5</v>
      </c>
      <c r="D481" s="162">
        <v>2.99</v>
      </c>
      <c r="E481" s="162">
        <v>6.13</v>
      </c>
      <c r="F481" s="162">
        <v>8.45</v>
      </c>
      <c r="G481" s="162">
        <v>1.6445000000000003</v>
      </c>
      <c r="H481" s="162">
        <v>3.678</v>
      </c>
      <c r="I481" s="162">
        <v>2.535</v>
      </c>
      <c r="J481" s="162">
        <v>1.64</v>
      </c>
      <c r="K481" s="130">
        <v>440.0</v>
      </c>
      <c r="L481" s="164"/>
      <c r="M481" s="165"/>
      <c r="N481" s="162"/>
      <c r="O481" s="162"/>
      <c r="P481" s="162"/>
      <c r="Q481" s="166"/>
      <c r="S481" s="166"/>
      <c r="T481" s="163"/>
    </row>
    <row r="482" ht="15.75" customHeight="1">
      <c r="A482" s="130">
        <v>9136.0</v>
      </c>
      <c r="B482" s="130">
        <v>0.75</v>
      </c>
      <c r="C482" s="130">
        <v>0.5</v>
      </c>
      <c r="D482" s="162">
        <v>2.99</v>
      </c>
      <c r="E482" s="162">
        <v>6.13</v>
      </c>
      <c r="F482" s="162">
        <v>8.45</v>
      </c>
      <c r="G482" s="162">
        <v>1.6445000000000003</v>
      </c>
      <c r="H482" s="162">
        <v>3.678</v>
      </c>
      <c r="I482" s="162">
        <v>2.535</v>
      </c>
      <c r="J482" s="162">
        <v>1.64</v>
      </c>
      <c r="K482" s="130">
        <v>715.0</v>
      </c>
      <c r="L482" s="164"/>
      <c r="M482" s="165"/>
      <c r="N482" s="162"/>
      <c r="O482" s="162"/>
      <c r="P482" s="162"/>
      <c r="Q482" s="166"/>
      <c r="S482" s="166"/>
      <c r="T482" s="163"/>
    </row>
    <row r="483" ht="15.75" customHeight="1">
      <c r="A483" s="130">
        <v>9146.0</v>
      </c>
      <c r="B483" s="130">
        <v>3.625</v>
      </c>
      <c r="C483" s="130">
        <v>0.5625</v>
      </c>
      <c r="D483" s="162">
        <v>7.43</v>
      </c>
      <c r="E483" s="162">
        <v>14.07</v>
      </c>
      <c r="F483" s="162">
        <v>18.54</v>
      </c>
      <c r="G483" s="162">
        <v>4.0865</v>
      </c>
      <c r="H483" s="162">
        <v>8.442</v>
      </c>
      <c r="I483" s="162">
        <v>5.562</v>
      </c>
      <c r="J483" s="162">
        <v>4.09</v>
      </c>
      <c r="K483" s="130">
        <v>110.0</v>
      </c>
      <c r="L483" s="164"/>
      <c r="M483" s="165"/>
      <c r="N483" s="162"/>
      <c r="O483" s="162"/>
      <c r="P483" s="162"/>
      <c r="Q483" s="166"/>
      <c r="S483" s="166"/>
      <c r="T483" s="163"/>
    </row>
    <row r="484" ht="15.75" customHeight="1">
      <c r="A484" s="130">
        <v>9160.0</v>
      </c>
      <c r="B484" s="130">
        <v>0.75</v>
      </c>
      <c r="C484" s="130">
        <v>0.625</v>
      </c>
      <c r="D484" s="162">
        <v>2.12</v>
      </c>
      <c r="E484" s="162">
        <v>4.6</v>
      </c>
      <c r="F484" s="162">
        <v>6.47</v>
      </c>
      <c r="G484" s="162">
        <v>1.1660000000000001</v>
      </c>
      <c r="H484" s="162">
        <v>2.76</v>
      </c>
      <c r="I484" s="162">
        <v>1.9410000000000003</v>
      </c>
      <c r="J484" s="162">
        <v>1.17</v>
      </c>
      <c r="K484" s="130">
        <v>490.0</v>
      </c>
      <c r="L484" s="164"/>
      <c r="M484" s="165"/>
      <c r="N484" s="162"/>
      <c r="O484" s="162"/>
      <c r="P484" s="162"/>
      <c r="Q484" s="166"/>
      <c r="S484" s="166"/>
      <c r="T484" s="163"/>
    </row>
    <row r="485" ht="15.75" customHeight="1">
      <c r="A485" s="130">
        <v>9161.0</v>
      </c>
      <c r="B485" s="130">
        <v>0.75</v>
      </c>
      <c r="C485" s="130">
        <v>0.625</v>
      </c>
      <c r="D485" s="162">
        <v>2.12</v>
      </c>
      <c r="E485" s="162">
        <v>4.6</v>
      </c>
      <c r="F485" s="162">
        <v>6.47</v>
      </c>
      <c r="G485" s="162">
        <v>1.1660000000000001</v>
      </c>
      <c r="H485" s="162">
        <v>2.76</v>
      </c>
      <c r="I485" s="162">
        <v>1.9410000000000003</v>
      </c>
      <c r="J485" s="162">
        <v>1.17</v>
      </c>
      <c r="K485" s="130">
        <v>510.0</v>
      </c>
      <c r="L485" s="164"/>
      <c r="M485" s="165"/>
      <c r="N485" s="162"/>
      <c r="O485" s="162"/>
      <c r="P485" s="162"/>
      <c r="Q485" s="166"/>
      <c r="S485" s="166"/>
      <c r="T485" s="163"/>
    </row>
    <row r="486" ht="15.75" customHeight="1">
      <c r="A486" s="130">
        <v>9163.0</v>
      </c>
      <c r="B486" s="130">
        <v>0.75</v>
      </c>
      <c r="C486" s="130">
        <v>0.625</v>
      </c>
      <c r="D486" s="162">
        <v>2.21</v>
      </c>
      <c r="E486" s="162">
        <v>4.72</v>
      </c>
      <c r="F486" s="162">
        <v>6.64</v>
      </c>
      <c r="G486" s="162">
        <v>1.2155</v>
      </c>
      <c r="H486" s="162">
        <v>2.832</v>
      </c>
      <c r="I486" s="162">
        <v>1.9920000000000002</v>
      </c>
      <c r="J486" s="162">
        <v>1.22</v>
      </c>
      <c r="K486" s="130">
        <v>520.0</v>
      </c>
      <c r="L486" s="164"/>
      <c r="M486" s="165"/>
      <c r="N486" s="162"/>
      <c r="O486" s="162"/>
      <c r="P486" s="162"/>
      <c r="Q486" s="166"/>
      <c r="S486" s="166"/>
      <c r="T486" s="163"/>
    </row>
    <row r="487" ht="15.75" customHeight="1">
      <c r="A487" s="130">
        <v>9164.0</v>
      </c>
      <c r="B487" s="130">
        <v>0.75</v>
      </c>
      <c r="C487" s="130">
        <v>0.375</v>
      </c>
      <c r="D487" s="162">
        <v>1.74</v>
      </c>
      <c r="E487" s="162">
        <v>3.9</v>
      </c>
      <c r="F487" s="162">
        <v>5.62</v>
      </c>
      <c r="G487" s="162">
        <v>0.9570000000000001</v>
      </c>
      <c r="H487" s="162">
        <v>2.34</v>
      </c>
      <c r="I487" s="162">
        <v>1.6860000000000004</v>
      </c>
      <c r="J487" s="162">
        <v>0.96</v>
      </c>
      <c r="K487" s="130">
        <v>1005.0</v>
      </c>
      <c r="L487" s="164"/>
      <c r="M487" s="165"/>
      <c r="N487" s="162"/>
      <c r="O487" s="162"/>
      <c r="P487" s="162"/>
      <c r="Q487" s="166"/>
      <c r="S487" s="166"/>
      <c r="T487" s="163"/>
    </row>
    <row r="488" ht="15.75" customHeight="1">
      <c r="A488" s="130">
        <v>9169.0</v>
      </c>
      <c r="B488" s="130">
        <v>0.75</v>
      </c>
      <c r="C488" s="130">
        <v>0.5</v>
      </c>
      <c r="D488" s="162">
        <v>2.01</v>
      </c>
      <c r="E488" s="162">
        <v>4.64</v>
      </c>
      <c r="F488" s="162">
        <v>6.43</v>
      </c>
      <c r="G488" s="162">
        <v>1.1055</v>
      </c>
      <c r="H488" s="162">
        <v>2.784</v>
      </c>
      <c r="I488" s="162">
        <v>1.9290000000000003</v>
      </c>
      <c r="J488" s="162">
        <v>1.11</v>
      </c>
      <c r="K488" s="130">
        <v>550.0</v>
      </c>
      <c r="L488" s="164"/>
      <c r="M488" s="165"/>
      <c r="N488" s="162"/>
      <c r="O488" s="162"/>
      <c r="P488" s="162"/>
      <c r="Q488" s="166"/>
      <c r="S488" s="166"/>
      <c r="T488" s="163"/>
    </row>
    <row r="489" ht="15.75" customHeight="1">
      <c r="A489" s="130">
        <v>9172.0</v>
      </c>
      <c r="B489" s="130">
        <v>1.0</v>
      </c>
      <c r="C489" s="130">
        <v>1.0625</v>
      </c>
      <c r="D489" s="162">
        <v>4.7</v>
      </c>
      <c r="E489" s="162">
        <v>8.6</v>
      </c>
      <c r="F489" s="162">
        <v>11.33</v>
      </c>
      <c r="G489" s="162">
        <v>2.5850000000000004</v>
      </c>
      <c r="H489" s="162">
        <v>5.159999999999999</v>
      </c>
      <c r="I489" s="162">
        <v>3.3990000000000005</v>
      </c>
      <c r="J489" s="162">
        <v>2.59</v>
      </c>
      <c r="K489" s="130">
        <v>195.0</v>
      </c>
      <c r="L489" s="164"/>
      <c r="M489" s="165"/>
      <c r="N489" s="162"/>
      <c r="O489" s="162"/>
      <c r="P489" s="162"/>
      <c r="Q489" s="166"/>
      <c r="S489" s="166"/>
      <c r="T489" s="163"/>
    </row>
    <row r="490" ht="15.75" customHeight="1">
      <c r="A490" s="130">
        <v>9174.0</v>
      </c>
      <c r="B490" s="130">
        <v>1.875</v>
      </c>
      <c r="C490" s="130">
        <v>0.5625</v>
      </c>
      <c r="D490" s="162">
        <v>4.72</v>
      </c>
      <c r="E490" s="162">
        <v>8.65</v>
      </c>
      <c r="F490" s="162">
        <v>11.36</v>
      </c>
      <c r="G490" s="162">
        <v>2.596</v>
      </c>
      <c r="H490" s="162">
        <v>5.19</v>
      </c>
      <c r="I490" s="162">
        <v>3.4080000000000004</v>
      </c>
      <c r="J490" s="162">
        <v>2.6</v>
      </c>
      <c r="K490" s="130">
        <v>215.0</v>
      </c>
      <c r="L490" s="164"/>
      <c r="M490" s="165"/>
      <c r="N490" s="162"/>
      <c r="O490" s="162"/>
      <c r="P490" s="162"/>
      <c r="Q490" s="166"/>
      <c r="S490" s="166"/>
      <c r="T490" s="163"/>
    </row>
    <row r="491" ht="15.75" customHeight="1">
      <c r="A491" s="130">
        <v>9202.0</v>
      </c>
      <c r="B491" s="130">
        <v>1.5</v>
      </c>
      <c r="C491" s="130">
        <v>0.625</v>
      </c>
      <c r="D491" s="162">
        <v>4.4</v>
      </c>
      <c r="E491" s="162">
        <v>7.97</v>
      </c>
      <c r="F491" s="162">
        <v>10.71</v>
      </c>
      <c r="G491" s="162">
        <v>2.4200000000000004</v>
      </c>
      <c r="H491" s="162">
        <v>4.782</v>
      </c>
      <c r="I491" s="162">
        <v>3.2130000000000005</v>
      </c>
      <c r="J491" s="162">
        <v>2.42</v>
      </c>
      <c r="K491" s="130">
        <v>215.0</v>
      </c>
      <c r="L491" s="164"/>
      <c r="M491" s="165"/>
      <c r="N491" s="162"/>
      <c r="O491" s="162"/>
      <c r="P491" s="162"/>
      <c r="Q491" s="166"/>
      <c r="S491" s="166"/>
      <c r="T491" s="163"/>
    </row>
    <row r="492" ht="15.75" customHeight="1">
      <c r="A492" s="130">
        <v>9204.0</v>
      </c>
      <c r="B492" s="130">
        <v>3.625</v>
      </c>
      <c r="C492" s="130">
        <v>0.5625</v>
      </c>
      <c r="D492" s="162">
        <v>7.22</v>
      </c>
      <c r="E492" s="162">
        <v>12.84</v>
      </c>
      <c r="F492" s="162">
        <v>16.62</v>
      </c>
      <c r="G492" s="162">
        <v>3.971</v>
      </c>
      <c r="H492" s="162">
        <v>7.704</v>
      </c>
      <c r="I492" s="162">
        <v>4.986000000000001</v>
      </c>
      <c r="J492" s="162">
        <v>3.97</v>
      </c>
      <c r="K492" s="130">
        <v>110.0</v>
      </c>
      <c r="L492" s="164"/>
      <c r="M492" s="165"/>
      <c r="N492" s="162"/>
      <c r="O492" s="162"/>
      <c r="P492" s="162"/>
      <c r="Q492" s="166"/>
      <c r="S492" s="166"/>
      <c r="T492" s="163"/>
    </row>
    <row r="493" ht="15.75" customHeight="1">
      <c r="A493" s="130">
        <v>9213.0</v>
      </c>
      <c r="B493" s="130">
        <v>1.125</v>
      </c>
      <c r="C493" s="130">
        <v>0.3125</v>
      </c>
      <c r="D493" s="162">
        <v>2.56</v>
      </c>
      <c r="E493" s="162">
        <v>5.43</v>
      </c>
      <c r="F493" s="162">
        <v>7.54</v>
      </c>
      <c r="G493" s="162">
        <v>1.4080000000000001</v>
      </c>
      <c r="H493" s="162">
        <v>3.2579999999999996</v>
      </c>
      <c r="I493" s="162">
        <v>2.2620000000000005</v>
      </c>
      <c r="J493" s="162">
        <v>1.41</v>
      </c>
      <c r="K493" s="130">
        <v>700.0</v>
      </c>
      <c r="L493" s="164"/>
      <c r="M493" s="165"/>
      <c r="N493" s="162"/>
      <c r="O493" s="162"/>
      <c r="P493" s="162"/>
      <c r="Q493" s="166"/>
      <c r="S493" s="166"/>
      <c r="T493" s="163"/>
    </row>
    <row r="494" ht="15.75" customHeight="1">
      <c r="A494" s="130">
        <v>9220.0</v>
      </c>
      <c r="B494" s="130">
        <v>0.875</v>
      </c>
      <c r="C494" s="130">
        <v>0.625</v>
      </c>
      <c r="D494" s="162">
        <v>2.23</v>
      </c>
      <c r="E494" s="162">
        <v>4.76</v>
      </c>
      <c r="F494" s="162">
        <v>6.74</v>
      </c>
      <c r="G494" s="162">
        <v>1.2265000000000001</v>
      </c>
      <c r="H494" s="162">
        <v>2.856</v>
      </c>
      <c r="I494" s="162">
        <v>2.0220000000000002</v>
      </c>
      <c r="J494" s="162">
        <v>1.23</v>
      </c>
      <c r="K494" s="130">
        <v>410.0</v>
      </c>
      <c r="L494" s="164"/>
      <c r="M494" s="165"/>
      <c r="N494" s="162"/>
      <c r="O494" s="162"/>
      <c r="P494" s="162"/>
      <c r="Q494" s="166"/>
      <c r="S494" s="166"/>
      <c r="T494" s="163"/>
    </row>
    <row r="495" ht="15.75" customHeight="1">
      <c r="A495" s="130">
        <v>9244.0</v>
      </c>
      <c r="B495" s="130">
        <v>2.75</v>
      </c>
      <c r="C495" s="130">
        <v>0.3125</v>
      </c>
      <c r="D495" s="162">
        <v>7.67</v>
      </c>
      <c r="E495" s="162">
        <v>13.37</v>
      </c>
      <c r="F495" s="162">
        <v>17.38</v>
      </c>
      <c r="G495" s="162">
        <v>4.218500000000001</v>
      </c>
      <c r="H495" s="162">
        <v>8.021999999999998</v>
      </c>
      <c r="I495" s="162">
        <v>5.214</v>
      </c>
      <c r="J495" s="162">
        <v>4.22</v>
      </c>
      <c r="K495" s="130">
        <v>140.0</v>
      </c>
      <c r="L495" s="164"/>
      <c r="M495" s="165"/>
      <c r="N495" s="162"/>
      <c r="O495" s="162"/>
      <c r="P495" s="162"/>
      <c r="Q495" s="166"/>
      <c r="S495" s="166"/>
      <c r="T495" s="163"/>
    </row>
    <row r="496" ht="15.75" customHeight="1">
      <c r="A496" s="130">
        <v>9268.0</v>
      </c>
      <c r="B496" s="130">
        <v>1.0</v>
      </c>
      <c r="C496" s="130">
        <v>0.4375</v>
      </c>
      <c r="D496" s="162">
        <v>1.97</v>
      </c>
      <c r="E496" s="162">
        <v>4.34</v>
      </c>
      <c r="F496" s="162">
        <v>5.88</v>
      </c>
      <c r="G496" s="162">
        <v>1.0835000000000001</v>
      </c>
      <c r="H496" s="162">
        <v>2.6039999999999996</v>
      </c>
      <c r="I496" s="162">
        <v>1.7640000000000002</v>
      </c>
      <c r="J496" s="162">
        <v>1.08</v>
      </c>
      <c r="K496" s="130">
        <v>450.0</v>
      </c>
      <c r="L496" s="164"/>
      <c r="M496" s="165"/>
      <c r="N496" s="162"/>
      <c r="O496" s="162"/>
      <c r="P496" s="162"/>
      <c r="Q496" s="166"/>
      <c r="S496" s="166"/>
      <c r="T496" s="163"/>
    </row>
    <row r="497" ht="15.75" customHeight="1">
      <c r="A497" s="130">
        <v>9272.0</v>
      </c>
      <c r="B497" s="130">
        <v>1.125</v>
      </c>
      <c r="C497" s="130">
        <v>0.5625</v>
      </c>
      <c r="D497" s="162">
        <v>3.51</v>
      </c>
      <c r="E497" s="162">
        <v>7.26</v>
      </c>
      <c r="F497" s="162">
        <v>10.01</v>
      </c>
      <c r="G497" s="162">
        <v>1.9305</v>
      </c>
      <c r="H497" s="162">
        <v>4.356</v>
      </c>
      <c r="I497" s="162">
        <v>3.0030000000000006</v>
      </c>
      <c r="J497" s="162">
        <v>1.93</v>
      </c>
      <c r="K497" s="130">
        <v>280.0</v>
      </c>
      <c r="L497" s="164"/>
      <c r="M497" s="165"/>
      <c r="N497" s="162"/>
      <c r="O497" s="162"/>
      <c r="P497" s="162"/>
      <c r="Q497" s="166"/>
      <c r="S497" s="166"/>
      <c r="T497" s="163"/>
    </row>
    <row r="498" ht="15.75" customHeight="1">
      <c r="A498" s="130">
        <v>9273.0</v>
      </c>
      <c r="B498" s="130">
        <v>1.125</v>
      </c>
      <c r="C498" s="130">
        <v>0.5625</v>
      </c>
      <c r="D498" s="162">
        <v>3.51</v>
      </c>
      <c r="E498" s="162">
        <v>7.26</v>
      </c>
      <c r="F498" s="162">
        <v>10.01</v>
      </c>
      <c r="G498" s="162">
        <v>1.9305</v>
      </c>
      <c r="H498" s="162">
        <v>4.356</v>
      </c>
      <c r="I498" s="162">
        <v>3.0030000000000006</v>
      </c>
      <c r="J498" s="162">
        <v>1.93</v>
      </c>
      <c r="K498" s="130">
        <v>260.0</v>
      </c>
      <c r="L498" s="164"/>
      <c r="M498" s="165"/>
      <c r="N498" s="162"/>
      <c r="O498" s="162"/>
      <c r="P498" s="162"/>
      <c r="Q498" s="166"/>
      <c r="S498" s="166"/>
      <c r="T498" s="163"/>
    </row>
    <row r="499" ht="15.75" customHeight="1">
      <c r="A499" s="130">
        <v>9274.0</v>
      </c>
      <c r="B499" s="130">
        <v>1.125</v>
      </c>
      <c r="C499" s="130">
        <v>0.5625</v>
      </c>
      <c r="D499" s="162">
        <v>2.44</v>
      </c>
      <c r="E499" s="162">
        <v>5.18</v>
      </c>
      <c r="F499" s="162">
        <v>7.14</v>
      </c>
      <c r="G499" s="162">
        <v>1.342</v>
      </c>
      <c r="H499" s="162">
        <v>3.1079999999999997</v>
      </c>
      <c r="I499" s="162">
        <v>2.1420000000000003</v>
      </c>
      <c r="J499" s="162">
        <v>1.34</v>
      </c>
      <c r="K499" s="130">
        <v>390.0</v>
      </c>
      <c r="L499" s="164"/>
      <c r="M499" s="165"/>
      <c r="N499" s="162"/>
      <c r="O499" s="162"/>
      <c r="P499" s="162"/>
      <c r="Q499" s="166"/>
      <c r="S499" s="166"/>
      <c r="T499" s="163"/>
    </row>
    <row r="500" ht="15.75" customHeight="1">
      <c r="A500" s="130">
        <v>9278.0</v>
      </c>
      <c r="B500" s="130">
        <v>1.125</v>
      </c>
      <c r="C500" s="130">
        <v>0.5625</v>
      </c>
      <c r="D500" s="162">
        <v>2.54</v>
      </c>
      <c r="E500" s="162">
        <v>5.31</v>
      </c>
      <c r="F500" s="162">
        <v>7.32</v>
      </c>
      <c r="G500" s="162">
        <v>1.3970000000000002</v>
      </c>
      <c r="H500" s="162">
        <v>3.1859999999999995</v>
      </c>
      <c r="I500" s="162">
        <v>2.1960000000000006</v>
      </c>
      <c r="J500" s="162">
        <v>1.4</v>
      </c>
      <c r="K500" s="130">
        <v>405.0</v>
      </c>
      <c r="L500" s="164"/>
      <c r="M500" s="165"/>
      <c r="N500" s="162"/>
      <c r="O500" s="162"/>
      <c r="P500" s="162"/>
      <c r="Q500" s="166"/>
      <c r="S500" s="166"/>
      <c r="T500" s="163"/>
    </row>
    <row r="501" ht="15.75" customHeight="1">
      <c r="A501" s="130">
        <v>9279.0</v>
      </c>
      <c r="B501" s="130">
        <v>1.125</v>
      </c>
      <c r="C501" s="130">
        <v>0.5625</v>
      </c>
      <c r="D501" s="162">
        <v>2.44</v>
      </c>
      <c r="E501" s="162">
        <v>5.18</v>
      </c>
      <c r="F501" s="162">
        <v>7.14</v>
      </c>
      <c r="G501" s="162">
        <v>1.342</v>
      </c>
      <c r="H501" s="162">
        <v>3.1079999999999997</v>
      </c>
      <c r="I501" s="162">
        <v>2.1420000000000003</v>
      </c>
      <c r="J501" s="162">
        <v>1.34</v>
      </c>
      <c r="K501" s="130">
        <v>375.0</v>
      </c>
      <c r="L501" s="164"/>
      <c r="M501" s="165"/>
      <c r="N501" s="162"/>
      <c r="O501" s="162"/>
      <c r="P501" s="162"/>
      <c r="Q501" s="166"/>
      <c r="S501" s="166"/>
      <c r="T501" s="163"/>
    </row>
    <row r="502" ht="15.75" customHeight="1">
      <c r="A502" s="130">
        <v>9280.0</v>
      </c>
      <c r="B502" s="130">
        <v>2.75</v>
      </c>
      <c r="C502" s="130">
        <v>0.3125</v>
      </c>
      <c r="D502" s="162">
        <v>7.67</v>
      </c>
      <c r="E502" s="162">
        <v>13.37</v>
      </c>
      <c r="F502" s="162">
        <v>17.38</v>
      </c>
      <c r="G502" s="162">
        <v>4.218500000000001</v>
      </c>
      <c r="H502" s="162">
        <v>8.021999999999998</v>
      </c>
      <c r="I502" s="162">
        <v>5.214</v>
      </c>
      <c r="J502" s="162">
        <v>4.22</v>
      </c>
      <c r="K502" s="130">
        <v>160.0</v>
      </c>
      <c r="L502" s="164"/>
      <c r="M502" s="165"/>
      <c r="N502" s="162"/>
      <c r="O502" s="162"/>
      <c r="P502" s="162"/>
      <c r="Q502" s="166"/>
      <c r="S502" s="166"/>
      <c r="T502" s="163"/>
    </row>
    <row r="503" ht="15.75" customHeight="1">
      <c r="A503" s="130">
        <v>9281.0</v>
      </c>
      <c r="B503" s="130">
        <v>1.0</v>
      </c>
      <c r="C503" s="130">
        <v>1.125</v>
      </c>
      <c r="D503" s="162">
        <v>3.34</v>
      </c>
      <c r="E503" s="162">
        <v>6.36</v>
      </c>
      <c r="F503" s="162">
        <v>8.69</v>
      </c>
      <c r="G503" s="162">
        <v>1.837</v>
      </c>
      <c r="H503" s="162">
        <v>3.816</v>
      </c>
      <c r="I503" s="162">
        <v>2.607</v>
      </c>
      <c r="J503" s="162">
        <v>1.84</v>
      </c>
      <c r="K503" s="130">
        <v>400.0</v>
      </c>
      <c r="L503" s="164"/>
      <c r="M503" s="165"/>
      <c r="N503" s="162"/>
      <c r="O503" s="162"/>
      <c r="P503" s="162"/>
      <c r="Q503" s="166"/>
      <c r="S503" s="166"/>
      <c r="T503" s="163"/>
    </row>
    <row r="504" ht="15.75" customHeight="1">
      <c r="A504" s="130">
        <v>9282.0</v>
      </c>
      <c r="B504" s="130">
        <v>1.5</v>
      </c>
      <c r="C504" s="130">
        <v>0.5</v>
      </c>
      <c r="D504" s="162">
        <v>3.28</v>
      </c>
      <c r="E504" s="162">
        <v>6.32</v>
      </c>
      <c r="F504" s="162">
        <v>8.57</v>
      </c>
      <c r="G504" s="162">
        <v>1.804</v>
      </c>
      <c r="H504" s="162">
        <v>3.792</v>
      </c>
      <c r="I504" s="162">
        <v>2.5710000000000006</v>
      </c>
      <c r="J504" s="162">
        <v>1.8</v>
      </c>
      <c r="K504" s="130">
        <v>330.0</v>
      </c>
      <c r="L504" s="164"/>
      <c r="M504" s="165"/>
      <c r="N504" s="162"/>
      <c r="O504" s="162"/>
      <c r="P504" s="162"/>
      <c r="Q504" s="166"/>
      <c r="S504" s="166"/>
      <c r="T504" s="163"/>
    </row>
    <row r="505" ht="15.75" customHeight="1">
      <c r="A505" s="130">
        <v>9283.0</v>
      </c>
      <c r="B505" s="130">
        <v>2.0</v>
      </c>
      <c r="C505" s="130">
        <v>0.625</v>
      </c>
      <c r="D505" s="162">
        <v>4.13</v>
      </c>
      <c r="E505" s="162">
        <v>7.64</v>
      </c>
      <c r="F505" s="162">
        <v>10.19</v>
      </c>
      <c r="G505" s="162">
        <v>2.2715</v>
      </c>
      <c r="H505" s="162">
        <v>4.584</v>
      </c>
      <c r="I505" s="162">
        <v>3.0570000000000004</v>
      </c>
      <c r="J505" s="162">
        <v>2.27</v>
      </c>
      <c r="K505" s="130">
        <v>240.0</v>
      </c>
      <c r="L505" s="164"/>
      <c r="M505" s="165"/>
      <c r="N505" s="162"/>
      <c r="O505" s="162"/>
      <c r="P505" s="162"/>
      <c r="Q505" s="166"/>
      <c r="S505" s="166"/>
      <c r="T505" s="163"/>
    </row>
    <row r="506" ht="15.75" customHeight="1">
      <c r="A506" s="130">
        <v>9321.0</v>
      </c>
      <c r="B506" s="130">
        <v>0.625</v>
      </c>
      <c r="C506" s="130">
        <v>0.375</v>
      </c>
      <c r="D506" s="162">
        <v>2.66</v>
      </c>
      <c r="E506" s="162">
        <v>5.45</v>
      </c>
      <c r="F506" s="162">
        <v>7.48</v>
      </c>
      <c r="G506" s="162">
        <v>1.4630000000000003</v>
      </c>
      <c r="H506" s="162">
        <v>3.27</v>
      </c>
      <c r="I506" s="162">
        <v>2.2440000000000007</v>
      </c>
      <c r="J506" s="162">
        <v>1.46</v>
      </c>
      <c r="K506" s="130">
        <v>450.0</v>
      </c>
      <c r="L506" s="164"/>
      <c r="M506" s="165"/>
      <c r="N506" s="162"/>
      <c r="O506" s="162"/>
      <c r="P506" s="162"/>
      <c r="Q506" s="166"/>
      <c r="S506" s="166"/>
      <c r="T506" s="163"/>
    </row>
    <row r="507" ht="15.75" customHeight="1">
      <c r="A507" s="130">
        <v>9322.0</v>
      </c>
      <c r="B507" s="130">
        <v>0.625</v>
      </c>
      <c r="C507" s="130">
        <v>0.375</v>
      </c>
      <c r="D507" s="162">
        <v>2.66</v>
      </c>
      <c r="E507" s="162">
        <v>5.45</v>
      </c>
      <c r="F507" s="162">
        <v>7.48</v>
      </c>
      <c r="G507" s="162">
        <v>1.4630000000000003</v>
      </c>
      <c r="H507" s="162">
        <v>3.27</v>
      </c>
      <c r="I507" s="162">
        <v>2.2440000000000007</v>
      </c>
      <c r="J507" s="162">
        <v>1.46</v>
      </c>
      <c r="K507" s="130">
        <v>530.0</v>
      </c>
      <c r="L507" s="164"/>
      <c r="M507" s="165"/>
      <c r="N507" s="162"/>
      <c r="O507" s="162"/>
      <c r="P507" s="162"/>
      <c r="Q507" s="166"/>
      <c r="S507" s="166"/>
      <c r="T507" s="163"/>
    </row>
    <row r="508" ht="15.75" customHeight="1">
      <c r="A508" s="130">
        <v>9329.0</v>
      </c>
      <c r="B508" s="130">
        <v>0.75</v>
      </c>
      <c r="C508" s="130">
        <v>0.3125</v>
      </c>
      <c r="D508" s="162">
        <v>2.75</v>
      </c>
      <c r="E508" s="162">
        <v>5.68</v>
      </c>
      <c r="F508" s="162">
        <v>7.9</v>
      </c>
      <c r="G508" s="162">
        <v>1.5125000000000002</v>
      </c>
      <c r="H508" s="162">
        <v>3.408</v>
      </c>
      <c r="I508" s="162">
        <v>2.3700000000000006</v>
      </c>
      <c r="J508" s="162">
        <v>1.51</v>
      </c>
      <c r="K508" s="130">
        <v>615.0</v>
      </c>
      <c r="L508" s="164"/>
      <c r="M508" s="165"/>
      <c r="N508" s="162"/>
      <c r="O508" s="162"/>
      <c r="P508" s="162"/>
      <c r="Q508" s="166"/>
      <c r="S508" s="166"/>
      <c r="T508" s="163"/>
    </row>
    <row r="509" ht="15.75" customHeight="1">
      <c r="A509" s="130">
        <v>9330.0</v>
      </c>
      <c r="B509" s="130">
        <v>0.75</v>
      </c>
      <c r="C509" s="130">
        <v>0.3125</v>
      </c>
      <c r="D509" s="162">
        <v>2.75</v>
      </c>
      <c r="E509" s="162">
        <v>5.68</v>
      </c>
      <c r="F509" s="162">
        <v>7.9</v>
      </c>
      <c r="G509" s="162">
        <v>1.5125000000000002</v>
      </c>
      <c r="H509" s="162">
        <v>3.408</v>
      </c>
      <c r="I509" s="162">
        <v>2.3700000000000006</v>
      </c>
      <c r="J509" s="162">
        <v>1.51</v>
      </c>
      <c r="K509" s="130">
        <v>490.0</v>
      </c>
      <c r="L509" s="164"/>
      <c r="M509" s="165"/>
      <c r="N509" s="162"/>
      <c r="O509" s="162"/>
      <c r="P509" s="162"/>
      <c r="Q509" s="166"/>
      <c r="S509" s="166"/>
      <c r="T509" s="163"/>
    </row>
    <row r="510" ht="15.75" customHeight="1">
      <c r="A510" s="130">
        <v>9331.0</v>
      </c>
      <c r="B510" s="130">
        <v>0.75</v>
      </c>
      <c r="C510" s="130">
        <v>0.3125</v>
      </c>
      <c r="D510" s="162">
        <v>2.68</v>
      </c>
      <c r="E510" s="162">
        <v>5.57</v>
      </c>
      <c r="F510" s="162">
        <v>7.73</v>
      </c>
      <c r="G510" s="162">
        <v>1.4740000000000002</v>
      </c>
      <c r="H510" s="162">
        <v>3.342</v>
      </c>
      <c r="I510" s="162">
        <v>2.3190000000000004</v>
      </c>
      <c r="J510" s="162">
        <v>1.47</v>
      </c>
      <c r="K510" s="130">
        <v>625.0</v>
      </c>
      <c r="L510" s="164"/>
      <c r="M510" s="165"/>
      <c r="N510" s="162"/>
      <c r="O510" s="162"/>
      <c r="P510" s="162"/>
      <c r="Q510" s="166"/>
      <c r="S510" s="166"/>
      <c r="T510" s="163"/>
    </row>
    <row r="511" ht="15.75" customHeight="1">
      <c r="A511" s="130">
        <v>9391.0</v>
      </c>
      <c r="B511" s="130">
        <v>1.75</v>
      </c>
      <c r="C511" s="130">
        <v>0.4375</v>
      </c>
      <c r="D511" s="162">
        <v>4.14</v>
      </c>
      <c r="E511" s="162">
        <v>7.61</v>
      </c>
      <c r="F511" s="162">
        <v>10.12</v>
      </c>
      <c r="G511" s="162">
        <v>2.277</v>
      </c>
      <c r="H511" s="162">
        <v>4.566</v>
      </c>
      <c r="I511" s="162">
        <v>3.036</v>
      </c>
      <c r="J511" s="162">
        <v>2.28</v>
      </c>
      <c r="K511" s="130">
        <v>240.0</v>
      </c>
      <c r="L511" s="164"/>
      <c r="M511" s="165"/>
      <c r="N511" s="162"/>
      <c r="O511" s="162"/>
      <c r="P511" s="162"/>
      <c r="Q511" s="166"/>
      <c r="S511" s="166"/>
      <c r="T511" s="163"/>
    </row>
    <row r="512" ht="15.75" customHeight="1">
      <c r="A512" s="130">
        <v>9392.0</v>
      </c>
      <c r="B512" s="130">
        <v>3.25</v>
      </c>
      <c r="C512" s="130">
        <v>0.5625</v>
      </c>
      <c r="D512" s="162">
        <v>5.61</v>
      </c>
      <c r="E512" s="162">
        <v>10.15</v>
      </c>
      <c r="F512" s="162">
        <v>13.29</v>
      </c>
      <c r="G512" s="162">
        <v>3.0855000000000006</v>
      </c>
      <c r="H512" s="162">
        <v>6.09</v>
      </c>
      <c r="I512" s="162">
        <v>3.9870000000000005</v>
      </c>
      <c r="J512" s="162">
        <v>3.09</v>
      </c>
      <c r="K512" s="130">
        <v>140.0</v>
      </c>
      <c r="L512" s="164"/>
      <c r="M512" s="165"/>
      <c r="N512" s="162"/>
      <c r="O512" s="162"/>
      <c r="P512" s="162"/>
      <c r="Q512" s="166"/>
      <c r="S512" s="166"/>
      <c r="T512" s="163"/>
    </row>
    <row r="513" ht="15.75" customHeight="1">
      <c r="A513" s="130">
        <v>9405.0</v>
      </c>
      <c r="B513" s="130">
        <v>1.75</v>
      </c>
      <c r="C513" s="130">
        <v>0.4375</v>
      </c>
      <c r="D513" s="162">
        <v>4.14</v>
      </c>
      <c r="E513" s="162">
        <v>7.61</v>
      </c>
      <c r="F513" s="162">
        <v>10.12</v>
      </c>
      <c r="G513" s="162">
        <v>2.277</v>
      </c>
      <c r="H513" s="162">
        <v>4.566</v>
      </c>
      <c r="I513" s="162">
        <v>3.036</v>
      </c>
      <c r="J513" s="162">
        <v>2.28</v>
      </c>
      <c r="K513" s="130">
        <v>260.0</v>
      </c>
      <c r="L513" s="164"/>
      <c r="M513" s="165"/>
      <c r="N513" s="162"/>
      <c r="O513" s="162"/>
      <c r="P513" s="162"/>
      <c r="Q513" s="166"/>
      <c r="S513" s="166"/>
      <c r="T513" s="163"/>
    </row>
    <row r="514" ht="15.75" customHeight="1">
      <c r="A514" s="130">
        <v>9406.0</v>
      </c>
      <c r="B514" s="130">
        <v>2.0</v>
      </c>
      <c r="C514" s="130">
        <v>0.625</v>
      </c>
      <c r="D514" s="162">
        <v>5.72</v>
      </c>
      <c r="E514" s="162">
        <v>10.55</v>
      </c>
      <c r="F514" s="162">
        <v>13.68</v>
      </c>
      <c r="G514" s="162">
        <v>3.146</v>
      </c>
      <c r="H514" s="162">
        <v>6.33</v>
      </c>
      <c r="I514" s="162">
        <v>4.104</v>
      </c>
      <c r="J514" s="162">
        <v>3.15</v>
      </c>
      <c r="K514" s="130">
        <v>145.0</v>
      </c>
      <c r="L514" s="164"/>
      <c r="M514" s="165"/>
      <c r="N514" s="162"/>
      <c r="O514" s="162"/>
      <c r="P514" s="162"/>
      <c r="Q514" s="166"/>
      <c r="S514" s="166"/>
      <c r="T514" s="163"/>
    </row>
    <row r="515" ht="15.75" customHeight="1">
      <c r="A515" s="130">
        <v>9407.0</v>
      </c>
      <c r="B515" s="130">
        <v>2.0</v>
      </c>
      <c r="C515" s="130">
        <v>0.625</v>
      </c>
      <c r="D515" s="162">
        <v>5.72</v>
      </c>
      <c r="E515" s="162">
        <v>10.55</v>
      </c>
      <c r="F515" s="162">
        <v>13.68</v>
      </c>
      <c r="G515" s="162">
        <v>3.146</v>
      </c>
      <c r="H515" s="162">
        <v>6.33</v>
      </c>
      <c r="I515" s="162">
        <v>4.104</v>
      </c>
      <c r="J515" s="162">
        <v>3.15</v>
      </c>
      <c r="K515" s="130">
        <v>140.0</v>
      </c>
      <c r="L515" s="164"/>
      <c r="M515" s="165"/>
      <c r="N515" s="162"/>
      <c r="O515" s="162"/>
      <c r="P515" s="162"/>
      <c r="Q515" s="166"/>
      <c r="S515" s="166"/>
      <c r="T515" s="163"/>
    </row>
    <row r="516" ht="15.75" customHeight="1">
      <c r="A516" s="130">
        <v>9410.0</v>
      </c>
      <c r="B516" s="130">
        <v>1.375</v>
      </c>
      <c r="C516" s="130">
        <v>0.4375</v>
      </c>
      <c r="D516" s="162">
        <v>3.46</v>
      </c>
      <c r="E516" s="162">
        <v>6.94</v>
      </c>
      <c r="F516" s="162">
        <v>9.73</v>
      </c>
      <c r="G516" s="162">
        <v>1.903</v>
      </c>
      <c r="H516" s="162">
        <v>4.164</v>
      </c>
      <c r="I516" s="162">
        <v>2.9190000000000005</v>
      </c>
      <c r="J516" s="162">
        <v>1.9</v>
      </c>
      <c r="K516" s="130">
        <v>215.0</v>
      </c>
      <c r="L516" s="164"/>
      <c r="M516" s="165"/>
      <c r="N516" s="162"/>
      <c r="O516" s="162"/>
      <c r="P516" s="162"/>
      <c r="Q516" s="166"/>
      <c r="S516" s="166"/>
      <c r="T516" s="163"/>
    </row>
    <row r="517" ht="15.75" customHeight="1">
      <c r="A517" s="130">
        <v>9412.0</v>
      </c>
      <c r="B517" s="130">
        <v>1.125</v>
      </c>
      <c r="C517" s="130">
        <v>1.0</v>
      </c>
      <c r="D517" s="162">
        <v>4.7</v>
      </c>
      <c r="E517" s="162">
        <v>9.09</v>
      </c>
      <c r="F517" s="162">
        <v>12.24</v>
      </c>
      <c r="G517" s="162">
        <v>2.5850000000000004</v>
      </c>
      <c r="H517" s="162">
        <v>5.454</v>
      </c>
      <c r="I517" s="162">
        <v>3.6720000000000006</v>
      </c>
      <c r="J517" s="162">
        <v>2.59</v>
      </c>
      <c r="K517" s="130">
        <v>300.0</v>
      </c>
      <c r="L517" s="164"/>
      <c r="M517" s="165"/>
      <c r="N517" s="162"/>
      <c r="O517" s="162"/>
      <c r="P517" s="162"/>
      <c r="Q517" s="166"/>
      <c r="S517" s="166"/>
      <c r="T517" s="163"/>
    </row>
    <row r="518" ht="15.75" customHeight="1">
      <c r="A518" s="130">
        <v>9415.0</v>
      </c>
      <c r="B518" s="130">
        <v>2.125</v>
      </c>
      <c r="C518" s="130">
        <v>0.3125</v>
      </c>
      <c r="D518" s="162">
        <v>6.35</v>
      </c>
      <c r="E518" s="162">
        <v>11.85</v>
      </c>
      <c r="F518" s="162">
        <v>15.42</v>
      </c>
      <c r="G518" s="162">
        <v>3.4925</v>
      </c>
      <c r="H518" s="162">
        <v>7.109999999999999</v>
      </c>
      <c r="I518" s="162">
        <v>4.626</v>
      </c>
      <c r="J518" s="162">
        <v>3.49</v>
      </c>
      <c r="K518" s="130">
        <v>205.0</v>
      </c>
      <c r="L518" s="164"/>
      <c r="M518" s="165"/>
      <c r="N518" s="162"/>
      <c r="O518" s="162"/>
      <c r="P518" s="162"/>
      <c r="Q518" s="166"/>
      <c r="S518" s="166"/>
      <c r="T518" s="163"/>
    </row>
    <row r="519" ht="15.75" customHeight="1">
      <c r="A519" s="130">
        <v>9420.0</v>
      </c>
      <c r="B519" s="130">
        <v>2.5</v>
      </c>
      <c r="C519" s="130">
        <v>0.375</v>
      </c>
      <c r="D519" s="162">
        <v>7.73</v>
      </c>
      <c r="E519" s="162">
        <v>14.07</v>
      </c>
      <c r="F519" s="162">
        <v>18.3</v>
      </c>
      <c r="G519" s="162">
        <v>4.251500000000001</v>
      </c>
      <c r="H519" s="162">
        <v>8.442</v>
      </c>
      <c r="I519" s="162">
        <v>5.490000000000001</v>
      </c>
      <c r="J519" s="162">
        <v>4.25</v>
      </c>
      <c r="K519" s="130">
        <v>140.0</v>
      </c>
      <c r="L519" s="164"/>
      <c r="M519" s="165"/>
      <c r="N519" s="162"/>
      <c r="O519" s="162"/>
      <c r="P519" s="162"/>
      <c r="Q519" s="166"/>
      <c r="S519" s="166"/>
      <c r="T519" s="163"/>
    </row>
    <row r="520" ht="15.75" customHeight="1">
      <c r="A520" s="130">
        <v>9426.0</v>
      </c>
      <c r="B520" s="130">
        <v>2.75</v>
      </c>
      <c r="C520" s="130">
        <v>1.0</v>
      </c>
      <c r="D520" s="162">
        <v>9.04</v>
      </c>
      <c r="E520" s="162">
        <v>16.09</v>
      </c>
      <c r="F520" s="162">
        <v>20.79</v>
      </c>
      <c r="G520" s="162">
        <v>4.9719999999999995</v>
      </c>
      <c r="H520" s="162">
        <v>9.654</v>
      </c>
      <c r="I520" s="162">
        <v>6.237000000000001</v>
      </c>
      <c r="J520" s="162">
        <v>4.97</v>
      </c>
      <c r="K520" s="130">
        <v>95.0</v>
      </c>
      <c r="L520" s="164"/>
      <c r="M520" s="165"/>
      <c r="N520" s="162"/>
      <c r="O520" s="162"/>
      <c r="P520" s="162"/>
      <c r="Q520" s="166"/>
      <c r="S520" s="166"/>
      <c r="T520" s="163"/>
    </row>
    <row r="521" ht="15.75" customHeight="1">
      <c r="A521" s="130">
        <v>9436.0</v>
      </c>
      <c r="B521" s="130">
        <v>4.4375</v>
      </c>
      <c r="C521" s="130">
        <v>0.4375</v>
      </c>
      <c r="D521" s="162">
        <v>12.76</v>
      </c>
      <c r="E521" s="162">
        <v>22.83</v>
      </c>
      <c r="F521" s="162">
        <v>28.98</v>
      </c>
      <c r="G521" s="162">
        <v>7.018000000000001</v>
      </c>
      <c r="H521" s="162">
        <v>13.697999999999999</v>
      </c>
      <c r="I521" s="162">
        <v>8.694</v>
      </c>
      <c r="J521" s="162">
        <v>7.02</v>
      </c>
      <c r="K521" s="130">
        <v>55.0</v>
      </c>
      <c r="L521" s="164"/>
      <c r="M521" s="165"/>
      <c r="N521" s="162"/>
      <c r="O521" s="162"/>
      <c r="P521" s="162"/>
      <c r="Q521" s="166"/>
      <c r="S521" s="166"/>
      <c r="T521" s="163"/>
    </row>
    <row r="522" ht="15.75" customHeight="1">
      <c r="A522" s="130">
        <v>9437.0</v>
      </c>
      <c r="B522" s="130">
        <v>4.4375</v>
      </c>
      <c r="C522" s="130">
        <v>0.4375</v>
      </c>
      <c r="D522" s="162">
        <v>12.76</v>
      </c>
      <c r="E522" s="162">
        <v>22.83</v>
      </c>
      <c r="F522" s="162">
        <v>28.98</v>
      </c>
      <c r="G522" s="162">
        <v>7.018000000000001</v>
      </c>
      <c r="H522" s="162">
        <v>13.697999999999999</v>
      </c>
      <c r="I522" s="162">
        <v>8.694</v>
      </c>
      <c r="J522" s="162">
        <v>7.02</v>
      </c>
      <c r="K522" s="130">
        <v>65.0</v>
      </c>
      <c r="L522" s="164"/>
      <c r="M522" s="165"/>
      <c r="N522" s="162"/>
      <c r="O522" s="162"/>
      <c r="P522" s="162"/>
      <c r="Q522" s="166"/>
      <c r="S522" s="166"/>
      <c r="T522" s="163"/>
    </row>
    <row r="523" ht="15.75" customHeight="1">
      <c r="A523" s="130">
        <v>9438.0</v>
      </c>
      <c r="B523" s="130">
        <v>0.875</v>
      </c>
      <c r="C523" s="130">
        <v>0.375</v>
      </c>
      <c r="D523" s="162">
        <v>2.55</v>
      </c>
      <c r="E523" s="162">
        <v>5.41</v>
      </c>
      <c r="F523" s="162">
        <v>7.45</v>
      </c>
      <c r="G523" s="162">
        <v>1.4025</v>
      </c>
      <c r="H523" s="162">
        <v>3.246</v>
      </c>
      <c r="I523" s="162">
        <v>2.2350000000000003</v>
      </c>
      <c r="J523" s="162">
        <v>1.4</v>
      </c>
      <c r="K523" s="130">
        <v>480.0</v>
      </c>
      <c r="L523" s="164"/>
      <c r="M523" s="165"/>
      <c r="N523" s="162"/>
      <c r="O523" s="162"/>
      <c r="P523" s="162"/>
      <c r="Q523" s="166"/>
      <c r="S523" s="166"/>
      <c r="T523" s="163"/>
    </row>
    <row r="524" ht="15.75" customHeight="1">
      <c r="A524" s="130">
        <v>9439.0</v>
      </c>
      <c r="B524" s="130">
        <v>0.875</v>
      </c>
      <c r="C524" s="130">
        <v>0.375</v>
      </c>
      <c r="D524" s="162">
        <v>2.55</v>
      </c>
      <c r="E524" s="162">
        <v>5.41</v>
      </c>
      <c r="F524" s="162">
        <v>7.45</v>
      </c>
      <c r="G524" s="162">
        <v>1.4025</v>
      </c>
      <c r="H524" s="162">
        <v>3.246</v>
      </c>
      <c r="I524" s="162">
        <v>2.2350000000000003</v>
      </c>
      <c r="J524" s="162">
        <v>1.4</v>
      </c>
      <c r="K524" s="130">
        <v>505.0</v>
      </c>
      <c r="L524" s="164"/>
      <c r="M524" s="165"/>
      <c r="N524" s="162"/>
      <c r="O524" s="162"/>
      <c r="P524" s="162"/>
      <c r="Q524" s="166"/>
      <c r="S524" s="166"/>
      <c r="T524" s="163"/>
    </row>
    <row r="525" ht="15.75" customHeight="1">
      <c r="A525" s="130">
        <v>9440.0</v>
      </c>
      <c r="B525" s="130">
        <v>1.875</v>
      </c>
      <c r="C525" s="130">
        <v>0.375</v>
      </c>
      <c r="D525" s="162">
        <v>2.72</v>
      </c>
      <c r="E525" s="162">
        <v>5.78</v>
      </c>
      <c r="F525" s="162">
        <v>7.99</v>
      </c>
      <c r="G525" s="162">
        <v>1.4960000000000002</v>
      </c>
      <c r="H525" s="162">
        <v>3.468</v>
      </c>
      <c r="I525" s="162">
        <v>2.3970000000000002</v>
      </c>
      <c r="J525" s="162">
        <v>1.5</v>
      </c>
      <c r="K525" s="130">
        <v>320.0</v>
      </c>
      <c r="L525" s="164"/>
      <c r="M525" s="165"/>
      <c r="N525" s="162"/>
      <c r="O525" s="162"/>
      <c r="P525" s="162"/>
      <c r="Q525" s="166"/>
      <c r="S525" s="166"/>
      <c r="T525" s="163"/>
    </row>
    <row r="526" ht="15.75" customHeight="1">
      <c r="A526" s="130">
        <v>9447.0</v>
      </c>
      <c r="B526" s="130">
        <v>0.625</v>
      </c>
      <c r="C526" s="130">
        <v>1.5</v>
      </c>
      <c r="D526" s="162">
        <v>3.58</v>
      </c>
      <c r="E526" s="162">
        <v>6.72</v>
      </c>
      <c r="F526" s="162">
        <v>9.09</v>
      </c>
      <c r="G526" s="162">
        <v>1.9690000000000003</v>
      </c>
      <c r="H526" s="162">
        <v>4.032</v>
      </c>
      <c r="I526" s="162">
        <v>2.7270000000000003</v>
      </c>
      <c r="J526" s="162">
        <v>1.97</v>
      </c>
      <c r="K526" s="130">
        <v>445.0</v>
      </c>
      <c r="L526" s="164"/>
      <c r="M526" s="165"/>
      <c r="N526" s="162"/>
      <c r="O526" s="162"/>
      <c r="P526" s="162"/>
      <c r="Q526" s="166"/>
      <c r="S526" s="166"/>
      <c r="T526" s="163"/>
    </row>
    <row r="527" ht="15.75" customHeight="1">
      <c r="A527" s="130">
        <v>9449.0</v>
      </c>
      <c r="B527" s="130">
        <v>0.75</v>
      </c>
      <c r="C527" s="130">
        <v>0.3125</v>
      </c>
      <c r="D527" s="162">
        <v>1.89</v>
      </c>
      <c r="E527" s="162">
        <v>4.17</v>
      </c>
      <c r="F527" s="162">
        <v>6.15</v>
      </c>
      <c r="G527" s="162">
        <v>1.0395</v>
      </c>
      <c r="H527" s="162">
        <v>2.502</v>
      </c>
      <c r="I527" s="162">
        <v>1.8450000000000004</v>
      </c>
      <c r="J527" s="162">
        <v>1.04</v>
      </c>
      <c r="K527" s="130">
        <v>665.0</v>
      </c>
      <c r="L527" s="164"/>
      <c r="M527" s="165"/>
      <c r="N527" s="162"/>
      <c r="O527" s="162"/>
      <c r="P527" s="162"/>
      <c r="Q527" s="166"/>
      <c r="S527" s="166"/>
      <c r="T527" s="163"/>
    </row>
    <row r="528" ht="15.75" customHeight="1">
      <c r="A528" s="130">
        <v>9450.0</v>
      </c>
      <c r="B528" s="130">
        <v>0.5625</v>
      </c>
      <c r="C528" s="130">
        <v>0.375</v>
      </c>
      <c r="D528" s="162">
        <v>1.6</v>
      </c>
      <c r="E528" s="162">
        <v>3.65</v>
      </c>
      <c r="F528" s="162">
        <v>5.55</v>
      </c>
      <c r="G528" s="162">
        <v>0.8800000000000001</v>
      </c>
      <c r="H528" s="162">
        <v>2.19</v>
      </c>
      <c r="I528" s="162">
        <v>1.6650000000000003</v>
      </c>
      <c r="J528" s="162">
        <v>0.88</v>
      </c>
      <c r="K528" s="130">
        <v>1045.0</v>
      </c>
      <c r="L528" s="164"/>
      <c r="M528" s="165"/>
      <c r="N528" s="162"/>
      <c r="O528" s="162"/>
      <c r="P528" s="162"/>
      <c r="Q528" s="166"/>
      <c r="S528" s="166"/>
      <c r="T528" s="163"/>
    </row>
    <row r="529" ht="15.75" customHeight="1">
      <c r="A529" s="130">
        <v>9469.0</v>
      </c>
      <c r="B529" s="130">
        <v>4.0</v>
      </c>
      <c r="C529" s="130">
        <v>1.0625</v>
      </c>
      <c r="D529" s="162">
        <v>10.65</v>
      </c>
      <c r="E529" s="162">
        <v>18.42</v>
      </c>
      <c r="F529" s="162">
        <v>23.39</v>
      </c>
      <c r="G529" s="162">
        <v>5.857500000000001</v>
      </c>
      <c r="H529" s="162">
        <v>11.052000000000001</v>
      </c>
      <c r="I529" s="162">
        <v>7.017000000000001</v>
      </c>
      <c r="J529" s="162">
        <v>5.86</v>
      </c>
      <c r="K529" s="130">
        <v>95.0</v>
      </c>
      <c r="L529" s="164"/>
      <c r="M529" s="165"/>
      <c r="N529" s="162"/>
      <c r="O529" s="162"/>
      <c r="P529" s="162"/>
      <c r="Q529" s="166"/>
      <c r="S529" s="166"/>
      <c r="T529" s="163"/>
    </row>
    <row r="530" ht="15.75" customHeight="1">
      <c r="A530" s="130">
        <v>9471.0</v>
      </c>
      <c r="B530" s="130">
        <v>3.375</v>
      </c>
      <c r="C530" s="130">
        <v>0.375</v>
      </c>
      <c r="D530" s="162">
        <v>7.11</v>
      </c>
      <c r="E530" s="162">
        <v>12.69</v>
      </c>
      <c r="F530" s="162">
        <v>16.3</v>
      </c>
      <c r="G530" s="162">
        <v>3.9105000000000003</v>
      </c>
      <c r="H530" s="162">
        <v>7.613999999999999</v>
      </c>
      <c r="I530" s="162">
        <v>4.890000000000001</v>
      </c>
      <c r="J530" s="162">
        <v>3.91</v>
      </c>
      <c r="K530" s="130">
        <v>110.0</v>
      </c>
      <c r="L530" s="164"/>
      <c r="M530" s="165"/>
      <c r="N530" s="162"/>
      <c r="O530" s="162"/>
      <c r="P530" s="162"/>
      <c r="Q530" s="166"/>
      <c r="S530" s="166"/>
      <c r="T530" s="163"/>
    </row>
    <row r="531" ht="15.75" customHeight="1">
      <c r="A531" s="130">
        <v>9472.0</v>
      </c>
      <c r="B531" s="130">
        <v>3.375</v>
      </c>
      <c r="C531" s="130">
        <v>0.375</v>
      </c>
      <c r="D531" s="162">
        <v>7.3</v>
      </c>
      <c r="E531" s="162">
        <v>12.82</v>
      </c>
      <c r="F531" s="162">
        <v>16.55</v>
      </c>
      <c r="G531" s="162">
        <v>4.015000000000001</v>
      </c>
      <c r="H531" s="162">
        <v>7.692</v>
      </c>
      <c r="I531" s="162">
        <v>4.965000000000001</v>
      </c>
      <c r="J531" s="162">
        <v>4.02</v>
      </c>
      <c r="K531" s="130">
        <v>110.0</v>
      </c>
      <c r="L531" s="164"/>
      <c r="M531" s="165"/>
      <c r="N531" s="162"/>
      <c r="O531" s="162"/>
      <c r="P531" s="162"/>
      <c r="Q531" s="166"/>
      <c r="S531" s="166"/>
      <c r="T531" s="163"/>
    </row>
    <row r="532" ht="15.75" customHeight="1">
      <c r="A532" s="130">
        <v>9478.0</v>
      </c>
      <c r="B532" s="130">
        <v>2.75</v>
      </c>
      <c r="C532" s="130">
        <v>0.625</v>
      </c>
      <c r="D532" s="162">
        <v>6.07</v>
      </c>
      <c r="E532" s="162">
        <v>11.36</v>
      </c>
      <c r="F532" s="162">
        <v>14.86</v>
      </c>
      <c r="G532" s="162">
        <v>3.3385000000000002</v>
      </c>
      <c r="H532" s="162">
        <v>6.816</v>
      </c>
      <c r="I532" s="162">
        <v>4.458</v>
      </c>
      <c r="J532" s="162">
        <v>3.34</v>
      </c>
      <c r="K532" s="130">
        <v>170.0</v>
      </c>
      <c r="L532" s="164"/>
      <c r="M532" s="165"/>
      <c r="N532" s="162"/>
      <c r="O532" s="162"/>
      <c r="P532" s="162"/>
      <c r="Q532" s="166"/>
      <c r="S532" s="166"/>
      <c r="T532" s="163"/>
    </row>
    <row r="533" ht="15.75" customHeight="1">
      <c r="A533" s="130">
        <v>9479.0</v>
      </c>
      <c r="B533" s="130">
        <v>2.75</v>
      </c>
      <c r="C533" s="130">
        <v>0.625</v>
      </c>
      <c r="D533" s="162">
        <v>6.07</v>
      </c>
      <c r="E533" s="162">
        <v>11.36</v>
      </c>
      <c r="F533" s="162">
        <v>14.86</v>
      </c>
      <c r="G533" s="162">
        <v>3.3385000000000002</v>
      </c>
      <c r="H533" s="162">
        <v>6.816</v>
      </c>
      <c r="I533" s="162">
        <v>4.458</v>
      </c>
      <c r="J533" s="162">
        <v>3.34</v>
      </c>
      <c r="K533" s="130">
        <v>150.0</v>
      </c>
      <c r="L533" s="164"/>
      <c r="M533" s="165"/>
      <c r="N533" s="162"/>
      <c r="O533" s="162"/>
      <c r="P533" s="162"/>
      <c r="Q533" s="166"/>
      <c r="S533" s="166"/>
      <c r="T533" s="163"/>
    </row>
    <row r="534" ht="15.75" customHeight="1">
      <c r="A534" s="130">
        <v>9482.0</v>
      </c>
      <c r="B534" s="130">
        <v>1.25</v>
      </c>
      <c r="C534" s="130">
        <v>0.375</v>
      </c>
      <c r="D534" s="162">
        <v>3.37</v>
      </c>
      <c r="E534" s="162">
        <v>6.83</v>
      </c>
      <c r="F534" s="162">
        <v>9.4</v>
      </c>
      <c r="G534" s="162">
        <v>1.8535000000000001</v>
      </c>
      <c r="H534" s="162">
        <v>4.098</v>
      </c>
      <c r="I534" s="162">
        <v>2.8200000000000007</v>
      </c>
      <c r="J534" s="162">
        <v>1.85</v>
      </c>
      <c r="K534" s="130">
        <v>330.0</v>
      </c>
      <c r="L534" s="164"/>
      <c r="M534" s="165"/>
      <c r="N534" s="162"/>
      <c r="O534" s="162"/>
      <c r="P534" s="162"/>
      <c r="Q534" s="166"/>
      <c r="S534" s="166"/>
      <c r="T534" s="163"/>
    </row>
    <row r="535" ht="15.75" customHeight="1">
      <c r="A535" s="130">
        <v>9483.0</v>
      </c>
      <c r="B535" s="130">
        <v>1.25</v>
      </c>
      <c r="C535" s="130">
        <v>0.375</v>
      </c>
      <c r="D535" s="162">
        <v>3.37</v>
      </c>
      <c r="E535" s="162">
        <v>6.83</v>
      </c>
      <c r="F535" s="162">
        <v>9.4</v>
      </c>
      <c r="G535" s="162">
        <v>1.8535000000000001</v>
      </c>
      <c r="H535" s="162">
        <v>4.098</v>
      </c>
      <c r="I535" s="162">
        <v>2.8200000000000007</v>
      </c>
      <c r="J535" s="162">
        <v>1.85</v>
      </c>
      <c r="K535" s="130">
        <v>370.0</v>
      </c>
      <c r="L535" s="164"/>
      <c r="M535" s="165"/>
      <c r="N535" s="162"/>
      <c r="O535" s="162"/>
      <c r="P535" s="162"/>
      <c r="Q535" s="166"/>
      <c r="S535" s="166"/>
      <c r="T535" s="163"/>
    </row>
    <row r="536" ht="15.75" customHeight="1">
      <c r="A536" s="130">
        <v>9487.0</v>
      </c>
      <c r="B536" s="130">
        <v>1.25</v>
      </c>
      <c r="C536" s="130">
        <v>0.3125</v>
      </c>
      <c r="D536" s="162">
        <v>3.42</v>
      </c>
      <c r="E536" s="162">
        <v>6.67</v>
      </c>
      <c r="F536" s="162">
        <v>9.04</v>
      </c>
      <c r="G536" s="162">
        <v>1.881</v>
      </c>
      <c r="H536" s="162">
        <v>4.002</v>
      </c>
      <c r="I536" s="162">
        <v>2.712</v>
      </c>
      <c r="J536" s="162">
        <v>1.88</v>
      </c>
      <c r="K536" s="130">
        <v>340.0</v>
      </c>
      <c r="L536" s="164"/>
      <c r="M536" s="165"/>
      <c r="N536" s="162"/>
      <c r="O536" s="162"/>
      <c r="P536" s="162"/>
      <c r="Q536" s="166"/>
      <c r="S536" s="166"/>
      <c r="T536" s="163"/>
    </row>
    <row r="537" ht="15.75" customHeight="1">
      <c r="A537" s="130">
        <v>9515.0</v>
      </c>
      <c r="B537" s="130">
        <v>1.25</v>
      </c>
      <c r="C537" s="130">
        <v>0.625</v>
      </c>
      <c r="D537" s="162">
        <v>3.07</v>
      </c>
      <c r="E537" s="162">
        <v>6.13</v>
      </c>
      <c r="F537" s="162">
        <v>8.4</v>
      </c>
      <c r="G537" s="162">
        <v>1.6885000000000001</v>
      </c>
      <c r="H537" s="162">
        <v>3.678</v>
      </c>
      <c r="I537" s="162">
        <v>2.5200000000000005</v>
      </c>
      <c r="J537" s="162">
        <v>1.69</v>
      </c>
      <c r="K537" s="130">
        <v>380.0</v>
      </c>
      <c r="L537" s="164"/>
      <c r="M537" s="165"/>
      <c r="N537" s="162"/>
      <c r="O537" s="162"/>
      <c r="P537" s="162"/>
      <c r="Q537" s="166"/>
      <c r="S537" s="166"/>
      <c r="T537" s="163"/>
    </row>
    <row r="538" ht="15.75" customHeight="1">
      <c r="A538" s="130">
        <v>9529.0</v>
      </c>
      <c r="B538" s="130">
        <v>2.5</v>
      </c>
      <c r="C538" s="130">
        <v>0.375</v>
      </c>
      <c r="D538" s="162">
        <v>6.47</v>
      </c>
      <c r="E538" s="162">
        <v>12.64</v>
      </c>
      <c r="F538" s="162">
        <v>16.58</v>
      </c>
      <c r="G538" s="162">
        <v>3.5585</v>
      </c>
      <c r="H538" s="162">
        <v>7.584</v>
      </c>
      <c r="I538" s="162">
        <v>4.974</v>
      </c>
      <c r="J538" s="162">
        <v>3.56</v>
      </c>
      <c r="K538" s="130">
        <v>140.0</v>
      </c>
      <c r="L538" s="164"/>
      <c r="M538" s="165"/>
      <c r="N538" s="162"/>
      <c r="O538" s="162"/>
      <c r="P538" s="162"/>
      <c r="Q538" s="166"/>
      <c r="S538" s="166"/>
      <c r="T538" s="163"/>
    </row>
    <row r="539" ht="15.75" customHeight="1">
      <c r="A539" s="130">
        <v>9530.0</v>
      </c>
      <c r="B539" s="130">
        <v>2.5</v>
      </c>
      <c r="C539" s="130">
        <v>0.375</v>
      </c>
      <c r="D539" s="162">
        <v>6.47</v>
      </c>
      <c r="E539" s="162">
        <v>12.18</v>
      </c>
      <c r="F539" s="162">
        <v>15.96</v>
      </c>
      <c r="G539" s="162">
        <v>3.5585</v>
      </c>
      <c r="H539" s="162">
        <v>7.308</v>
      </c>
      <c r="I539" s="162">
        <v>4.788000000000001</v>
      </c>
      <c r="J539" s="162">
        <v>3.56</v>
      </c>
      <c r="K539" s="130">
        <v>130.0</v>
      </c>
      <c r="L539" s="164"/>
      <c r="M539" s="165"/>
      <c r="N539" s="162"/>
      <c r="O539" s="162"/>
      <c r="P539" s="162"/>
      <c r="Q539" s="166"/>
      <c r="S539" s="166"/>
      <c r="T539" s="163"/>
    </row>
    <row r="540" ht="15.75" customHeight="1">
      <c r="A540" s="130">
        <v>9531.0</v>
      </c>
      <c r="B540" s="130">
        <v>0.75</v>
      </c>
      <c r="C540" s="130">
        <v>1.25</v>
      </c>
      <c r="D540" s="162">
        <v>3.4</v>
      </c>
      <c r="E540" s="162">
        <v>6.44</v>
      </c>
      <c r="F540" s="162">
        <v>8.72</v>
      </c>
      <c r="G540" s="162">
        <v>1.87</v>
      </c>
      <c r="H540" s="162">
        <v>3.864</v>
      </c>
      <c r="I540" s="162">
        <v>2.6160000000000005</v>
      </c>
      <c r="J540" s="162">
        <v>1.87</v>
      </c>
      <c r="K540" s="130">
        <v>455.0</v>
      </c>
      <c r="L540" s="164"/>
      <c r="M540" s="165"/>
      <c r="N540" s="162"/>
      <c r="O540" s="162"/>
      <c r="P540" s="162"/>
      <c r="Q540" s="166"/>
      <c r="S540" s="166"/>
      <c r="T540" s="163"/>
    </row>
    <row r="541" ht="15.75" customHeight="1">
      <c r="A541" s="130">
        <v>9532.0</v>
      </c>
      <c r="B541" s="130">
        <v>0.75</v>
      </c>
      <c r="C541" s="130">
        <v>2.5</v>
      </c>
      <c r="D541" s="162">
        <v>4.76</v>
      </c>
      <c r="E541" s="162">
        <v>8.87</v>
      </c>
      <c r="F541" s="162">
        <v>11.81</v>
      </c>
      <c r="G541" s="162">
        <v>2.618</v>
      </c>
      <c r="H541" s="162">
        <v>5.321999999999999</v>
      </c>
      <c r="I541" s="162">
        <v>3.5430000000000006</v>
      </c>
      <c r="J541" s="162">
        <v>2.62</v>
      </c>
      <c r="K541" s="130">
        <v>215.0</v>
      </c>
      <c r="L541" s="164"/>
      <c r="M541" s="165"/>
      <c r="N541" s="162"/>
      <c r="O541" s="162"/>
      <c r="P541" s="162"/>
      <c r="Q541" s="166"/>
      <c r="S541" s="166"/>
      <c r="T541" s="163"/>
    </row>
    <row r="542" ht="15.75" customHeight="1">
      <c r="A542" s="130">
        <v>9533.0</v>
      </c>
      <c r="B542" s="130">
        <v>0.75</v>
      </c>
      <c r="C542" s="130">
        <v>1.5</v>
      </c>
      <c r="D542" s="162">
        <v>3.25</v>
      </c>
      <c r="E542" s="162">
        <v>6.32</v>
      </c>
      <c r="F542" s="162">
        <v>8.57</v>
      </c>
      <c r="G542" s="162">
        <v>1.7875</v>
      </c>
      <c r="H542" s="162">
        <v>3.792</v>
      </c>
      <c r="I542" s="162">
        <v>2.5710000000000006</v>
      </c>
      <c r="J542" s="162">
        <v>1.79</v>
      </c>
      <c r="K542" s="130">
        <v>330.0</v>
      </c>
      <c r="L542" s="164"/>
      <c r="M542" s="165"/>
      <c r="N542" s="162"/>
      <c r="O542" s="162"/>
      <c r="P542" s="162"/>
      <c r="Q542" s="166"/>
      <c r="S542" s="166"/>
      <c r="T542" s="163"/>
    </row>
    <row r="543" ht="15.75" customHeight="1">
      <c r="A543" s="130">
        <v>9535.0</v>
      </c>
      <c r="B543" s="130">
        <v>1.375</v>
      </c>
      <c r="C543" s="130">
        <v>0.4375</v>
      </c>
      <c r="D543" s="162">
        <v>3.8</v>
      </c>
      <c r="E543" s="162">
        <v>7.04</v>
      </c>
      <c r="F543" s="162">
        <v>9.52</v>
      </c>
      <c r="G543" s="162">
        <v>2.09</v>
      </c>
      <c r="H543" s="162">
        <v>4.224</v>
      </c>
      <c r="I543" s="162">
        <v>2.8560000000000003</v>
      </c>
      <c r="J543" s="162">
        <v>2.09</v>
      </c>
      <c r="K543" s="130">
        <v>150.0</v>
      </c>
      <c r="L543" s="164"/>
      <c r="M543" s="165"/>
      <c r="N543" s="162"/>
      <c r="O543" s="162"/>
      <c r="P543" s="162"/>
      <c r="Q543" s="166"/>
      <c r="S543" s="166"/>
      <c r="T543" s="163"/>
    </row>
    <row r="544" ht="15.75" customHeight="1">
      <c r="A544" s="130">
        <v>9565.0</v>
      </c>
      <c r="B544" s="130">
        <v>2.25</v>
      </c>
      <c r="C544" s="130">
        <v>0.5</v>
      </c>
      <c r="D544" s="162">
        <v>5.32</v>
      </c>
      <c r="E544" s="162">
        <v>9.46</v>
      </c>
      <c r="F544" s="162">
        <v>12.74</v>
      </c>
      <c r="G544" s="162">
        <v>2.9260000000000006</v>
      </c>
      <c r="H544" s="162">
        <v>5.676</v>
      </c>
      <c r="I544" s="162">
        <v>3.8220000000000005</v>
      </c>
      <c r="J544" s="162">
        <v>2.93</v>
      </c>
      <c r="K544" s="130">
        <v>190.0</v>
      </c>
      <c r="L544" s="164"/>
      <c r="M544" s="165"/>
      <c r="N544" s="162"/>
      <c r="O544" s="162"/>
      <c r="P544" s="162"/>
      <c r="Q544" s="166"/>
      <c r="S544" s="166"/>
      <c r="T544" s="163"/>
    </row>
    <row r="545" ht="15.75" customHeight="1">
      <c r="A545" s="130">
        <v>9577.0</v>
      </c>
      <c r="B545" s="130">
        <v>0.75</v>
      </c>
      <c r="C545" s="130">
        <v>0.375</v>
      </c>
      <c r="D545" s="162">
        <v>1.97</v>
      </c>
      <c r="E545" s="162">
        <v>4.37</v>
      </c>
      <c r="F545" s="162">
        <v>6.2</v>
      </c>
      <c r="G545" s="162">
        <v>1.0835000000000001</v>
      </c>
      <c r="H545" s="162">
        <v>2.622</v>
      </c>
      <c r="I545" s="162">
        <v>1.8600000000000003</v>
      </c>
      <c r="J545" s="162">
        <v>1.08</v>
      </c>
      <c r="K545" s="130">
        <v>1045.0</v>
      </c>
      <c r="L545" s="164"/>
      <c r="M545" s="165"/>
      <c r="N545" s="162"/>
      <c r="O545" s="162"/>
      <c r="P545" s="162"/>
      <c r="Q545" s="166"/>
      <c r="S545" s="166"/>
      <c r="T545" s="163"/>
    </row>
    <row r="546" ht="15.75" customHeight="1">
      <c r="A546" s="130">
        <v>9578.0</v>
      </c>
      <c r="B546" s="130">
        <v>0.75</v>
      </c>
      <c r="C546" s="130">
        <v>0.6875</v>
      </c>
      <c r="D546" s="162">
        <v>2.39</v>
      </c>
      <c r="E546" s="162">
        <v>5.01</v>
      </c>
      <c r="F546" s="162">
        <v>6.99</v>
      </c>
      <c r="G546" s="162">
        <v>1.3145000000000002</v>
      </c>
      <c r="H546" s="162">
        <v>3.006</v>
      </c>
      <c r="I546" s="162">
        <v>2.0970000000000004</v>
      </c>
      <c r="J546" s="162">
        <v>1.31</v>
      </c>
      <c r="K546" s="130">
        <v>285.0</v>
      </c>
      <c r="L546" s="164"/>
      <c r="M546" s="165"/>
      <c r="N546" s="162"/>
      <c r="O546" s="162"/>
      <c r="P546" s="162"/>
      <c r="Q546" s="166"/>
      <c r="S546" s="166"/>
      <c r="T546" s="163"/>
    </row>
    <row r="547" ht="15.75" customHeight="1">
      <c r="A547" s="130">
        <v>9579.0</v>
      </c>
      <c r="B547" s="130">
        <v>1.0</v>
      </c>
      <c r="C547" s="130">
        <v>0.4375</v>
      </c>
      <c r="D547" s="162">
        <v>2.16</v>
      </c>
      <c r="E547" s="162">
        <v>4.64</v>
      </c>
      <c r="F547" s="162">
        <v>6.49</v>
      </c>
      <c r="G547" s="162">
        <v>1.1880000000000002</v>
      </c>
      <c r="H547" s="162">
        <v>2.784</v>
      </c>
      <c r="I547" s="162">
        <v>1.9470000000000003</v>
      </c>
      <c r="J547" s="162">
        <v>1.19</v>
      </c>
      <c r="K547" s="130">
        <v>460.0</v>
      </c>
      <c r="L547" s="164"/>
      <c r="M547" s="165"/>
      <c r="N547" s="162"/>
      <c r="O547" s="162"/>
      <c r="P547" s="162"/>
      <c r="Q547" s="166"/>
      <c r="S547" s="166"/>
      <c r="T547" s="163"/>
    </row>
    <row r="548" ht="15.75" customHeight="1">
      <c r="A548" s="130">
        <v>9580.0</v>
      </c>
      <c r="B548" s="130">
        <v>1.25</v>
      </c>
      <c r="C548" s="130">
        <v>0.5</v>
      </c>
      <c r="D548" s="162">
        <v>2.75</v>
      </c>
      <c r="E548" s="162">
        <v>5.72</v>
      </c>
      <c r="F548" s="162">
        <v>7.93</v>
      </c>
      <c r="G548" s="162">
        <v>1.5125000000000002</v>
      </c>
      <c r="H548" s="162">
        <v>3.432</v>
      </c>
      <c r="I548" s="162">
        <v>2.3790000000000004</v>
      </c>
      <c r="J548" s="162">
        <v>1.51</v>
      </c>
      <c r="K548" s="130">
        <v>400.0</v>
      </c>
      <c r="L548" s="164"/>
      <c r="M548" s="165"/>
      <c r="N548" s="162"/>
      <c r="O548" s="162"/>
      <c r="P548" s="162"/>
      <c r="Q548" s="166"/>
      <c r="S548" s="166"/>
      <c r="T548" s="163"/>
    </row>
    <row r="549" ht="15.75" customHeight="1">
      <c r="A549" s="130">
        <v>9581.0</v>
      </c>
      <c r="B549" s="130">
        <v>0.75</v>
      </c>
      <c r="C549" s="130">
        <v>0.75</v>
      </c>
      <c r="D549" s="162">
        <v>2.19</v>
      </c>
      <c r="E549" s="162">
        <v>4.67</v>
      </c>
      <c r="F549" s="162">
        <v>6.33</v>
      </c>
      <c r="G549" s="162">
        <v>1.2045000000000001</v>
      </c>
      <c r="H549" s="162">
        <v>2.802</v>
      </c>
      <c r="I549" s="162">
        <v>1.8990000000000002</v>
      </c>
      <c r="J549" s="162">
        <v>1.2</v>
      </c>
      <c r="K549" s="130">
        <v>475.0</v>
      </c>
      <c r="L549" s="164"/>
      <c r="M549" s="165"/>
      <c r="N549" s="162"/>
      <c r="O549" s="162"/>
      <c r="P549" s="162"/>
      <c r="Q549" s="166"/>
      <c r="S549" s="166"/>
      <c r="T549" s="163"/>
    </row>
    <row r="550" ht="15.75" customHeight="1">
      <c r="A550" s="130">
        <v>9582.0</v>
      </c>
      <c r="B550" s="130">
        <v>1.5</v>
      </c>
      <c r="C550" s="130">
        <v>0.625</v>
      </c>
      <c r="D550" s="162">
        <v>3.11</v>
      </c>
      <c r="E550" s="162">
        <v>6.23</v>
      </c>
      <c r="F550" s="162">
        <v>8.47</v>
      </c>
      <c r="G550" s="162">
        <v>1.7105000000000001</v>
      </c>
      <c r="H550" s="162">
        <v>3.738</v>
      </c>
      <c r="I550" s="162">
        <v>2.5410000000000004</v>
      </c>
      <c r="J550" s="162">
        <v>1.71</v>
      </c>
      <c r="K550" s="130">
        <v>360.0</v>
      </c>
      <c r="L550" s="164"/>
      <c r="M550" s="165"/>
      <c r="N550" s="162"/>
      <c r="O550" s="162"/>
      <c r="P550" s="162"/>
      <c r="Q550" s="166"/>
      <c r="S550" s="166"/>
      <c r="T550" s="163"/>
    </row>
    <row r="551" ht="15.75" customHeight="1">
      <c r="A551" s="130">
        <v>9583.0</v>
      </c>
      <c r="B551" s="130">
        <v>1.25</v>
      </c>
      <c r="C551" s="130">
        <v>0.4375</v>
      </c>
      <c r="D551" s="162">
        <v>2.89</v>
      </c>
      <c r="E551" s="162">
        <v>5.77</v>
      </c>
      <c r="F551" s="162">
        <v>8.04</v>
      </c>
      <c r="G551" s="162">
        <v>1.5895000000000001</v>
      </c>
      <c r="H551" s="162">
        <v>3.4619999999999997</v>
      </c>
      <c r="I551" s="162">
        <v>2.412</v>
      </c>
      <c r="J551" s="162">
        <v>1.59</v>
      </c>
      <c r="K551" s="130">
        <v>360.0</v>
      </c>
      <c r="L551" s="164"/>
      <c r="M551" s="165"/>
      <c r="N551" s="162"/>
      <c r="O551" s="162"/>
      <c r="P551" s="162"/>
      <c r="Q551" s="166"/>
      <c r="S551" s="166"/>
      <c r="T551" s="163"/>
    </row>
    <row r="552" ht="15.75" customHeight="1">
      <c r="A552" s="130">
        <v>9588.0</v>
      </c>
      <c r="B552" s="130">
        <v>2.0</v>
      </c>
      <c r="C552" s="130">
        <v>0.625</v>
      </c>
      <c r="D552" s="162">
        <v>3.24</v>
      </c>
      <c r="E552" s="162">
        <v>6.19</v>
      </c>
      <c r="F552" s="162">
        <v>8.46</v>
      </c>
      <c r="G552" s="162">
        <v>1.7820000000000003</v>
      </c>
      <c r="H552" s="162">
        <v>3.714</v>
      </c>
      <c r="I552" s="162">
        <v>2.5380000000000007</v>
      </c>
      <c r="J552" s="162">
        <v>1.78</v>
      </c>
      <c r="K552" s="130">
        <v>240.0</v>
      </c>
      <c r="L552" s="164"/>
      <c r="M552" s="165"/>
      <c r="N552" s="162"/>
      <c r="O552" s="162"/>
      <c r="P552" s="162"/>
      <c r="Q552" s="166"/>
      <c r="S552" s="166"/>
      <c r="T552" s="163"/>
    </row>
    <row r="553" ht="15.75" customHeight="1">
      <c r="A553" s="130">
        <v>9589.0</v>
      </c>
      <c r="B553" s="130">
        <v>1.5</v>
      </c>
      <c r="C553" s="130">
        <v>0.5</v>
      </c>
      <c r="D553" s="162">
        <v>3.8</v>
      </c>
      <c r="E553" s="162">
        <v>7.24</v>
      </c>
      <c r="F553" s="162">
        <v>9.8</v>
      </c>
      <c r="G553" s="162">
        <v>2.09</v>
      </c>
      <c r="H553" s="162">
        <v>4.344</v>
      </c>
      <c r="I553" s="162">
        <v>2.940000000000001</v>
      </c>
      <c r="J553" s="162">
        <v>2.09</v>
      </c>
      <c r="K553" s="130">
        <v>270.0</v>
      </c>
      <c r="L553" s="164"/>
      <c r="M553" s="165"/>
      <c r="N553" s="162"/>
      <c r="O553" s="162"/>
      <c r="P553" s="162"/>
      <c r="Q553" s="166"/>
      <c r="S553" s="166"/>
      <c r="T553" s="163"/>
    </row>
    <row r="554" ht="15.75" customHeight="1">
      <c r="A554" s="130">
        <v>9590.0</v>
      </c>
      <c r="B554" s="130">
        <v>1.5</v>
      </c>
      <c r="C554" s="130">
        <v>0.5</v>
      </c>
      <c r="D554" s="162">
        <v>3.8</v>
      </c>
      <c r="E554" s="162">
        <v>7.24</v>
      </c>
      <c r="F554" s="162">
        <v>9.8</v>
      </c>
      <c r="G554" s="162">
        <v>2.09</v>
      </c>
      <c r="H554" s="162">
        <v>4.344</v>
      </c>
      <c r="I554" s="162">
        <v>2.940000000000001</v>
      </c>
      <c r="J554" s="162">
        <v>2.09</v>
      </c>
      <c r="K554" s="130">
        <v>270.0</v>
      </c>
      <c r="L554" s="164"/>
      <c r="M554" s="165"/>
      <c r="N554" s="162"/>
      <c r="O554" s="162"/>
      <c r="P554" s="162"/>
      <c r="Q554" s="166"/>
      <c r="S554" s="166"/>
      <c r="T554" s="163"/>
    </row>
    <row r="555" ht="15.75" customHeight="1">
      <c r="A555" s="130">
        <v>9596.0</v>
      </c>
      <c r="B555" s="130">
        <v>1.125</v>
      </c>
      <c r="C555" s="130">
        <v>0.5625</v>
      </c>
      <c r="D555" s="162">
        <v>2.46</v>
      </c>
      <c r="E555" s="162">
        <v>5.41</v>
      </c>
      <c r="F555" s="162">
        <v>7.45</v>
      </c>
      <c r="G555" s="162">
        <v>1.353</v>
      </c>
      <c r="H555" s="162">
        <v>3.246</v>
      </c>
      <c r="I555" s="162">
        <v>2.2350000000000003</v>
      </c>
      <c r="J555" s="162">
        <v>1.35</v>
      </c>
      <c r="K555" s="130">
        <v>425.0</v>
      </c>
      <c r="L555" s="164"/>
      <c r="M555" s="165"/>
      <c r="N555" s="162"/>
      <c r="O555" s="162"/>
      <c r="P555" s="162"/>
      <c r="Q555" s="166"/>
      <c r="S555" s="166"/>
      <c r="T555" s="163"/>
    </row>
    <row r="556" ht="15.75" customHeight="1">
      <c r="A556" s="130">
        <v>9599.0</v>
      </c>
      <c r="B556" s="130">
        <v>1.75</v>
      </c>
      <c r="C556" s="130">
        <v>0.375</v>
      </c>
      <c r="D556" s="162">
        <v>5.18</v>
      </c>
      <c r="E556" s="162">
        <v>9.54</v>
      </c>
      <c r="F556" s="162">
        <v>12.76</v>
      </c>
      <c r="G556" s="162">
        <v>2.849</v>
      </c>
      <c r="H556" s="162">
        <v>5.723999999999999</v>
      </c>
      <c r="I556" s="162">
        <v>3.8280000000000003</v>
      </c>
      <c r="J556" s="162">
        <v>2.85</v>
      </c>
      <c r="K556" s="130">
        <v>270.0</v>
      </c>
      <c r="L556" s="164"/>
      <c r="M556" s="165"/>
      <c r="N556" s="162"/>
      <c r="O556" s="162"/>
      <c r="P556" s="162"/>
      <c r="Q556" s="166"/>
      <c r="S556" s="166"/>
      <c r="T556" s="163"/>
    </row>
    <row r="557" ht="15.75" customHeight="1">
      <c r="A557" s="130">
        <v>9600.0</v>
      </c>
      <c r="B557" s="130">
        <v>1.75</v>
      </c>
      <c r="C557" s="130">
        <v>0.375</v>
      </c>
      <c r="D557" s="162">
        <v>5.18</v>
      </c>
      <c r="E557" s="162">
        <v>9.54</v>
      </c>
      <c r="F557" s="162">
        <v>12.76</v>
      </c>
      <c r="G557" s="162">
        <v>2.849</v>
      </c>
      <c r="H557" s="162">
        <v>5.723999999999999</v>
      </c>
      <c r="I557" s="162">
        <v>3.8280000000000003</v>
      </c>
      <c r="J557" s="162">
        <v>2.85</v>
      </c>
      <c r="K557" s="130">
        <v>240.0</v>
      </c>
      <c r="L557" s="164"/>
      <c r="M557" s="165"/>
      <c r="N557" s="162"/>
      <c r="O557" s="162"/>
      <c r="P557" s="162"/>
      <c r="Q557" s="166"/>
      <c r="S557" s="166"/>
      <c r="T557" s="163"/>
    </row>
    <row r="558" ht="15.75" customHeight="1">
      <c r="A558" s="130">
        <v>9605.0</v>
      </c>
      <c r="B558" s="130">
        <v>0.75</v>
      </c>
      <c r="C558" s="130">
        <v>0.375</v>
      </c>
      <c r="D558" s="162">
        <v>2.28</v>
      </c>
      <c r="E558" s="162">
        <v>4.96</v>
      </c>
      <c r="F558" s="162">
        <v>6.88</v>
      </c>
      <c r="G558" s="162">
        <v>1.254</v>
      </c>
      <c r="H558" s="162">
        <v>2.976</v>
      </c>
      <c r="I558" s="162">
        <v>2.064</v>
      </c>
      <c r="J558" s="162">
        <v>1.25</v>
      </c>
      <c r="K558" s="130">
        <v>410.0</v>
      </c>
      <c r="L558" s="164"/>
      <c r="M558" s="165"/>
      <c r="N558" s="162"/>
      <c r="O558" s="162"/>
      <c r="P558" s="162"/>
      <c r="Q558" s="166"/>
      <c r="S558" s="166"/>
      <c r="T558" s="163"/>
    </row>
    <row r="559" ht="15.75" customHeight="1">
      <c r="A559" s="130">
        <v>9610.0</v>
      </c>
      <c r="B559" s="130">
        <v>0.75</v>
      </c>
      <c r="C559" s="130">
        <v>0.375</v>
      </c>
      <c r="D559" s="162">
        <v>2.54</v>
      </c>
      <c r="E559" s="162">
        <v>5.4</v>
      </c>
      <c r="F559" s="162">
        <v>7.5</v>
      </c>
      <c r="G559" s="162">
        <v>1.3970000000000002</v>
      </c>
      <c r="H559" s="162">
        <v>3.24</v>
      </c>
      <c r="I559" s="162">
        <v>2.2500000000000004</v>
      </c>
      <c r="J559" s="162">
        <v>1.4</v>
      </c>
      <c r="K559" s="130">
        <v>200.0</v>
      </c>
      <c r="L559" s="164"/>
      <c r="M559" s="165"/>
      <c r="N559" s="162"/>
      <c r="O559" s="162"/>
      <c r="P559" s="162"/>
      <c r="Q559" s="166"/>
      <c r="S559" s="166"/>
      <c r="T559" s="163"/>
    </row>
    <row r="560" ht="15.75" customHeight="1">
      <c r="A560" s="130">
        <v>9629.0</v>
      </c>
      <c r="B560" s="130">
        <v>2.0</v>
      </c>
      <c r="C560" s="130">
        <v>0.4375</v>
      </c>
      <c r="D560" s="162">
        <v>5.93</v>
      </c>
      <c r="E560" s="162">
        <v>11.32</v>
      </c>
      <c r="F560" s="162">
        <v>15.1</v>
      </c>
      <c r="G560" s="162">
        <v>3.2615000000000003</v>
      </c>
      <c r="H560" s="162">
        <v>6.792</v>
      </c>
      <c r="I560" s="162">
        <v>4.53</v>
      </c>
      <c r="J560" s="162">
        <v>3.26</v>
      </c>
      <c r="K560" s="130">
        <v>195.0</v>
      </c>
      <c r="L560" s="164"/>
      <c r="M560" s="165"/>
      <c r="N560" s="162"/>
      <c r="O560" s="162"/>
      <c r="P560" s="162"/>
      <c r="Q560" s="166"/>
      <c r="S560" s="166"/>
      <c r="T560" s="163"/>
    </row>
    <row r="561" ht="15.75" customHeight="1">
      <c r="A561" s="130">
        <v>9630.0</v>
      </c>
      <c r="B561" s="130">
        <v>2.0</v>
      </c>
      <c r="C561" s="130">
        <v>0.4375</v>
      </c>
      <c r="D561" s="162">
        <v>5.93</v>
      </c>
      <c r="E561" s="162">
        <v>11.32</v>
      </c>
      <c r="F561" s="162">
        <v>15.1</v>
      </c>
      <c r="G561" s="162">
        <v>3.2615000000000003</v>
      </c>
      <c r="H561" s="162">
        <v>6.792</v>
      </c>
      <c r="I561" s="162">
        <v>4.53</v>
      </c>
      <c r="J561" s="162">
        <v>3.26</v>
      </c>
      <c r="K561" s="130">
        <v>195.0</v>
      </c>
      <c r="L561" s="164"/>
      <c r="M561" s="165"/>
      <c r="N561" s="162"/>
      <c r="O561" s="162"/>
      <c r="P561" s="162"/>
      <c r="Q561" s="166"/>
      <c r="S561" s="166"/>
      <c r="T561" s="163"/>
    </row>
    <row r="562" ht="15.75" customHeight="1">
      <c r="A562" s="130">
        <v>9633.0</v>
      </c>
      <c r="B562" s="130">
        <v>2.0</v>
      </c>
      <c r="C562" s="130">
        <v>0.375</v>
      </c>
      <c r="D562" s="162">
        <v>5.34</v>
      </c>
      <c r="E562" s="162">
        <v>10.53</v>
      </c>
      <c r="F562" s="162">
        <v>14.21</v>
      </c>
      <c r="G562" s="162">
        <v>2.9370000000000003</v>
      </c>
      <c r="H562" s="162">
        <v>6.318</v>
      </c>
      <c r="I562" s="162">
        <v>4.263000000000001</v>
      </c>
      <c r="J562" s="162">
        <v>2.94</v>
      </c>
      <c r="K562" s="130">
        <v>225.0</v>
      </c>
      <c r="L562" s="164"/>
      <c r="M562" s="165"/>
      <c r="N562" s="162"/>
      <c r="O562" s="162"/>
      <c r="P562" s="162"/>
      <c r="Q562" s="166"/>
      <c r="S562" s="166"/>
      <c r="T562" s="163"/>
    </row>
    <row r="563" ht="15.75" customHeight="1">
      <c r="A563" s="130">
        <v>9634.0</v>
      </c>
      <c r="B563" s="130">
        <v>2.0</v>
      </c>
      <c r="C563" s="130">
        <v>0.375</v>
      </c>
      <c r="D563" s="162">
        <v>5.34</v>
      </c>
      <c r="E563" s="162">
        <v>10.53</v>
      </c>
      <c r="F563" s="162">
        <v>14.21</v>
      </c>
      <c r="G563" s="162">
        <v>2.9370000000000003</v>
      </c>
      <c r="H563" s="162">
        <v>6.318</v>
      </c>
      <c r="I563" s="162">
        <v>4.263000000000001</v>
      </c>
      <c r="J563" s="162">
        <v>2.94</v>
      </c>
      <c r="K563" s="130">
        <v>225.0</v>
      </c>
      <c r="L563" s="164"/>
      <c r="M563" s="165"/>
      <c r="N563" s="162"/>
      <c r="O563" s="162"/>
      <c r="P563" s="162"/>
      <c r="Q563" s="166"/>
      <c r="S563" s="166"/>
      <c r="T563" s="163"/>
    </row>
    <row r="564" ht="15.75" customHeight="1">
      <c r="A564" s="130">
        <v>9635.0</v>
      </c>
      <c r="B564" s="130">
        <v>3.0</v>
      </c>
      <c r="C564" s="130">
        <v>0.5625</v>
      </c>
      <c r="D564" s="162">
        <v>8.22</v>
      </c>
      <c r="E564" s="162">
        <v>14.75</v>
      </c>
      <c r="F564" s="162">
        <v>19.12</v>
      </c>
      <c r="G564" s="162">
        <v>4.521000000000001</v>
      </c>
      <c r="H564" s="162">
        <v>8.85</v>
      </c>
      <c r="I564" s="162">
        <v>5.7360000000000015</v>
      </c>
      <c r="J564" s="162">
        <v>4.52</v>
      </c>
      <c r="K564" s="130">
        <v>110.0</v>
      </c>
      <c r="L564" s="164"/>
      <c r="M564" s="165"/>
      <c r="N564" s="162"/>
      <c r="O564" s="162"/>
      <c r="P564" s="162"/>
      <c r="Q564" s="166"/>
      <c r="S564" s="166"/>
      <c r="T564" s="163"/>
    </row>
    <row r="565" ht="15.75" customHeight="1">
      <c r="A565" s="130">
        <v>9636.0</v>
      </c>
      <c r="B565" s="130">
        <v>3.0</v>
      </c>
      <c r="C565" s="130">
        <v>0.5625</v>
      </c>
      <c r="D565" s="162">
        <v>8.22</v>
      </c>
      <c r="E565" s="162">
        <v>14.75</v>
      </c>
      <c r="F565" s="162">
        <v>19.12</v>
      </c>
      <c r="G565" s="162">
        <v>4.521000000000001</v>
      </c>
      <c r="H565" s="162">
        <v>8.85</v>
      </c>
      <c r="I565" s="162">
        <v>5.7360000000000015</v>
      </c>
      <c r="J565" s="162">
        <v>4.52</v>
      </c>
      <c r="K565" s="130">
        <v>110.0</v>
      </c>
      <c r="L565" s="164"/>
      <c r="M565" s="165"/>
      <c r="N565" s="162"/>
      <c r="O565" s="162"/>
      <c r="P565" s="162"/>
      <c r="Q565" s="166"/>
      <c r="S565" s="166"/>
      <c r="T565" s="163"/>
    </row>
    <row r="566" ht="15.75" customHeight="1">
      <c r="A566" s="130">
        <v>9639.0</v>
      </c>
      <c r="B566" s="130">
        <v>2.5</v>
      </c>
      <c r="C566" s="130">
        <v>0.3125</v>
      </c>
      <c r="D566" s="162">
        <v>3.93</v>
      </c>
      <c r="E566" s="162">
        <v>7.89</v>
      </c>
      <c r="F566" s="162">
        <v>10.78</v>
      </c>
      <c r="G566" s="162">
        <v>2.1615</v>
      </c>
      <c r="H566" s="162">
        <v>4.734</v>
      </c>
      <c r="I566" s="162">
        <v>3.2340000000000004</v>
      </c>
      <c r="J566" s="162">
        <v>2.16</v>
      </c>
      <c r="K566" s="130">
        <v>180.0</v>
      </c>
      <c r="L566" s="164"/>
      <c r="M566" s="165"/>
      <c r="N566" s="162"/>
      <c r="O566" s="162"/>
      <c r="P566" s="162"/>
      <c r="Q566" s="166"/>
      <c r="S566" s="166"/>
      <c r="T566" s="163"/>
    </row>
    <row r="567" ht="15.75" customHeight="1">
      <c r="A567" s="130">
        <v>9640.0</v>
      </c>
      <c r="B567" s="130">
        <v>2.5</v>
      </c>
      <c r="C567" s="130">
        <v>0.3125</v>
      </c>
      <c r="D567" s="162">
        <v>4.03</v>
      </c>
      <c r="E567" s="162">
        <v>7.83</v>
      </c>
      <c r="F567" s="162">
        <v>10.64</v>
      </c>
      <c r="G567" s="162">
        <v>2.2165000000000004</v>
      </c>
      <c r="H567" s="162">
        <v>4.6979999999999995</v>
      </c>
      <c r="I567" s="162">
        <v>3.1920000000000006</v>
      </c>
      <c r="J567" s="162">
        <v>2.22</v>
      </c>
      <c r="K567" s="130">
        <v>170.0</v>
      </c>
      <c r="L567" s="164"/>
      <c r="M567" s="165"/>
      <c r="N567" s="162"/>
      <c r="O567" s="162"/>
      <c r="P567" s="162"/>
      <c r="Q567" s="166"/>
      <c r="S567" s="166"/>
      <c r="T567" s="163"/>
    </row>
    <row r="568" ht="15.75" customHeight="1">
      <c r="A568" s="130">
        <v>9654.0</v>
      </c>
      <c r="B568" s="130">
        <v>2.75</v>
      </c>
      <c r="C568" s="130">
        <v>0.625</v>
      </c>
      <c r="D568" s="162">
        <v>6.07</v>
      </c>
      <c r="E568" s="162">
        <v>11.36</v>
      </c>
      <c r="F568" s="162">
        <v>14.86</v>
      </c>
      <c r="G568" s="162">
        <v>3.3385000000000002</v>
      </c>
      <c r="H568" s="162">
        <v>6.816</v>
      </c>
      <c r="I568" s="162">
        <v>4.458</v>
      </c>
      <c r="J568" s="162">
        <v>3.34</v>
      </c>
      <c r="K568" s="130">
        <v>130.0</v>
      </c>
      <c r="L568" s="164"/>
      <c r="M568" s="165"/>
      <c r="N568" s="162"/>
      <c r="O568" s="162"/>
      <c r="P568" s="162"/>
      <c r="Q568" s="166"/>
      <c r="S568" s="166"/>
      <c r="T568" s="163"/>
    </row>
    <row r="569" ht="15.75" customHeight="1">
      <c r="A569" s="130">
        <v>9657.0</v>
      </c>
      <c r="B569" s="130">
        <v>2.0</v>
      </c>
      <c r="C569" s="130">
        <v>0.25</v>
      </c>
      <c r="D569" s="162">
        <v>3.03</v>
      </c>
      <c r="E569" s="162">
        <v>6.35</v>
      </c>
      <c r="F569" s="162">
        <v>8.77</v>
      </c>
      <c r="G569" s="162">
        <v>1.6665</v>
      </c>
      <c r="H569" s="162">
        <v>3.8099999999999996</v>
      </c>
      <c r="I569" s="162">
        <v>2.6310000000000002</v>
      </c>
      <c r="J569" s="162">
        <v>1.67</v>
      </c>
      <c r="K569" s="130">
        <v>360.0</v>
      </c>
      <c r="L569" s="164"/>
      <c r="M569" s="165"/>
      <c r="N569" s="162"/>
      <c r="O569" s="162"/>
      <c r="P569" s="162"/>
      <c r="Q569" s="166"/>
      <c r="S569" s="166"/>
      <c r="T569" s="163"/>
    </row>
    <row r="570" ht="15.75" customHeight="1">
      <c r="A570" s="130">
        <v>9658.0</v>
      </c>
      <c r="B570" s="130">
        <v>2.875</v>
      </c>
      <c r="C570" s="130">
        <v>0.625</v>
      </c>
      <c r="D570" s="162">
        <v>6.72</v>
      </c>
      <c r="E570" s="162">
        <v>12.71</v>
      </c>
      <c r="F570" s="162">
        <v>16.46</v>
      </c>
      <c r="G570" s="162">
        <v>3.696</v>
      </c>
      <c r="H570" s="162">
        <v>7.626</v>
      </c>
      <c r="I570" s="162">
        <v>4.938000000000001</v>
      </c>
      <c r="J570" s="162">
        <v>3.7</v>
      </c>
      <c r="K570" s="130">
        <v>130.0</v>
      </c>
      <c r="L570" s="164"/>
      <c r="M570" s="165"/>
      <c r="N570" s="162"/>
      <c r="O570" s="162"/>
      <c r="P570" s="162"/>
      <c r="Q570" s="166"/>
      <c r="S570" s="166"/>
      <c r="T570" s="163"/>
    </row>
    <row r="571" ht="15.75" customHeight="1">
      <c r="A571" s="130">
        <v>9663.0</v>
      </c>
      <c r="B571" s="130">
        <v>1.125</v>
      </c>
      <c r="C571" s="130">
        <v>0.5625</v>
      </c>
      <c r="D571" s="162">
        <v>2.84</v>
      </c>
      <c r="E571" s="162">
        <v>5.94</v>
      </c>
      <c r="F571" s="162">
        <v>8.15</v>
      </c>
      <c r="G571" s="162">
        <v>1.562</v>
      </c>
      <c r="H571" s="162">
        <v>3.564</v>
      </c>
      <c r="I571" s="162">
        <v>2.4450000000000003</v>
      </c>
      <c r="J571" s="162">
        <v>1.56</v>
      </c>
      <c r="K571" s="130">
        <v>420.0</v>
      </c>
      <c r="L571" s="164"/>
      <c r="M571" s="165"/>
      <c r="N571" s="162"/>
      <c r="O571" s="162"/>
      <c r="P571" s="162"/>
      <c r="Q571" s="166"/>
      <c r="S571" s="166"/>
      <c r="T571" s="163"/>
    </row>
    <row r="572" ht="15.75" customHeight="1">
      <c r="A572" s="130">
        <v>9664.0</v>
      </c>
      <c r="B572" s="130">
        <v>1.5</v>
      </c>
      <c r="C572" s="130">
        <v>0.5625</v>
      </c>
      <c r="D572" s="162">
        <v>3.7</v>
      </c>
      <c r="E572" s="162">
        <v>7.14</v>
      </c>
      <c r="F572" s="162">
        <v>9.68</v>
      </c>
      <c r="G572" s="162">
        <v>2.035</v>
      </c>
      <c r="H572" s="162">
        <v>4.284</v>
      </c>
      <c r="I572" s="162">
        <v>2.9040000000000004</v>
      </c>
      <c r="J572" s="162">
        <v>2.04</v>
      </c>
      <c r="K572" s="130">
        <v>230.0</v>
      </c>
      <c r="L572" s="164"/>
      <c r="M572" s="165"/>
      <c r="N572" s="162"/>
      <c r="O572" s="162"/>
      <c r="P572" s="162"/>
      <c r="Q572" s="166"/>
      <c r="S572" s="166"/>
      <c r="T572" s="163"/>
    </row>
    <row r="573" ht="15.75" customHeight="1">
      <c r="A573" s="130">
        <v>9665.0</v>
      </c>
      <c r="B573" s="130">
        <v>1.5</v>
      </c>
      <c r="C573" s="130">
        <v>0.4375</v>
      </c>
      <c r="D573" s="162">
        <v>3.11</v>
      </c>
      <c r="E573" s="162">
        <v>6.31</v>
      </c>
      <c r="F573" s="162">
        <v>8.7</v>
      </c>
      <c r="G573" s="162">
        <v>1.7105000000000001</v>
      </c>
      <c r="H573" s="162">
        <v>3.7859999999999996</v>
      </c>
      <c r="I573" s="162">
        <v>2.6100000000000003</v>
      </c>
      <c r="J573" s="162">
        <v>1.71</v>
      </c>
      <c r="K573" s="130">
        <v>380.0</v>
      </c>
      <c r="L573" s="164"/>
      <c r="M573" s="165"/>
      <c r="N573" s="162"/>
      <c r="O573" s="162"/>
      <c r="P573" s="162"/>
      <c r="Q573" s="166"/>
      <c r="S573" s="166"/>
      <c r="T573" s="163"/>
    </row>
    <row r="574" ht="15.75" customHeight="1">
      <c r="A574" s="130">
        <v>9666.0</v>
      </c>
      <c r="B574" s="130">
        <v>1.5</v>
      </c>
      <c r="C574" s="130">
        <v>0.4375</v>
      </c>
      <c r="D574" s="162">
        <v>3.11</v>
      </c>
      <c r="E574" s="162">
        <v>6.31</v>
      </c>
      <c r="F574" s="162">
        <v>8.7</v>
      </c>
      <c r="G574" s="162">
        <v>1.7105000000000001</v>
      </c>
      <c r="H574" s="162">
        <v>3.7859999999999996</v>
      </c>
      <c r="I574" s="162">
        <v>2.6100000000000003</v>
      </c>
      <c r="J574" s="162">
        <v>1.71</v>
      </c>
      <c r="K574" s="130">
        <v>310.0</v>
      </c>
      <c r="L574" s="164"/>
      <c r="M574" s="165"/>
      <c r="N574" s="162"/>
      <c r="O574" s="162"/>
      <c r="P574" s="162"/>
      <c r="Q574" s="166"/>
      <c r="S574" s="166"/>
      <c r="T574" s="163"/>
    </row>
    <row r="575" ht="15.75" customHeight="1">
      <c r="A575" s="130">
        <v>9667.0</v>
      </c>
      <c r="B575" s="130">
        <v>1.5</v>
      </c>
      <c r="C575" s="130">
        <v>0.4375</v>
      </c>
      <c r="D575" s="162">
        <v>2.85</v>
      </c>
      <c r="E575" s="162">
        <v>5.62</v>
      </c>
      <c r="F575" s="162">
        <v>7.88</v>
      </c>
      <c r="G575" s="162">
        <v>1.5675000000000001</v>
      </c>
      <c r="H575" s="162">
        <v>3.372</v>
      </c>
      <c r="I575" s="162">
        <v>2.3640000000000003</v>
      </c>
      <c r="J575" s="162">
        <v>1.57</v>
      </c>
      <c r="K575" s="130">
        <v>390.0</v>
      </c>
      <c r="L575" s="164"/>
      <c r="M575" s="165"/>
      <c r="N575" s="162"/>
      <c r="O575" s="162"/>
      <c r="P575" s="162"/>
      <c r="Q575" s="166"/>
      <c r="S575" s="166"/>
      <c r="T575" s="163"/>
    </row>
    <row r="576" ht="15.75" customHeight="1">
      <c r="A576" s="130">
        <v>9668.0</v>
      </c>
      <c r="B576" s="130">
        <v>1.5</v>
      </c>
      <c r="C576" s="130">
        <v>0.4375</v>
      </c>
      <c r="D576" s="162">
        <v>2.85</v>
      </c>
      <c r="E576" s="162">
        <v>5.61</v>
      </c>
      <c r="F576" s="162">
        <v>7.91</v>
      </c>
      <c r="G576" s="162">
        <v>1.5675000000000001</v>
      </c>
      <c r="H576" s="162">
        <v>3.366</v>
      </c>
      <c r="I576" s="162">
        <v>2.373</v>
      </c>
      <c r="J576" s="162">
        <v>1.57</v>
      </c>
      <c r="K576" s="130">
        <v>360.0</v>
      </c>
      <c r="L576" s="164"/>
      <c r="M576" s="165"/>
      <c r="N576" s="162"/>
      <c r="O576" s="162"/>
      <c r="P576" s="162"/>
      <c r="Q576" s="166"/>
      <c r="S576" s="166"/>
      <c r="T576" s="163"/>
    </row>
    <row r="577" ht="15.75" customHeight="1">
      <c r="A577" s="130">
        <v>9669.0</v>
      </c>
      <c r="B577" s="130">
        <v>1.5</v>
      </c>
      <c r="C577" s="130">
        <v>0.4375</v>
      </c>
      <c r="D577" s="162">
        <v>2.85</v>
      </c>
      <c r="E577" s="162">
        <v>5.62</v>
      </c>
      <c r="F577" s="162">
        <v>7.88</v>
      </c>
      <c r="G577" s="162">
        <v>1.5675000000000001</v>
      </c>
      <c r="H577" s="162">
        <v>3.372</v>
      </c>
      <c r="I577" s="162">
        <v>2.3640000000000003</v>
      </c>
      <c r="J577" s="162">
        <v>1.57</v>
      </c>
      <c r="K577" s="130">
        <v>380.0</v>
      </c>
      <c r="L577" s="164"/>
      <c r="M577" s="165"/>
      <c r="N577" s="162"/>
      <c r="O577" s="162"/>
      <c r="P577" s="162"/>
      <c r="Q577" s="166"/>
      <c r="S577" s="166"/>
      <c r="T577" s="163"/>
    </row>
    <row r="578" ht="15.75" customHeight="1">
      <c r="A578" s="130">
        <v>9671.0</v>
      </c>
      <c r="B578" s="130">
        <v>2.125</v>
      </c>
      <c r="C578" s="130">
        <v>0.5</v>
      </c>
      <c r="D578" s="162">
        <v>4.33</v>
      </c>
      <c r="E578" s="162">
        <v>8.14</v>
      </c>
      <c r="F578" s="162">
        <v>10.66</v>
      </c>
      <c r="G578" s="162">
        <v>2.3815000000000004</v>
      </c>
      <c r="H578" s="162">
        <v>4.884</v>
      </c>
      <c r="I578" s="162">
        <v>3.1980000000000004</v>
      </c>
      <c r="J578" s="162">
        <v>2.38</v>
      </c>
      <c r="K578" s="130">
        <v>200.0</v>
      </c>
      <c r="L578" s="164"/>
      <c r="M578" s="165"/>
      <c r="N578" s="162"/>
      <c r="O578" s="162"/>
      <c r="P578" s="162"/>
      <c r="Q578" s="166"/>
      <c r="S578" s="166"/>
      <c r="T578" s="163"/>
    </row>
    <row r="579" ht="15.75" customHeight="1">
      <c r="A579" s="130">
        <v>9681.0</v>
      </c>
      <c r="B579" s="130">
        <v>0.75</v>
      </c>
      <c r="C579" s="130">
        <v>0.75</v>
      </c>
      <c r="D579" s="162">
        <v>2.95</v>
      </c>
      <c r="E579" s="162">
        <v>5.95</v>
      </c>
      <c r="F579" s="162">
        <v>8.15</v>
      </c>
      <c r="G579" s="162">
        <v>1.6225000000000003</v>
      </c>
      <c r="H579" s="162">
        <v>3.57</v>
      </c>
      <c r="I579" s="162">
        <v>2.4450000000000003</v>
      </c>
      <c r="J579" s="162">
        <v>1.62</v>
      </c>
      <c r="K579" s="130">
        <v>560.0</v>
      </c>
      <c r="L579" s="164"/>
      <c r="M579" s="165"/>
      <c r="N579" s="162"/>
      <c r="O579" s="162"/>
      <c r="P579" s="162"/>
      <c r="Q579" s="166"/>
      <c r="S579" s="166"/>
      <c r="T579" s="163"/>
    </row>
    <row r="580" ht="15.75" customHeight="1">
      <c r="A580" s="130">
        <v>9684.0</v>
      </c>
      <c r="B580" s="130">
        <v>1.25</v>
      </c>
      <c r="C580" s="130">
        <v>0.5</v>
      </c>
      <c r="D580" s="162">
        <v>4.41</v>
      </c>
      <c r="E580" s="162">
        <v>8.33</v>
      </c>
      <c r="F580" s="162">
        <v>11.28</v>
      </c>
      <c r="G580" s="162">
        <v>2.4255000000000004</v>
      </c>
      <c r="H580" s="162">
        <v>4.998</v>
      </c>
      <c r="I580" s="162">
        <v>3.3840000000000003</v>
      </c>
      <c r="J580" s="162">
        <v>2.43</v>
      </c>
      <c r="K580" s="130">
        <v>180.0</v>
      </c>
      <c r="L580" s="164"/>
      <c r="M580" s="165"/>
      <c r="N580" s="162"/>
      <c r="O580" s="162"/>
      <c r="P580" s="162"/>
      <c r="Q580" s="166"/>
      <c r="S580" s="166"/>
      <c r="T580" s="163"/>
    </row>
    <row r="581" ht="15.75" customHeight="1">
      <c r="A581" s="130">
        <v>9688.0</v>
      </c>
      <c r="B581" s="130">
        <v>1.5</v>
      </c>
      <c r="C581" s="130">
        <v>0.875</v>
      </c>
      <c r="D581" s="162">
        <v>3.6</v>
      </c>
      <c r="E581" s="162">
        <v>7.04</v>
      </c>
      <c r="F581" s="162">
        <v>9.49</v>
      </c>
      <c r="G581" s="162">
        <v>1.9800000000000002</v>
      </c>
      <c r="H581" s="162">
        <v>4.224</v>
      </c>
      <c r="I581" s="162">
        <v>2.8470000000000004</v>
      </c>
      <c r="J581" s="162">
        <v>1.98</v>
      </c>
      <c r="K581" s="130">
        <v>215.0</v>
      </c>
      <c r="L581" s="164"/>
      <c r="M581" s="165"/>
      <c r="N581" s="162"/>
      <c r="O581" s="162"/>
      <c r="P581" s="162"/>
      <c r="Q581" s="166"/>
      <c r="S581" s="166"/>
      <c r="T581" s="163"/>
    </row>
    <row r="582" ht="15.75" customHeight="1">
      <c r="A582" s="130">
        <v>9692.0</v>
      </c>
      <c r="B582" s="130">
        <v>2.125</v>
      </c>
      <c r="C582" s="130">
        <v>0.6875</v>
      </c>
      <c r="D582" s="162">
        <v>5.27</v>
      </c>
      <c r="E582" s="162">
        <v>9.77</v>
      </c>
      <c r="F582" s="162">
        <v>12.77</v>
      </c>
      <c r="G582" s="162">
        <v>2.8985</v>
      </c>
      <c r="H582" s="162">
        <v>5.861999999999999</v>
      </c>
      <c r="I582" s="162">
        <v>3.8310000000000004</v>
      </c>
      <c r="J582" s="162">
        <v>2.9</v>
      </c>
      <c r="K582" s="130">
        <v>215.0</v>
      </c>
      <c r="L582" s="164"/>
      <c r="M582" s="165"/>
      <c r="N582" s="162"/>
      <c r="O582" s="162"/>
      <c r="P582" s="162"/>
      <c r="Q582" s="166"/>
      <c r="S582" s="166"/>
      <c r="T582" s="163"/>
    </row>
    <row r="583" ht="15.75" customHeight="1">
      <c r="A583" s="130">
        <v>9693.0</v>
      </c>
      <c r="B583" s="130">
        <v>1.0</v>
      </c>
      <c r="C583" s="130">
        <v>0.75</v>
      </c>
      <c r="D583" s="162">
        <v>2.82</v>
      </c>
      <c r="E583" s="162">
        <v>5.62</v>
      </c>
      <c r="F583" s="162">
        <v>7.88</v>
      </c>
      <c r="G583" s="162">
        <v>1.551</v>
      </c>
      <c r="H583" s="162">
        <v>3.372</v>
      </c>
      <c r="I583" s="162">
        <v>2.3640000000000003</v>
      </c>
      <c r="J583" s="162">
        <v>1.55</v>
      </c>
      <c r="K583" s="130">
        <v>380.0</v>
      </c>
      <c r="L583" s="164"/>
      <c r="M583" s="165"/>
      <c r="N583" s="162"/>
      <c r="O583" s="162"/>
      <c r="P583" s="162"/>
      <c r="Q583" s="166"/>
      <c r="S583" s="166"/>
      <c r="T583" s="163"/>
    </row>
    <row r="584" ht="15.75" customHeight="1">
      <c r="A584" s="130">
        <v>9704.0</v>
      </c>
      <c r="B584" s="130">
        <v>0.5</v>
      </c>
      <c r="C584" s="130">
        <v>0.0</v>
      </c>
      <c r="D584" s="162">
        <v>1.69</v>
      </c>
      <c r="E584" s="162">
        <v>3.78</v>
      </c>
      <c r="F584" s="162" t="s">
        <v>138</v>
      </c>
      <c r="G584" s="162">
        <v>0.9295</v>
      </c>
      <c r="H584" s="162">
        <v>2.268</v>
      </c>
      <c r="I584" s="162" t="e">
        <v>#VALUE!</v>
      </c>
      <c r="J584" s="162">
        <v>0.93</v>
      </c>
      <c r="K584" s="130">
        <v>765.0</v>
      </c>
      <c r="L584" s="164"/>
      <c r="M584" s="165"/>
      <c r="N584" s="162"/>
      <c r="O584" s="162"/>
      <c r="P584" s="162"/>
      <c r="Q584" s="166"/>
      <c r="S584" s="166"/>
      <c r="T584" s="163"/>
    </row>
    <row r="585" ht="15.75" customHeight="1">
      <c r="A585" s="130">
        <v>9711.0</v>
      </c>
      <c r="B585" s="130">
        <v>1.375</v>
      </c>
      <c r="C585" s="130">
        <v>0.4375</v>
      </c>
      <c r="D585" s="162">
        <v>3.56</v>
      </c>
      <c r="E585" s="162">
        <v>6.95</v>
      </c>
      <c r="F585" s="162">
        <v>9.52</v>
      </c>
      <c r="G585" s="162">
        <v>1.9580000000000002</v>
      </c>
      <c r="H585" s="162">
        <v>4.17</v>
      </c>
      <c r="I585" s="162">
        <v>2.8560000000000003</v>
      </c>
      <c r="J585" s="162">
        <v>1.96</v>
      </c>
      <c r="K585" s="130">
        <v>225.0</v>
      </c>
      <c r="L585" s="164"/>
      <c r="M585" s="165"/>
      <c r="N585" s="162"/>
      <c r="O585" s="162"/>
      <c r="P585" s="162"/>
      <c r="Q585" s="166"/>
      <c r="S585" s="166"/>
      <c r="T585" s="163"/>
    </row>
    <row r="586" ht="15.75" customHeight="1">
      <c r="A586" s="130">
        <v>9722.0</v>
      </c>
      <c r="B586" s="130">
        <v>1.75</v>
      </c>
      <c r="C586" s="130">
        <v>0.375</v>
      </c>
      <c r="D586" s="162">
        <v>3.52</v>
      </c>
      <c r="E586" s="162">
        <v>6.66</v>
      </c>
      <c r="F586" s="162">
        <v>9.04</v>
      </c>
      <c r="G586" s="162">
        <v>1.9360000000000002</v>
      </c>
      <c r="H586" s="162">
        <v>3.996</v>
      </c>
      <c r="I586" s="162">
        <v>2.712</v>
      </c>
      <c r="J586" s="162">
        <v>1.94</v>
      </c>
      <c r="K586" s="130">
        <v>260.0</v>
      </c>
      <c r="L586" s="164"/>
      <c r="M586" s="165"/>
      <c r="N586" s="162"/>
      <c r="O586" s="162"/>
      <c r="P586" s="162"/>
      <c r="Q586" s="166"/>
      <c r="S586" s="166"/>
      <c r="T586" s="163"/>
    </row>
    <row r="587" ht="15.75" customHeight="1">
      <c r="A587" s="130">
        <v>9729.0</v>
      </c>
      <c r="B587" s="130">
        <v>2.125</v>
      </c>
      <c r="C587" s="130">
        <v>0.5</v>
      </c>
      <c r="D587" s="162">
        <v>4.33</v>
      </c>
      <c r="E587" s="162">
        <v>8.14</v>
      </c>
      <c r="F587" s="162">
        <v>10.66</v>
      </c>
      <c r="G587" s="162">
        <v>2.3815000000000004</v>
      </c>
      <c r="H587" s="162">
        <v>4.884</v>
      </c>
      <c r="I587" s="162">
        <v>3.1980000000000004</v>
      </c>
      <c r="J587" s="162">
        <v>2.38</v>
      </c>
      <c r="K587" s="130">
        <v>215.0</v>
      </c>
      <c r="L587" s="164"/>
      <c r="M587" s="165"/>
      <c r="N587" s="162"/>
      <c r="O587" s="162"/>
      <c r="P587" s="162"/>
      <c r="Q587" s="166"/>
      <c r="S587" s="166"/>
      <c r="T587" s="163"/>
    </row>
    <row r="588" ht="15.75" customHeight="1">
      <c r="A588" s="130">
        <v>9731.0</v>
      </c>
      <c r="B588" s="130">
        <v>0.75</v>
      </c>
      <c r="C588" s="130">
        <v>1.125</v>
      </c>
      <c r="D588" s="162">
        <v>3.35</v>
      </c>
      <c r="E588" s="162">
        <v>6.55</v>
      </c>
      <c r="F588" s="162">
        <v>8.82</v>
      </c>
      <c r="G588" s="162">
        <v>1.8425000000000002</v>
      </c>
      <c r="H588" s="162">
        <v>3.9299999999999997</v>
      </c>
      <c r="I588" s="162">
        <v>2.6460000000000004</v>
      </c>
      <c r="J588" s="162">
        <v>1.84</v>
      </c>
      <c r="K588" s="130">
        <v>350.0</v>
      </c>
      <c r="L588" s="164"/>
      <c r="M588" s="165"/>
      <c r="N588" s="162"/>
      <c r="O588" s="162"/>
      <c r="P588" s="162"/>
      <c r="Q588" s="166"/>
      <c r="S588" s="166"/>
      <c r="T588" s="163"/>
    </row>
    <row r="589" ht="15.75" customHeight="1">
      <c r="A589" s="130">
        <v>9732.0</v>
      </c>
      <c r="B589" s="130">
        <v>1.75</v>
      </c>
      <c r="C589" s="130">
        <v>0.375</v>
      </c>
      <c r="D589" s="162">
        <v>4.87</v>
      </c>
      <c r="E589" s="162">
        <v>9.62</v>
      </c>
      <c r="F589" s="162">
        <v>13.09</v>
      </c>
      <c r="G589" s="162">
        <v>2.6785</v>
      </c>
      <c r="H589" s="162">
        <v>5.771999999999999</v>
      </c>
      <c r="I589" s="162">
        <v>3.9270000000000005</v>
      </c>
      <c r="J589" s="162">
        <v>2.68</v>
      </c>
      <c r="K589" s="130">
        <v>225.0</v>
      </c>
      <c r="L589" s="164"/>
      <c r="M589" s="165"/>
      <c r="N589" s="162"/>
      <c r="O589" s="162"/>
      <c r="P589" s="162"/>
      <c r="Q589" s="166"/>
      <c r="S589" s="166"/>
      <c r="T589" s="163"/>
    </row>
    <row r="590" ht="15.75" customHeight="1">
      <c r="A590" s="130">
        <v>9733.0</v>
      </c>
      <c r="B590" s="130">
        <v>1.75</v>
      </c>
      <c r="C590" s="130">
        <v>0.375</v>
      </c>
      <c r="D590" s="162">
        <v>4.87</v>
      </c>
      <c r="E590" s="162">
        <v>9.62</v>
      </c>
      <c r="F590" s="162">
        <v>13.09</v>
      </c>
      <c r="G590" s="162">
        <v>2.6785</v>
      </c>
      <c r="H590" s="162">
        <v>5.771999999999999</v>
      </c>
      <c r="I590" s="162">
        <v>3.9270000000000005</v>
      </c>
      <c r="J590" s="162">
        <v>2.68</v>
      </c>
      <c r="K590" s="130">
        <v>200.0</v>
      </c>
      <c r="L590" s="164"/>
      <c r="M590" s="165"/>
      <c r="N590" s="162"/>
      <c r="O590" s="162"/>
      <c r="P590" s="162"/>
      <c r="Q590" s="166"/>
      <c r="S590" s="166"/>
      <c r="T590" s="163"/>
    </row>
    <row r="591" ht="15.75" customHeight="1">
      <c r="A591" s="130">
        <v>9734.0</v>
      </c>
      <c r="B591" s="130">
        <v>2.75</v>
      </c>
      <c r="C591" s="130">
        <v>0.5</v>
      </c>
      <c r="D591" s="162">
        <v>8.83</v>
      </c>
      <c r="E591" s="162">
        <v>16.66</v>
      </c>
      <c r="F591" s="162">
        <v>21.82</v>
      </c>
      <c r="G591" s="162">
        <v>4.8565000000000005</v>
      </c>
      <c r="H591" s="162">
        <v>9.996</v>
      </c>
      <c r="I591" s="162">
        <v>6.546000000000001</v>
      </c>
      <c r="J591" s="162">
        <v>4.86</v>
      </c>
      <c r="K591" s="130">
        <v>110.0</v>
      </c>
      <c r="L591" s="164"/>
      <c r="M591" s="165"/>
      <c r="N591" s="162"/>
      <c r="O591" s="162"/>
      <c r="P591" s="162"/>
      <c r="Q591" s="166"/>
      <c r="S591" s="166"/>
      <c r="T591" s="163"/>
    </row>
    <row r="592" ht="15.75" customHeight="1">
      <c r="A592" s="130">
        <v>9735.0</v>
      </c>
      <c r="B592" s="130">
        <v>2.75</v>
      </c>
      <c r="C592" s="130">
        <v>0.5</v>
      </c>
      <c r="D592" s="162">
        <v>8.83</v>
      </c>
      <c r="E592" s="162">
        <v>16.66</v>
      </c>
      <c r="F592" s="162">
        <v>21.82</v>
      </c>
      <c r="G592" s="162">
        <v>4.8565000000000005</v>
      </c>
      <c r="H592" s="162">
        <v>9.996</v>
      </c>
      <c r="I592" s="162">
        <v>6.546000000000001</v>
      </c>
      <c r="J592" s="162">
        <v>4.86</v>
      </c>
      <c r="K592" s="130">
        <v>110.0</v>
      </c>
      <c r="L592" s="164"/>
      <c r="M592" s="165"/>
      <c r="N592" s="162"/>
      <c r="O592" s="162"/>
      <c r="P592" s="162"/>
      <c r="Q592" s="166"/>
      <c r="S592" s="166"/>
      <c r="T592" s="163"/>
    </row>
    <row r="593" ht="15.75" customHeight="1">
      <c r="A593" s="130">
        <v>9758.0</v>
      </c>
      <c r="B593" s="130">
        <v>1.25</v>
      </c>
      <c r="C593" s="130">
        <v>0.5</v>
      </c>
      <c r="D593" s="162">
        <v>3.48</v>
      </c>
      <c r="E593" s="162">
        <v>7.14</v>
      </c>
      <c r="F593" s="162">
        <v>9.81</v>
      </c>
      <c r="G593" s="162">
        <v>1.9140000000000001</v>
      </c>
      <c r="H593" s="162">
        <v>4.284</v>
      </c>
      <c r="I593" s="162">
        <v>2.9430000000000005</v>
      </c>
      <c r="J593" s="162">
        <v>1.91</v>
      </c>
      <c r="K593" s="130">
        <v>380.0</v>
      </c>
      <c r="L593" s="164"/>
      <c r="M593" s="165"/>
      <c r="N593" s="162"/>
      <c r="O593" s="162"/>
      <c r="P593" s="162"/>
      <c r="Q593" s="166"/>
      <c r="S593" s="166"/>
      <c r="T593" s="163"/>
    </row>
    <row r="594" ht="15.75" customHeight="1">
      <c r="A594" s="130">
        <v>9759.0</v>
      </c>
      <c r="B594" s="130">
        <v>1.25</v>
      </c>
      <c r="C594" s="130">
        <v>0.5</v>
      </c>
      <c r="D594" s="162">
        <v>3.48</v>
      </c>
      <c r="E594" s="162">
        <v>7.14</v>
      </c>
      <c r="F594" s="162">
        <v>9.81</v>
      </c>
      <c r="G594" s="162">
        <v>1.9140000000000001</v>
      </c>
      <c r="H594" s="162">
        <v>4.284</v>
      </c>
      <c r="I594" s="162">
        <v>2.9430000000000005</v>
      </c>
      <c r="J594" s="162">
        <v>1.91</v>
      </c>
      <c r="K594" s="130">
        <v>360.0</v>
      </c>
      <c r="L594" s="164"/>
      <c r="M594" s="165"/>
      <c r="N594" s="162"/>
      <c r="O594" s="162"/>
      <c r="P594" s="162"/>
      <c r="Q594" s="166"/>
      <c r="S594" s="166"/>
      <c r="T594" s="163"/>
    </row>
    <row r="595" ht="15.75" customHeight="1">
      <c r="A595" s="130">
        <v>9764.0</v>
      </c>
      <c r="B595" s="130">
        <v>2.0</v>
      </c>
      <c r="C595" s="130">
        <v>0.5625</v>
      </c>
      <c r="D595" s="162">
        <v>5.31</v>
      </c>
      <c r="E595" s="162">
        <v>9.66</v>
      </c>
      <c r="F595" s="162">
        <v>13.01</v>
      </c>
      <c r="G595" s="162">
        <v>2.9205</v>
      </c>
      <c r="H595" s="162">
        <v>5.796</v>
      </c>
      <c r="I595" s="162">
        <v>3.9030000000000005</v>
      </c>
      <c r="J595" s="162">
        <v>2.92</v>
      </c>
      <c r="K595" s="130">
        <v>205.0</v>
      </c>
      <c r="L595" s="164"/>
      <c r="M595" s="165"/>
      <c r="N595" s="162"/>
      <c r="O595" s="162"/>
      <c r="P595" s="162"/>
      <c r="Q595" s="166"/>
      <c r="S595" s="166"/>
      <c r="T595" s="163"/>
    </row>
    <row r="596" ht="15.75" customHeight="1">
      <c r="A596" s="130">
        <v>9785.0</v>
      </c>
      <c r="B596" s="130">
        <v>1.25</v>
      </c>
      <c r="C596" s="130">
        <v>2.625</v>
      </c>
      <c r="D596" s="162">
        <v>7.27</v>
      </c>
      <c r="E596" s="162">
        <v>13.26</v>
      </c>
      <c r="F596" s="162">
        <v>17.36</v>
      </c>
      <c r="G596" s="162">
        <v>3.9985</v>
      </c>
      <c r="H596" s="162">
        <v>7.9559999999999995</v>
      </c>
      <c r="I596" s="162">
        <v>5.208</v>
      </c>
      <c r="J596" s="162">
        <v>4.0</v>
      </c>
      <c r="K596" s="130">
        <v>130.0</v>
      </c>
      <c r="L596" s="164"/>
      <c r="M596" s="165"/>
      <c r="N596" s="162"/>
      <c r="O596" s="162"/>
      <c r="P596" s="162"/>
      <c r="Q596" s="166"/>
      <c r="S596" s="166"/>
      <c r="T596" s="163"/>
    </row>
    <row r="597" ht="15.75" customHeight="1">
      <c r="A597" s="130">
        <v>9786.0</v>
      </c>
      <c r="B597" s="130">
        <v>1.25</v>
      </c>
      <c r="C597" s="130">
        <v>2.625</v>
      </c>
      <c r="D597" s="162">
        <v>7.27</v>
      </c>
      <c r="E597" s="162">
        <v>13.26</v>
      </c>
      <c r="F597" s="162">
        <v>17.36</v>
      </c>
      <c r="G597" s="162">
        <v>3.9985</v>
      </c>
      <c r="H597" s="162">
        <v>7.9559999999999995</v>
      </c>
      <c r="I597" s="162">
        <v>5.208</v>
      </c>
      <c r="J597" s="162">
        <v>4.0</v>
      </c>
      <c r="K597" s="130">
        <v>110.0</v>
      </c>
      <c r="L597" s="164"/>
      <c r="M597" s="165"/>
      <c r="N597" s="162"/>
      <c r="O597" s="162"/>
      <c r="P597" s="162"/>
      <c r="Q597" s="166"/>
      <c r="S597" s="166"/>
      <c r="T597" s="163"/>
    </row>
    <row r="598" ht="15.75" customHeight="1">
      <c r="A598" s="130">
        <v>9792.0</v>
      </c>
      <c r="B598" s="130">
        <v>1.25</v>
      </c>
      <c r="C598" s="130">
        <v>0.75</v>
      </c>
      <c r="D598" s="162">
        <v>3.77</v>
      </c>
      <c r="E598" s="162">
        <v>7.27</v>
      </c>
      <c r="F598" s="162">
        <v>9.89</v>
      </c>
      <c r="G598" s="162">
        <v>2.0735</v>
      </c>
      <c r="H598" s="162">
        <v>4.361999999999999</v>
      </c>
      <c r="I598" s="162">
        <v>2.9670000000000005</v>
      </c>
      <c r="J598" s="162">
        <v>2.07</v>
      </c>
      <c r="K598" s="130">
        <v>340.0</v>
      </c>
      <c r="L598" s="164"/>
      <c r="M598" s="165"/>
      <c r="N598" s="162"/>
      <c r="O598" s="162"/>
      <c r="P598" s="162"/>
      <c r="Q598" s="166"/>
      <c r="S598" s="166"/>
      <c r="T598" s="163"/>
    </row>
    <row r="599" ht="15.75" customHeight="1">
      <c r="A599" s="130">
        <v>9797.0</v>
      </c>
      <c r="B599" s="130">
        <v>1.75</v>
      </c>
      <c r="C599" s="130">
        <v>0.625</v>
      </c>
      <c r="D599" s="162">
        <v>5.0</v>
      </c>
      <c r="E599" s="162">
        <v>9.55</v>
      </c>
      <c r="F599" s="162">
        <v>12.61</v>
      </c>
      <c r="G599" s="162">
        <v>2.75</v>
      </c>
      <c r="H599" s="162">
        <v>5.73</v>
      </c>
      <c r="I599" s="162">
        <v>3.7830000000000004</v>
      </c>
      <c r="J599" s="162">
        <v>2.75</v>
      </c>
      <c r="K599" s="130">
        <v>170.0</v>
      </c>
      <c r="L599" s="164"/>
      <c r="M599" s="165"/>
      <c r="N599" s="162"/>
      <c r="O599" s="162"/>
      <c r="P599" s="162"/>
      <c r="Q599" s="166"/>
      <c r="S599" s="166"/>
      <c r="T599" s="163"/>
    </row>
    <row r="600" ht="15.75" customHeight="1">
      <c r="A600" s="130">
        <v>9798.0</v>
      </c>
      <c r="B600" s="130">
        <v>1.75</v>
      </c>
      <c r="C600" s="130">
        <v>0.625</v>
      </c>
      <c r="D600" s="162">
        <v>5.0</v>
      </c>
      <c r="E600" s="162">
        <v>9.55</v>
      </c>
      <c r="F600" s="162">
        <v>12.61</v>
      </c>
      <c r="G600" s="162">
        <v>2.75</v>
      </c>
      <c r="H600" s="162">
        <v>5.73</v>
      </c>
      <c r="I600" s="162">
        <v>3.7830000000000004</v>
      </c>
      <c r="J600" s="162">
        <v>2.75</v>
      </c>
      <c r="K600" s="130">
        <v>170.0</v>
      </c>
      <c r="L600" s="164"/>
      <c r="M600" s="165"/>
      <c r="N600" s="162"/>
      <c r="O600" s="162"/>
      <c r="P600" s="162"/>
      <c r="Q600" s="166"/>
      <c r="S600" s="166"/>
      <c r="T600" s="163"/>
    </row>
    <row r="601" ht="15.75" customHeight="1">
      <c r="A601" s="130">
        <v>9799.0</v>
      </c>
      <c r="B601" s="130">
        <v>3.0625</v>
      </c>
      <c r="C601" s="130">
        <v>0.625</v>
      </c>
      <c r="D601" s="162">
        <v>6.79</v>
      </c>
      <c r="E601" s="162">
        <v>11.98</v>
      </c>
      <c r="F601" s="162">
        <v>15.58</v>
      </c>
      <c r="G601" s="162">
        <v>3.7345</v>
      </c>
      <c r="H601" s="162">
        <v>7.188</v>
      </c>
      <c r="I601" s="162">
        <v>4.674</v>
      </c>
      <c r="J601" s="162">
        <v>3.73</v>
      </c>
      <c r="K601" s="130">
        <v>140.0</v>
      </c>
      <c r="L601" s="164"/>
      <c r="M601" s="165"/>
      <c r="N601" s="162"/>
      <c r="O601" s="162"/>
      <c r="P601" s="162"/>
      <c r="Q601" s="166"/>
      <c r="S601" s="166"/>
      <c r="T601" s="163"/>
    </row>
    <row r="602" ht="15.75" customHeight="1">
      <c r="A602" s="130">
        <v>9801.0</v>
      </c>
      <c r="B602" s="130">
        <v>2.375</v>
      </c>
      <c r="C602" s="130">
        <v>0.75</v>
      </c>
      <c r="D602" s="162">
        <v>7.96</v>
      </c>
      <c r="E602" s="162">
        <v>13.81</v>
      </c>
      <c r="F602" s="162">
        <v>17.89</v>
      </c>
      <c r="G602" s="162">
        <v>4.378</v>
      </c>
      <c r="H602" s="162">
        <v>8.286</v>
      </c>
      <c r="I602" s="162">
        <v>5.367000000000001</v>
      </c>
      <c r="J602" s="162">
        <v>4.38</v>
      </c>
      <c r="K602" s="130">
        <v>95.0</v>
      </c>
      <c r="L602" s="164"/>
      <c r="M602" s="165"/>
      <c r="N602" s="162"/>
      <c r="O602" s="162"/>
      <c r="P602" s="162"/>
      <c r="Q602" s="166"/>
      <c r="S602" s="166"/>
      <c r="T602" s="163"/>
    </row>
    <row r="603" ht="15.75" customHeight="1">
      <c r="A603" s="130">
        <v>9802.0</v>
      </c>
      <c r="B603" s="130">
        <v>2.375</v>
      </c>
      <c r="C603" s="130">
        <v>0.75</v>
      </c>
      <c r="D603" s="162">
        <v>7.96</v>
      </c>
      <c r="E603" s="162">
        <v>13.81</v>
      </c>
      <c r="F603" s="162">
        <v>17.89</v>
      </c>
      <c r="G603" s="162">
        <v>4.378</v>
      </c>
      <c r="H603" s="162">
        <v>8.286</v>
      </c>
      <c r="I603" s="162">
        <v>5.367000000000001</v>
      </c>
      <c r="J603" s="162">
        <v>4.38</v>
      </c>
      <c r="K603" s="130">
        <v>90.0</v>
      </c>
      <c r="L603" s="164"/>
      <c r="M603" s="165"/>
      <c r="N603" s="162"/>
      <c r="O603" s="162"/>
      <c r="P603" s="162"/>
      <c r="Q603" s="166"/>
      <c r="S603" s="166"/>
      <c r="T603" s="163"/>
    </row>
    <row r="604" ht="15.75" customHeight="1">
      <c r="A604" s="130">
        <v>9806.0</v>
      </c>
      <c r="B604" s="130">
        <v>1.625</v>
      </c>
      <c r="C604" s="130">
        <v>0.3125</v>
      </c>
      <c r="D604" s="162">
        <v>2.6</v>
      </c>
      <c r="E604" s="162">
        <v>5.53</v>
      </c>
      <c r="F604" s="162">
        <v>7.68</v>
      </c>
      <c r="G604" s="162">
        <v>1.4300000000000002</v>
      </c>
      <c r="H604" s="162">
        <v>3.318</v>
      </c>
      <c r="I604" s="162">
        <v>2.3040000000000003</v>
      </c>
      <c r="J604" s="162">
        <v>1.43</v>
      </c>
      <c r="K604" s="130">
        <v>435.0</v>
      </c>
      <c r="L604" s="164"/>
      <c r="M604" s="165"/>
      <c r="N604" s="162"/>
      <c r="O604" s="162"/>
      <c r="P604" s="162"/>
      <c r="Q604" s="166"/>
      <c r="S604" s="166"/>
      <c r="T604" s="163"/>
    </row>
    <row r="605" ht="15.75" customHeight="1">
      <c r="A605" s="130">
        <v>9818.0</v>
      </c>
      <c r="B605" s="130">
        <v>3.0</v>
      </c>
      <c r="C605" s="130">
        <v>0.6875</v>
      </c>
      <c r="D605" s="162">
        <v>9.01</v>
      </c>
      <c r="E605" s="162">
        <v>16.12</v>
      </c>
      <c r="F605" s="162">
        <v>21.15</v>
      </c>
      <c r="G605" s="162">
        <v>4.955500000000001</v>
      </c>
      <c r="H605" s="162">
        <v>9.672</v>
      </c>
      <c r="I605" s="162">
        <v>6.345000000000001</v>
      </c>
      <c r="J605" s="162">
        <v>4.96</v>
      </c>
      <c r="K605" s="130">
        <v>110.0</v>
      </c>
      <c r="L605" s="164"/>
      <c r="M605" s="165"/>
      <c r="N605" s="162"/>
      <c r="O605" s="162"/>
      <c r="P605" s="162"/>
      <c r="Q605" s="166"/>
      <c r="S605" s="166"/>
      <c r="T605" s="163"/>
    </row>
    <row r="606" ht="15.75" customHeight="1">
      <c r="A606" s="130">
        <v>9820.0</v>
      </c>
      <c r="B606" s="130">
        <v>1.5</v>
      </c>
      <c r="C606" s="130">
        <v>1.3125</v>
      </c>
      <c r="D606" s="162">
        <v>1.99</v>
      </c>
      <c r="E606" s="162">
        <v>4.36</v>
      </c>
      <c r="F606" s="162">
        <v>6.08</v>
      </c>
      <c r="G606" s="162">
        <v>1.0945</v>
      </c>
      <c r="H606" s="162">
        <v>2.616</v>
      </c>
      <c r="I606" s="162">
        <v>1.8240000000000003</v>
      </c>
      <c r="J606" s="162">
        <v>1.09</v>
      </c>
      <c r="K606" s="130">
        <v>260.0</v>
      </c>
      <c r="L606" s="164"/>
      <c r="M606" s="165"/>
      <c r="N606" s="162"/>
      <c r="O606" s="162"/>
      <c r="P606" s="162"/>
      <c r="Q606" s="166"/>
      <c r="S606" s="166"/>
      <c r="T606" s="163"/>
    </row>
    <row r="607" ht="15.75" customHeight="1">
      <c r="A607" s="130">
        <v>9821.0</v>
      </c>
      <c r="B607" s="130">
        <v>1.5</v>
      </c>
      <c r="C607" s="130">
        <v>2.0</v>
      </c>
      <c r="D607" s="162">
        <v>2.88</v>
      </c>
      <c r="E607" s="162">
        <v>5.85</v>
      </c>
      <c r="F607" s="162">
        <v>8.11</v>
      </c>
      <c r="G607" s="162">
        <v>1.584</v>
      </c>
      <c r="H607" s="162">
        <v>3.51</v>
      </c>
      <c r="I607" s="162">
        <v>2.4330000000000003</v>
      </c>
      <c r="J607" s="162">
        <v>1.58</v>
      </c>
      <c r="K607" s="130">
        <v>140.0</v>
      </c>
      <c r="L607" s="164"/>
      <c r="M607" s="165"/>
      <c r="N607" s="162"/>
      <c r="O607" s="162"/>
      <c r="P607" s="162"/>
      <c r="Q607" s="166"/>
      <c r="S607" s="166"/>
      <c r="T607" s="163"/>
    </row>
    <row r="608" ht="15.75" customHeight="1">
      <c r="A608" s="130">
        <v>9829.0</v>
      </c>
      <c r="B608" s="130">
        <v>1.125</v>
      </c>
      <c r="C608" s="130">
        <v>0.5</v>
      </c>
      <c r="D608" s="162">
        <v>3.78</v>
      </c>
      <c r="E608" s="162">
        <v>7.27</v>
      </c>
      <c r="F608" s="162">
        <v>9.89</v>
      </c>
      <c r="G608" s="162">
        <v>2.079</v>
      </c>
      <c r="H608" s="162">
        <v>4.361999999999999</v>
      </c>
      <c r="I608" s="162">
        <v>2.9670000000000005</v>
      </c>
      <c r="J608" s="162">
        <v>2.08</v>
      </c>
      <c r="K608" s="130">
        <v>500.0</v>
      </c>
      <c r="L608" s="164"/>
      <c r="M608" s="165"/>
      <c r="N608" s="162"/>
      <c r="O608" s="162"/>
      <c r="P608" s="162"/>
      <c r="Q608" s="166"/>
      <c r="S608" s="166"/>
      <c r="T608" s="163"/>
    </row>
    <row r="609" ht="15.75" customHeight="1">
      <c r="A609" s="130">
        <v>9831.0</v>
      </c>
      <c r="B609" s="130">
        <v>1.125</v>
      </c>
      <c r="C609" s="130">
        <v>0.5</v>
      </c>
      <c r="D609" s="162">
        <v>3.78</v>
      </c>
      <c r="E609" s="162">
        <v>7.27</v>
      </c>
      <c r="F609" s="162">
        <v>9.89</v>
      </c>
      <c r="G609" s="162">
        <v>2.079</v>
      </c>
      <c r="H609" s="162">
        <v>4.361999999999999</v>
      </c>
      <c r="I609" s="162">
        <v>2.9670000000000005</v>
      </c>
      <c r="J609" s="162">
        <v>2.08</v>
      </c>
      <c r="K609" s="130">
        <v>560.0</v>
      </c>
      <c r="L609" s="164"/>
      <c r="M609" s="165"/>
      <c r="N609" s="162"/>
      <c r="O609" s="162"/>
      <c r="P609" s="162"/>
      <c r="Q609" s="166"/>
      <c r="S609" s="166"/>
      <c r="T609" s="163"/>
    </row>
    <row r="610" ht="15.75" customHeight="1">
      <c r="A610" s="130">
        <v>9843.0</v>
      </c>
      <c r="B610" s="130">
        <v>1.125</v>
      </c>
      <c r="C610" s="130">
        <v>0.5625</v>
      </c>
      <c r="D610" s="162">
        <v>2.84</v>
      </c>
      <c r="E610" s="162">
        <v>5.94</v>
      </c>
      <c r="F610" s="162">
        <v>8.15</v>
      </c>
      <c r="G610" s="162">
        <v>1.562</v>
      </c>
      <c r="H610" s="162">
        <v>3.564</v>
      </c>
      <c r="I610" s="162">
        <v>2.4450000000000003</v>
      </c>
      <c r="J610" s="162">
        <v>1.56</v>
      </c>
      <c r="K610" s="130">
        <v>390.0</v>
      </c>
      <c r="L610" s="164"/>
      <c r="M610" s="165"/>
      <c r="N610" s="162"/>
      <c r="O610" s="162"/>
      <c r="P610" s="162"/>
      <c r="Q610" s="166"/>
      <c r="S610" s="166"/>
      <c r="T610" s="163"/>
    </row>
    <row r="611" ht="15.75" customHeight="1">
      <c r="A611" s="130">
        <v>9844.0</v>
      </c>
      <c r="B611" s="130">
        <v>1.5</v>
      </c>
      <c r="C611" s="130">
        <v>0.5625</v>
      </c>
      <c r="D611" s="162">
        <v>3.7</v>
      </c>
      <c r="E611" s="162">
        <v>7.14</v>
      </c>
      <c r="F611" s="162">
        <v>9.68</v>
      </c>
      <c r="G611" s="162">
        <v>2.035</v>
      </c>
      <c r="H611" s="162">
        <v>4.284</v>
      </c>
      <c r="I611" s="162">
        <v>2.9040000000000004</v>
      </c>
      <c r="J611" s="162">
        <v>2.04</v>
      </c>
      <c r="K611" s="130">
        <v>300.0</v>
      </c>
      <c r="L611" s="164"/>
      <c r="M611" s="165"/>
      <c r="N611" s="162"/>
      <c r="O611" s="162"/>
      <c r="P611" s="162"/>
      <c r="Q611" s="166"/>
      <c r="S611" s="166"/>
      <c r="T611" s="163"/>
    </row>
    <row r="612" ht="15.75" customHeight="1">
      <c r="A612" s="130">
        <v>9845.0</v>
      </c>
      <c r="B612" s="130">
        <v>0.75</v>
      </c>
      <c r="C612" s="130">
        <v>0.5</v>
      </c>
      <c r="D612" s="162">
        <v>2.22</v>
      </c>
      <c r="E612" s="162">
        <v>4.76</v>
      </c>
      <c r="F612" s="162">
        <v>6.62</v>
      </c>
      <c r="G612" s="162">
        <v>1.2210000000000003</v>
      </c>
      <c r="H612" s="162">
        <v>2.856</v>
      </c>
      <c r="I612" s="162">
        <v>1.9860000000000004</v>
      </c>
      <c r="J612" s="162">
        <v>1.22</v>
      </c>
      <c r="K612" s="130">
        <v>700.0</v>
      </c>
      <c r="L612" s="164"/>
      <c r="M612" s="165"/>
      <c r="N612" s="162"/>
      <c r="O612" s="162"/>
      <c r="P612" s="162"/>
      <c r="Q612" s="166"/>
      <c r="S612" s="166"/>
      <c r="T612" s="163"/>
    </row>
    <row r="613" ht="15.75" customHeight="1">
      <c r="A613" s="130">
        <v>9858.0</v>
      </c>
      <c r="B613" s="130">
        <v>1.75</v>
      </c>
      <c r="C613" s="130">
        <v>0.625</v>
      </c>
      <c r="D613" s="162">
        <v>3.99</v>
      </c>
      <c r="E613" s="162">
        <v>7.48</v>
      </c>
      <c r="F613" s="162">
        <v>10.05</v>
      </c>
      <c r="G613" s="162">
        <v>2.1945</v>
      </c>
      <c r="H613" s="162">
        <v>4.488</v>
      </c>
      <c r="I613" s="162">
        <v>3.0150000000000006</v>
      </c>
      <c r="J613" s="162">
        <v>2.19</v>
      </c>
      <c r="K613" s="130">
        <v>240.0</v>
      </c>
      <c r="L613" s="164"/>
      <c r="M613" s="165"/>
      <c r="N613" s="162"/>
      <c r="O613" s="162"/>
      <c r="P613" s="162"/>
      <c r="Q613" s="166"/>
      <c r="S613" s="166"/>
      <c r="T613" s="163"/>
    </row>
    <row r="614" ht="15.75" customHeight="1">
      <c r="A614" s="130">
        <v>9860.0</v>
      </c>
      <c r="B614" s="130">
        <v>1.75</v>
      </c>
      <c r="C614" s="130">
        <v>0.625</v>
      </c>
      <c r="D614" s="162">
        <v>3.99</v>
      </c>
      <c r="E614" s="162">
        <v>7.48</v>
      </c>
      <c r="F614" s="162">
        <v>10.05</v>
      </c>
      <c r="G614" s="162">
        <v>2.1945</v>
      </c>
      <c r="H614" s="162">
        <v>4.488</v>
      </c>
      <c r="I614" s="162">
        <v>3.0150000000000006</v>
      </c>
      <c r="J614" s="162">
        <v>2.19</v>
      </c>
      <c r="K614" s="130">
        <v>250.0</v>
      </c>
      <c r="L614" s="164"/>
      <c r="M614" s="165"/>
      <c r="N614" s="162"/>
      <c r="O614" s="162"/>
      <c r="P614" s="162"/>
      <c r="Q614" s="166"/>
      <c r="S614" s="166"/>
      <c r="T614" s="163"/>
    </row>
    <row r="615" ht="15.75" customHeight="1">
      <c r="A615" s="130">
        <v>9861.0</v>
      </c>
      <c r="B615" s="130">
        <v>2.25</v>
      </c>
      <c r="C615" s="130">
        <v>0.625</v>
      </c>
      <c r="D615" s="162">
        <v>4.96</v>
      </c>
      <c r="E615" s="162">
        <v>9.09</v>
      </c>
      <c r="F615" s="162">
        <v>12.11</v>
      </c>
      <c r="G615" s="162">
        <v>2.728</v>
      </c>
      <c r="H615" s="162">
        <v>5.454</v>
      </c>
      <c r="I615" s="162">
        <v>3.6330000000000005</v>
      </c>
      <c r="J615" s="162">
        <v>2.73</v>
      </c>
      <c r="K615" s="130">
        <v>190.0</v>
      </c>
      <c r="L615" s="164"/>
      <c r="M615" s="165"/>
      <c r="N615" s="162"/>
      <c r="O615" s="162"/>
      <c r="P615" s="162"/>
      <c r="Q615" s="166"/>
      <c r="S615" s="166"/>
      <c r="T615" s="163"/>
    </row>
    <row r="616" ht="15.75" customHeight="1">
      <c r="A616" s="130">
        <v>9865.0</v>
      </c>
      <c r="B616" s="130">
        <v>2.0</v>
      </c>
      <c r="C616" s="130">
        <v>0.375</v>
      </c>
      <c r="D616" s="162">
        <v>3.93</v>
      </c>
      <c r="E616" s="162">
        <v>7.29</v>
      </c>
      <c r="F616" s="162">
        <v>9.8</v>
      </c>
      <c r="G616" s="162">
        <v>2.1615</v>
      </c>
      <c r="H616" s="162">
        <v>4.374</v>
      </c>
      <c r="I616" s="162">
        <v>2.940000000000001</v>
      </c>
      <c r="J616" s="162">
        <v>2.16</v>
      </c>
      <c r="K616" s="130">
        <v>270.0</v>
      </c>
      <c r="L616" s="164"/>
      <c r="M616" s="165"/>
      <c r="N616" s="162"/>
      <c r="O616" s="162"/>
      <c r="P616" s="162"/>
      <c r="Q616" s="166"/>
      <c r="S616" s="166"/>
      <c r="T616" s="163"/>
    </row>
    <row r="617" ht="15.75" customHeight="1">
      <c r="A617" s="130">
        <v>9873.0</v>
      </c>
      <c r="B617" s="130">
        <v>2.25</v>
      </c>
      <c r="C617" s="130">
        <v>0.6875</v>
      </c>
      <c r="D617" s="162">
        <v>5.69</v>
      </c>
      <c r="E617" s="162">
        <v>10.83</v>
      </c>
      <c r="F617" s="162">
        <v>14.6</v>
      </c>
      <c r="G617" s="162">
        <v>3.1295000000000006</v>
      </c>
      <c r="H617" s="162">
        <v>6.498</v>
      </c>
      <c r="I617" s="162">
        <v>4.380000000000001</v>
      </c>
      <c r="J617" s="162">
        <v>3.13</v>
      </c>
      <c r="K617" s="130">
        <v>170.0</v>
      </c>
      <c r="L617" s="164"/>
      <c r="M617" s="165"/>
      <c r="N617" s="162"/>
      <c r="O617" s="162"/>
      <c r="P617" s="162"/>
      <c r="Q617" s="166"/>
      <c r="S617" s="166"/>
      <c r="T617" s="163"/>
    </row>
    <row r="618" ht="15.75" customHeight="1">
      <c r="A618" s="130">
        <v>9874.0</v>
      </c>
      <c r="B618" s="130">
        <v>2.25</v>
      </c>
      <c r="C618" s="130">
        <v>0.6875</v>
      </c>
      <c r="D618" s="162">
        <v>5.69</v>
      </c>
      <c r="E618" s="162">
        <v>10.83</v>
      </c>
      <c r="F618" s="162">
        <v>14.6</v>
      </c>
      <c r="G618" s="162">
        <v>3.1295000000000006</v>
      </c>
      <c r="H618" s="162">
        <v>6.498</v>
      </c>
      <c r="I618" s="162">
        <v>4.380000000000001</v>
      </c>
      <c r="J618" s="162">
        <v>3.13</v>
      </c>
      <c r="K618" s="130">
        <v>200.0</v>
      </c>
      <c r="L618" s="164"/>
      <c r="M618" s="165"/>
      <c r="N618" s="162"/>
      <c r="O618" s="162"/>
      <c r="P618" s="162"/>
      <c r="Q618" s="166"/>
      <c r="S618" s="166"/>
      <c r="T618" s="163"/>
    </row>
    <row r="619" ht="15.75" customHeight="1">
      <c r="A619" s="130">
        <v>9875.0</v>
      </c>
      <c r="B619" s="130">
        <v>2.25</v>
      </c>
      <c r="C619" s="130">
        <v>0.6875</v>
      </c>
      <c r="D619" s="162">
        <v>5.69</v>
      </c>
      <c r="E619" s="162">
        <v>10.83</v>
      </c>
      <c r="F619" s="162">
        <v>14.6</v>
      </c>
      <c r="G619" s="162">
        <v>3.1295000000000006</v>
      </c>
      <c r="H619" s="162">
        <v>6.498</v>
      </c>
      <c r="I619" s="162">
        <v>4.380000000000001</v>
      </c>
      <c r="J619" s="162">
        <v>3.13</v>
      </c>
      <c r="K619" s="130">
        <v>170.0</v>
      </c>
      <c r="L619" s="164"/>
      <c r="M619" s="165"/>
      <c r="N619" s="162"/>
      <c r="O619" s="162"/>
      <c r="P619" s="162"/>
      <c r="Q619" s="166"/>
      <c r="S619" s="166"/>
      <c r="T619" s="163"/>
    </row>
    <row r="620" ht="15.75" customHeight="1">
      <c r="A620" s="130">
        <v>9878.0</v>
      </c>
      <c r="B620" s="130">
        <v>1.25</v>
      </c>
      <c r="C620" s="130">
        <v>0.625</v>
      </c>
      <c r="D620" s="162">
        <v>3.45</v>
      </c>
      <c r="E620" s="162">
        <v>7.27</v>
      </c>
      <c r="F620" s="162">
        <v>10.0</v>
      </c>
      <c r="G620" s="162">
        <v>1.8975000000000002</v>
      </c>
      <c r="H620" s="162">
        <v>4.361999999999999</v>
      </c>
      <c r="I620" s="162">
        <v>3.0000000000000004</v>
      </c>
      <c r="J620" s="162">
        <v>1.9</v>
      </c>
      <c r="K620" s="130">
        <v>330.0</v>
      </c>
      <c r="L620" s="164"/>
      <c r="M620" s="165"/>
      <c r="N620" s="162"/>
      <c r="O620" s="162"/>
      <c r="P620" s="162"/>
      <c r="Q620" s="166"/>
      <c r="S620" s="166"/>
      <c r="T620" s="163"/>
    </row>
    <row r="621" ht="15.75" customHeight="1">
      <c r="A621" s="130">
        <v>9879.0</v>
      </c>
      <c r="B621" s="130">
        <v>1.25</v>
      </c>
      <c r="C621" s="130">
        <v>0.625</v>
      </c>
      <c r="D621" s="162">
        <v>3.45</v>
      </c>
      <c r="E621" s="162">
        <v>7.27</v>
      </c>
      <c r="F621" s="162">
        <v>10.0</v>
      </c>
      <c r="G621" s="162">
        <v>1.8975000000000002</v>
      </c>
      <c r="H621" s="162">
        <v>4.361999999999999</v>
      </c>
      <c r="I621" s="162">
        <v>3.0000000000000004</v>
      </c>
      <c r="J621" s="162">
        <v>1.9</v>
      </c>
      <c r="K621" s="130">
        <v>280.0</v>
      </c>
      <c r="L621" s="164"/>
      <c r="M621" s="165"/>
      <c r="N621" s="162"/>
      <c r="O621" s="162"/>
      <c r="P621" s="162"/>
      <c r="Q621" s="166"/>
      <c r="S621" s="166"/>
      <c r="T621" s="163"/>
    </row>
    <row r="622" ht="15.75" customHeight="1">
      <c r="A622" s="130">
        <v>9885.0</v>
      </c>
      <c r="B622" s="130">
        <v>0.875</v>
      </c>
      <c r="C622" s="130">
        <v>0.75</v>
      </c>
      <c r="D622" s="162">
        <v>3.74</v>
      </c>
      <c r="E622" s="162">
        <v>7.1</v>
      </c>
      <c r="F622" s="162">
        <v>9.61</v>
      </c>
      <c r="G622" s="162">
        <v>2.0570000000000004</v>
      </c>
      <c r="H622" s="162">
        <v>4.26</v>
      </c>
      <c r="I622" s="162">
        <v>2.8830000000000005</v>
      </c>
      <c r="J622" s="162">
        <v>2.06</v>
      </c>
      <c r="K622" s="130">
        <v>190.0</v>
      </c>
      <c r="L622" s="164"/>
      <c r="M622" s="165"/>
      <c r="N622" s="162"/>
      <c r="O622" s="162"/>
      <c r="P622" s="162"/>
      <c r="Q622" s="166"/>
      <c r="S622" s="166"/>
      <c r="T622" s="163"/>
    </row>
    <row r="623" ht="15.75" customHeight="1">
      <c r="A623" s="130">
        <v>9891.0</v>
      </c>
      <c r="B623" s="130">
        <v>0.625</v>
      </c>
      <c r="C623" s="130">
        <v>0.4375</v>
      </c>
      <c r="D623" s="162">
        <v>1.93</v>
      </c>
      <c r="E623" s="162">
        <v>4.23</v>
      </c>
      <c r="F623" s="162">
        <v>6.1</v>
      </c>
      <c r="G623" s="162">
        <v>1.0615</v>
      </c>
      <c r="H623" s="162">
        <v>2.5380000000000003</v>
      </c>
      <c r="I623" s="162">
        <v>1.83</v>
      </c>
      <c r="J623" s="162">
        <v>1.06</v>
      </c>
      <c r="K623" s="130">
        <v>760.0</v>
      </c>
      <c r="L623" s="164"/>
      <c r="M623" s="165"/>
      <c r="N623" s="162"/>
      <c r="O623" s="162"/>
      <c r="P623" s="162"/>
      <c r="Q623" s="166"/>
      <c r="S623" s="166"/>
      <c r="T623" s="163"/>
    </row>
    <row r="624" ht="15.75" customHeight="1">
      <c r="A624" s="130">
        <v>9892.0</v>
      </c>
      <c r="B624" s="130">
        <v>0.75</v>
      </c>
      <c r="C624" s="130">
        <v>0.4375</v>
      </c>
      <c r="D624" s="162">
        <v>2.13</v>
      </c>
      <c r="E624" s="162">
        <v>4.68</v>
      </c>
      <c r="F624" s="162">
        <v>6.61</v>
      </c>
      <c r="G624" s="162">
        <v>1.1715</v>
      </c>
      <c r="H624" s="162">
        <v>2.808</v>
      </c>
      <c r="I624" s="162">
        <v>1.9830000000000003</v>
      </c>
      <c r="J624" s="162">
        <v>1.17</v>
      </c>
      <c r="K624" s="130">
        <v>560.0</v>
      </c>
      <c r="L624" s="164"/>
      <c r="M624" s="165"/>
      <c r="N624" s="162"/>
      <c r="O624" s="162"/>
      <c r="P624" s="162"/>
      <c r="Q624" s="166"/>
      <c r="S624" s="166"/>
      <c r="T624" s="163"/>
    </row>
    <row r="625" ht="15.75" customHeight="1">
      <c r="A625" s="130">
        <v>9893.0</v>
      </c>
      <c r="B625" s="130">
        <v>3.0</v>
      </c>
      <c r="C625" s="130">
        <v>0.9375</v>
      </c>
      <c r="D625" s="162">
        <v>11.24</v>
      </c>
      <c r="E625" s="162">
        <v>20.37</v>
      </c>
      <c r="F625" s="162">
        <v>26.03</v>
      </c>
      <c r="G625" s="162">
        <v>6.182</v>
      </c>
      <c r="H625" s="162">
        <v>12.222</v>
      </c>
      <c r="I625" s="162">
        <v>7.809000000000002</v>
      </c>
      <c r="J625" s="162">
        <v>6.18</v>
      </c>
      <c r="K625" s="130">
        <v>75.0</v>
      </c>
      <c r="L625" s="164"/>
      <c r="M625" s="165"/>
      <c r="N625" s="162"/>
      <c r="O625" s="162"/>
      <c r="P625" s="162"/>
      <c r="Q625" s="166"/>
      <c r="S625" s="166"/>
      <c r="T625" s="163"/>
    </row>
    <row r="626" ht="15.75" customHeight="1">
      <c r="A626" s="130">
        <v>9896.0</v>
      </c>
      <c r="B626" s="130">
        <v>2.75</v>
      </c>
      <c r="C626" s="130">
        <v>0.875</v>
      </c>
      <c r="D626" s="162">
        <v>8.47</v>
      </c>
      <c r="E626" s="162">
        <v>15.0</v>
      </c>
      <c r="F626" s="162">
        <v>19.41</v>
      </c>
      <c r="G626" s="162">
        <v>4.658500000000001</v>
      </c>
      <c r="H626" s="162">
        <v>9.0</v>
      </c>
      <c r="I626" s="162">
        <v>5.823000000000001</v>
      </c>
      <c r="J626" s="162">
        <v>4.66</v>
      </c>
      <c r="K626" s="130">
        <v>95.0</v>
      </c>
      <c r="L626" s="164"/>
      <c r="M626" s="165"/>
      <c r="N626" s="162"/>
      <c r="O626" s="162"/>
      <c r="P626" s="162"/>
      <c r="Q626" s="166"/>
      <c r="S626" s="166"/>
      <c r="T626" s="163"/>
    </row>
    <row r="627" ht="15.75" customHeight="1">
      <c r="A627" s="130">
        <v>9911.0</v>
      </c>
      <c r="B627" s="130">
        <v>1.25</v>
      </c>
      <c r="C627" s="130">
        <v>0.4375</v>
      </c>
      <c r="D627" s="162">
        <v>3.81</v>
      </c>
      <c r="E627" s="162">
        <v>7.12</v>
      </c>
      <c r="F627" s="162">
        <v>9.65</v>
      </c>
      <c r="G627" s="162">
        <v>2.0955000000000004</v>
      </c>
      <c r="H627" s="162">
        <v>4.272</v>
      </c>
      <c r="I627" s="162">
        <v>2.8950000000000005</v>
      </c>
      <c r="J627" s="162">
        <v>2.1</v>
      </c>
      <c r="K627" s="130">
        <v>250.0</v>
      </c>
      <c r="L627" s="164"/>
      <c r="M627" s="165"/>
      <c r="N627" s="162"/>
      <c r="O627" s="162"/>
      <c r="P627" s="162"/>
      <c r="Q627" s="166"/>
      <c r="S627" s="166"/>
      <c r="T627" s="163"/>
    </row>
    <row r="628" ht="15.75" customHeight="1">
      <c r="A628" s="130">
        <v>9912.0</v>
      </c>
      <c r="B628" s="130">
        <v>1.25</v>
      </c>
      <c r="C628" s="130">
        <v>0.4375</v>
      </c>
      <c r="D628" s="162">
        <v>3.81</v>
      </c>
      <c r="E628" s="162">
        <v>7.12</v>
      </c>
      <c r="F628" s="162">
        <v>9.65</v>
      </c>
      <c r="G628" s="162">
        <v>2.0955000000000004</v>
      </c>
      <c r="H628" s="162">
        <v>4.272</v>
      </c>
      <c r="I628" s="162">
        <v>2.8950000000000005</v>
      </c>
      <c r="J628" s="162">
        <v>2.1</v>
      </c>
      <c r="K628" s="130">
        <v>250.0</v>
      </c>
      <c r="L628" s="164"/>
      <c r="M628" s="165"/>
      <c r="N628" s="162"/>
      <c r="O628" s="162"/>
      <c r="P628" s="162"/>
      <c r="Q628" s="166"/>
      <c r="S628" s="166"/>
      <c r="T628" s="163"/>
    </row>
    <row r="629" ht="15.75" customHeight="1">
      <c r="A629" s="130">
        <v>9919.0</v>
      </c>
      <c r="B629" s="130">
        <v>0.75</v>
      </c>
      <c r="C629" s="130">
        <v>0.625</v>
      </c>
      <c r="D629" s="162">
        <v>1.8</v>
      </c>
      <c r="E629" s="162">
        <v>4.03</v>
      </c>
      <c r="F629" s="162">
        <v>5.83</v>
      </c>
      <c r="G629" s="162">
        <v>0.9900000000000001</v>
      </c>
      <c r="H629" s="162">
        <v>2.418</v>
      </c>
      <c r="I629" s="162">
        <v>1.7490000000000003</v>
      </c>
      <c r="J629" s="162">
        <v>0.99</v>
      </c>
      <c r="K629" s="130">
        <v>585.0</v>
      </c>
      <c r="L629" s="164"/>
      <c r="M629" s="165"/>
      <c r="N629" s="162"/>
      <c r="O629" s="162"/>
      <c r="P629" s="162"/>
      <c r="Q629" s="166"/>
      <c r="S629" s="166"/>
      <c r="T629" s="163"/>
    </row>
    <row r="630" ht="15.75" customHeight="1">
      <c r="A630" s="130">
        <v>9937.0</v>
      </c>
      <c r="B630" s="130">
        <v>1.125</v>
      </c>
      <c r="C630" s="130">
        <v>0.5625</v>
      </c>
      <c r="D630" s="162">
        <v>2.77</v>
      </c>
      <c r="E630" s="162">
        <v>5.79</v>
      </c>
      <c r="F630" s="162">
        <v>7.99</v>
      </c>
      <c r="G630" s="162">
        <v>1.5235</v>
      </c>
      <c r="H630" s="162">
        <v>3.4739999999999998</v>
      </c>
      <c r="I630" s="162">
        <v>2.3970000000000002</v>
      </c>
      <c r="J630" s="162">
        <v>1.52</v>
      </c>
      <c r="K630" s="130">
        <v>420.0</v>
      </c>
      <c r="L630" s="164"/>
      <c r="M630" s="165"/>
      <c r="N630" s="162"/>
      <c r="O630" s="162"/>
      <c r="P630" s="162"/>
      <c r="Q630" s="166"/>
      <c r="S630" s="166"/>
      <c r="T630" s="163"/>
    </row>
    <row r="631" ht="15.75" customHeight="1">
      <c r="A631" s="130">
        <v>9940.0</v>
      </c>
      <c r="B631" s="130">
        <v>1.125</v>
      </c>
      <c r="C631" s="130">
        <v>0.5625</v>
      </c>
      <c r="D631" s="162">
        <v>2.77</v>
      </c>
      <c r="E631" s="162">
        <v>5.79</v>
      </c>
      <c r="F631" s="162">
        <v>7.99</v>
      </c>
      <c r="G631" s="162">
        <v>1.5235</v>
      </c>
      <c r="H631" s="162">
        <v>3.4739999999999998</v>
      </c>
      <c r="I631" s="162">
        <v>2.3970000000000002</v>
      </c>
      <c r="J631" s="162">
        <v>1.52</v>
      </c>
      <c r="K631" s="130">
        <v>430.0</v>
      </c>
      <c r="L631" s="164"/>
      <c r="M631" s="165"/>
      <c r="N631" s="162"/>
      <c r="O631" s="162"/>
      <c r="P631" s="162"/>
      <c r="Q631" s="166"/>
      <c r="S631" s="166"/>
      <c r="T631" s="163"/>
    </row>
    <row r="632" ht="15.75" customHeight="1">
      <c r="A632" s="130">
        <v>9942.0</v>
      </c>
      <c r="B632" s="130">
        <v>1.5</v>
      </c>
      <c r="C632" s="130">
        <v>0.5625</v>
      </c>
      <c r="D632" s="162">
        <v>3.7</v>
      </c>
      <c r="E632" s="162">
        <v>7.14</v>
      </c>
      <c r="F632" s="162">
        <v>9.68</v>
      </c>
      <c r="G632" s="162">
        <v>2.035</v>
      </c>
      <c r="H632" s="162">
        <v>4.284</v>
      </c>
      <c r="I632" s="162">
        <v>2.9040000000000004</v>
      </c>
      <c r="J632" s="162">
        <v>2.04</v>
      </c>
      <c r="K632" s="130">
        <v>295.0</v>
      </c>
      <c r="L632" s="164"/>
      <c r="M632" s="165"/>
      <c r="N632" s="162"/>
      <c r="O632" s="162"/>
      <c r="P632" s="162"/>
      <c r="Q632" s="166"/>
      <c r="S632" s="166"/>
      <c r="T632" s="163"/>
    </row>
    <row r="633" ht="15.75" customHeight="1">
      <c r="A633" s="130">
        <v>9945.0</v>
      </c>
      <c r="B633" s="130">
        <v>1.5</v>
      </c>
      <c r="C633" s="130">
        <v>0.5625</v>
      </c>
      <c r="D633" s="162">
        <v>3.7</v>
      </c>
      <c r="E633" s="162">
        <v>7.14</v>
      </c>
      <c r="F633" s="162">
        <v>9.68</v>
      </c>
      <c r="G633" s="162">
        <v>2.035</v>
      </c>
      <c r="H633" s="162">
        <v>4.284</v>
      </c>
      <c r="I633" s="162">
        <v>2.9040000000000004</v>
      </c>
      <c r="J633" s="162">
        <v>2.04</v>
      </c>
      <c r="K633" s="130">
        <v>295.0</v>
      </c>
      <c r="L633" s="164"/>
      <c r="M633" s="165"/>
      <c r="N633" s="162"/>
      <c r="O633" s="162"/>
      <c r="P633" s="162"/>
      <c r="Q633" s="166"/>
      <c r="S633" s="166"/>
      <c r="T633" s="163"/>
    </row>
    <row r="634" ht="15.75" customHeight="1">
      <c r="A634" s="130">
        <v>9950.0</v>
      </c>
      <c r="B634" s="130">
        <v>1.25</v>
      </c>
      <c r="C634" s="130">
        <v>0.5</v>
      </c>
      <c r="D634" s="162">
        <v>2.97</v>
      </c>
      <c r="E634" s="162">
        <v>6.07</v>
      </c>
      <c r="F634" s="162">
        <v>8.43</v>
      </c>
      <c r="G634" s="162">
        <v>1.6335000000000002</v>
      </c>
      <c r="H634" s="162">
        <v>3.642</v>
      </c>
      <c r="I634" s="162">
        <v>2.5290000000000004</v>
      </c>
      <c r="J634" s="162">
        <v>1.63</v>
      </c>
      <c r="K634" s="130">
        <v>445.0</v>
      </c>
      <c r="L634" s="164"/>
      <c r="M634" s="165"/>
      <c r="N634" s="162"/>
      <c r="O634" s="162"/>
      <c r="P634" s="162"/>
      <c r="Q634" s="166"/>
      <c r="S634" s="166"/>
      <c r="T634" s="163"/>
    </row>
    <row r="635" ht="15.75" customHeight="1">
      <c r="A635" s="130">
        <v>9951.0</v>
      </c>
      <c r="B635" s="130">
        <v>2.875</v>
      </c>
      <c r="C635" s="130">
        <v>0.625</v>
      </c>
      <c r="D635" s="162">
        <v>8.56</v>
      </c>
      <c r="E635" s="162">
        <v>14.87</v>
      </c>
      <c r="F635" s="162">
        <v>19.08</v>
      </c>
      <c r="G635" s="162">
        <v>4.708000000000001</v>
      </c>
      <c r="H635" s="162">
        <v>8.921999999999999</v>
      </c>
      <c r="I635" s="162">
        <v>5.724</v>
      </c>
      <c r="J635" s="162">
        <v>4.71</v>
      </c>
      <c r="K635" s="130">
        <v>140.0</v>
      </c>
      <c r="L635" s="164"/>
      <c r="M635" s="165"/>
      <c r="N635" s="162"/>
      <c r="O635" s="162"/>
      <c r="P635" s="162"/>
      <c r="Q635" s="166"/>
      <c r="S635" s="166"/>
      <c r="T635" s="163"/>
    </row>
    <row r="636" ht="15.75" customHeight="1">
      <c r="A636" s="130">
        <v>9959.0</v>
      </c>
      <c r="B636" s="130">
        <v>0.75</v>
      </c>
      <c r="C636" s="130">
        <v>1.0</v>
      </c>
      <c r="D636" s="162">
        <v>2.7</v>
      </c>
      <c r="E636" s="162">
        <v>5.76</v>
      </c>
      <c r="F636" s="162">
        <v>8.0</v>
      </c>
      <c r="G636" s="162">
        <v>1.4850000000000003</v>
      </c>
      <c r="H636" s="162">
        <v>3.456</v>
      </c>
      <c r="I636" s="162">
        <v>2.4000000000000004</v>
      </c>
      <c r="J636" s="162">
        <v>1.49</v>
      </c>
      <c r="K636" s="130">
        <v>410.0</v>
      </c>
      <c r="L636" s="164"/>
      <c r="M636" s="165"/>
      <c r="N636" s="162"/>
      <c r="O636" s="162"/>
      <c r="P636" s="162"/>
      <c r="Q636" s="166"/>
      <c r="S636" s="166"/>
      <c r="T636" s="163"/>
    </row>
    <row r="637" ht="15.75" customHeight="1">
      <c r="A637" s="130">
        <v>9960.0</v>
      </c>
      <c r="B637" s="130">
        <v>1.25</v>
      </c>
      <c r="C637" s="130">
        <v>0.8125</v>
      </c>
      <c r="D637" s="162">
        <v>1.51</v>
      </c>
      <c r="E637" s="162">
        <v>3.48</v>
      </c>
      <c r="F637" s="162">
        <v>4.92</v>
      </c>
      <c r="G637" s="162">
        <v>0.8305000000000001</v>
      </c>
      <c r="H637" s="162">
        <v>2.088</v>
      </c>
      <c r="I637" s="162">
        <v>1.4760000000000002</v>
      </c>
      <c r="J637" s="162">
        <v>0.83</v>
      </c>
      <c r="K637" s="130">
        <v>440.0</v>
      </c>
      <c r="L637" s="164"/>
      <c r="M637" s="165"/>
      <c r="N637" s="162"/>
      <c r="O637" s="162"/>
      <c r="P637" s="162"/>
      <c r="Q637" s="166"/>
      <c r="S637" s="166"/>
      <c r="T637" s="163"/>
    </row>
    <row r="638" ht="15.75" customHeight="1">
      <c r="A638" s="130">
        <v>9961.0</v>
      </c>
      <c r="B638" s="130">
        <v>1.25</v>
      </c>
      <c r="C638" s="130">
        <v>0.25</v>
      </c>
      <c r="D638" s="162">
        <v>1.91</v>
      </c>
      <c r="E638" s="162">
        <v>4.34</v>
      </c>
      <c r="F638" s="162">
        <v>6.13</v>
      </c>
      <c r="G638" s="162">
        <v>1.0505</v>
      </c>
      <c r="H638" s="162">
        <v>2.6039999999999996</v>
      </c>
      <c r="I638" s="162">
        <v>1.8390000000000002</v>
      </c>
      <c r="J638" s="162">
        <v>1.05</v>
      </c>
      <c r="K638" s="130">
        <v>500.0</v>
      </c>
      <c r="L638" s="164"/>
      <c r="M638" s="165"/>
      <c r="N638" s="162"/>
      <c r="O638" s="162"/>
      <c r="P638" s="162"/>
      <c r="Q638" s="166"/>
      <c r="S638" s="166"/>
      <c r="T638" s="163"/>
    </row>
    <row r="639" ht="15.75" customHeight="1">
      <c r="A639" s="130">
        <v>9996.0</v>
      </c>
      <c r="B639" s="130">
        <v>4.25</v>
      </c>
      <c r="C639" s="130">
        <v>0.625</v>
      </c>
      <c r="D639" s="162">
        <v>14.42</v>
      </c>
      <c r="E639" s="162">
        <v>25.22</v>
      </c>
      <c r="F639" s="162">
        <v>31.04</v>
      </c>
      <c r="G639" s="162">
        <v>7.931000000000001</v>
      </c>
      <c r="H639" s="162">
        <v>15.131999999999998</v>
      </c>
      <c r="I639" s="162">
        <v>9.312000000000001</v>
      </c>
      <c r="J639" s="162">
        <v>7.93</v>
      </c>
      <c r="K639" s="130">
        <v>55.0</v>
      </c>
      <c r="L639" s="164"/>
      <c r="M639" s="165"/>
      <c r="N639" s="162"/>
      <c r="O639" s="162"/>
      <c r="P639" s="162"/>
      <c r="Q639" s="166"/>
      <c r="S639" s="166"/>
      <c r="T639" s="163"/>
    </row>
    <row r="640" ht="15.75" customHeight="1">
      <c r="A640" s="130">
        <v>9999.0</v>
      </c>
      <c r="B640" s="130">
        <v>2.5</v>
      </c>
      <c r="C640" s="130">
        <v>1.0</v>
      </c>
      <c r="D640" s="162">
        <v>2.92</v>
      </c>
      <c r="E640" s="162">
        <v>5.6</v>
      </c>
      <c r="F640" s="162">
        <v>7.57</v>
      </c>
      <c r="G640" s="162">
        <v>1.606</v>
      </c>
      <c r="H640" s="162">
        <v>3.36</v>
      </c>
      <c r="I640" s="162">
        <v>2.2710000000000004</v>
      </c>
      <c r="J640" s="162">
        <v>1.61</v>
      </c>
      <c r="K640" s="130">
        <v>160.0</v>
      </c>
      <c r="L640" s="164"/>
      <c r="M640" s="165"/>
      <c r="N640" s="162"/>
      <c r="O640" s="162"/>
      <c r="P640" s="162"/>
      <c r="Q640" s="166"/>
      <c r="S640" s="166"/>
      <c r="T640" s="163"/>
    </row>
    <row r="641" ht="15.75" customHeight="1">
      <c r="A641" s="130">
        <v>10004.0</v>
      </c>
      <c r="B641" s="130">
        <v>1.625</v>
      </c>
      <c r="C641" s="130">
        <v>0.375</v>
      </c>
      <c r="D641" s="162">
        <v>4.23</v>
      </c>
      <c r="E641" s="162">
        <v>7.81</v>
      </c>
      <c r="F641" s="162">
        <v>10.42</v>
      </c>
      <c r="G641" s="162">
        <v>2.3265000000000002</v>
      </c>
      <c r="H641" s="162">
        <v>4.686</v>
      </c>
      <c r="I641" s="162">
        <v>3.1260000000000003</v>
      </c>
      <c r="J641" s="162">
        <v>2.33</v>
      </c>
      <c r="K641" s="130">
        <v>300.0</v>
      </c>
      <c r="L641" s="164"/>
      <c r="M641" s="165"/>
      <c r="N641" s="162"/>
      <c r="O641" s="162"/>
      <c r="P641" s="162"/>
      <c r="Q641" s="166"/>
      <c r="S641" s="166"/>
      <c r="T641" s="163"/>
    </row>
    <row r="642" ht="15.75" customHeight="1">
      <c r="A642" s="130">
        <v>10020.0</v>
      </c>
      <c r="B642" s="130">
        <v>1.25</v>
      </c>
      <c r="C642" s="130">
        <v>0.5</v>
      </c>
      <c r="D642" s="162">
        <v>2.97</v>
      </c>
      <c r="E642" s="162">
        <v>6.07</v>
      </c>
      <c r="F642" s="162">
        <v>8.43</v>
      </c>
      <c r="G642" s="162">
        <v>1.6335000000000002</v>
      </c>
      <c r="H642" s="162">
        <v>3.642</v>
      </c>
      <c r="I642" s="162">
        <v>2.5290000000000004</v>
      </c>
      <c r="J642" s="162">
        <v>1.63</v>
      </c>
      <c r="K642" s="130">
        <v>400.0</v>
      </c>
      <c r="L642" s="164"/>
      <c r="M642" s="165"/>
      <c r="N642" s="162"/>
      <c r="O642" s="162"/>
      <c r="P642" s="162"/>
      <c r="Q642" s="166"/>
      <c r="S642" s="166"/>
      <c r="T642" s="163"/>
    </row>
    <row r="643" ht="15.75" customHeight="1">
      <c r="A643" s="130">
        <v>10022.0</v>
      </c>
      <c r="B643" s="130">
        <v>1.0</v>
      </c>
      <c r="C643" s="130">
        <v>0.3125</v>
      </c>
      <c r="D643" s="162">
        <v>3.16</v>
      </c>
      <c r="E643" s="162">
        <v>6.47</v>
      </c>
      <c r="F643" s="162">
        <v>8.95</v>
      </c>
      <c r="G643" s="162">
        <v>1.7380000000000002</v>
      </c>
      <c r="H643" s="162">
        <v>3.8819999999999997</v>
      </c>
      <c r="I643" s="162">
        <v>2.685</v>
      </c>
      <c r="J643" s="162">
        <v>1.74</v>
      </c>
      <c r="K643" s="130">
        <v>280.0</v>
      </c>
      <c r="L643" s="164"/>
      <c r="M643" s="165"/>
      <c r="N643" s="162"/>
      <c r="O643" s="162"/>
      <c r="P643" s="162"/>
      <c r="Q643" s="166"/>
      <c r="S643" s="166"/>
      <c r="T643" s="163"/>
    </row>
    <row r="644" ht="15.75" customHeight="1">
      <c r="A644" s="130">
        <v>10034.0</v>
      </c>
      <c r="B644" s="130">
        <v>3.5</v>
      </c>
      <c r="C644" s="130">
        <v>0.5625</v>
      </c>
      <c r="D644" s="162">
        <v>11.22</v>
      </c>
      <c r="E644" s="162">
        <v>19.15</v>
      </c>
      <c r="F644" s="162">
        <v>24.07</v>
      </c>
      <c r="G644" s="162">
        <v>6.171000000000001</v>
      </c>
      <c r="H644" s="162">
        <v>11.489999999999998</v>
      </c>
      <c r="I644" s="162">
        <v>7.221000000000001</v>
      </c>
      <c r="J644" s="162">
        <v>6.17</v>
      </c>
      <c r="K644" s="130">
        <v>80.0</v>
      </c>
      <c r="L644" s="164"/>
      <c r="M644" s="165"/>
      <c r="N644" s="162"/>
      <c r="O644" s="162"/>
      <c r="P644" s="162"/>
      <c r="Q644" s="166"/>
      <c r="S644" s="166"/>
      <c r="T644" s="163"/>
    </row>
    <row r="645" ht="15.75" customHeight="1">
      <c r="A645" s="130">
        <v>10048.0</v>
      </c>
      <c r="B645" s="130">
        <v>0.5</v>
      </c>
      <c r="C645" s="130">
        <v>0.0</v>
      </c>
      <c r="D645" s="162">
        <v>1.79</v>
      </c>
      <c r="E645" s="162">
        <v>3.86</v>
      </c>
      <c r="F645" s="162">
        <v>0.0</v>
      </c>
      <c r="G645" s="162">
        <v>0.9845000000000002</v>
      </c>
      <c r="H645" s="162">
        <v>2.316</v>
      </c>
      <c r="I645" s="162">
        <v>0.0</v>
      </c>
      <c r="J645" s="162">
        <v>0.98</v>
      </c>
      <c r="K645" s="130">
        <v>575.0</v>
      </c>
      <c r="L645" s="164"/>
      <c r="M645" s="165"/>
      <c r="N645" s="162"/>
      <c r="O645" s="162"/>
      <c r="P645" s="162"/>
      <c r="Q645" s="166"/>
      <c r="S645" s="166"/>
      <c r="T645" s="163"/>
    </row>
    <row r="646" ht="15.75" customHeight="1">
      <c r="A646" s="130">
        <v>10051.0</v>
      </c>
      <c r="B646" s="130">
        <v>1.25</v>
      </c>
      <c r="C646" s="130">
        <v>0.375</v>
      </c>
      <c r="D646" s="162">
        <v>2.92</v>
      </c>
      <c r="E646" s="162">
        <v>6.09</v>
      </c>
      <c r="F646" s="162">
        <v>8.4</v>
      </c>
      <c r="G646" s="162">
        <v>1.606</v>
      </c>
      <c r="H646" s="162">
        <v>3.654</v>
      </c>
      <c r="I646" s="162">
        <v>2.5200000000000005</v>
      </c>
      <c r="J646" s="162">
        <v>1.61</v>
      </c>
      <c r="K646" s="130">
        <v>380.0</v>
      </c>
      <c r="L646" s="164"/>
      <c r="M646" s="165"/>
      <c r="N646" s="162"/>
      <c r="O646" s="162"/>
      <c r="P646" s="162"/>
      <c r="Q646" s="166"/>
      <c r="S646" s="166"/>
      <c r="T646" s="163"/>
    </row>
    <row r="647" ht="15.75" customHeight="1">
      <c r="A647" s="130">
        <v>10065.0</v>
      </c>
      <c r="B647" s="130">
        <v>1.75</v>
      </c>
      <c r="C647" s="130">
        <v>1.75</v>
      </c>
      <c r="D647" s="162">
        <v>8.0</v>
      </c>
      <c r="E647" s="162">
        <v>14.0</v>
      </c>
      <c r="F647" s="162">
        <v>18.35</v>
      </c>
      <c r="G647" s="162">
        <v>4.4</v>
      </c>
      <c r="H647" s="162">
        <v>8.4</v>
      </c>
      <c r="I647" s="162">
        <v>5.505000000000002</v>
      </c>
      <c r="J647" s="162">
        <v>4.4</v>
      </c>
      <c r="K647" s="130">
        <v>120.0</v>
      </c>
      <c r="L647" s="164"/>
      <c r="M647" s="165"/>
      <c r="N647" s="162"/>
      <c r="O647" s="162"/>
      <c r="P647" s="162"/>
      <c r="Q647" s="166"/>
      <c r="S647" s="166"/>
      <c r="T647" s="163"/>
    </row>
    <row r="648" ht="15.75" customHeight="1">
      <c r="A648" s="130">
        <v>10066.0</v>
      </c>
      <c r="B648" s="130">
        <v>1.75</v>
      </c>
      <c r="C648" s="130">
        <v>1.75</v>
      </c>
      <c r="D648" s="162">
        <v>8.0</v>
      </c>
      <c r="E648" s="162">
        <v>14.0</v>
      </c>
      <c r="F648" s="162">
        <v>18.35</v>
      </c>
      <c r="G648" s="162">
        <v>4.4</v>
      </c>
      <c r="H648" s="162">
        <v>8.4</v>
      </c>
      <c r="I648" s="162">
        <v>5.505000000000002</v>
      </c>
      <c r="J648" s="162">
        <v>4.4</v>
      </c>
      <c r="K648" s="130">
        <v>140.0</v>
      </c>
      <c r="L648" s="164"/>
      <c r="M648" s="165"/>
      <c r="N648" s="162"/>
      <c r="O648" s="162"/>
      <c r="P648" s="162"/>
      <c r="Q648" s="166"/>
      <c r="S648" s="166"/>
      <c r="T648" s="163"/>
    </row>
    <row r="649" ht="15.75" customHeight="1">
      <c r="A649" s="130">
        <v>10083.0</v>
      </c>
      <c r="B649" s="130">
        <v>4.0</v>
      </c>
      <c r="C649" s="130">
        <v>1.0</v>
      </c>
      <c r="D649" s="162">
        <v>14.82</v>
      </c>
      <c r="E649" s="162">
        <v>24.93</v>
      </c>
      <c r="F649" s="162">
        <v>30.61</v>
      </c>
      <c r="G649" s="162">
        <v>8.151000000000002</v>
      </c>
      <c r="H649" s="162">
        <v>14.957999999999998</v>
      </c>
      <c r="I649" s="162">
        <v>9.183000000000002</v>
      </c>
      <c r="J649" s="162">
        <v>8.15</v>
      </c>
      <c r="K649" s="130">
        <v>55.0</v>
      </c>
      <c r="L649" s="164"/>
      <c r="M649" s="165"/>
      <c r="N649" s="162"/>
      <c r="O649" s="162"/>
      <c r="P649" s="162"/>
      <c r="Q649" s="166"/>
      <c r="S649" s="166"/>
      <c r="T649" s="163"/>
    </row>
    <row r="650" ht="15.75" customHeight="1">
      <c r="A650" s="130">
        <v>10088.0</v>
      </c>
      <c r="B650" s="130">
        <v>4.375</v>
      </c>
      <c r="C650" s="130">
        <v>0.75</v>
      </c>
      <c r="D650" s="162">
        <v>17.18</v>
      </c>
      <c r="E650" s="162">
        <v>28.03</v>
      </c>
      <c r="F650" s="162">
        <v>33.82</v>
      </c>
      <c r="G650" s="162">
        <v>9.449</v>
      </c>
      <c r="H650" s="162">
        <v>16.818</v>
      </c>
      <c r="I650" s="162">
        <v>10.146</v>
      </c>
      <c r="J650" s="162">
        <v>9.45</v>
      </c>
      <c r="K650" s="130">
        <v>35.0</v>
      </c>
      <c r="L650" s="164"/>
      <c r="M650" s="165"/>
      <c r="N650" s="162"/>
      <c r="O650" s="162"/>
      <c r="P650" s="162"/>
      <c r="Q650" s="166"/>
      <c r="S650" s="166"/>
      <c r="T650" s="163"/>
    </row>
    <row r="651" ht="15.75" customHeight="1">
      <c r="A651" s="130">
        <v>10089.0</v>
      </c>
      <c r="B651" s="130">
        <v>4.375</v>
      </c>
      <c r="C651" s="130">
        <v>0.75</v>
      </c>
      <c r="D651" s="162">
        <v>17.18</v>
      </c>
      <c r="E651" s="162">
        <v>28.03</v>
      </c>
      <c r="F651" s="162">
        <v>33.82</v>
      </c>
      <c r="G651" s="162">
        <v>9.449</v>
      </c>
      <c r="H651" s="162">
        <v>16.818</v>
      </c>
      <c r="I651" s="162">
        <v>10.146</v>
      </c>
      <c r="J651" s="162">
        <v>9.45</v>
      </c>
      <c r="K651" s="130">
        <v>35.0</v>
      </c>
      <c r="L651" s="164"/>
      <c r="M651" s="165"/>
      <c r="N651" s="162"/>
      <c r="O651" s="162"/>
      <c r="P651" s="162"/>
      <c r="Q651" s="166"/>
      <c r="S651" s="166"/>
      <c r="T651" s="163"/>
    </row>
    <row r="652" ht="15.75" customHeight="1">
      <c r="A652" s="130">
        <v>10090.0</v>
      </c>
      <c r="B652" s="130">
        <v>4.375</v>
      </c>
      <c r="C652" s="130">
        <v>0.75</v>
      </c>
      <c r="D652" s="162">
        <v>17.18</v>
      </c>
      <c r="E652" s="162">
        <v>28.03</v>
      </c>
      <c r="F652" s="162">
        <v>33.82</v>
      </c>
      <c r="G652" s="162">
        <v>9.449</v>
      </c>
      <c r="H652" s="162">
        <v>16.818</v>
      </c>
      <c r="I652" s="162">
        <v>10.146</v>
      </c>
      <c r="J652" s="162">
        <v>9.45</v>
      </c>
      <c r="K652" s="130">
        <v>35.0</v>
      </c>
      <c r="L652" s="164"/>
      <c r="M652" s="165"/>
      <c r="N652" s="162"/>
      <c r="O652" s="162"/>
      <c r="P652" s="162"/>
      <c r="Q652" s="166"/>
      <c r="S652" s="166"/>
      <c r="T652" s="163"/>
    </row>
    <row r="653" ht="15.75" customHeight="1">
      <c r="A653" s="130">
        <v>10094.0</v>
      </c>
      <c r="B653" s="130">
        <v>3.625</v>
      </c>
      <c r="C653" s="130">
        <v>0.9375</v>
      </c>
      <c r="D653" s="162">
        <v>17.19</v>
      </c>
      <c r="E653" s="162">
        <v>27.66</v>
      </c>
      <c r="F653" s="162">
        <v>33.31</v>
      </c>
      <c r="G653" s="162">
        <v>9.454500000000001</v>
      </c>
      <c r="H653" s="162">
        <v>16.596</v>
      </c>
      <c r="I653" s="162">
        <v>9.993000000000002</v>
      </c>
      <c r="J653" s="162">
        <v>9.45</v>
      </c>
      <c r="K653" s="130">
        <v>45.0</v>
      </c>
      <c r="L653" s="164"/>
      <c r="M653" s="165"/>
      <c r="N653" s="162"/>
      <c r="O653" s="162"/>
      <c r="P653" s="162"/>
      <c r="Q653" s="166"/>
      <c r="S653" s="166"/>
      <c r="T653" s="163"/>
    </row>
    <row r="654" ht="15.75" customHeight="1">
      <c r="A654" s="130">
        <v>10096.0</v>
      </c>
      <c r="B654" s="130">
        <v>3.625</v>
      </c>
      <c r="C654" s="130">
        <v>0.9375</v>
      </c>
      <c r="D654" s="162">
        <v>17.19</v>
      </c>
      <c r="E654" s="162">
        <v>27.66</v>
      </c>
      <c r="F654" s="162">
        <v>33.31</v>
      </c>
      <c r="G654" s="162">
        <v>9.454500000000001</v>
      </c>
      <c r="H654" s="162">
        <v>16.596</v>
      </c>
      <c r="I654" s="162">
        <v>9.993000000000002</v>
      </c>
      <c r="J654" s="162">
        <v>9.45</v>
      </c>
      <c r="K654" s="130">
        <v>45.0</v>
      </c>
      <c r="L654" s="164"/>
      <c r="M654" s="165"/>
      <c r="N654" s="162"/>
      <c r="O654" s="162"/>
      <c r="P654" s="162"/>
      <c r="Q654" s="166"/>
      <c r="S654" s="166"/>
      <c r="T654" s="163"/>
    </row>
    <row r="655" ht="15.75" customHeight="1">
      <c r="A655" s="130">
        <v>10101.0</v>
      </c>
      <c r="B655" s="130">
        <v>1.0</v>
      </c>
      <c r="C655" s="130">
        <v>0.3125</v>
      </c>
      <c r="D655" s="162">
        <v>3.16</v>
      </c>
      <c r="E655" s="162">
        <v>6.47</v>
      </c>
      <c r="F655" s="162">
        <v>8.95</v>
      </c>
      <c r="G655" s="162">
        <v>1.7380000000000002</v>
      </c>
      <c r="H655" s="162">
        <v>3.8819999999999997</v>
      </c>
      <c r="I655" s="162">
        <v>2.685</v>
      </c>
      <c r="J655" s="162">
        <v>1.74</v>
      </c>
      <c r="K655" s="130">
        <v>260.0</v>
      </c>
      <c r="L655" s="164"/>
      <c r="M655" s="165"/>
      <c r="N655" s="162"/>
      <c r="O655" s="162"/>
      <c r="P655" s="162"/>
      <c r="Q655" s="166"/>
      <c r="S655" s="166"/>
      <c r="T655" s="163"/>
    </row>
    <row r="656" ht="15.75" customHeight="1">
      <c r="A656" s="130">
        <v>10104.0</v>
      </c>
      <c r="B656" s="130">
        <v>1.75</v>
      </c>
      <c r="C656" s="130">
        <v>1.625</v>
      </c>
      <c r="D656" s="162">
        <v>5.19</v>
      </c>
      <c r="E656" s="162">
        <v>9.51</v>
      </c>
      <c r="F656" s="162">
        <v>12.64</v>
      </c>
      <c r="G656" s="162">
        <v>2.8545000000000003</v>
      </c>
      <c r="H656" s="162">
        <v>5.7059999999999995</v>
      </c>
      <c r="I656" s="162">
        <v>3.7920000000000007</v>
      </c>
      <c r="J656" s="162">
        <v>2.85</v>
      </c>
      <c r="K656" s="130">
        <v>150.0</v>
      </c>
      <c r="L656" s="164"/>
      <c r="M656" s="165"/>
      <c r="N656" s="162"/>
      <c r="O656" s="162"/>
      <c r="P656" s="162"/>
      <c r="Q656" s="166"/>
      <c r="S656" s="166"/>
      <c r="T656" s="163"/>
    </row>
    <row r="657" ht="15.75" customHeight="1">
      <c r="A657" s="130">
        <v>10105.0</v>
      </c>
      <c r="B657" s="130">
        <v>1.75</v>
      </c>
      <c r="C657" s="130">
        <v>1.625</v>
      </c>
      <c r="D657" s="162">
        <v>5.19</v>
      </c>
      <c r="E657" s="162">
        <v>9.51</v>
      </c>
      <c r="F657" s="162">
        <v>12.64</v>
      </c>
      <c r="G657" s="162">
        <v>2.8545000000000003</v>
      </c>
      <c r="H657" s="162">
        <v>5.7059999999999995</v>
      </c>
      <c r="I657" s="162">
        <v>3.7920000000000007</v>
      </c>
      <c r="J657" s="162">
        <v>2.85</v>
      </c>
      <c r="K657" s="130">
        <v>150.0</v>
      </c>
      <c r="L657" s="164"/>
      <c r="M657" s="165"/>
      <c r="N657" s="162"/>
      <c r="O657" s="162"/>
      <c r="P657" s="162"/>
      <c r="Q657" s="166"/>
      <c r="S657" s="166"/>
      <c r="T657" s="163"/>
    </row>
    <row r="658" ht="15.75" customHeight="1">
      <c r="A658" s="130">
        <v>10115.0</v>
      </c>
      <c r="B658" s="130">
        <v>3.25</v>
      </c>
      <c r="C658" s="130">
        <v>0.5</v>
      </c>
      <c r="D658" s="162">
        <v>9.57</v>
      </c>
      <c r="E658" s="162">
        <v>16.19</v>
      </c>
      <c r="F658" s="162">
        <v>20.64</v>
      </c>
      <c r="G658" s="162">
        <v>5.2635000000000005</v>
      </c>
      <c r="H658" s="162">
        <v>9.714</v>
      </c>
      <c r="I658" s="162">
        <v>6.192000000000001</v>
      </c>
      <c r="J658" s="162">
        <v>5.26</v>
      </c>
      <c r="K658" s="130">
        <v>105.0</v>
      </c>
      <c r="L658" s="164"/>
      <c r="M658" s="165"/>
      <c r="N658" s="162"/>
      <c r="O658" s="162"/>
      <c r="P658" s="162"/>
      <c r="Q658" s="166"/>
      <c r="S658" s="166"/>
      <c r="T658" s="163"/>
    </row>
    <row r="659" ht="15.75" customHeight="1">
      <c r="A659" s="130">
        <v>10116.0</v>
      </c>
      <c r="B659" s="130">
        <v>4.25</v>
      </c>
      <c r="C659" s="130">
        <v>0.375</v>
      </c>
      <c r="D659" s="162">
        <v>13.34</v>
      </c>
      <c r="E659" s="162">
        <v>23.15</v>
      </c>
      <c r="F659" s="162">
        <v>28.19</v>
      </c>
      <c r="G659" s="162">
        <v>7.337000000000001</v>
      </c>
      <c r="H659" s="162">
        <v>13.889999999999999</v>
      </c>
      <c r="I659" s="162">
        <v>8.457000000000003</v>
      </c>
      <c r="J659" s="162">
        <v>7.34</v>
      </c>
      <c r="K659" s="130">
        <v>75.0</v>
      </c>
      <c r="L659" s="164"/>
      <c r="M659" s="165"/>
      <c r="N659" s="162"/>
      <c r="O659" s="162"/>
      <c r="P659" s="162"/>
      <c r="Q659" s="166"/>
      <c r="S659" s="166"/>
      <c r="T659" s="163"/>
    </row>
    <row r="660" ht="15.75" customHeight="1">
      <c r="A660" s="130">
        <v>10118.0</v>
      </c>
      <c r="B660" s="130">
        <v>1.75</v>
      </c>
      <c r="C660" s="130">
        <v>1.25</v>
      </c>
      <c r="D660" s="162">
        <v>5.17</v>
      </c>
      <c r="E660" s="162">
        <v>9.89</v>
      </c>
      <c r="F660" s="162">
        <v>13.3</v>
      </c>
      <c r="G660" s="162">
        <v>2.8435</v>
      </c>
      <c r="H660" s="162">
        <v>5.934</v>
      </c>
      <c r="I660" s="162">
        <v>3.9900000000000007</v>
      </c>
      <c r="J660" s="162">
        <v>2.84</v>
      </c>
      <c r="K660" s="130">
        <v>190.0</v>
      </c>
      <c r="L660" s="164"/>
      <c r="M660" s="165"/>
      <c r="N660" s="162"/>
      <c r="O660" s="162"/>
      <c r="P660" s="162"/>
      <c r="Q660" s="166"/>
      <c r="S660" s="166"/>
      <c r="T660" s="163"/>
    </row>
    <row r="661" ht="15.75" customHeight="1">
      <c r="A661" s="130">
        <v>10120.0</v>
      </c>
      <c r="B661" s="130">
        <v>2.0</v>
      </c>
      <c r="C661" s="130">
        <v>0.5</v>
      </c>
      <c r="D661" s="162">
        <v>4.81</v>
      </c>
      <c r="E661" s="162">
        <v>8.78</v>
      </c>
      <c r="F661" s="162">
        <v>11.69</v>
      </c>
      <c r="G661" s="162">
        <v>2.6455</v>
      </c>
      <c r="H661" s="162">
        <v>5.268</v>
      </c>
      <c r="I661" s="162">
        <v>3.5070000000000006</v>
      </c>
      <c r="J661" s="162">
        <v>2.65</v>
      </c>
      <c r="K661" s="130">
        <v>215.0</v>
      </c>
      <c r="L661" s="164"/>
      <c r="M661" s="165"/>
      <c r="N661" s="162"/>
      <c r="O661" s="162"/>
      <c r="P661" s="162"/>
      <c r="Q661" s="166"/>
      <c r="S661" s="166"/>
      <c r="T661" s="163"/>
    </row>
    <row r="662" ht="15.75" customHeight="1">
      <c r="A662" s="130">
        <v>10123.0</v>
      </c>
      <c r="B662" s="130">
        <v>1.5</v>
      </c>
      <c r="C662" s="130">
        <v>0.5</v>
      </c>
      <c r="D662" s="162">
        <v>3.18</v>
      </c>
      <c r="E662" s="162">
        <v>6.42</v>
      </c>
      <c r="F662" s="162">
        <v>8.85</v>
      </c>
      <c r="G662" s="162">
        <v>1.7490000000000003</v>
      </c>
      <c r="H662" s="162">
        <v>3.852</v>
      </c>
      <c r="I662" s="162">
        <v>2.6550000000000002</v>
      </c>
      <c r="J662" s="162">
        <v>1.75</v>
      </c>
      <c r="K662" s="130">
        <v>340.0</v>
      </c>
      <c r="L662" s="164"/>
      <c r="M662" s="165"/>
      <c r="N662" s="162"/>
      <c r="O662" s="162"/>
      <c r="P662" s="162"/>
      <c r="Q662" s="166"/>
      <c r="S662" s="166"/>
      <c r="T662" s="163"/>
    </row>
    <row r="663" ht="15.75" customHeight="1">
      <c r="A663" s="130">
        <v>10124.0</v>
      </c>
      <c r="B663" s="130">
        <v>2.0</v>
      </c>
      <c r="C663" s="130">
        <v>0.625</v>
      </c>
      <c r="D663" s="162">
        <v>5.92</v>
      </c>
      <c r="E663" s="162">
        <v>11.25</v>
      </c>
      <c r="F663" s="162">
        <v>15.21</v>
      </c>
      <c r="G663" s="162">
        <v>3.2560000000000002</v>
      </c>
      <c r="H663" s="162">
        <v>6.75</v>
      </c>
      <c r="I663" s="162">
        <v>4.563000000000001</v>
      </c>
      <c r="J663" s="162">
        <v>3.26</v>
      </c>
      <c r="K663" s="130">
        <v>170.0</v>
      </c>
      <c r="L663" s="164"/>
      <c r="M663" s="165"/>
      <c r="N663" s="162"/>
      <c r="O663" s="162"/>
      <c r="P663" s="162"/>
      <c r="Q663" s="166"/>
      <c r="S663" s="166"/>
      <c r="T663" s="163"/>
    </row>
    <row r="664" ht="15.75" customHeight="1">
      <c r="A664" s="130">
        <v>10125.0</v>
      </c>
      <c r="B664" s="130">
        <v>2.0</v>
      </c>
      <c r="C664" s="130">
        <v>0.625</v>
      </c>
      <c r="D664" s="162">
        <v>5.92</v>
      </c>
      <c r="E664" s="162">
        <v>11.25</v>
      </c>
      <c r="F664" s="162">
        <v>15.21</v>
      </c>
      <c r="G664" s="162">
        <v>3.2560000000000002</v>
      </c>
      <c r="H664" s="162">
        <v>6.75</v>
      </c>
      <c r="I664" s="162">
        <v>4.563000000000001</v>
      </c>
      <c r="J664" s="162">
        <v>3.26</v>
      </c>
      <c r="K664" s="130">
        <v>150.0</v>
      </c>
      <c r="L664" s="164"/>
      <c r="M664" s="165"/>
      <c r="N664" s="162"/>
      <c r="O664" s="162"/>
      <c r="P664" s="162"/>
      <c r="Q664" s="166"/>
      <c r="S664" s="166"/>
      <c r="T664" s="163"/>
    </row>
    <row r="665" ht="15.75" customHeight="1">
      <c r="A665" s="130">
        <v>10135.0</v>
      </c>
      <c r="B665" s="130">
        <v>1.25</v>
      </c>
      <c r="C665" s="130">
        <v>0.375</v>
      </c>
      <c r="D665" s="162">
        <v>3.8</v>
      </c>
      <c r="E665" s="162">
        <v>7.04</v>
      </c>
      <c r="F665" s="162">
        <v>9.52</v>
      </c>
      <c r="G665" s="162">
        <v>2.09</v>
      </c>
      <c r="H665" s="162">
        <v>4.224</v>
      </c>
      <c r="I665" s="162">
        <v>2.8560000000000003</v>
      </c>
      <c r="J665" s="162">
        <v>2.09</v>
      </c>
      <c r="K665" s="130">
        <v>410.0</v>
      </c>
      <c r="L665" s="164"/>
      <c r="M665" s="165"/>
      <c r="N665" s="162"/>
      <c r="O665" s="162"/>
      <c r="P665" s="162"/>
      <c r="Q665" s="166"/>
      <c r="S665" s="166"/>
      <c r="T665" s="163"/>
    </row>
    <row r="666" ht="15.75" customHeight="1">
      <c r="A666" s="130">
        <v>10136.0</v>
      </c>
      <c r="B666" s="130">
        <v>1.25</v>
      </c>
      <c r="C666" s="130">
        <v>0.375</v>
      </c>
      <c r="D666" s="162">
        <v>3.8</v>
      </c>
      <c r="E666" s="162">
        <v>7.04</v>
      </c>
      <c r="F666" s="162">
        <v>9.52</v>
      </c>
      <c r="G666" s="162">
        <v>2.09</v>
      </c>
      <c r="H666" s="162">
        <v>4.224</v>
      </c>
      <c r="I666" s="162">
        <v>2.8560000000000003</v>
      </c>
      <c r="J666" s="162">
        <v>2.09</v>
      </c>
      <c r="K666" s="130">
        <v>375.0</v>
      </c>
      <c r="L666" s="164"/>
      <c r="M666" s="165"/>
      <c r="N666" s="162"/>
      <c r="O666" s="162"/>
      <c r="P666" s="162"/>
      <c r="Q666" s="166"/>
      <c r="S666" s="166"/>
      <c r="T666" s="163"/>
    </row>
    <row r="667" ht="15.75" customHeight="1">
      <c r="A667" s="130">
        <v>10161.0</v>
      </c>
      <c r="B667" s="130">
        <v>1.125</v>
      </c>
      <c r="C667" s="130">
        <v>0.375</v>
      </c>
      <c r="D667" s="162">
        <v>2.86</v>
      </c>
      <c r="E667" s="162">
        <v>5.72</v>
      </c>
      <c r="F667" s="162">
        <v>7.93</v>
      </c>
      <c r="G667" s="162">
        <v>1.573</v>
      </c>
      <c r="H667" s="162">
        <v>3.432</v>
      </c>
      <c r="I667" s="162">
        <v>2.3790000000000004</v>
      </c>
      <c r="J667" s="162">
        <v>1.57</v>
      </c>
      <c r="K667" s="130">
        <v>480.0</v>
      </c>
      <c r="L667" s="164"/>
      <c r="M667" s="165"/>
      <c r="N667" s="162"/>
      <c r="O667" s="162"/>
      <c r="P667" s="162"/>
      <c r="Q667" s="166"/>
      <c r="S667" s="166"/>
      <c r="T667" s="163"/>
    </row>
    <row r="668" ht="15.75" customHeight="1">
      <c r="A668" s="130">
        <v>10165.0</v>
      </c>
      <c r="B668" s="130">
        <v>1.25</v>
      </c>
      <c r="C668" s="130">
        <v>0.625</v>
      </c>
      <c r="D668" s="162">
        <v>3.07</v>
      </c>
      <c r="E668" s="162">
        <v>6.13</v>
      </c>
      <c r="F668" s="162">
        <v>8.4</v>
      </c>
      <c r="G668" s="162">
        <v>1.6885000000000001</v>
      </c>
      <c r="H668" s="162">
        <v>3.678</v>
      </c>
      <c r="I668" s="162">
        <v>2.5200000000000005</v>
      </c>
      <c r="J668" s="162">
        <v>1.69</v>
      </c>
      <c r="K668" s="130">
        <v>250.0</v>
      </c>
      <c r="L668" s="164"/>
      <c r="M668" s="165"/>
      <c r="N668" s="162"/>
      <c r="O668" s="162"/>
      <c r="P668" s="162"/>
      <c r="Q668" s="166"/>
      <c r="S668" s="166"/>
      <c r="T668" s="163"/>
    </row>
    <row r="669" ht="15.75" customHeight="1">
      <c r="A669" s="130">
        <v>10166.0</v>
      </c>
      <c r="B669" s="130">
        <v>1.25</v>
      </c>
      <c r="C669" s="130">
        <v>0.625</v>
      </c>
      <c r="D669" s="162">
        <v>3.07</v>
      </c>
      <c r="E669" s="162">
        <v>6.13</v>
      </c>
      <c r="F669" s="162">
        <v>8.4</v>
      </c>
      <c r="G669" s="162">
        <v>1.6885000000000001</v>
      </c>
      <c r="H669" s="162">
        <v>3.678</v>
      </c>
      <c r="I669" s="162">
        <v>2.5200000000000005</v>
      </c>
      <c r="J669" s="162">
        <v>1.69</v>
      </c>
      <c r="K669" s="130">
        <v>290.0</v>
      </c>
      <c r="L669" s="164"/>
      <c r="M669" s="165"/>
      <c r="N669" s="162"/>
      <c r="O669" s="162"/>
      <c r="P669" s="162"/>
      <c r="Q669" s="166"/>
      <c r="S669" s="166"/>
      <c r="T669" s="163"/>
    </row>
    <row r="670" ht="15.75" customHeight="1">
      <c r="A670" s="130">
        <v>10167.0</v>
      </c>
      <c r="B670" s="130">
        <v>1.25</v>
      </c>
      <c r="C670" s="130">
        <v>0.625</v>
      </c>
      <c r="D670" s="162">
        <v>3.07</v>
      </c>
      <c r="E670" s="162">
        <v>6.13</v>
      </c>
      <c r="F670" s="162">
        <v>8.4</v>
      </c>
      <c r="G670" s="162">
        <v>1.6885000000000001</v>
      </c>
      <c r="H670" s="162">
        <v>3.678</v>
      </c>
      <c r="I670" s="162">
        <v>2.5200000000000005</v>
      </c>
      <c r="J670" s="162">
        <v>1.69</v>
      </c>
      <c r="K670" s="130">
        <v>330.0</v>
      </c>
      <c r="L670" s="164"/>
      <c r="M670" s="165"/>
      <c r="N670" s="162"/>
      <c r="O670" s="162"/>
      <c r="P670" s="162"/>
      <c r="Q670" s="166"/>
      <c r="S670" s="166"/>
      <c r="T670" s="163"/>
    </row>
    <row r="671" ht="15.75" customHeight="1">
      <c r="A671" s="130">
        <v>10168.0</v>
      </c>
      <c r="B671" s="130">
        <v>1.25</v>
      </c>
      <c r="C671" s="130">
        <v>0.625</v>
      </c>
      <c r="D671" s="162">
        <v>3.07</v>
      </c>
      <c r="E671" s="162">
        <v>6.13</v>
      </c>
      <c r="F671" s="162">
        <v>8.4</v>
      </c>
      <c r="G671" s="162">
        <v>1.6885000000000001</v>
      </c>
      <c r="H671" s="162">
        <v>3.678</v>
      </c>
      <c r="I671" s="162">
        <v>2.5200000000000005</v>
      </c>
      <c r="J671" s="162">
        <v>1.69</v>
      </c>
      <c r="K671" s="130">
        <v>380.0</v>
      </c>
      <c r="L671" s="164"/>
      <c r="M671" s="165"/>
      <c r="N671" s="162"/>
      <c r="O671" s="162"/>
      <c r="P671" s="162"/>
      <c r="Q671" s="166"/>
      <c r="S671" s="166"/>
      <c r="T671" s="163"/>
    </row>
    <row r="672" ht="15.75" customHeight="1">
      <c r="A672" s="130">
        <v>10169.0</v>
      </c>
      <c r="B672" s="130">
        <v>1.25</v>
      </c>
      <c r="C672" s="130">
        <v>0.625</v>
      </c>
      <c r="D672" s="162">
        <v>3.07</v>
      </c>
      <c r="E672" s="162">
        <v>6.13</v>
      </c>
      <c r="F672" s="162">
        <v>8.4</v>
      </c>
      <c r="G672" s="162">
        <v>1.6885000000000001</v>
      </c>
      <c r="H672" s="162">
        <v>3.678</v>
      </c>
      <c r="I672" s="162">
        <v>2.5200000000000005</v>
      </c>
      <c r="J672" s="162">
        <v>1.69</v>
      </c>
      <c r="K672" s="130">
        <v>310.0</v>
      </c>
      <c r="L672" s="164"/>
      <c r="M672" s="165"/>
      <c r="N672" s="162"/>
      <c r="O672" s="162"/>
      <c r="P672" s="162"/>
      <c r="Q672" s="166"/>
      <c r="S672" s="166"/>
      <c r="T672" s="163"/>
    </row>
    <row r="673" ht="15.75" customHeight="1">
      <c r="A673" s="130">
        <v>10170.0</v>
      </c>
      <c r="B673" s="130">
        <v>1.125</v>
      </c>
      <c r="C673" s="130">
        <v>0.375</v>
      </c>
      <c r="D673" s="162">
        <v>2.86</v>
      </c>
      <c r="E673" s="162">
        <v>5.72</v>
      </c>
      <c r="F673" s="162">
        <v>7.93</v>
      </c>
      <c r="G673" s="162">
        <v>1.573</v>
      </c>
      <c r="H673" s="162">
        <v>3.432</v>
      </c>
      <c r="I673" s="162">
        <v>2.3790000000000004</v>
      </c>
      <c r="J673" s="162">
        <v>1.57</v>
      </c>
      <c r="K673" s="130">
        <v>425.0</v>
      </c>
      <c r="L673" s="164"/>
      <c r="M673" s="165"/>
      <c r="N673" s="162"/>
      <c r="O673" s="162"/>
      <c r="P673" s="162"/>
      <c r="Q673" s="166"/>
      <c r="S673" s="166"/>
      <c r="T673" s="163"/>
    </row>
    <row r="674" ht="15.75" customHeight="1">
      <c r="A674" s="130">
        <v>10171.0</v>
      </c>
      <c r="B674" s="130">
        <v>1.125</v>
      </c>
      <c r="C674" s="130">
        <v>0.375</v>
      </c>
      <c r="D674" s="162">
        <v>2.86</v>
      </c>
      <c r="E674" s="162">
        <v>5.72</v>
      </c>
      <c r="F674" s="162">
        <v>7.93</v>
      </c>
      <c r="G674" s="162">
        <v>1.573</v>
      </c>
      <c r="H674" s="162">
        <v>3.432</v>
      </c>
      <c r="I674" s="162">
        <v>2.3790000000000004</v>
      </c>
      <c r="J674" s="162">
        <v>1.57</v>
      </c>
      <c r="K674" s="130">
        <v>505.0</v>
      </c>
      <c r="L674" s="164"/>
      <c r="M674" s="165"/>
      <c r="N674" s="162"/>
      <c r="O674" s="162"/>
      <c r="P674" s="162"/>
      <c r="Q674" s="166"/>
      <c r="S674" s="166"/>
      <c r="T674" s="163"/>
    </row>
    <row r="675" ht="15.75" customHeight="1">
      <c r="A675" s="130">
        <v>10172.0</v>
      </c>
      <c r="B675" s="130">
        <v>2.0</v>
      </c>
      <c r="C675" s="130">
        <v>0.5625</v>
      </c>
      <c r="D675" s="162">
        <v>4.12</v>
      </c>
      <c r="E675" s="162">
        <v>7.59</v>
      </c>
      <c r="F675" s="162">
        <v>10.1</v>
      </c>
      <c r="G675" s="162">
        <v>2.2660000000000005</v>
      </c>
      <c r="H675" s="162">
        <v>4.553999999999999</v>
      </c>
      <c r="I675" s="162">
        <v>3.0300000000000002</v>
      </c>
      <c r="J675" s="162">
        <v>2.27</v>
      </c>
      <c r="K675" s="130">
        <v>245.0</v>
      </c>
      <c r="L675" s="164"/>
      <c r="M675" s="165"/>
      <c r="N675" s="162"/>
      <c r="O675" s="162"/>
      <c r="P675" s="162"/>
      <c r="Q675" s="166"/>
      <c r="S675" s="166"/>
      <c r="T675" s="163"/>
    </row>
    <row r="676" ht="15.75" customHeight="1">
      <c r="A676" s="130">
        <v>10174.0</v>
      </c>
      <c r="B676" s="130">
        <v>2.0</v>
      </c>
      <c r="C676" s="130">
        <v>0.5625</v>
      </c>
      <c r="D676" s="162">
        <v>4.12</v>
      </c>
      <c r="E676" s="162">
        <v>7.59</v>
      </c>
      <c r="F676" s="162">
        <v>10.1</v>
      </c>
      <c r="G676" s="162">
        <v>2.2660000000000005</v>
      </c>
      <c r="H676" s="162">
        <v>4.553999999999999</v>
      </c>
      <c r="I676" s="162">
        <v>3.0300000000000002</v>
      </c>
      <c r="J676" s="162">
        <v>2.27</v>
      </c>
      <c r="K676" s="130">
        <v>245.0</v>
      </c>
      <c r="L676" s="164"/>
      <c r="M676" s="165"/>
      <c r="N676" s="162"/>
      <c r="O676" s="162"/>
      <c r="P676" s="162"/>
      <c r="Q676" s="166"/>
      <c r="S676" s="166"/>
      <c r="T676" s="163"/>
    </row>
    <row r="677" ht="15.75" customHeight="1">
      <c r="A677" s="130">
        <v>10187.0</v>
      </c>
      <c r="B677" s="130">
        <v>1.25</v>
      </c>
      <c r="C677" s="130">
        <v>0.375</v>
      </c>
      <c r="D677" s="162">
        <v>2.8</v>
      </c>
      <c r="E677" s="162">
        <v>5.91</v>
      </c>
      <c r="F677" s="162">
        <v>8.15</v>
      </c>
      <c r="G677" s="162">
        <v>1.54</v>
      </c>
      <c r="H677" s="162">
        <v>3.546</v>
      </c>
      <c r="I677" s="162">
        <v>2.4450000000000003</v>
      </c>
      <c r="J677" s="162">
        <v>1.54</v>
      </c>
      <c r="K677" s="130">
        <v>360.0</v>
      </c>
      <c r="L677" s="164"/>
      <c r="M677" s="165"/>
      <c r="N677" s="162"/>
      <c r="O677" s="162"/>
      <c r="P677" s="162"/>
      <c r="Q677" s="166"/>
      <c r="S677" s="166"/>
      <c r="T677" s="163"/>
    </row>
    <row r="678" ht="15.75" customHeight="1">
      <c r="A678" s="130">
        <v>10188.0</v>
      </c>
      <c r="B678" s="130">
        <v>1.25</v>
      </c>
      <c r="C678" s="130">
        <v>0.375</v>
      </c>
      <c r="D678" s="162">
        <v>2.92</v>
      </c>
      <c r="E678" s="162">
        <v>6.06</v>
      </c>
      <c r="F678" s="162">
        <v>8.36</v>
      </c>
      <c r="G678" s="162">
        <v>1.606</v>
      </c>
      <c r="H678" s="162">
        <v>3.6359999999999997</v>
      </c>
      <c r="I678" s="162">
        <v>2.508</v>
      </c>
      <c r="J678" s="162">
        <v>1.61</v>
      </c>
      <c r="K678" s="130">
        <v>370.0</v>
      </c>
      <c r="L678" s="164"/>
      <c r="M678" s="165"/>
      <c r="N678" s="162"/>
      <c r="O678" s="162"/>
      <c r="P678" s="162"/>
      <c r="Q678" s="166"/>
      <c r="S678" s="166"/>
      <c r="T678" s="163"/>
    </row>
    <row r="679" ht="15.75" customHeight="1">
      <c r="A679" s="130">
        <v>10211.0</v>
      </c>
      <c r="B679" s="130">
        <v>1.5</v>
      </c>
      <c r="C679" s="130">
        <v>0.5625</v>
      </c>
      <c r="D679" s="162">
        <v>3.14</v>
      </c>
      <c r="E679" s="162">
        <v>6.29</v>
      </c>
      <c r="F679" s="162">
        <v>8.57</v>
      </c>
      <c r="G679" s="162">
        <v>1.7270000000000003</v>
      </c>
      <c r="H679" s="162">
        <v>3.774</v>
      </c>
      <c r="I679" s="162">
        <v>2.5710000000000006</v>
      </c>
      <c r="J679" s="162">
        <v>1.73</v>
      </c>
      <c r="K679" s="130">
        <v>315.0</v>
      </c>
      <c r="L679" s="164"/>
      <c r="M679" s="165"/>
      <c r="N679" s="162"/>
      <c r="O679" s="162"/>
      <c r="P679" s="162"/>
      <c r="Q679" s="166"/>
      <c r="S679" s="166"/>
      <c r="T679" s="163"/>
    </row>
    <row r="680" ht="15.75" customHeight="1">
      <c r="A680" s="130">
        <v>10212.0</v>
      </c>
      <c r="B680" s="130">
        <v>1.5</v>
      </c>
      <c r="C680" s="130">
        <v>0.5625</v>
      </c>
      <c r="D680" s="162">
        <v>3.14</v>
      </c>
      <c r="E680" s="162">
        <v>6.29</v>
      </c>
      <c r="F680" s="162">
        <v>8.57</v>
      </c>
      <c r="G680" s="162">
        <v>1.7270000000000003</v>
      </c>
      <c r="H680" s="162">
        <v>3.774</v>
      </c>
      <c r="I680" s="162">
        <v>2.5710000000000006</v>
      </c>
      <c r="J680" s="162">
        <v>1.73</v>
      </c>
      <c r="K680" s="130">
        <v>300.0</v>
      </c>
      <c r="L680" s="164"/>
      <c r="M680" s="165"/>
      <c r="N680" s="162"/>
      <c r="O680" s="162"/>
      <c r="P680" s="162"/>
      <c r="Q680" s="166"/>
      <c r="S680" s="166"/>
      <c r="T680" s="163"/>
    </row>
    <row r="681" ht="15.75" customHeight="1">
      <c r="A681" s="130">
        <v>10229.0</v>
      </c>
      <c r="B681" s="130">
        <v>1.75</v>
      </c>
      <c r="C681" s="130">
        <v>0.5</v>
      </c>
      <c r="D681" s="162">
        <v>3.61</v>
      </c>
      <c r="E681" s="162">
        <v>6.83</v>
      </c>
      <c r="F681" s="162">
        <v>9.22</v>
      </c>
      <c r="G681" s="162">
        <v>1.9855</v>
      </c>
      <c r="H681" s="162">
        <v>4.098</v>
      </c>
      <c r="I681" s="162">
        <v>2.7660000000000005</v>
      </c>
      <c r="J681" s="162">
        <v>1.99</v>
      </c>
      <c r="K681" s="130">
        <v>240.0</v>
      </c>
      <c r="L681" s="164"/>
      <c r="M681" s="165"/>
      <c r="N681" s="162"/>
      <c r="O681" s="162"/>
      <c r="P681" s="162"/>
      <c r="Q681" s="166"/>
      <c r="S681" s="166"/>
      <c r="T681" s="163"/>
    </row>
    <row r="682" ht="15.75" customHeight="1">
      <c r="A682" s="130">
        <v>10230.0</v>
      </c>
      <c r="B682" s="130">
        <v>1.75</v>
      </c>
      <c r="C682" s="130">
        <v>0.5</v>
      </c>
      <c r="D682" s="162">
        <v>3.61</v>
      </c>
      <c r="E682" s="162">
        <v>6.83</v>
      </c>
      <c r="F682" s="162">
        <v>9.22</v>
      </c>
      <c r="G682" s="162">
        <v>1.9855</v>
      </c>
      <c r="H682" s="162">
        <v>4.098</v>
      </c>
      <c r="I682" s="162">
        <v>2.7660000000000005</v>
      </c>
      <c r="J682" s="162">
        <v>1.99</v>
      </c>
      <c r="K682" s="130">
        <v>250.0</v>
      </c>
      <c r="L682" s="164"/>
      <c r="M682" s="165"/>
      <c r="N682" s="162"/>
      <c r="O682" s="162"/>
      <c r="P682" s="162"/>
      <c r="Q682" s="166"/>
      <c r="S682" s="166"/>
      <c r="T682" s="163"/>
    </row>
    <row r="683" ht="15.75" customHeight="1">
      <c r="A683" s="130">
        <v>10232.0</v>
      </c>
      <c r="B683" s="130">
        <v>1.125</v>
      </c>
      <c r="C683" s="130">
        <v>0.5</v>
      </c>
      <c r="D683" s="162">
        <v>2.63</v>
      </c>
      <c r="E683" s="162">
        <v>5.53</v>
      </c>
      <c r="F683" s="162">
        <v>7.64</v>
      </c>
      <c r="G683" s="162">
        <v>1.4465000000000001</v>
      </c>
      <c r="H683" s="162">
        <v>3.318</v>
      </c>
      <c r="I683" s="162">
        <v>2.2920000000000003</v>
      </c>
      <c r="J683" s="162">
        <v>1.45</v>
      </c>
      <c r="K683" s="130">
        <v>405.0</v>
      </c>
      <c r="L683" s="164"/>
      <c r="M683" s="165"/>
      <c r="N683" s="162"/>
      <c r="O683" s="162"/>
      <c r="P683" s="162"/>
      <c r="Q683" s="166"/>
      <c r="S683" s="166"/>
      <c r="T683" s="163"/>
    </row>
    <row r="684" ht="15.75" customHeight="1">
      <c r="A684" s="130">
        <v>10233.0</v>
      </c>
      <c r="B684" s="130">
        <v>1.125</v>
      </c>
      <c r="C684" s="130">
        <v>0.5</v>
      </c>
      <c r="D684" s="162">
        <v>2.63</v>
      </c>
      <c r="E684" s="162">
        <v>5.53</v>
      </c>
      <c r="F684" s="162">
        <v>7.64</v>
      </c>
      <c r="G684" s="162">
        <v>1.4465000000000001</v>
      </c>
      <c r="H684" s="162">
        <v>3.318</v>
      </c>
      <c r="I684" s="162">
        <v>2.2920000000000003</v>
      </c>
      <c r="J684" s="162">
        <v>1.45</v>
      </c>
      <c r="K684" s="130">
        <v>400.0</v>
      </c>
      <c r="L684" s="164"/>
      <c r="M684" s="165"/>
      <c r="N684" s="162"/>
      <c r="O684" s="162"/>
      <c r="P684" s="162"/>
      <c r="Q684" s="166"/>
      <c r="S684" s="166"/>
      <c r="T684" s="163"/>
    </row>
    <row r="685" ht="15.75" customHeight="1">
      <c r="A685" s="130">
        <v>10235.0</v>
      </c>
      <c r="B685" s="130">
        <v>1.25</v>
      </c>
      <c r="C685" s="130">
        <v>0.5</v>
      </c>
      <c r="D685" s="162">
        <v>3.1</v>
      </c>
      <c r="E685" s="162">
        <v>6.22</v>
      </c>
      <c r="F685" s="162">
        <v>8.48</v>
      </c>
      <c r="G685" s="162">
        <v>1.7050000000000003</v>
      </c>
      <c r="H685" s="162">
        <v>3.7319999999999998</v>
      </c>
      <c r="I685" s="162">
        <v>2.5440000000000005</v>
      </c>
      <c r="J685" s="162">
        <v>1.71</v>
      </c>
      <c r="K685" s="130">
        <v>370.0</v>
      </c>
      <c r="L685" s="164"/>
      <c r="M685" s="165"/>
      <c r="N685" s="162"/>
      <c r="O685" s="162"/>
      <c r="P685" s="162"/>
      <c r="Q685" s="166"/>
      <c r="S685" s="166"/>
      <c r="T685" s="163"/>
    </row>
    <row r="686" ht="15.75" customHeight="1">
      <c r="A686" s="130">
        <v>10236.0</v>
      </c>
      <c r="B686" s="130">
        <v>1.25</v>
      </c>
      <c r="C686" s="130">
        <v>0.5</v>
      </c>
      <c r="D686" s="162">
        <v>3.1</v>
      </c>
      <c r="E686" s="162">
        <v>6.22</v>
      </c>
      <c r="F686" s="162">
        <v>8.48</v>
      </c>
      <c r="G686" s="162">
        <v>1.7050000000000003</v>
      </c>
      <c r="H686" s="162">
        <v>3.7319999999999998</v>
      </c>
      <c r="I686" s="162">
        <v>2.5440000000000005</v>
      </c>
      <c r="J686" s="162">
        <v>1.71</v>
      </c>
      <c r="K686" s="130">
        <v>400.0</v>
      </c>
      <c r="L686" s="164"/>
      <c r="M686" s="165"/>
      <c r="N686" s="162"/>
      <c r="O686" s="162"/>
      <c r="P686" s="162"/>
      <c r="Q686" s="166"/>
      <c r="S686" s="166"/>
      <c r="T686" s="163"/>
    </row>
    <row r="687" ht="15.75" customHeight="1">
      <c r="A687" s="130">
        <v>10237.0</v>
      </c>
      <c r="B687" s="130">
        <v>1.25</v>
      </c>
      <c r="C687" s="130">
        <v>0.5</v>
      </c>
      <c r="D687" s="162">
        <v>3.1</v>
      </c>
      <c r="E687" s="162">
        <v>6.19</v>
      </c>
      <c r="F687" s="162">
        <v>8.48</v>
      </c>
      <c r="G687" s="162">
        <v>1.7050000000000003</v>
      </c>
      <c r="H687" s="162">
        <v>3.714</v>
      </c>
      <c r="I687" s="162">
        <v>2.5440000000000005</v>
      </c>
      <c r="J687" s="162">
        <v>1.71</v>
      </c>
      <c r="K687" s="130">
        <v>410.0</v>
      </c>
      <c r="L687" s="164"/>
      <c r="M687" s="165"/>
      <c r="N687" s="162"/>
      <c r="O687" s="162"/>
      <c r="P687" s="162"/>
      <c r="Q687" s="166"/>
      <c r="S687" s="166"/>
      <c r="T687" s="163"/>
    </row>
    <row r="688" ht="15.75" customHeight="1">
      <c r="A688" s="130">
        <v>10238.0</v>
      </c>
      <c r="B688" s="130">
        <v>2.0</v>
      </c>
      <c r="C688" s="130">
        <v>0.5625</v>
      </c>
      <c r="D688" s="162">
        <v>5.11</v>
      </c>
      <c r="E688" s="162">
        <v>9.41</v>
      </c>
      <c r="F688" s="162">
        <v>12.42</v>
      </c>
      <c r="G688" s="162">
        <v>2.8105</v>
      </c>
      <c r="H688" s="162">
        <v>5.646</v>
      </c>
      <c r="I688" s="162">
        <v>3.7260000000000004</v>
      </c>
      <c r="J688" s="162">
        <v>2.81</v>
      </c>
      <c r="K688" s="130">
        <v>200.0</v>
      </c>
      <c r="L688" s="164"/>
      <c r="M688" s="165"/>
      <c r="N688" s="162"/>
      <c r="O688" s="162"/>
      <c r="P688" s="162"/>
      <c r="Q688" s="166"/>
      <c r="S688" s="166"/>
      <c r="T688" s="163"/>
    </row>
    <row r="689" ht="15.75" customHeight="1">
      <c r="A689" s="130">
        <v>10239.0</v>
      </c>
      <c r="B689" s="130">
        <v>2.0</v>
      </c>
      <c r="C689" s="130">
        <v>0.5625</v>
      </c>
      <c r="D689" s="162">
        <v>5.11</v>
      </c>
      <c r="E689" s="162">
        <v>9.41</v>
      </c>
      <c r="F689" s="162">
        <v>12.42</v>
      </c>
      <c r="G689" s="162">
        <v>2.8105</v>
      </c>
      <c r="H689" s="162">
        <v>5.646</v>
      </c>
      <c r="I689" s="162">
        <v>3.7260000000000004</v>
      </c>
      <c r="J689" s="162">
        <v>2.81</v>
      </c>
      <c r="K689" s="130">
        <v>190.0</v>
      </c>
      <c r="L689" s="164"/>
      <c r="M689" s="165"/>
      <c r="N689" s="162"/>
      <c r="O689" s="162"/>
      <c r="P689" s="162"/>
      <c r="Q689" s="166"/>
      <c r="S689" s="166"/>
      <c r="T689" s="163"/>
    </row>
    <row r="690" ht="15.75" customHeight="1">
      <c r="A690" s="130">
        <v>10240.0</v>
      </c>
      <c r="B690" s="130">
        <v>2.0</v>
      </c>
      <c r="C690" s="130">
        <v>0.5625</v>
      </c>
      <c r="D690" s="162">
        <v>5.11</v>
      </c>
      <c r="E690" s="162">
        <v>9.41</v>
      </c>
      <c r="F690" s="162">
        <v>12.48</v>
      </c>
      <c r="G690" s="162">
        <v>2.8105</v>
      </c>
      <c r="H690" s="162">
        <v>5.646</v>
      </c>
      <c r="I690" s="162">
        <v>3.7440000000000007</v>
      </c>
      <c r="J690" s="162">
        <v>2.81</v>
      </c>
      <c r="K690" s="130">
        <v>210.0</v>
      </c>
      <c r="L690" s="164"/>
      <c r="M690" s="165"/>
      <c r="N690" s="162"/>
      <c r="O690" s="162"/>
      <c r="P690" s="162"/>
      <c r="Q690" s="166"/>
      <c r="S690" s="166"/>
      <c r="T690" s="163"/>
    </row>
    <row r="691" ht="15.75" customHeight="1">
      <c r="A691" s="130">
        <v>10245.0</v>
      </c>
      <c r="B691" s="130">
        <v>2.25</v>
      </c>
      <c r="C691" s="130">
        <v>0.5</v>
      </c>
      <c r="D691" s="162">
        <v>5.5</v>
      </c>
      <c r="E691" s="162">
        <v>10.22</v>
      </c>
      <c r="F691" s="162">
        <v>13.27</v>
      </c>
      <c r="G691" s="162">
        <v>3.0250000000000004</v>
      </c>
      <c r="H691" s="162">
        <v>6.132000000000001</v>
      </c>
      <c r="I691" s="162">
        <v>3.9810000000000003</v>
      </c>
      <c r="J691" s="162">
        <v>3.03</v>
      </c>
      <c r="K691" s="130">
        <v>195.0</v>
      </c>
      <c r="L691" s="164"/>
      <c r="M691" s="165"/>
      <c r="N691" s="162"/>
      <c r="O691" s="162"/>
      <c r="P691" s="162"/>
      <c r="Q691" s="166"/>
      <c r="S691" s="166"/>
      <c r="T691" s="163"/>
    </row>
    <row r="692" ht="15.75" customHeight="1">
      <c r="A692" s="130">
        <v>10246.0</v>
      </c>
      <c r="B692" s="130">
        <v>2.25</v>
      </c>
      <c r="C692" s="130">
        <v>0.5</v>
      </c>
      <c r="D692" s="162">
        <v>5.5</v>
      </c>
      <c r="E692" s="162">
        <v>10.22</v>
      </c>
      <c r="F692" s="162">
        <v>13.27</v>
      </c>
      <c r="G692" s="162">
        <v>3.0250000000000004</v>
      </c>
      <c r="H692" s="162">
        <v>6.132000000000001</v>
      </c>
      <c r="I692" s="162">
        <v>3.9810000000000003</v>
      </c>
      <c r="J692" s="162">
        <v>3.03</v>
      </c>
      <c r="K692" s="130">
        <v>195.0</v>
      </c>
      <c r="L692" s="164"/>
      <c r="M692" s="165"/>
      <c r="N692" s="162"/>
      <c r="O692" s="162"/>
      <c r="P692" s="162"/>
      <c r="Q692" s="166"/>
      <c r="S692" s="166"/>
      <c r="T692" s="163"/>
    </row>
    <row r="693" ht="15.75" customHeight="1">
      <c r="A693" s="130">
        <v>10247.0</v>
      </c>
      <c r="B693" s="130">
        <v>2.25</v>
      </c>
      <c r="C693" s="130">
        <v>0.5</v>
      </c>
      <c r="D693" s="162">
        <v>5.5</v>
      </c>
      <c r="E693" s="162">
        <v>10.22</v>
      </c>
      <c r="F693" s="162">
        <v>13.27</v>
      </c>
      <c r="G693" s="162">
        <v>3.0250000000000004</v>
      </c>
      <c r="H693" s="162">
        <v>6.132000000000001</v>
      </c>
      <c r="I693" s="162">
        <v>3.9810000000000003</v>
      </c>
      <c r="J693" s="162">
        <v>3.03</v>
      </c>
      <c r="K693" s="130">
        <v>195.0</v>
      </c>
      <c r="L693" s="164"/>
      <c r="M693" s="165"/>
      <c r="N693" s="162"/>
      <c r="O693" s="162"/>
      <c r="P693" s="162"/>
      <c r="Q693" s="166"/>
      <c r="S693" s="166"/>
      <c r="T693" s="163"/>
    </row>
    <row r="694" ht="15.75" customHeight="1">
      <c r="A694" s="130">
        <v>10248.0</v>
      </c>
      <c r="B694" s="130">
        <v>2.25</v>
      </c>
      <c r="C694" s="130">
        <v>0.5</v>
      </c>
      <c r="D694" s="162">
        <v>5.5</v>
      </c>
      <c r="E694" s="162">
        <v>10.22</v>
      </c>
      <c r="F694" s="162">
        <v>13.27</v>
      </c>
      <c r="G694" s="162">
        <v>3.0250000000000004</v>
      </c>
      <c r="H694" s="162">
        <v>6.132000000000001</v>
      </c>
      <c r="I694" s="162">
        <v>3.9810000000000003</v>
      </c>
      <c r="J694" s="162">
        <v>3.03</v>
      </c>
      <c r="K694" s="130">
        <v>180.0</v>
      </c>
      <c r="L694" s="164"/>
      <c r="M694" s="165"/>
      <c r="N694" s="162"/>
      <c r="O694" s="162"/>
      <c r="P694" s="162"/>
      <c r="Q694" s="166"/>
      <c r="S694" s="166"/>
      <c r="T694" s="163"/>
    </row>
    <row r="695" ht="15.75" customHeight="1">
      <c r="A695" s="130">
        <v>10254.0</v>
      </c>
      <c r="B695" s="130">
        <v>1.125</v>
      </c>
      <c r="C695" s="130">
        <v>0.3125</v>
      </c>
      <c r="D695" s="162">
        <v>3.25</v>
      </c>
      <c r="E695" s="162">
        <v>6.28</v>
      </c>
      <c r="F695" s="162">
        <v>8.7</v>
      </c>
      <c r="G695" s="162">
        <v>1.7875</v>
      </c>
      <c r="H695" s="162">
        <v>3.768</v>
      </c>
      <c r="I695" s="162">
        <v>2.6100000000000003</v>
      </c>
      <c r="J695" s="162">
        <v>1.79</v>
      </c>
      <c r="K695" s="130">
        <v>335.0</v>
      </c>
      <c r="L695" s="164"/>
      <c r="M695" s="165"/>
      <c r="N695" s="162"/>
      <c r="O695" s="162"/>
      <c r="P695" s="162"/>
      <c r="Q695" s="166"/>
      <c r="S695" s="166"/>
      <c r="T695" s="163"/>
    </row>
    <row r="696" ht="15.75" customHeight="1">
      <c r="A696" s="130">
        <v>10259.0</v>
      </c>
      <c r="B696" s="130">
        <v>0.5</v>
      </c>
      <c r="C696" s="130">
        <v>0.0</v>
      </c>
      <c r="D696" s="162">
        <v>1.65</v>
      </c>
      <c r="E696" s="162">
        <v>3.6</v>
      </c>
      <c r="F696" s="162">
        <v>0.0</v>
      </c>
      <c r="G696" s="162">
        <v>0.9075</v>
      </c>
      <c r="H696" s="162">
        <v>2.16</v>
      </c>
      <c r="I696" s="162">
        <v>0.0</v>
      </c>
      <c r="J696" s="162">
        <v>0.91</v>
      </c>
      <c r="K696" s="130">
        <v>570.0</v>
      </c>
      <c r="L696" s="164"/>
      <c r="M696" s="165"/>
      <c r="N696" s="162"/>
      <c r="O696" s="162"/>
      <c r="P696" s="162"/>
      <c r="Q696" s="166"/>
      <c r="S696" s="166"/>
      <c r="T696" s="163"/>
    </row>
    <row r="697" ht="15.75" customHeight="1">
      <c r="A697" s="130">
        <v>10272.0</v>
      </c>
      <c r="B697" s="130">
        <v>2.875</v>
      </c>
      <c r="C697" s="130">
        <v>0.625</v>
      </c>
      <c r="D697" s="162">
        <v>6.72</v>
      </c>
      <c r="E697" s="162">
        <v>12.71</v>
      </c>
      <c r="F697" s="162">
        <v>16.46</v>
      </c>
      <c r="G697" s="162">
        <v>3.696</v>
      </c>
      <c r="H697" s="162">
        <v>7.626</v>
      </c>
      <c r="I697" s="162">
        <v>4.938000000000001</v>
      </c>
      <c r="J697" s="162">
        <v>3.7</v>
      </c>
      <c r="K697" s="130">
        <v>130.0</v>
      </c>
      <c r="L697" s="164"/>
      <c r="M697" s="165"/>
      <c r="N697" s="162"/>
      <c r="O697" s="162"/>
      <c r="P697" s="162"/>
      <c r="Q697" s="166"/>
      <c r="S697" s="166"/>
      <c r="T697" s="163"/>
    </row>
    <row r="698" ht="15.75" customHeight="1">
      <c r="A698" s="130">
        <v>10273.0</v>
      </c>
      <c r="B698" s="130">
        <v>2.5</v>
      </c>
      <c r="C698" s="130">
        <v>0.4375</v>
      </c>
      <c r="D698" s="162">
        <v>7.15</v>
      </c>
      <c r="E698" s="162">
        <v>13.27</v>
      </c>
      <c r="F698" s="162">
        <v>17.1</v>
      </c>
      <c r="G698" s="162">
        <v>3.9325000000000006</v>
      </c>
      <c r="H698" s="162">
        <v>7.962</v>
      </c>
      <c r="I698" s="162">
        <v>5.130000000000001</v>
      </c>
      <c r="J698" s="162">
        <v>3.93</v>
      </c>
      <c r="K698" s="130">
        <v>140.0</v>
      </c>
      <c r="L698" s="164"/>
      <c r="M698" s="165"/>
      <c r="N698" s="162"/>
      <c r="O698" s="162"/>
      <c r="P698" s="162"/>
      <c r="Q698" s="166"/>
      <c r="S698" s="166"/>
      <c r="T698" s="163"/>
    </row>
    <row r="699" ht="15.75" customHeight="1">
      <c r="A699" s="130">
        <v>10274.0</v>
      </c>
      <c r="B699" s="130">
        <v>2.5</v>
      </c>
      <c r="C699" s="130">
        <v>0.4375</v>
      </c>
      <c r="D699" s="162">
        <v>7.15</v>
      </c>
      <c r="E699" s="162">
        <v>13.27</v>
      </c>
      <c r="F699" s="162">
        <v>17.1</v>
      </c>
      <c r="G699" s="162">
        <v>3.9325000000000006</v>
      </c>
      <c r="H699" s="162">
        <v>7.962</v>
      </c>
      <c r="I699" s="162">
        <v>5.130000000000001</v>
      </c>
      <c r="J699" s="162">
        <v>3.93</v>
      </c>
      <c r="K699" s="130">
        <v>130.0</v>
      </c>
      <c r="L699" s="164"/>
      <c r="M699" s="165"/>
      <c r="N699" s="162"/>
      <c r="O699" s="162"/>
      <c r="P699" s="162"/>
      <c r="Q699" s="166"/>
      <c r="S699" s="166"/>
      <c r="T699" s="163"/>
    </row>
    <row r="700" ht="15.75" customHeight="1">
      <c r="A700" s="130">
        <v>10275.0</v>
      </c>
      <c r="B700" s="130">
        <v>4.0</v>
      </c>
      <c r="C700" s="130">
        <v>0.75</v>
      </c>
      <c r="D700" s="162">
        <v>12.01</v>
      </c>
      <c r="E700" s="162">
        <v>20.76</v>
      </c>
      <c r="F700" s="162">
        <v>26.22</v>
      </c>
      <c r="G700" s="162">
        <v>6.6055</v>
      </c>
      <c r="H700" s="162">
        <v>12.456000000000001</v>
      </c>
      <c r="I700" s="162">
        <v>7.8660000000000005</v>
      </c>
      <c r="J700" s="162">
        <v>6.61</v>
      </c>
      <c r="K700" s="130">
        <v>65.0</v>
      </c>
      <c r="L700" s="164"/>
      <c r="M700" s="165"/>
      <c r="N700" s="162"/>
      <c r="O700" s="162"/>
      <c r="P700" s="162"/>
      <c r="Q700" s="166"/>
      <c r="S700" s="166"/>
      <c r="T700" s="163"/>
    </row>
    <row r="701" ht="15.75" customHeight="1">
      <c r="A701" s="130">
        <v>10279.0</v>
      </c>
      <c r="B701" s="130">
        <v>1.75</v>
      </c>
      <c r="C701" s="130">
        <v>0.375</v>
      </c>
      <c r="D701" s="162">
        <v>4.64</v>
      </c>
      <c r="E701" s="162">
        <v>8.47</v>
      </c>
      <c r="F701" s="162">
        <v>11.4</v>
      </c>
      <c r="G701" s="162">
        <v>2.552</v>
      </c>
      <c r="H701" s="162">
        <v>5.082</v>
      </c>
      <c r="I701" s="162">
        <v>3.420000000000001</v>
      </c>
      <c r="J701" s="162">
        <v>2.55</v>
      </c>
      <c r="K701" s="130">
        <v>225.0</v>
      </c>
      <c r="L701" s="164"/>
      <c r="M701" s="165"/>
      <c r="N701" s="162"/>
      <c r="O701" s="162"/>
      <c r="P701" s="162"/>
      <c r="Q701" s="166"/>
      <c r="S701" s="166"/>
      <c r="T701" s="163"/>
    </row>
    <row r="702" ht="15.75" customHeight="1">
      <c r="A702" s="130">
        <v>10304.0</v>
      </c>
      <c r="B702" s="130">
        <v>2.0</v>
      </c>
      <c r="C702" s="130">
        <v>0.75</v>
      </c>
      <c r="D702" s="162">
        <v>8.19</v>
      </c>
      <c r="E702" s="162">
        <v>14.07</v>
      </c>
      <c r="F702" s="162">
        <v>18.27</v>
      </c>
      <c r="G702" s="162">
        <v>4.5045</v>
      </c>
      <c r="H702" s="162">
        <v>8.442</v>
      </c>
      <c r="I702" s="162">
        <v>5.481000000000001</v>
      </c>
      <c r="J702" s="162">
        <v>4.5</v>
      </c>
      <c r="K702" s="130">
        <v>110.0</v>
      </c>
      <c r="L702" s="164"/>
      <c r="M702" s="165"/>
      <c r="N702" s="162"/>
      <c r="O702" s="162"/>
      <c r="P702" s="162"/>
      <c r="Q702" s="166"/>
      <c r="S702" s="166"/>
      <c r="T702" s="163"/>
    </row>
    <row r="703" ht="15.75" customHeight="1">
      <c r="A703" s="130">
        <v>10319.0</v>
      </c>
      <c r="B703" s="130">
        <v>1.375</v>
      </c>
      <c r="C703" s="130">
        <v>0.5</v>
      </c>
      <c r="D703" s="162">
        <v>3.0</v>
      </c>
      <c r="E703" s="162">
        <v>6.04</v>
      </c>
      <c r="F703" s="162">
        <v>8.24</v>
      </c>
      <c r="G703" s="162">
        <v>1.6500000000000001</v>
      </c>
      <c r="H703" s="162">
        <v>3.6239999999999997</v>
      </c>
      <c r="I703" s="162">
        <v>2.4720000000000004</v>
      </c>
      <c r="J703" s="162">
        <v>1.65</v>
      </c>
      <c r="K703" s="130">
        <v>410.0</v>
      </c>
      <c r="L703" s="164"/>
      <c r="M703" s="165"/>
      <c r="N703" s="162"/>
      <c r="O703" s="162"/>
      <c r="P703" s="162"/>
      <c r="Q703" s="166"/>
      <c r="S703" s="166"/>
      <c r="T703" s="163"/>
    </row>
    <row r="704" ht="15.75" customHeight="1">
      <c r="A704" s="130">
        <v>10320.0</v>
      </c>
      <c r="B704" s="130">
        <v>1.375</v>
      </c>
      <c r="C704" s="130">
        <v>0.5</v>
      </c>
      <c r="D704" s="162">
        <v>3.0</v>
      </c>
      <c r="E704" s="162">
        <v>6.04</v>
      </c>
      <c r="F704" s="162">
        <v>8.24</v>
      </c>
      <c r="G704" s="162">
        <v>1.6500000000000001</v>
      </c>
      <c r="H704" s="162">
        <v>3.6239999999999997</v>
      </c>
      <c r="I704" s="162">
        <v>2.4720000000000004</v>
      </c>
      <c r="J704" s="162">
        <v>1.65</v>
      </c>
      <c r="K704" s="130">
        <v>455.0</v>
      </c>
      <c r="L704" s="164"/>
      <c r="M704" s="165"/>
      <c r="N704" s="162"/>
      <c r="O704" s="162"/>
      <c r="P704" s="162"/>
      <c r="Q704" s="166"/>
      <c r="S704" s="166"/>
      <c r="T704" s="163"/>
    </row>
    <row r="705" ht="15.75" customHeight="1">
      <c r="A705" s="130">
        <v>10321.0</v>
      </c>
      <c r="B705" s="130">
        <v>1.375</v>
      </c>
      <c r="C705" s="130">
        <v>0.5</v>
      </c>
      <c r="D705" s="162">
        <v>3.0</v>
      </c>
      <c r="E705" s="162">
        <v>6.04</v>
      </c>
      <c r="F705" s="162">
        <v>8.24</v>
      </c>
      <c r="G705" s="162">
        <v>1.6500000000000001</v>
      </c>
      <c r="H705" s="162">
        <v>3.6239999999999997</v>
      </c>
      <c r="I705" s="162">
        <v>2.4720000000000004</v>
      </c>
      <c r="J705" s="162">
        <v>1.65</v>
      </c>
      <c r="K705" s="130">
        <v>360.0</v>
      </c>
      <c r="L705" s="164"/>
      <c r="M705" s="165"/>
      <c r="N705" s="162"/>
      <c r="O705" s="162"/>
      <c r="P705" s="162"/>
      <c r="Q705" s="166"/>
      <c r="S705" s="166"/>
      <c r="T705" s="163"/>
    </row>
    <row r="706" ht="15.75" customHeight="1">
      <c r="A706" s="130">
        <v>10322.0</v>
      </c>
      <c r="B706" s="130">
        <v>1.375</v>
      </c>
      <c r="C706" s="130">
        <v>0.5</v>
      </c>
      <c r="D706" s="162">
        <v>3.0</v>
      </c>
      <c r="E706" s="162">
        <v>6.04</v>
      </c>
      <c r="F706" s="162">
        <v>8.24</v>
      </c>
      <c r="G706" s="162">
        <v>1.6500000000000001</v>
      </c>
      <c r="H706" s="162">
        <v>3.6239999999999997</v>
      </c>
      <c r="I706" s="162">
        <v>2.4720000000000004</v>
      </c>
      <c r="J706" s="162">
        <v>1.65</v>
      </c>
      <c r="K706" s="130">
        <v>455.0</v>
      </c>
      <c r="L706" s="164"/>
      <c r="M706" s="165"/>
      <c r="N706" s="162"/>
      <c r="O706" s="162"/>
      <c r="P706" s="162"/>
      <c r="Q706" s="166"/>
      <c r="S706" s="166"/>
      <c r="T706" s="163"/>
    </row>
    <row r="707" ht="15.75" customHeight="1">
      <c r="A707" s="130">
        <v>10325.0</v>
      </c>
      <c r="B707" s="130">
        <v>1.75</v>
      </c>
      <c r="C707" s="130">
        <v>0.375</v>
      </c>
      <c r="D707" s="162">
        <v>5.42</v>
      </c>
      <c r="E707" s="162">
        <v>10.75</v>
      </c>
      <c r="F707" s="162">
        <v>14.5</v>
      </c>
      <c r="G707" s="162">
        <v>2.9810000000000003</v>
      </c>
      <c r="H707" s="162">
        <v>6.45</v>
      </c>
      <c r="I707" s="162">
        <v>4.3500000000000005</v>
      </c>
      <c r="J707" s="162">
        <v>2.98</v>
      </c>
      <c r="K707" s="130">
        <v>170.0</v>
      </c>
      <c r="L707" s="164"/>
      <c r="M707" s="165"/>
      <c r="N707" s="162"/>
      <c r="O707" s="162"/>
      <c r="P707" s="162"/>
      <c r="Q707" s="166"/>
      <c r="S707" s="166"/>
      <c r="T707" s="163"/>
    </row>
    <row r="708" ht="15.75" customHeight="1">
      <c r="A708" s="130">
        <v>10327.0</v>
      </c>
      <c r="B708" s="130">
        <v>1.75</v>
      </c>
      <c r="C708" s="130">
        <v>0.375</v>
      </c>
      <c r="D708" s="162">
        <v>5.42</v>
      </c>
      <c r="E708" s="162">
        <v>10.75</v>
      </c>
      <c r="F708" s="162">
        <v>14.5</v>
      </c>
      <c r="G708" s="162">
        <v>2.9810000000000003</v>
      </c>
      <c r="H708" s="162">
        <v>6.45</v>
      </c>
      <c r="I708" s="162">
        <v>4.3500000000000005</v>
      </c>
      <c r="J708" s="162">
        <v>2.98</v>
      </c>
      <c r="K708" s="130">
        <v>170.0</v>
      </c>
      <c r="L708" s="164"/>
      <c r="M708" s="165"/>
      <c r="N708" s="162"/>
      <c r="O708" s="162"/>
      <c r="P708" s="162"/>
      <c r="Q708" s="166"/>
      <c r="S708" s="166"/>
      <c r="T708" s="163"/>
    </row>
    <row r="709" ht="15.75" customHeight="1">
      <c r="A709" s="130">
        <v>10328.0</v>
      </c>
      <c r="B709" s="130">
        <v>2.5</v>
      </c>
      <c r="C709" s="130">
        <v>0.375</v>
      </c>
      <c r="D709" s="162">
        <v>7.45</v>
      </c>
      <c r="E709" s="162">
        <v>13.98</v>
      </c>
      <c r="F709" s="162">
        <v>18.44</v>
      </c>
      <c r="G709" s="162">
        <v>4.0975</v>
      </c>
      <c r="H709" s="162">
        <v>8.388</v>
      </c>
      <c r="I709" s="162">
        <v>5.532000000000001</v>
      </c>
      <c r="J709" s="162">
        <v>4.1</v>
      </c>
      <c r="K709" s="130">
        <v>140.0</v>
      </c>
      <c r="L709" s="164"/>
      <c r="M709" s="165"/>
      <c r="N709" s="162"/>
      <c r="O709" s="162"/>
      <c r="P709" s="162"/>
      <c r="Q709" s="166"/>
      <c r="S709" s="166"/>
      <c r="T709" s="163"/>
    </row>
    <row r="710" ht="15.75" customHeight="1">
      <c r="A710" s="130">
        <v>10329.0</v>
      </c>
      <c r="B710" s="130">
        <v>2.5</v>
      </c>
      <c r="C710" s="130">
        <v>0.375</v>
      </c>
      <c r="D710" s="162">
        <v>7.45</v>
      </c>
      <c r="E710" s="162">
        <v>13.98</v>
      </c>
      <c r="F710" s="162">
        <v>18.44</v>
      </c>
      <c r="G710" s="162">
        <v>4.0975</v>
      </c>
      <c r="H710" s="162">
        <v>8.388</v>
      </c>
      <c r="I710" s="162">
        <v>5.532000000000001</v>
      </c>
      <c r="J710" s="162">
        <v>4.1</v>
      </c>
      <c r="K710" s="130">
        <v>140.0</v>
      </c>
      <c r="L710" s="164"/>
      <c r="M710" s="165"/>
      <c r="N710" s="162"/>
      <c r="O710" s="162"/>
      <c r="P710" s="162"/>
      <c r="Q710" s="166"/>
      <c r="S710" s="166"/>
      <c r="T710" s="163"/>
    </row>
    <row r="711" ht="15.75" customHeight="1">
      <c r="A711" s="130">
        <v>10330.0</v>
      </c>
      <c r="B711" s="130">
        <v>2.5</v>
      </c>
      <c r="C711" s="130">
        <v>0.375</v>
      </c>
      <c r="D711" s="162">
        <v>7.45</v>
      </c>
      <c r="E711" s="162">
        <v>13.98</v>
      </c>
      <c r="F711" s="162">
        <v>18.44</v>
      </c>
      <c r="G711" s="162">
        <v>4.0975</v>
      </c>
      <c r="H711" s="162">
        <v>8.388</v>
      </c>
      <c r="I711" s="162">
        <v>5.532000000000001</v>
      </c>
      <c r="J711" s="162">
        <v>4.1</v>
      </c>
      <c r="K711" s="130">
        <v>140.0</v>
      </c>
      <c r="L711" s="164"/>
      <c r="M711" s="165"/>
      <c r="N711" s="162"/>
      <c r="O711" s="162"/>
      <c r="P711" s="162"/>
      <c r="Q711" s="166"/>
      <c r="S711" s="166"/>
      <c r="T711" s="163"/>
    </row>
    <row r="712" ht="15.75" customHeight="1">
      <c r="A712" s="130">
        <v>10332.0</v>
      </c>
      <c r="B712" s="130">
        <v>3.5</v>
      </c>
      <c r="C712" s="130">
        <v>0.375</v>
      </c>
      <c r="D712" s="162">
        <v>10.6</v>
      </c>
      <c r="E712" s="162">
        <v>18.79</v>
      </c>
      <c r="F712" s="162">
        <v>24.3</v>
      </c>
      <c r="G712" s="162">
        <v>5.83</v>
      </c>
      <c r="H712" s="162">
        <v>11.274</v>
      </c>
      <c r="I712" s="162">
        <v>7.290000000000001</v>
      </c>
      <c r="J712" s="162">
        <v>5.83</v>
      </c>
      <c r="K712" s="130">
        <v>85.0</v>
      </c>
      <c r="L712" s="164"/>
      <c r="M712" s="165"/>
      <c r="N712" s="162"/>
      <c r="O712" s="162"/>
      <c r="P712" s="162"/>
      <c r="Q712" s="166"/>
      <c r="S712" s="166"/>
      <c r="T712" s="163"/>
    </row>
    <row r="713" ht="15.75" customHeight="1">
      <c r="A713" s="130">
        <v>10336.0</v>
      </c>
      <c r="B713" s="130">
        <v>2.0</v>
      </c>
      <c r="C713" s="130">
        <v>0.5</v>
      </c>
      <c r="D713" s="162">
        <v>3.67</v>
      </c>
      <c r="E713" s="162">
        <v>7.1</v>
      </c>
      <c r="F713" s="162">
        <v>9.61</v>
      </c>
      <c r="G713" s="162">
        <v>2.0185</v>
      </c>
      <c r="H713" s="162">
        <v>4.26</v>
      </c>
      <c r="I713" s="162">
        <v>2.8830000000000005</v>
      </c>
      <c r="J713" s="162">
        <v>2.02</v>
      </c>
      <c r="K713" s="130">
        <v>225.0</v>
      </c>
      <c r="L713" s="164"/>
      <c r="M713" s="165"/>
      <c r="N713" s="162"/>
      <c r="O713" s="162"/>
      <c r="P713" s="162"/>
      <c r="Q713" s="166"/>
      <c r="S713" s="166"/>
      <c r="T713" s="163"/>
    </row>
    <row r="714" ht="15.75" customHeight="1">
      <c r="A714" s="130">
        <v>10338.0</v>
      </c>
      <c r="B714" s="130">
        <v>2.0</v>
      </c>
      <c r="C714" s="130">
        <v>0.375</v>
      </c>
      <c r="D714" s="162">
        <v>5.96</v>
      </c>
      <c r="E714" s="162">
        <v>10.77</v>
      </c>
      <c r="F714" s="162">
        <v>13.93</v>
      </c>
      <c r="G714" s="162">
        <v>3.278</v>
      </c>
      <c r="H714" s="162">
        <v>6.462</v>
      </c>
      <c r="I714" s="162">
        <v>4.179</v>
      </c>
      <c r="J714" s="162">
        <v>3.28</v>
      </c>
      <c r="K714" s="130">
        <v>160.0</v>
      </c>
      <c r="L714" s="164"/>
      <c r="M714" s="165"/>
      <c r="N714" s="162"/>
      <c r="O714" s="162"/>
      <c r="P714" s="162"/>
      <c r="Q714" s="166"/>
      <c r="S714" s="166"/>
      <c r="T714" s="163"/>
    </row>
    <row r="715" ht="15.75" customHeight="1">
      <c r="A715" s="130">
        <v>10342.0</v>
      </c>
      <c r="B715" s="130">
        <v>2.0</v>
      </c>
      <c r="C715" s="130">
        <v>0.375</v>
      </c>
      <c r="D715" s="162">
        <v>5.96</v>
      </c>
      <c r="E715" s="162">
        <v>10.77</v>
      </c>
      <c r="F715" s="162">
        <v>13.93</v>
      </c>
      <c r="G715" s="162">
        <v>3.278</v>
      </c>
      <c r="H715" s="162">
        <v>6.462</v>
      </c>
      <c r="I715" s="162">
        <v>4.179</v>
      </c>
      <c r="J715" s="162">
        <v>3.28</v>
      </c>
      <c r="K715" s="130">
        <v>170.0</v>
      </c>
      <c r="L715" s="164"/>
      <c r="M715" s="165"/>
      <c r="N715" s="162"/>
      <c r="O715" s="162"/>
      <c r="P715" s="162"/>
      <c r="Q715" s="166"/>
      <c r="S715" s="166"/>
      <c r="T715" s="163"/>
    </row>
    <row r="716" ht="15.75" customHeight="1">
      <c r="A716" s="130">
        <v>10350.0</v>
      </c>
      <c r="B716" s="130">
        <v>2.5</v>
      </c>
      <c r="C716" s="130">
        <v>0.75</v>
      </c>
      <c r="D716" s="162">
        <v>7.08</v>
      </c>
      <c r="E716" s="162">
        <v>12.99</v>
      </c>
      <c r="F716" s="162">
        <v>16.96</v>
      </c>
      <c r="G716" s="162">
        <v>3.8940000000000006</v>
      </c>
      <c r="H716" s="162">
        <v>7.794</v>
      </c>
      <c r="I716" s="162">
        <v>5.088000000000001</v>
      </c>
      <c r="J716" s="162">
        <v>3.89</v>
      </c>
      <c r="K716" s="130">
        <v>140.0</v>
      </c>
      <c r="L716" s="164"/>
      <c r="M716" s="165"/>
      <c r="N716" s="162"/>
      <c r="O716" s="162"/>
      <c r="P716" s="162"/>
      <c r="Q716" s="166"/>
      <c r="S716" s="166"/>
      <c r="T716" s="163"/>
    </row>
    <row r="717" ht="15.75" customHeight="1">
      <c r="A717" s="130">
        <v>10351.0</v>
      </c>
      <c r="B717" s="130">
        <v>2.125</v>
      </c>
      <c r="C717" s="130">
        <v>0.5</v>
      </c>
      <c r="D717" s="162">
        <v>4.33</v>
      </c>
      <c r="E717" s="162">
        <v>8.14</v>
      </c>
      <c r="F717" s="162">
        <v>10.66</v>
      </c>
      <c r="G717" s="162">
        <v>2.3815000000000004</v>
      </c>
      <c r="H717" s="162">
        <v>4.884</v>
      </c>
      <c r="I717" s="162">
        <v>3.1980000000000004</v>
      </c>
      <c r="J717" s="162">
        <v>2.38</v>
      </c>
      <c r="K717" s="130">
        <v>205.0</v>
      </c>
      <c r="L717" s="164"/>
      <c r="M717" s="165"/>
      <c r="N717" s="162"/>
      <c r="O717" s="162"/>
      <c r="P717" s="162"/>
      <c r="Q717" s="166"/>
      <c r="S717" s="166"/>
      <c r="T717" s="163"/>
    </row>
    <row r="718" ht="15.75" customHeight="1">
      <c r="A718" s="130">
        <v>10352.0</v>
      </c>
      <c r="B718" s="130">
        <v>2.125</v>
      </c>
      <c r="C718" s="130">
        <v>0.5</v>
      </c>
      <c r="D718" s="162">
        <v>4.33</v>
      </c>
      <c r="E718" s="162">
        <v>8.14</v>
      </c>
      <c r="F718" s="162">
        <v>10.66</v>
      </c>
      <c r="G718" s="162">
        <v>2.3815000000000004</v>
      </c>
      <c r="H718" s="162">
        <v>4.884</v>
      </c>
      <c r="I718" s="162">
        <v>3.1980000000000004</v>
      </c>
      <c r="J718" s="162">
        <v>2.38</v>
      </c>
      <c r="K718" s="130">
        <v>205.0</v>
      </c>
      <c r="L718" s="164"/>
      <c r="M718" s="165"/>
      <c r="N718" s="162"/>
      <c r="O718" s="162"/>
      <c r="P718" s="162"/>
      <c r="Q718" s="166"/>
      <c r="S718" s="166"/>
      <c r="T718" s="163"/>
    </row>
    <row r="719" ht="15.75" customHeight="1">
      <c r="A719" s="130">
        <v>10355.0</v>
      </c>
      <c r="B719" s="130">
        <v>1.75</v>
      </c>
      <c r="C719" s="130">
        <v>0.5</v>
      </c>
      <c r="D719" s="162">
        <v>4.37</v>
      </c>
      <c r="E719" s="162">
        <v>8.95</v>
      </c>
      <c r="F719" s="162">
        <v>12.25</v>
      </c>
      <c r="G719" s="162">
        <v>2.4035</v>
      </c>
      <c r="H719" s="162">
        <v>5.369999999999999</v>
      </c>
      <c r="I719" s="162">
        <v>3.6750000000000007</v>
      </c>
      <c r="J719" s="162">
        <v>2.4</v>
      </c>
      <c r="K719" s="130">
        <v>230.0</v>
      </c>
      <c r="L719" s="164"/>
      <c r="M719" s="165"/>
      <c r="N719" s="162"/>
      <c r="O719" s="162"/>
      <c r="P719" s="162"/>
      <c r="Q719" s="166"/>
      <c r="S719" s="166"/>
      <c r="T719" s="163"/>
    </row>
    <row r="720" ht="15.75" customHeight="1">
      <c r="A720" s="130">
        <v>10356.0</v>
      </c>
      <c r="B720" s="130">
        <v>1.75</v>
      </c>
      <c r="C720" s="130">
        <v>0.5</v>
      </c>
      <c r="D720" s="162">
        <v>4.37</v>
      </c>
      <c r="E720" s="162">
        <v>8.95</v>
      </c>
      <c r="F720" s="162">
        <v>12.25</v>
      </c>
      <c r="G720" s="162">
        <v>2.4035</v>
      </c>
      <c r="H720" s="162">
        <v>5.369999999999999</v>
      </c>
      <c r="I720" s="162">
        <v>3.6750000000000007</v>
      </c>
      <c r="J720" s="162">
        <v>2.4</v>
      </c>
      <c r="K720" s="130">
        <v>220.0</v>
      </c>
      <c r="L720" s="164"/>
      <c r="M720" s="165"/>
      <c r="N720" s="162"/>
      <c r="O720" s="162"/>
      <c r="P720" s="162"/>
      <c r="Q720" s="166"/>
      <c r="S720" s="166"/>
      <c r="T720" s="163"/>
    </row>
    <row r="721" ht="15.75" customHeight="1">
      <c r="A721" s="130">
        <v>10357.0</v>
      </c>
      <c r="B721" s="130">
        <v>2.75</v>
      </c>
      <c r="C721" s="130">
        <v>0.5</v>
      </c>
      <c r="D721" s="162">
        <v>6.03</v>
      </c>
      <c r="E721" s="162">
        <v>11.61</v>
      </c>
      <c r="F721" s="162">
        <v>15.37</v>
      </c>
      <c r="G721" s="162">
        <v>3.3165000000000004</v>
      </c>
      <c r="H721" s="162">
        <v>6.965999999999999</v>
      </c>
      <c r="I721" s="162">
        <v>4.611000000000001</v>
      </c>
      <c r="J721" s="162">
        <v>3.32</v>
      </c>
      <c r="K721" s="130">
        <v>150.0</v>
      </c>
      <c r="L721" s="164"/>
      <c r="M721" s="165"/>
      <c r="N721" s="162"/>
      <c r="O721" s="162"/>
      <c r="P721" s="162"/>
      <c r="Q721" s="166"/>
      <c r="S721" s="166"/>
      <c r="T721" s="163"/>
    </row>
    <row r="722" ht="15.75" customHeight="1">
      <c r="A722" s="130">
        <v>10378.0</v>
      </c>
      <c r="B722" s="130">
        <v>1.75</v>
      </c>
      <c r="C722" s="130">
        <v>0.375</v>
      </c>
      <c r="D722" s="162">
        <v>3.52</v>
      </c>
      <c r="E722" s="162">
        <v>6.66</v>
      </c>
      <c r="F722" s="162">
        <v>9.04</v>
      </c>
      <c r="G722" s="162">
        <v>1.9360000000000002</v>
      </c>
      <c r="H722" s="162">
        <v>3.996</v>
      </c>
      <c r="I722" s="162">
        <v>2.712</v>
      </c>
      <c r="J722" s="162">
        <v>1.94</v>
      </c>
      <c r="K722" s="130">
        <v>260.0</v>
      </c>
      <c r="L722" s="164"/>
      <c r="M722" s="165"/>
      <c r="N722" s="162"/>
      <c r="O722" s="162"/>
      <c r="P722" s="162"/>
      <c r="Q722" s="166"/>
      <c r="S722" s="166"/>
      <c r="T722" s="163"/>
    </row>
    <row r="723" ht="15.75" customHeight="1">
      <c r="A723" s="130">
        <v>10379.0</v>
      </c>
      <c r="B723" s="130">
        <v>1.75</v>
      </c>
      <c r="C723" s="130">
        <v>0.375</v>
      </c>
      <c r="D723" s="162">
        <v>3.52</v>
      </c>
      <c r="E723" s="162">
        <v>6.66</v>
      </c>
      <c r="F723" s="162">
        <v>9.04</v>
      </c>
      <c r="G723" s="162">
        <v>1.9360000000000002</v>
      </c>
      <c r="H723" s="162">
        <v>3.996</v>
      </c>
      <c r="I723" s="162">
        <v>2.712</v>
      </c>
      <c r="J723" s="162">
        <v>1.94</v>
      </c>
      <c r="K723" s="130">
        <v>260.0</v>
      </c>
      <c r="L723" s="164"/>
      <c r="M723" s="165"/>
      <c r="N723" s="162"/>
      <c r="O723" s="162"/>
      <c r="P723" s="162"/>
      <c r="Q723" s="166"/>
      <c r="S723" s="166"/>
      <c r="T723" s="163"/>
    </row>
    <row r="724" ht="15.75" customHeight="1">
      <c r="A724" s="130">
        <v>10386.0</v>
      </c>
      <c r="B724" s="130">
        <v>1.0</v>
      </c>
      <c r="C724" s="130">
        <v>0.375</v>
      </c>
      <c r="D724" s="162">
        <v>2.09</v>
      </c>
      <c r="E724" s="162">
        <v>4.6</v>
      </c>
      <c r="F724" s="162">
        <v>6.47</v>
      </c>
      <c r="G724" s="162">
        <v>1.1495</v>
      </c>
      <c r="H724" s="162">
        <v>2.76</v>
      </c>
      <c r="I724" s="162">
        <v>1.9410000000000003</v>
      </c>
      <c r="J724" s="162">
        <v>1.15</v>
      </c>
      <c r="K724" s="130">
        <v>920.0</v>
      </c>
      <c r="L724" s="164"/>
      <c r="M724" s="165"/>
      <c r="N724" s="162"/>
      <c r="O724" s="162"/>
      <c r="P724" s="162"/>
      <c r="Q724" s="166"/>
      <c r="S724" s="166"/>
      <c r="T724" s="163"/>
    </row>
    <row r="725" ht="15.75" customHeight="1">
      <c r="A725" s="130">
        <v>10387.0</v>
      </c>
      <c r="B725" s="130">
        <v>1.0</v>
      </c>
      <c r="C725" s="130">
        <v>0.375</v>
      </c>
      <c r="D725" s="162">
        <v>2.09</v>
      </c>
      <c r="E725" s="162">
        <v>4.6</v>
      </c>
      <c r="F725" s="162">
        <v>6.47</v>
      </c>
      <c r="G725" s="162">
        <v>1.1495</v>
      </c>
      <c r="H725" s="162">
        <v>2.76</v>
      </c>
      <c r="I725" s="162">
        <v>1.9410000000000003</v>
      </c>
      <c r="J725" s="162">
        <v>1.15</v>
      </c>
      <c r="K725" s="130">
        <v>625.0</v>
      </c>
      <c r="L725" s="164"/>
      <c r="M725" s="165"/>
      <c r="N725" s="162"/>
      <c r="O725" s="162"/>
      <c r="P725" s="162"/>
      <c r="Q725" s="166"/>
      <c r="S725" s="166"/>
      <c r="T725" s="163"/>
    </row>
    <row r="726" ht="15.75" customHeight="1">
      <c r="A726" s="130">
        <v>10388.0</v>
      </c>
      <c r="B726" s="130">
        <v>1.0</v>
      </c>
      <c r="C726" s="130">
        <v>0.375</v>
      </c>
      <c r="D726" s="162">
        <v>2.09</v>
      </c>
      <c r="E726" s="162">
        <v>4.6</v>
      </c>
      <c r="F726" s="162">
        <v>6.47</v>
      </c>
      <c r="G726" s="162">
        <v>1.1495</v>
      </c>
      <c r="H726" s="162">
        <v>2.76</v>
      </c>
      <c r="I726" s="162">
        <v>1.9410000000000003</v>
      </c>
      <c r="J726" s="162">
        <v>1.15</v>
      </c>
      <c r="K726" s="130">
        <v>930.0</v>
      </c>
      <c r="L726" s="164"/>
      <c r="M726" s="165"/>
      <c r="N726" s="162"/>
      <c r="O726" s="162"/>
      <c r="P726" s="162"/>
      <c r="Q726" s="166"/>
      <c r="S726" s="166"/>
      <c r="T726" s="163"/>
    </row>
    <row r="727" ht="15.75" customHeight="1">
      <c r="A727" s="130">
        <v>10389.0</v>
      </c>
      <c r="B727" s="130">
        <v>1.0</v>
      </c>
      <c r="C727" s="130">
        <v>0.375</v>
      </c>
      <c r="D727" s="162">
        <v>2.09</v>
      </c>
      <c r="E727" s="162">
        <v>4.6</v>
      </c>
      <c r="F727" s="162">
        <v>6.47</v>
      </c>
      <c r="G727" s="162">
        <v>1.1495</v>
      </c>
      <c r="H727" s="162">
        <v>2.76</v>
      </c>
      <c r="I727" s="162">
        <v>1.9410000000000003</v>
      </c>
      <c r="J727" s="162">
        <v>1.15</v>
      </c>
      <c r="K727" s="130">
        <v>890.0</v>
      </c>
      <c r="L727" s="164"/>
      <c r="M727" s="165"/>
      <c r="N727" s="162"/>
      <c r="O727" s="162"/>
      <c r="P727" s="162"/>
      <c r="Q727" s="166"/>
      <c r="S727" s="166"/>
      <c r="T727" s="163"/>
    </row>
    <row r="728" ht="15.75" customHeight="1">
      <c r="A728" s="130">
        <v>10397.0</v>
      </c>
      <c r="B728" s="130">
        <v>1.125</v>
      </c>
      <c r="C728" s="130">
        <v>0.5625</v>
      </c>
      <c r="D728" s="162">
        <v>2.96</v>
      </c>
      <c r="E728" s="162">
        <v>6.08</v>
      </c>
      <c r="F728" s="162">
        <v>8.45</v>
      </c>
      <c r="G728" s="162">
        <v>1.6280000000000001</v>
      </c>
      <c r="H728" s="162">
        <v>3.6479999999999997</v>
      </c>
      <c r="I728" s="162">
        <v>2.535</v>
      </c>
      <c r="J728" s="162">
        <v>1.63</v>
      </c>
      <c r="K728" s="130">
        <v>455.0</v>
      </c>
      <c r="L728" s="164"/>
      <c r="M728" s="165"/>
      <c r="N728" s="162"/>
      <c r="O728" s="162"/>
      <c r="P728" s="162"/>
      <c r="Q728" s="166"/>
      <c r="S728" s="166"/>
      <c r="T728" s="163"/>
    </row>
    <row r="729" ht="15.75" customHeight="1">
      <c r="A729" s="130">
        <v>10399.0</v>
      </c>
      <c r="B729" s="130">
        <v>0.625</v>
      </c>
      <c r="C729" s="130">
        <v>0.5</v>
      </c>
      <c r="D729" s="162">
        <v>2.12</v>
      </c>
      <c r="E729" s="162">
        <v>4.6</v>
      </c>
      <c r="F729" s="162">
        <v>6.51</v>
      </c>
      <c r="G729" s="162">
        <v>1.1660000000000001</v>
      </c>
      <c r="H729" s="162">
        <v>2.76</v>
      </c>
      <c r="I729" s="162">
        <v>1.9530000000000003</v>
      </c>
      <c r="J729" s="162">
        <v>1.17</v>
      </c>
      <c r="K729" s="130">
        <v>850.0</v>
      </c>
      <c r="L729" s="164"/>
      <c r="M729" s="165"/>
      <c r="N729" s="162"/>
      <c r="O729" s="162"/>
      <c r="P729" s="162"/>
      <c r="Q729" s="166"/>
      <c r="S729" s="166"/>
      <c r="T729" s="163"/>
    </row>
    <row r="730" ht="15.75" customHeight="1">
      <c r="A730" s="130">
        <v>10400.0</v>
      </c>
      <c r="B730" s="130">
        <v>0.625</v>
      </c>
      <c r="C730" s="130">
        <v>0.5</v>
      </c>
      <c r="D730" s="162">
        <v>2.12</v>
      </c>
      <c r="E730" s="162">
        <v>4.6</v>
      </c>
      <c r="F730" s="162">
        <v>6.51</v>
      </c>
      <c r="G730" s="162">
        <v>1.1660000000000001</v>
      </c>
      <c r="H730" s="162">
        <v>2.76</v>
      </c>
      <c r="I730" s="162">
        <v>1.9530000000000003</v>
      </c>
      <c r="J730" s="162">
        <v>1.17</v>
      </c>
      <c r="K730" s="130">
        <v>755.0</v>
      </c>
      <c r="L730" s="164"/>
      <c r="M730" s="165"/>
      <c r="N730" s="162"/>
      <c r="O730" s="162"/>
      <c r="P730" s="162"/>
      <c r="Q730" s="166"/>
      <c r="S730" s="166"/>
      <c r="T730" s="163"/>
    </row>
    <row r="731" ht="15.75" customHeight="1">
      <c r="A731" s="130">
        <v>10401.0</v>
      </c>
      <c r="B731" s="130">
        <v>0.625</v>
      </c>
      <c r="C731" s="130">
        <v>0.5</v>
      </c>
      <c r="D731" s="162">
        <v>2.12</v>
      </c>
      <c r="E731" s="162">
        <v>4.6</v>
      </c>
      <c r="F731" s="162">
        <v>6.51</v>
      </c>
      <c r="G731" s="162">
        <v>1.1660000000000001</v>
      </c>
      <c r="H731" s="162">
        <v>2.76</v>
      </c>
      <c r="I731" s="162">
        <v>1.9530000000000003</v>
      </c>
      <c r="J731" s="162">
        <v>1.17</v>
      </c>
      <c r="K731" s="130">
        <v>840.0</v>
      </c>
      <c r="L731" s="164"/>
      <c r="M731" s="165"/>
      <c r="N731" s="162"/>
      <c r="O731" s="162"/>
      <c r="P731" s="162"/>
      <c r="Q731" s="166"/>
      <c r="S731" s="166"/>
      <c r="T731" s="163"/>
    </row>
    <row r="732" ht="15.75" customHeight="1">
      <c r="A732" s="130">
        <v>10402.0</v>
      </c>
      <c r="B732" s="130">
        <v>0.625</v>
      </c>
      <c r="C732" s="130">
        <v>0.5</v>
      </c>
      <c r="D732" s="162">
        <v>2.12</v>
      </c>
      <c r="E732" s="162">
        <v>4.6</v>
      </c>
      <c r="F732" s="162">
        <v>6.51</v>
      </c>
      <c r="G732" s="162">
        <v>1.1660000000000001</v>
      </c>
      <c r="H732" s="162">
        <v>2.76</v>
      </c>
      <c r="I732" s="162">
        <v>1.9530000000000003</v>
      </c>
      <c r="J732" s="162">
        <v>1.17</v>
      </c>
      <c r="K732" s="130">
        <v>835.0</v>
      </c>
      <c r="L732" s="164"/>
      <c r="M732" s="165"/>
      <c r="N732" s="162"/>
      <c r="O732" s="162"/>
      <c r="P732" s="162"/>
      <c r="Q732" s="166"/>
      <c r="S732" s="166"/>
      <c r="T732" s="163"/>
    </row>
    <row r="733" ht="15.75" customHeight="1">
      <c r="A733" s="130">
        <v>10403.0</v>
      </c>
      <c r="B733" s="130">
        <v>0.625</v>
      </c>
      <c r="C733" s="130">
        <v>0.5</v>
      </c>
      <c r="D733" s="162">
        <v>2.12</v>
      </c>
      <c r="E733" s="162">
        <v>4.6</v>
      </c>
      <c r="F733" s="162">
        <v>6.51</v>
      </c>
      <c r="G733" s="162">
        <v>1.1660000000000001</v>
      </c>
      <c r="H733" s="162">
        <v>2.76</v>
      </c>
      <c r="I733" s="162">
        <v>1.9530000000000003</v>
      </c>
      <c r="J733" s="162">
        <v>1.17</v>
      </c>
      <c r="K733" s="130">
        <v>775.0</v>
      </c>
      <c r="L733" s="164"/>
      <c r="M733" s="165"/>
      <c r="N733" s="162"/>
      <c r="O733" s="162"/>
      <c r="P733" s="162"/>
      <c r="Q733" s="166"/>
      <c r="S733" s="166"/>
      <c r="T733" s="163"/>
    </row>
    <row r="734" ht="15.75" customHeight="1">
      <c r="A734" s="130">
        <v>10406.0</v>
      </c>
      <c r="B734" s="130">
        <v>0.625</v>
      </c>
      <c r="C734" s="130">
        <v>0.5</v>
      </c>
      <c r="D734" s="162">
        <v>2.12</v>
      </c>
      <c r="E734" s="162">
        <v>4.6</v>
      </c>
      <c r="F734" s="162">
        <v>6.51</v>
      </c>
      <c r="G734" s="162">
        <v>1.1660000000000001</v>
      </c>
      <c r="H734" s="162">
        <v>2.76</v>
      </c>
      <c r="I734" s="162">
        <v>1.9530000000000003</v>
      </c>
      <c r="J734" s="162">
        <v>1.17</v>
      </c>
      <c r="K734" s="130">
        <v>850.0</v>
      </c>
      <c r="L734" s="164"/>
      <c r="M734" s="165"/>
      <c r="N734" s="162"/>
      <c r="O734" s="162"/>
      <c r="P734" s="162"/>
      <c r="Q734" s="166"/>
      <c r="S734" s="166"/>
      <c r="T734" s="163"/>
    </row>
    <row r="735" ht="15.75" customHeight="1">
      <c r="A735" s="130">
        <v>10407.0</v>
      </c>
      <c r="B735" s="130">
        <v>0.625</v>
      </c>
      <c r="C735" s="130">
        <v>0.5</v>
      </c>
      <c r="D735" s="162">
        <v>2.12</v>
      </c>
      <c r="E735" s="162">
        <v>4.6</v>
      </c>
      <c r="F735" s="162">
        <v>6.51</v>
      </c>
      <c r="G735" s="162">
        <v>1.1660000000000001</v>
      </c>
      <c r="H735" s="162">
        <v>2.76</v>
      </c>
      <c r="I735" s="162">
        <v>1.9530000000000003</v>
      </c>
      <c r="J735" s="162">
        <v>1.17</v>
      </c>
      <c r="K735" s="130">
        <v>740.0</v>
      </c>
      <c r="L735" s="164"/>
      <c r="M735" s="165"/>
      <c r="N735" s="162"/>
      <c r="O735" s="162"/>
      <c r="P735" s="162"/>
      <c r="Q735" s="166"/>
      <c r="S735" s="166"/>
      <c r="T735" s="163"/>
    </row>
    <row r="736" ht="15.75" customHeight="1">
      <c r="A736" s="130">
        <v>10408.0</v>
      </c>
      <c r="B736" s="130">
        <v>0.625</v>
      </c>
      <c r="C736" s="130">
        <v>0.5</v>
      </c>
      <c r="D736" s="162">
        <v>2.12</v>
      </c>
      <c r="E736" s="162">
        <v>4.6</v>
      </c>
      <c r="F736" s="162">
        <v>6.51</v>
      </c>
      <c r="G736" s="162">
        <v>1.1660000000000001</v>
      </c>
      <c r="H736" s="162">
        <v>2.76</v>
      </c>
      <c r="I736" s="162">
        <v>1.9530000000000003</v>
      </c>
      <c r="J736" s="162">
        <v>1.17</v>
      </c>
      <c r="K736" s="130">
        <v>820.0</v>
      </c>
      <c r="L736" s="164"/>
      <c r="M736" s="165"/>
      <c r="N736" s="162"/>
      <c r="O736" s="162"/>
      <c r="P736" s="162"/>
      <c r="Q736" s="166"/>
      <c r="S736" s="166"/>
      <c r="T736" s="163"/>
    </row>
    <row r="737" ht="15.75" customHeight="1">
      <c r="A737" s="130">
        <v>10409.0</v>
      </c>
      <c r="B737" s="130">
        <v>1.25</v>
      </c>
      <c r="C737" s="130">
        <v>0.625</v>
      </c>
      <c r="D737" s="162">
        <v>3.07</v>
      </c>
      <c r="E737" s="162">
        <v>6.13</v>
      </c>
      <c r="F737" s="162">
        <v>8.4</v>
      </c>
      <c r="G737" s="162">
        <v>1.6885000000000001</v>
      </c>
      <c r="H737" s="162">
        <v>3.678</v>
      </c>
      <c r="I737" s="162">
        <v>2.5200000000000005</v>
      </c>
      <c r="J737" s="162">
        <v>1.69</v>
      </c>
      <c r="K737" s="130">
        <v>350.0</v>
      </c>
      <c r="L737" s="164"/>
      <c r="M737" s="165"/>
      <c r="N737" s="162"/>
      <c r="O737" s="162"/>
      <c r="P737" s="162"/>
      <c r="Q737" s="166"/>
      <c r="S737" s="166"/>
      <c r="T737" s="163"/>
    </row>
    <row r="738" ht="15.75" customHeight="1">
      <c r="A738" s="130">
        <v>10411.0</v>
      </c>
      <c r="B738" s="130">
        <v>1.25</v>
      </c>
      <c r="C738" s="130">
        <v>0.625</v>
      </c>
      <c r="D738" s="162">
        <v>3.07</v>
      </c>
      <c r="E738" s="162">
        <v>6.13</v>
      </c>
      <c r="F738" s="162">
        <v>8.4</v>
      </c>
      <c r="G738" s="162">
        <v>1.6885000000000001</v>
      </c>
      <c r="H738" s="162">
        <v>3.678</v>
      </c>
      <c r="I738" s="162">
        <v>2.5200000000000005</v>
      </c>
      <c r="J738" s="162">
        <v>1.69</v>
      </c>
      <c r="K738" s="130">
        <v>385.0</v>
      </c>
      <c r="L738" s="164"/>
      <c r="M738" s="165"/>
      <c r="N738" s="162"/>
      <c r="O738" s="162"/>
      <c r="P738" s="162"/>
      <c r="Q738" s="166"/>
      <c r="S738" s="166"/>
      <c r="T738" s="163"/>
    </row>
    <row r="739" ht="15.75" customHeight="1">
      <c r="A739" s="130">
        <v>10417.0</v>
      </c>
      <c r="B739" s="130">
        <v>0.75</v>
      </c>
      <c r="C739" s="130">
        <v>0.5625</v>
      </c>
      <c r="D739" s="162">
        <v>2.36</v>
      </c>
      <c r="E739" s="162">
        <v>4.95</v>
      </c>
      <c r="F739" s="162">
        <v>6.7</v>
      </c>
      <c r="G739" s="162">
        <v>1.298</v>
      </c>
      <c r="H739" s="162">
        <v>2.97</v>
      </c>
      <c r="I739" s="162">
        <v>2.0100000000000002</v>
      </c>
      <c r="J739" s="162">
        <v>1.3</v>
      </c>
      <c r="K739" s="130">
        <v>165.0</v>
      </c>
      <c r="L739" s="164"/>
      <c r="M739" s="165"/>
      <c r="N739" s="162"/>
      <c r="O739" s="162"/>
      <c r="P739" s="162"/>
      <c r="Q739" s="166"/>
      <c r="S739" s="166"/>
      <c r="T739" s="163"/>
    </row>
    <row r="740" ht="15.75" customHeight="1">
      <c r="A740" s="130">
        <v>10421.0</v>
      </c>
      <c r="B740" s="130">
        <v>1.5</v>
      </c>
      <c r="C740" s="130">
        <v>0.5625</v>
      </c>
      <c r="D740" s="162">
        <v>3.96</v>
      </c>
      <c r="E740" s="162">
        <v>7.71</v>
      </c>
      <c r="F740" s="162">
        <v>10.43</v>
      </c>
      <c r="G740" s="162">
        <v>2.178</v>
      </c>
      <c r="H740" s="162">
        <v>4.6259999999999994</v>
      </c>
      <c r="I740" s="162">
        <v>3.1290000000000004</v>
      </c>
      <c r="J740" s="162">
        <v>2.18</v>
      </c>
      <c r="K740" s="130">
        <v>180.0</v>
      </c>
      <c r="L740" s="164"/>
      <c r="M740" s="165"/>
      <c r="N740" s="162"/>
      <c r="O740" s="162"/>
      <c r="P740" s="162"/>
      <c r="Q740" s="166"/>
      <c r="S740" s="166"/>
      <c r="T740" s="163"/>
    </row>
    <row r="741" ht="15.75" customHeight="1">
      <c r="A741" s="130">
        <v>10426.0</v>
      </c>
      <c r="B741" s="130">
        <v>2.0</v>
      </c>
      <c r="C741" s="130">
        <v>1.375</v>
      </c>
      <c r="D741" s="162">
        <v>5.05</v>
      </c>
      <c r="E741" s="162">
        <v>9.49</v>
      </c>
      <c r="F741" s="162">
        <v>12.62</v>
      </c>
      <c r="G741" s="162">
        <v>2.7775000000000003</v>
      </c>
      <c r="H741" s="162">
        <v>5.694</v>
      </c>
      <c r="I741" s="162">
        <v>3.7860000000000005</v>
      </c>
      <c r="J741" s="162">
        <v>2.78</v>
      </c>
      <c r="K741" s="130">
        <v>150.0</v>
      </c>
      <c r="L741" s="164"/>
      <c r="M741" s="165"/>
      <c r="N741" s="162"/>
      <c r="O741" s="162"/>
      <c r="P741" s="162"/>
      <c r="Q741" s="166"/>
      <c r="S741" s="166"/>
      <c r="T741" s="163"/>
    </row>
    <row r="742" ht="15.75" customHeight="1">
      <c r="A742" s="130">
        <v>10427.0</v>
      </c>
      <c r="B742" s="130">
        <v>2.0</v>
      </c>
      <c r="C742" s="130">
        <v>1.375</v>
      </c>
      <c r="D742" s="162">
        <v>5.26</v>
      </c>
      <c r="E742" s="162">
        <v>9.59</v>
      </c>
      <c r="F742" s="162">
        <v>12.71</v>
      </c>
      <c r="G742" s="162">
        <v>2.8930000000000002</v>
      </c>
      <c r="H742" s="162">
        <v>5.754</v>
      </c>
      <c r="I742" s="162">
        <v>3.8130000000000006</v>
      </c>
      <c r="J742" s="162">
        <v>2.89</v>
      </c>
      <c r="K742" s="130">
        <v>140.0</v>
      </c>
      <c r="L742" s="164"/>
      <c r="M742" s="165"/>
      <c r="N742" s="162"/>
      <c r="O742" s="162"/>
      <c r="P742" s="162"/>
      <c r="Q742" s="166"/>
      <c r="S742" s="166"/>
      <c r="T742" s="163"/>
    </row>
    <row r="743" ht="15.75" customHeight="1">
      <c r="A743" s="130">
        <v>10428.0</v>
      </c>
      <c r="B743" s="130">
        <v>2.0</v>
      </c>
      <c r="C743" s="130">
        <v>1.375</v>
      </c>
      <c r="D743" s="162">
        <v>5.26</v>
      </c>
      <c r="E743" s="162">
        <v>9.59</v>
      </c>
      <c r="F743" s="162">
        <v>12.71</v>
      </c>
      <c r="G743" s="162">
        <v>2.8930000000000002</v>
      </c>
      <c r="H743" s="162">
        <v>5.754</v>
      </c>
      <c r="I743" s="162">
        <v>3.8130000000000006</v>
      </c>
      <c r="J743" s="162">
        <v>2.89</v>
      </c>
      <c r="K743" s="130">
        <v>170.0</v>
      </c>
      <c r="L743" s="164"/>
      <c r="M743" s="165"/>
      <c r="N743" s="162"/>
      <c r="O743" s="162"/>
      <c r="P743" s="162"/>
      <c r="Q743" s="166"/>
      <c r="S743" s="166"/>
      <c r="T743" s="163"/>
    </row>
    <row r="744" ht="15.75" customHeight="1">
      <c r="A744" s="130">
        <v>10431.0</v>
      </c>
      <c r="B744" s="130">
        <v>1.25</v>
      </c>
      <c r="C744" s="130">
        <v>0.625</v>
      </c>
      <c r="D744" s="162">
        <v>2.43</v>
      </c>
      <c r="E744" s="162">
        <v>5.25</v>
      </c>
      <c r="F744" s="162">
        <v>7.28</v>
      </c>
      <c r="G744" s="162">
        <v>1.3365000000000002</v>
      </c>
      <c r="H744" s="162">
        <v>3.15</v>
      </c>
      <c r="I744" s="162">
        <v>2.1840000000000006</v>
      </c>
      <c r="J744" s="162">
        <v>1.34</v>
      </c>
      <c r="K744" s="130">
        <v>340.0</v>
      </c>
      <c r="L744" s="164"/>
      <c r="M744" s="165"/>
      <c r="N744" s="162"/>
      <c r="O744" s="162"/>
      <c r="P744" s="162"/>
      <c r="Q744" s="166"/>
      <c r="S744" s="166"/>
      <c r="T744" s="163"/>
    </row>
    <row r="745" ht="15.75" customHeight="1">
      <c r="A745" s="130">
        <v>10432.0</v>
      </c>
      <c r="B745" s="130">
        <v>1.25</v>
      </c>
      <c r="C745" s="130">
        <v>0.625</v>
      </c>
      <c r="D745" s="162">
        <v>2.43</v>
      </c>
      <c r="E745" s="162">
        <v>5.25</v>
      </c>
      <c r="F745" s="162">
        <v>7.28</v>
      </c>
      <c r="G745" s="162">
        <v>1.3365000000000002</v>
      </c>
      <c r="H745" s="162">
        <v>3.15</v>
      </c>
      <c r="I745" s="162">
        <v>2.1840000000000006</v>
      </c>
      <c r="J745" s="162">
        <v>1.34</v>
      </c>
      <c r="K745" s="130">
        <v>340.0</v>
      </c>
      <c r="L745" s="164"/>
      <c r="M745" s="165"/>
      <c r="N745" s="162"/>
      <c r="O745" s="162"/>
      <c r="P745" s="162"/>
      <c r="Q745" s="166"/>
      <c r="S745" s="166"/>
      <c r="T745" s="163"/>
    </row>
    <row r="746" ht="15.75" customHeight="1">
      <c r="A746" s="130">
        <v>10439.0</v>
      </c>
      <c r="B746" s="130">
        <v>1.75</v>
      </c>
      <c r="C746" s="130">
        <v>2.0625</v>
      </c>
      <c r="D746" s="162">
        <v>7.8</v>
      </c>
      <c r="E746" s="162">
        <v>13.67</v>
      </c>
      <c r="F746" s="162">
        <v>17.75</v>
      </c>
      <c r="G746" s="162">
        <v>4.29</v>
      </c>
      <c r="H746" s="162">
        <v>8.202</v>
      </c>
      <c r="I746" s="162">
        <v>5.325000000000001</v>
      </c>
      <c r="J746" s="162">
        <v>4.29</v>
      </c>
      <c r="K746" s="130">
        <v>80.0</v>
      </c>
      <c r="L746" s="164"/>
      <c r="M746" s="165"/>
      <c r="N746" s="162"/>
      <c r="O746" s="162"/>
      <c r="P746" s="162"/>
      <c r="Q746" s="166"/>
      <c r="S746" s="166"/>
      <c r="T746" s="163"/>
    </row>
    <row r="747" ht="15.75" customHeight="1">
      <c r="A747" s="130">
        <v>10447.0</v>
      </c>
      <c r="B747" s="130">
        <v>1.1875</v>
      </c>
      <c r="C747" s="130">
        <v>0.5625</v>
      </c>
      <c r="D747" s="162">
        <v>2.54</v>
      </c>
      <c r="E747" s="162">
        <v>5.48</v>
      </c>
      <c r="F747" s="162">
        <v>7.89</v>
      </c>
      <c r="G747" s="162">
        <v>1.3970000000000002</v>
      </c>
      <c r="H747" s="162">
        <v>3.2880000000000003</v>
      </c>
      <c r="I747" s="162">
        <v>2.3670000000000004</v>
      </c>
      <c r="J747" s="162">
        <v>1.4</v>
      </c>
      <c r="K747" s="130">
        <v>430.0</v>
      </c>
      <c r="L747" s="164"/>
      <c r="M747" s="165"/>
      <c r="N747" s="162"/>
      <c r="O747" s="162"/>
      <c r="P747" s="162"/>
      <c r="Q747" s="166"/>
      <c r="S747" s="166"/>
      <c r="T747" s="163"/>
    </row>
    <row r="748" ht="15.75" customHeight="1">
      <c r="A748" s="130">
        <v>10448.0</v>
      </c>
      <c r="B748" s="130">
        <v>1.1875</v>
      </c>
      <c r="C748" s="130">
        <v>0.5625</v>
      </c>
      <c r="D748" s="162">
        <v>2.54</v>
      </c>
      <c r="E748" s="162">
        <v>5.48</v>
      </c>
      <c r="F748" s="162">
        <v>7.89</v>
      </c>
      <c r="G748" s="162">
        <v>1.3970000000000002</v>
      </c>
      <c r="H748" s="162">
        <v>3.2880000000000003</v>
      </c>
      <c r="I748" s="162">
        <v>2.3670000000000004</v>
      </c>
      <c r="J748" s="162">
        <v>1.4</v>
      </c>
      <c r="K748" s="130">
        <v>250.0</v>
      </c>
      <c r="L748" s="164"/>
      <c r="M748" s="165"/>
      <c r="N748" s="162"/>
      <c r="O748" s="162"/>
      <c r="P748" s="162"/>
      <c r="Q748" s="166"/>
      <c r="S748" s="166"/>
      <c r="T748" s="163"/>
    </row>
    <row r="749" ht="15.75" customHeight="1">
      <c r="A749" s="130">
        <v>10449.0</v>
      </c>
      <c r="B749" s="130">
        <v>1.1875</v>
      </c>
      <c r="C749" s="130">
        <v>0.5625</v>
      </c>
      <c r="D749" s="162">
        <v>2.54</v>
      </c>
      <c r="E749" s="162">
        <v>5.48</v>
      </c>
      <c r="F749" s="162">
        <v>7.89</v>
      </c>
      <c r="G749" s="162">
        <v>1.3970000000000002</v>
      </c>
      <c r="H749" s="162">
        <v>3.2880000000000003</v>
      </c>
      <c r="I749" s="162">
        <v>2.3670000000000004</v>
      </c>
      <c r="J749" s="162">
        <v>1.4</v>
      </c>
      <c r="K749" s="130">
        <v>425.0</v>
      </c>
      <c r="L749" s="164"/>
      <c r="M749" s="165"/>
      <c r="N749" s="162"/>
      <c r="O749" s="162"/>
      <c r="P749" s="162"/>
      <c r="Q749" s="166"/>
      <c r="S749" s="166"/>
      <c r="T749" s="163"/>
    </row>
    <row r="750" ht="15.75" customHeight="1">
      <c r="A750" s="130">
        <v>10450.0</v>
      </c>
      <c r="B750" s="130">
        <v>1.1875</v>
      </c>
      <c r="C750" s="130">
        <v>0.5625</v>
      </c>
      <c r="D750" s="162">
        <v>2.54</v>
      </c>
      <c r="E750" s="162">
        <v>5.48</v>
      </c>
      <c r="F750" s="162">
        <v>7.89</v>
      </c>
      <c r="G750" s="162">
        <v>1.3970000000000002</v>
      </c>
      <c r="H750" s="162">
        <v>3.2880000000000003</v>
      </c>
      <c r="I750" s="162">
        <v>2.3670000000000004</v>
      </c>
      <c r="J750" s="162">
        <v>1.4</v>
      </c>
      <c r="K750" s="130">
        <v>400.0</v>
      </c>
      <c r="L750" s="164"/>
      <c r="M750" s="165"/>
      <c r="N750" s="162"/>
      <c r="O750" s="162"/>
      <c r="P750" s="162"/>
      <c r="Q750" s="166"/>
      <c r="S750" s="166"/>
      <c r="T750" s="163"/>
    </row>
    <row r="751" ht="15.75" customHeight="1">
      <c r="A751" s="130">
        <v>10451.0</v>
      </c>
      <c r="B751" s="130">
        <v>1.1875</v>
      </c>
      <c r="C751" s="130">
        <v>0.5625</v>
      </c>
      <c r="D751" s="162">
        <v>2.54</v>
      </c>
      <c r="E751" s="162">
        <v>5.48</v>
      </c>
      <c r="F751" s="162">
        <v>7.89</v>
      </c>
      <c r="G751" s="162">
        <v>1.3970000000000002</v>
      </c>
      <c r="H751" s="162">
        <v>3.2880000000000003</v>
      </c>
      <c r="I751" s="162">
        <v>2.3670000000000004</v>
      </c>
      <c r="J751" s="162">
        <v>1.4</v>
      </c>
      <c r="K751" s="130">
        <v>430.0</v>
      </c>
      <c r="L751" s="164"/>
      <c r="M751" s="165"/>
      <c r="N751" s="162"/>
      <c r="O751" s="162"/>
      <c r="P751" s="162"/>
      <c r="Q751" s="166"/>
      <c r="S751" s="166"/>
      <c r="T751" s="163"/>
    </row>
    <row r="752" ht="15.75" customHeight="1">
      <c r="A752" s="130">
        <v>10452.0</v>
      </c>
      <c r="B752" s="130">
        <v>1.1875</v>
      </c>
      <c r="C752" s="130">
        <v>0.5625</v>
      </c>
      <c r="D752" s="162">
        <v>2.54</v>
      </c>
      <c r="E752" s="162">
        <v>5.48</v>
      </c>
      <c r="F752" s="162">
        <v>7.89</v>
      </c>
      <c r="G752" s="162">
        <v>1.3970000000000002</v>
      </c>
      <c r="H752" s="162">
        <v>3.2880000000000003</v>
      </c>
      <c r="I752" s="162">
        <v>2.3670000000000004</v>
      </c>
      <c r="J752" s="162">
        <v>1.4</v>
      </c>
      <c r="K752" s="130">
        <v>390.0</v>
      </c>
      <c r="L752" s="164"/>
      <c r="M752" s="165"/>
      <c r="N752" s="162"/>
      <c r="O752" s="162"/>
      <c r="P752" s="162"/>
      <c r="Q752" s="166"/>
      <c r="S752" s="166"/>
      <c r="T752" s="163"/>
    </row>
    <row r="753" ht="15.75" customHeight="1">
      <c r="A753" s="130">
        <v>10453.0</v>
      </c>
      <c r="B753" s="130">
        <v>1.1875</v>
      </c>
      <c r="C753" s="130">
        <v>0.5625</v>
      </c>
      <c r="D753" s="162">
        <v>2.54</v>
      </c>
      <c r="E753" s="162">
        <v>5.48</v>
      </c>
      <c r="F753" s="162">
        <v>7.89</v>
      </c>
      <c r="G753" s="162">
        <v>1.3970000000000002</v>
      </c>
      <c r="H753" s="162">
        <v>3.2880000000000003</v>
      </c>
      <c r="I753" s="162">
        <v>2.3670000000000004</v>
      </c>
      <c r="J753" s="162">
        <v>1.4</v>
      </c>
      <c r="K753" s="130">
        <v>405.0</v>
      </c>
      <c r="L753" s="164"/>
      <c r="M753" s="165"/>
      <c r="N753" s="162"/>
      <c r="O753" s="162"/>
      <c r="P753" s="162"/>
      <c r="Q753" s="166"/>
      <c r="S753" s="166"/>
      <c r="T753" s="163"/>
    </row>
    <row r="754" ht="15.75" customHeight="1">
      <c r="A754" s="130">
        <v>10454.0</v>
      </c>
      <c r="B754" s="130">
        <v>1.0</v>
      </c>
      <c r="C754" s="130">
        <v>0.5625</v>
      </c>
      <c r="D754" s="162">
        <v>3.39</v>
      </c>
      <c r="E754" s="162">
        <v>6.54</v>
      </c>
      <c r="F754" s="162">
        <v>8.86</v>
      </c>
      <c r="G754" s="162">
        <v>1.8645000000000003</v>
      </c>
      <c r="H754" s="162">
        <v>3.924</v>
      </c>
      <c r="I754" s="162">
        <v>2.6580000000000004</v>
      </c>
      <c r="J754" s="162">
        <v>1.86</v>
      </c>
      <c r="K754" s="130">
        <v>570.0</v>
      </c>
      <c r="L754" s="164"/>
      <c r="M754" s="165"/>
      <c r="N754" s="162"/>
      <c r="O754" s="162"/>
      <c r="P754" s="162"/>
      <c r="Q754" s="166"/>
      <c r="S754" s="166"/>
      <c r="T754" s="163"/>
    </row>
    <row r="755" ht="15.75" customHeight="1">
      <c r="A755" s="130">
        <v>10455.0</v>
      </c>
      <c r="B755" s="130">
        <v>1.9375</v>
      </c>
      <c r="C755" s="130">
        <v>3.05</v>
      </c>
      <c r="D755" s="162">
        <v>6.54</v>
      </c>
      <c r="E755" s="162">
        <v>8.86</v>
      </c>
      <c r="F755" s="162">
        <v>1.86</v>
      </c>
      <c r="G755" s="162">
        <v>3.5970000000000004</v>
      </c>
      <c r="H755" s="162">
        <v>5.316</v>
      </c>
      <c r="I755" s="162">
        <v>0.5580000000000002</v>
      </c>
      <c r="J755" s="162">
        <v>570.0</v>
      </c>
      <c r="K755" s="130">
        <v>109.0</v>
      </c>
      <c r="L755" s="164"/>
      <c r="M755" s="165"/>
      <c r="N755" s="162"/>
      <c r="O755" s="162"/>
      <c r="P755" s="162"/>
      <c r="Q755" s="166"/>
      <c r="S755" s="166"/>
      <c r="T755" s="163"/>
    </row>
    <row r="756" ht="15.75" customHeight="1">
      <c r="A756" s="130">
        <v>10456.0</v>
      </c>
      <c r="B756" s="130">
        <v>1.375</v>
      </c>
      <c r="C756" s="130">
        <v>1.0</v>
      </c>
      <c r="D756" s="162">
        <v>5.24</v>
      </c>
      <c r="E756" s="162">
        <v>9.69</v>
      </c>
      <c r="F756" s="162">
        <v>12.69</v>
      </c>
      <c r="G756" s="162">
        <v>2.8820000000000006</v>
      </c>
      <c r="H756" s="162">
        <v>5.813999999999999</v>
      </c>
      <c r="I756" s="162">
        <v>3.8070000000000004</v>
      </c>
      <c r="J756" s="162">
        <v>2.88</v>
      </c>
      <c r="K756" s="130">
        <v>225.0</v>
      </c>
      <c r="L756" s="164"/>
      <c r="M756" s="165"/>
      <c r="N756" s="162"/>
      <c r="O756" s="162"/>
      <c r="P756" s="162"/>
      <c r="Q756" s="166"/>
      <c r="S756" s="166"/>
      <c r="T756" s="163"/>
    </row>
    <row r="757" ht="15.75" customHeight="1">
      <c r="A757" s="130">
        <v>10457.0</v>
      </c>
      <c r="B757" s="130">
        <v>1.375</v>
      </c>
      <c r="C757" s="130">
        <v>1.0</v>
      </c>
      <c r="D757" s="162">
        <v>5.24</v>
      </c>
      <c r="E757" s="162">
        <v>9.69</v>
      </c>
      <c r="F757" s="162">
        <v>12.69</v>
      </c>
      <c r="G757" s="162">
        <v>2.8820000000000006</v>
      </c>
      <c r="H757" s="162">
        <v>5.813999999999999</v>
      </c>
      <c r="I757" s="162">
        <v>3.8070000000000004</v>
      </c>
      <c r="J757" s="162">
        <v>2.88</v>
      </c>
      <c r="K757" s="130">
        <v>225.0</v>
      </c>
      <c r="L757" s="164"/>
      <c r="M757" s="165"/>
      <c r="N757" s="162"/>
      <c r="O757" s="162"/>
      <c r="P757" s="162"/>
      <c r="Q757" s="166"/>
      <c r="S757" s="166"/>
      <c r="T757" s="163"/>
    </row>
    <row r="758" ht="15.75" customHeight="1">
      <c r="A758" s="130">
        <v>10458.0</v>
      </c>
      <c r="B758" s="130">
        <v>2.5625</v>
      </c>
      <c r="C758" s="130">
        <v>4.54</v>
      </c>
      <c r="D758" s="162">
        <v>9.37</v>
      </c>
      <c r="E758" s="162">
        <v>12.39</v>
      </c>
      <c r="F758" s="162">
        <v>2.77</v>
      </c>
      <c r="G758" s="162">
        <v>5.1535</v>
      </c>
      <c r="H758" s="162">
        <v>7.434</v>
      </c>
      <c r="I758" s="162">
        <v>0.8310000000000002</v>
      </c>
      <c r="J758" s="162">
        <v>225.0</v>
      </c>
      <c r="K758" s="130">
        <v>109.0</v>
      </c>
      <c r="L758" s="164"/>
      <c r="M758" s="165"/>
      <c r="N758" s="162"/>
      <c r="O758" s="162"/>
      <c r="P758" s="162"/>
      <c r="Q758" s="166"/>
      <c r="S758" s="166"/>
      <c r="T758" s="163"/>
    </row>
    <row r="759" ht="15.75" customHeight="1">
      <c r="A759" s="130">
        <v>10459.0</v>
      </c>
      <c r="B759" s="130">
        <v>2.5625</v>
      </c>
      <c r="C759" s="130">
        <v>4.54</v>
      </c>
      <c r="D759" s="162">
        <v>9.37</v>
      </c>
      <c r="E759" s="162">
        <v>12.39</v>
      </c>
      <c r="F759" s="162">
        <v>2.77</v>
      </c>
      <c r="G759" s="162">
        <v>5.1535</v>
      </c>
      <c r="H759" s="162">
        <v>7.434</v>
      </c>
      <c r="I759" s="162">
        <v>0.8310000000000002</v>
      </c>
      <c r="J759" s="162">
        <v>220.0</v>
      </c>
      <c r="K759" s="130">
        <v>109.0</v>
      </c>
      <c r="L759" s="164"/>
      <c r="M759" s="165"/>
      <c r="N759" s="162"/>
      <c r="O759" s="162"/>
      <c r="P759" s="162"/>
      <c r="Q759" s="166"/>
      <c r="S759" s="166"/>
      <c r="T759" s="163"/>
    </row>
    <row r="760" ht="15.75" customHeight="1">
      <c r="A760" s="130">
        <v>10462.0</v>
      </c>
      <c r="B760" s="130">
        <v>3.5</v>
      </c>
      <c r="C760" s="130">
        <v>9.96</v>
      </c>
      <c r="D760" s="162">
        <v>18.93</v>
      </c>
      <c r="E760" s="162">
        <v>23.9</v>
      </c>
      <c r="F760" s="162">
        <v>6.09</v>
      </c>
      <c r="G760" s="162">
        <v>10.4115</v>
      </c>
      <c r="H760" s="162">
        <v>14.339999999999998</v>
      </c>
      <c r="I760" s="162">
        <v>1.8270000000000002</v>
      </c>
      <c r="J760" s="162">
        <v>105.0</v>
      </c>
      <c r="K760" s="130">
        <v>109.0</v>
      </c>
      <c r="L760" s="164"/>
      <c r="M760" s="165"/>
      <c r="N760" s="162"/>
      <c r="O760" s="162"/>
      <c r="P760" s="162"/>
      <c r="Q760" s="166"/>
      <c r="S760" s="166"/>
      <c r="T760" s="163"/>
    </row>
    <row r="761" ht="15.75" customHeight="1">
      <c r="A761" s="130">
        <v>10463.0</v>
      </c>
      <c r="B761" s="130">
        <v>3.5</v>
      </c>
      <c r="C761" s="130">
        <v>9.96</v>
      </c>
      <c r="D761" s="162">
        <v>18.93</v>
      </c>
      <c r="E761" s="162">
        <v>23.9</v>
      </c>
      <c r="F761" s="162">
        <v>6.09</v>
      </c>
      <c r="G761" s="162">
        <v>10.4115</v>
      </c>
      <c r="H761" s="162">
        <v>14.339999999999998</v>
      </c>
      <c r="I761" s="162">
        <v>1.8270000000000002</v>
      </c>
      <c r="J761" s="162">
        <v>110.0</v>
      </c>
      <c r="K761" s="130">
        <v>109.0</v>
      </c>
      <c r="L761" s="164"/>
      <c r="M761" s="165"/>
      <c r="N761" s="162"/>
      <c r="O761" s="162"/>
      <c r="P761" s="162"/>
      <c r="Q761" s="166"/>
      <c r="S761" s="166"/>
      <c r="T761" s="163"/>
    </row>
    <row r="762" ht="15.75" customHeight="1">
      <c r="A762" s="130">
        <v>10465.0</v>
      </c>
      <c r="B762" s="130">
        <v>1.75</v>
      </c>
      <c r="C762" s="130">
        <v>1.625</v>
      </c>
      <c r="D762" s="162">
        <v>5.28</v>
      </c>
      <c r="E762" s="162">
        <v>9.78</v>
      </c>
      <c r="F762" s="162">
        <v>12.93</v>
      </c>
      <c r="G762" s="162">
        <v>2.9040000000000004</v>
      </c>
      <c r="H762" s="162">
        <v>5.867999999999999</v>
      </c>
      <c r="I762" s="162">
        <v>3.8790000000000004</v>
      </c>
      <c r="J762" s="162">
        <v>2.9</v>
      </c>
      <c r="K762" s="130">
        <v>150.0</v>
      </c>
      <c r="L762" s="164"/>
      <c r="M762" s="165"/>
      <c r="N762" s="162"/>
      <c r="O762" s="162"/>
      <c r="P762" s="162"/>
      <c r="Q762" s="166"/>
      <c r="S762" s="166"/>
      <c r="T762" s="163"/>
    </row>
    <row r="763" ht="15.75" customHeight="1">
      <c r="A763" s="130">
        <v>10466.0</v>
      </c>
      <c r="B763" s="130">
        <v>1.75</v>
      </c>
      <c r="C763" s="130">
        <v>1.625</v>
      </c>
      <c r="D763" s="162">
        <v>5.28</v>
      </c>
      <c r="E763" s="162">
        <v>9.78</v>
      </c>
      <c r="F763" s="162">
        <v>12.93</v>
      </c>
      <c r="G763" s="162">
        <v>2.9040000000000004</v>
      </c>
      <c r="H763" s="162">
        <v>5.867999999999999</v>
      </c>
      <c r="I763" s="162">
        <v>3.8790000000000004</v>
      </c>
      <c r="J763" s="162">
        <v>2.9</v>
      </c>
      <c r="K763" s="130">
        <v>150.0</v>
      </c>
      <c r="L763" s="164"/>
      <c r="M763" s="165"/>
      <c r="N763" s="162"/>
      <c r="O763" s="162"/>
      <c r="P763" s="162"/>
      <c r="Q763" s="166"/>
      <c r="S763" s="166"/>
      <c r="T763" s="163"/>
    </row>
    <row r="764" ht="15.75" customHeight="1">
      <c r="A764" s="130">
        <v>10471.0</v>
      </c>
      <c r="B764" s="130">
        <v>1.5</v>
      </c>
      <c r="C764" s="130">
        <v>0.625</v>
      </c>
      <c r="D764" s="162">
        <v>3.76</v>
      </c>
      <c r="E764" s="162">
        <v>7.2</v>
      </c>
      <c r="F764" s="162">
        <v>9.75</v>
      </c>
      <c r="G764" s="162">
        <v>2.068</v>
      </c>
      <c r="H764" s="162">
        <v>4.32</v>
      </c>
      <c r="I764" s="162">
        <v>2.9250000000000003</v>
      </c>
      <c r="J764" s="162">
        <v>2.07</v>
      </c>
      <c r="K764" s="130">
        <v>250.0</v>
      </c>
      <c r="L764" s="164"/>
      <c r="M764" s="165"/>
      <c r="N764" s="162"/>
      <c r="O764" s="162"/>
      <c r="P764" s="162"/>
      <c r="Q764" s="166"/>
      <c r="S764" s="166"/>
      <c r="T764" s="163"/>
    </row>
    <row r="765" ht="15.75" customHeight="1">
      <c r="A765" s="130">
        <v>10488.0</v>
      </c>
      <c r="B765" s="130">
        <v>2.125</v>
      </c>
      <c r="C765" s="130">
        <v>0.5</v>
      </c>
      <c r="D765" s="162">
        <v>4.33</v>
      </c>
      <c r="E765" s="162">
        <v>8.14</v>
      </c>
      <c r="F765" s="162">
        <v>10.66</v>
      </c>
      <c r="G765" s="162">
        <v>2.3815000000000004</v>
      </c>
      <c r="H765" s="162">
        <v>4.884</v>
      </c>
      <c r="I765" s="162">
        <v>3.1980000000000004</v>
      </c>
      <c r="J765" s="162">
        <v>2.38</v>
      </c>
      <c r="K765" s="130">
        <v>210.0</v>
      </c>
      <c r="L765" s="164"/>
      <c r="M765" s="165"/>
      <c r="N765" s="162"/>
      <c r="O765" s="162"/>
      <c r="P765" s="162"/>
      <c r="Q765" s="166"/>
      <c r="S765" s="166"/>
      <c r="T765" s="163"/>
    </row>
    <row r="766" ht="15.75" customHeight="1">
      <c r="A766" s="130">
        <v>10493.0</v>
      </c>
      <c r="B766" s="130">
        <v>1.625</v>
      </c>
      <c r="C766" s="130">
        <v>1.0</v>
      </c>
      <c r="D766" s="162">
        <v>4.06</v>
      </c>
      <c r="E766" s="162">
        <v>7.49</v>
      </c>
      <c r="F766" s="162">
        <v>9.99</v>
      </c>
      <c r="G766" s="162">
        <v>2.233</v>
      </c>
      <c r="H766" s="162">
        <v>4.494</v>
      </c>
      <c r="I766" s="162">
        <v>2.9970000000000003</v>
      </c>
      <c r="J766" s="162">
        <v>2.23</v>
      </c>
      <c r="K766" s="130">
        <v>160.0</v>
      </c>
      <c r="L766" s="164"/>
      <c r="M766" s="165"/>
      <c r="N766" s="162"/>
      <c r="O766" s="162"/>
      <c r="P766" s="162"/>
      <c r="Q766" s="166"/>
      <c r="S766" s="166"/>
      <c r="T766" s="163"/>
    </row>
    <row r="767" ht="15.75" customHeight="1">
      <c r="A767" s="130">
        <v>10494.0</v>
      </c>
      <c r="B767" s="130">
        <v>1.0</v>
      </c>
      <c r="C767" s="130">
        <v>1.0</v>
      </c>
      <c r="D767" s="162">
        <v>3.43</v>
      </c>
      <c r="E767" s="162">
        <v>6.6</v>
      </c>
      <c r="F767" s="162">
        <v>8.91</v>
      </c>
      <c r="G767" s="162">
        <v>1.8865000000000003</v>
      </c>
      <c r="H767" s="162">
        <v>3.9599999999999995</v>
      </c>
      <c r="I767" s="162">
        <v>2.6730000000000005</v>
      </c>
      <c r="J767" s="162">
        <v>1.89</v>
      </c>
      <c r="K767" s="130">
        <v>330.0</v>
      </c>
      <c r="L767" s="164"/>
      <c r="M767" s="165"/>
      <c r="N767" s="162"/>
      <c r="O767" s="162"/>
      <c r="P767" s="162"/>
      <c r="Q767" s="166"/>
      <c r="S767" s="166"/>
      <c r="T767" s="163"/>
    </row>
    <row r="768" ht="15.75" customHeight="1">
      <c r="A768" s="130">
        <v>10495.0</v>
      </c>
      <c r="B768" s="130">
        <v>1.0</v>
      </c>
      <c r="C768" s="130">
        <v>1.0</v>
      </c>
      <c r="D768" s="162">
        <v>3.43</v>
      </c>
      <c r="E768" s="162">
        <v>6.6</v>
      </c>
      <c r="F768" s="162">
        <v>8.91</v>
      </c>
      <c r="G768" s="162">
        <v>1.8865000000000003</v>
      </c>
      <c r="H768" s="162">
        <v>3.9599999999999995</v>
      </c>
      <c r="I768" s="162">
        <v>2.6730000000000005</v>
      </c>
      <c r="J768" s="162">
        <v>1.89</v>
      </c>
      <c r="K768" s="130">
        <v>350.0</v>
      </c>
      <c r="L768" s="164"/>
      <c r="M768" s="165"/>
      <c r="N768" s="162"/>
      <c r="O768" s="162"/>
      <c r="P768" s="162"/>
      <c r="Q768" s="166"/>
      <c r="S768" s="166"/>
      <c r="T768" s="163"/>
    </row>
    <row r="769" ht="15.75" customHeight="1">
      <c r="A769" s="130">
        <v>10496.0</v>
      </c>
      <c r="B769" s="130">
        <v>1.6875</v>
      </c>
      <c r="C769" s="130">
        <v>1.375</v>
      </c>
      <c r="D769" s="162">
        <v>4.78</v>
      </c>
      <c r="E769" s="162">
        <v>8.8</v>
      </c>
      <c r="F769" s="162">
        <v>11.72</v>
      </c>
      <c r="G769" s="162">
        <v>2.6290000000000004</v>
      </c>
      <c r="H769" s="162">
        <v>5.28</v>
      </c>
      <c r="I769" s="162">
        <v>3.516000000000001</v>
      </c>
      <c r="J769" s="162">
        <v>2.63</v>
      </c>
      <c r="K769" s="130">
        <v>160.0</v>
      </c>
      <c r="L769" s="164"/>
      <c r="M769" s="165"/>
      <c r="N769" s="162"/>
      <c r="O769" s="162"/>
      <c r="P769" s="162"/>
      <c r="Q769" s="166"/>
      <c r="S769" s="166"/>
      <c r="T769" s="163"/>
    </row>
    <row r="770" ht="15.75" customHeight="1">
      <c r="A770" s="130">
        <v>10497.0</v>
      </c>
      <c r="B770" s="130">
        <v>1.6875</v>
      </c>
      <c r="C770" s="130">
        <v>1.375</v>
      </c>
      <c r="D770" s="162">
        <v>4.63</v>
      </c>
      <c r="E770" s="162">
        <v>8.59</v>
      </c>
      <c r="F770" s="162">
        <v>11.61</v>
      </c>
      <c r="G770" s="162">
        <v>2.5465</v>
      </c>
      <c r="H770" s="162">
        <v>5.154</v>
      </c>
      <c r="I770" s="162">
        <v>3.4830000000000005</v>
      </c>
      <c r="J770" s="162">
        <v>2.55</v>
      </c>
      <c r="K770" s="130">
        <v>160.0</v>
      </c>
      <c r="L770" s="164"/>
      <c r="M770" s="165"/>
      <c r="N770" s="162"/>
      <c r="O770" s="162"/>
      <c r="P770" s="162"/>
      <c r="Q770" s="166"/>
      <c r="S770" s="166"/>
      <c r="T770" s="163"/>
    </row>
    <row r="771" ht="15.75" customHeight="1">
      <c r="A771" s="130">
        <v>10498.0</v>
      </c>
      <c r="B771" s="130">
        <v>1.75</v>
      </c>
      <c r="C771" s="130">
        <v>1.4375</v>
      </c>
      <c r="D771" s="162">
        <v>5.12</v>
      </c>
      <c r="E771" s="162">
        <v>9.39</v>
      </c>
      <c r="F771" s="162">
        <v>12.46</v>
      </c>
      <c r="G771" s="162">
        <v>2.8160000000000003</v>
      </c>
      <c r="H771" s="162">
        <v>5.634</v>
      </c>
      <c r="I771" s="162">
        <v>3.738000000000001</v>
      </c>
      <c r="J771" s="162">
        <v>2.82</v>
      </c>
      <c r="K771" s="130">
        <v>150.0</v>
      </c>
      <c r="L771" s="164"/>
      <c r="M771" s="165"/>
      <c r="N771" s="162"/>
      <c r="O771" s="162"/>
      <c r="P771" s="162"/>
      <c r="Q771" s="166"/>
      <c r="S771" s="166"/>
      <c r="T771" s="163"/>
    </row>
    <row r="772" ht="15.75" customHeight="1">
      <c r="A772" s="130">
        <v>10499.0</v>
      </c>
      <c r="B772" s="130">
        <v>1.75</v>
      </c>
      <c r="C772" s="130">
        <v>1.4375</v>
      </c>
      <c r="D772" s="162">
        <v>5.12</v>
      </c>
      <c r="E772" s="162">
        <v>9.39</v>
      </c>
      <c r="F772" s="162">
        <v>12.46</v>
      </c>
      <c r="G772" s="162">
        <v>2.8160000000000003</v>
      </c>
      <c r="H772" s="162">
        <v>5.634</v>
      </c>
      <c r="I772" s="162">
        <v>3.738000000000001</v>
      </c>
      <c r="J772" s="162">
        <v>2.82</v>
      </c>
      <c r="K772" s="130">
        <v>150.0</v>
      </c>
      <c r="L772" s="164"/>
      <c r="M772" s="165"/>
      <c r="N772" s="162"/>
      <c r="O772" s="162"/>
      <c r="P772" s="162"/>
      <c r="Q772" s="166"/>
      <c r="S772" s="166"/>
      <c r="T772" s="163"/>
    </row>
    <row r="773" ht="15.75" customHeight="1">
      <c r="A773" s="130">
        <v>10500.0</v>
      </c>
      <c r="B773" s="130">
        <v>1.0</v>
      </c>
      <c r="C773" s="130">
        <v>0.5625</v>
      </c>
      <c r="D773" s="162">
        <v>3.39</v>
      </c>
      <c r="E773" s="162">
        <v>6.54</v>
      </c>
      <c r="F773" s="162">
        <v>8.86</v>
      </c>
      <c r="G773" s="162">
        <v>1.8645000000000003</v>
      </c>
      <c r="H773" s="162">
        <v>3.924</v>
      </c>
      <c r="I773" s="162">
        <v>2.6580000000000004</v>
      </c>
      <c r="J773" s="162">
        <v>1.86</v>
      </c>
      <c r="K773" s="130">
        <v>390.0</v>
      </c>
      <c r="L773" s="164"/>
      <c r="M773" s="165"/>
      <c r="N773" s="162"/>
      <c r="O773" s="162"/>
      <c r="P773" s="162"/>
      <c r="Q773" s="166"/>
      <c r="S773" s="166"/>
      <c r="T773" s="163"/>
    </row>
    <row r="774" ht="15.75" customHeight="1">
      <c r="A774" s="130">
        <v>10501.0</v>
      </c>
      <c r="B774" s="130">
        <v>1.375</v>
      </c>
      <c r="C774" s="130">
        <v>1.0</v>
      </c>
      <c r="D774" s="162">
        <v>5.24</v>
      </c>
      <c r="E774" s="162">
        <v>9.69</v>
      </c>
      <c r="F774" s="162">
        <v>12.69</v>
      </c>
      <c r="G774" s="162">
        <v>2.8820000000000006</v>
      </c>
      <c r="H774" s="162">
        <v>5.813999999999999</v>
      </c>
      <c r="I774" s="162">
        <v>3.8070000000000004</v>
      </c>
      <c r="J774" s="162">
        <v>2.88</v>
      </c>
      <c r="K774" s="130">
        <v>200.0</v>
      </c>
      <c r="L774" s="164"/>
      <c r="M774" s="165"/>
      <c r="N774" s="162"/>
      <c r="O774" s="162"/>
      <c r="P774" s="162"/>
      <c r="Q774" s="166"/>
      <c r="S774" s="166"/>
      <c r="T774" s="163"/>
    </row>
    <row r="775" ht="15.75" customHeight="1">
      <c r="A775" s="130">
        <v>10505.0</v>
      </c>
      <c r="B775" s="130">
        <v>3.25</v>
      </c>
      <c r="C775" s="130">
        <v>0.5</v>
      </c>
      <c r="D775" s="162">
        <v>9.71</v>
      </c>
      <c r="E775" s="162">
        <v>17.68</v>
      </c>
      <c r="F775" s="162">
        <v>23.09</v>
      </c>
      <c r="G775" s="162">
        <v>5.3405000000000005</v>
      </c>
      <c r="H775" s="162">
        <v>10.607999999999999</v>
      </c>
      <c r="I775" s="162">
        <v>6.927000000000001</v>
      </c>
      <c r="J775" s="162">
        <v>5.34</v>
      </c>
      <c r="K775" s="130">
        <v>80.0</v>
      </c>
      <c r="L775" s="164"/>
      <c r="M775" s="165"/>
      <c r="N775" s="162"/>
      <c r="O775" s="162"/>
      <c r="P775" s="162"/>
      <c r="Q775" s="166"/>
      <c r="S775" s="166"/>
      <c r="T775" s="163"/>
    </row>
    <row r="776" ht="15.75" customHeight="1">
      <c r="A776" s="130">
        <v>10506.0</v>
      </c>
      <c r="B776" s="130">
        <v>3.25</v>
      </c>
      <c r="C776" s="130">
        <v>0.5</v>
      </c>
      <c r="D776" s="162">
        <v>9.71</v>
      </c>
      <c r="E776" s="162">
        <v>17.68</v>
      </c>
      <c r="F776" s="162">
        <v>23.09</v>
      </c>
      <c r="G776" s="162">
        <v>5.3405000000000005</v>
      </c>
      <c r="H776" s="162">
        <v>10.607999999999999</v>
      </c>
      <c r="I776" s="162">
        <v>6.927000000000001</v>
      </c>
      <c r="J776" s="162">
        <v>5.34</v>
      </c>
      <c r="K776" s="130">
        <v>90.0</v>
      </c>
      <c r="L776" s="164"/>
      <c r="M776" s="165"/>
      <c r="N776" s="162"/>
      <c r="O776" s="162"/>
      <c r="P776" s="162"/>
      <c r="Q776" s="166"/>
      <c r="S776" s="166"/>
      <c r="T776" s="163"/>
    </row>
    <row r="777" ht="15.75" customHeight="1">
      <c r="A777" s="130">
        <v>10507.0</v>
      </c>
      <c r="B777" s="130">
        <v>1.375</v>
      </c>
      <c r="C777" s="130">
        <v>0.375</v>
      </c>
      <c r="D777" s="162">
        <v>4.0</v>
      </c>
      <c r="E777" s="162">
        <v>7.32</v>
      </c>
      <c r="F777" s="162">
        <v>9.92</v>
      </c>
      <c r="G777" s="162">
        <v>2.2</v>
      </c>
      <c r="H777" s="162">
        <v>4.392</v>
      </c>
      <c r="I777" s="162">
        <v>2.9760000000000004</v>
      </c>
      <c r="J777" s="162">
        <v>2.2</v>
      </c>
      <c r="K777" s="130">
        <v>250.0</v>
      </c>
      <c r="L777" s="164"/>
      <c r="M777" s="165"/>
      <c r="N777" s="162"/>
      <c r="O777" s="162"/>
      <c r="P777" s="162"/>
      <c r="Q777" s="166"/>
      <c r="S777" s="166"/>
      <c r="T777" s="163"/>
    </row>
    <row r="778" ht="15.75" customHeight="1">
      <c r="A778" s="130">
        <v>10508.0</v>
      </c>
      <c r="B778" s="130">
        <v>1.375</v>
      </c>
      <c r="C778" s="130">
        <v>0.375</v>
      </c>
      <c r="D778" s="162">
        <v>4.0</v>
      </c>
      <c r="E778" s="162">
        <v>7.32</v>
      </c>
      <c r="F778" s="162">
        <v>9.92</v>
      </c>
      <c r="G778" s="162">
        <v>2.2</v>
      </c>
      <c r="H778" s="162">
        <v>4.392</v>
      </c>
      <c r="I778" s="162">
        <v>2.9760000000000004</v>
      </c>
      <c r="J778" s="162">
        <v>2.2</v>
      </c>
      <c r="K778" s="130">
        <v>270.0</v>
      </c>
      <c r="L778" s="164"/>
      <c r="M778" s="165"/>
      <c r="N778" s="162"/>
      <c r="O778" s="162"/>
      <c r="P778" s="162"/>
      <c r="Q778" s="166"/>
      <c r="S778" s="166"/>
      <c r="T778" s="163"/>
    </row>
    <row r="779" ht="15.75" customHeight="1">
      <c r="A779" s="130">
        <v>10509.0</v>
      </c>
      <c r="B779" s="130">
        <v>2.0</v>
      </c>
      <c r="C779" s="130">
        <v>0.5</v>
      </c>
      <c r="D779" s="162">
        <v>6.36</v>
      </c>
      <c r="E779" s="162">
        <v>11.78</v>
      </c>
      <c r="F779" s="162">
        <v>15.85</v>
      </c>
      <c r="G779" s="162">
        <v>3.4980000000000007</v>
      </c>
      <c r="H779" s="162">
        <v>7.068</v>
      </c>
      <c r="I779" s="162">
        <v>4.755000000000001</v>
      </c>
      <c r="J779" s="162">
        <v>3.5</v>
      </c>
      <c r="K779" s="130">
        <v>180.0</v>
      </c>
      <c r="L779" s="164"/>
      <c r="M779" s="165"/>
      <c r="N779" s="162"/>
      <c r="O779" s="162"/>
      <c r="P779" s="162"/>
      <c r="Q779" s="166"/>
      <c r="S779" s="166"/>
      <c r="T779" s="163"/>
    </row>
    <row r="780" ht="15.75" customHeight="1">
      <c r="A780" s="130">
        <v>10511.0</v>
      </c>
      <c r="B780" s="130">
        <v>1.0</v>
      </c>
      <c r="C780" s="130">
        <v>0.5625</v>
      </c>
      <c r="D780" s="162">
        <v>3.39</v>
      </c>
      <c r="E780" s="162">
        <v>6.54</v>
      </c>
      <c r="F780" s="162">
        <v>8.86</v>
      </c>
      <c r="G780" s="162">
        <v>1.8645000000000003</v>
      </c>
      <c r="H780" s="162">
        <v>3.924</v>
      </c>
      <c r="I780" s="162">
        <v>2.6580000000000004</v>
      </c>
      <c r="J780" s="162">
        <v>1.86</v>
      </c>
      <c r="K780" s="130">
        <v>540.0</v>
      </c>
      <c r="L780" s="164"/>
      <c r="M780" s="165"/>
      <c r="N780" s="162"/>
      <c r="O780" s="162"/>
      <c r="P780" s="162"/>
      <c r="Q780" s="166"/>
      <c r="S780" s="166"/>
      <c r="T780" s="163"/>
    </row>
    <row r="781" ht="15.75" customHeight="1">
      <c r="A781" s="130">
        <v>10512.0</v>
      </c>
      <c r="B781" s="130">
        <v>1.375</v>
      </c>
      <c r="C781" s="130">
        <v>1.0</v>
      </c>
      <c r="D781" s="162">
        <v>5.24</v>
      </c>
      <c r="E781" s="162">
        <v>9.69</v>
      </c>
      <c r="F781" s="162">
        <v>12.69</v>
      </c>
      <c r="G781" s="162">
        <v>2.8820000000000006</v>
      </c>
      <c r="H781" s="162">
        <v>5.813999999999999</v>
      </c>
      <c r="I781" s="162">
        <v>3.8070000000000004</v>
      </c>
      <c r="J781" s="162">
        <v>2.88</v>
      </c>
      <c r="K781" s="130">
        <v>200.0</v>
      </c>
      <c r="L781" s="164"/>
      <c r="M781" s="165"/>
      <c r="N781" s="162"/>
      <c r="O781" s="162"/>
      <c r="P781" s="162"/>
      <c r="Q781" s="166"/>
      <c r="S781" s="166"/>
      <c r="T781" s="163"/>
    </row>
    <row r="782" ht="15.75" customHeight="1">
      <c r="A782" s="130">
        <v>10513.0</v>
      </c>
      <c r="B782" s="130">
        <v>2.0</v>
      </c>
      <c r="C782" s="130">
        <v>0.5625</v>
      </c>
      <c r="D782" s="162">
        <v>5.04</v>
      </c>
      <c r="E782" s="162">
        <v>9.37</v>
      </c>
      <c r="F782" s="162">
        <v>12.39</v>
      </c>
      <c r="G782" s="162">
        <v>2.7720000000000002</v>
      </c>
      <c r="H782" s="162">
        <v>5.621999999999999</v>
      </c>
      <c r="I782" s="162">
        <v>3.7170000000000005</v>
      </c>
      <c r="J782" s="162">
        <v>2.77</v>
      </c>
      <c r="K782" s="130">
        <v>200.0</v>
      </c>
      <c r="L782" s="164"/>
      <c r="M782" s="165"/>
      <c r="N782" s="162"/>
      <c r="O782" s="162"/>
      <c r="P782" s="162"/>
      <c r="Q782" s="166"/>
      <c r="S782" s="166"/>
      <c r="T782" s="163"/>
    </row>
    <row r="783" ht="15.75" customHeight="1">
      <c r="A783" s="130">
        <v>10515.0</v>
      </c>
      <c r="B783" s="130">
        <v>3.5</v>
      </c>
      <c r="C783" s="130">
        <v>9.96</v>
      </c>
      <c r="D783" s="162">
        <v>18.93</v>
      </c>
      <c r="E783" s="162">
        <v>23.9</v>
      </c>
      <c r="F783" s="162">
        <v>6.09</v>
      </c>
      <c r="G783" s="162">
        <v>10.4115</v>
      </c>
      <c r="H783" s="162">
        <v>14.339999999999998</v>
      </c>
      <c r="I783" s="162">
        <v>1.8270000000000002</v>
      </c>
      <c r="J783" s="162">
        <v>110.0</v>
      </c>
      <c r="K783" s="130">
        <v>111.0</v>
      </c>
      <c r="L783" s="164"/>
      <c r="M783" s="165"/>
      <c r="N783" s="162"/>
      <c r="O783" s="162"/>
      <c r="P783" s="162"/>
      <c r="Q783" s="166"/>
      <c r="S783" s="166"/>
      <c r="T783" s="163"/>
    </row>
    <row r="784" ht="15.75" customHeight="1">
      <c r="A784" s="130">
        <v>10516.0</v>
      </c>
      <c r="B784" s="130">
        <v>2.75</v>
      </c>
      <c r="C784" s="130">
        <v>0.625</v>
      </c>
      <c r="D784" s="162">
        <v>10.16</v>
      </c>
      <c r="E784" s="162">
        <v>17.56</v>
      </c>
      <c r="F784" s="162">
        <v>22.29</v>
      </c>
      <c r="G784" s="162">
        <v>5.588000000000001</v>
      </c>
      <c r="H784" s="162">
        <v>10.536</v>
      </c>
      <c r="I784" s="162">
        <v>6.687000000000001</v>
      </c>
      <c r="J784" s="162">
        <v>5.59</v>
      </c>
      <c r="K784" s="130">
        <v>135.0</v>
      </c>
      <c r="L784" s="164"/>
      <c r="M784" s="165"/>
      <c r="N784" s="162"/>
      <c r="O784" s="162"/>
      <c r="P784" s="162"/>
      <c r="Q784" s="166"/>
      <c r="S784" s="166"/>
      <c r="T784" s="163"/>
    </row>
    <row r="785" ht="15.75" customHeight="1">
      <c r="A785" s="130">
        <v>10517.0</v>
      </c>
      <c r="B785" s="130">
        <v>4.0</v>
      </c>
      <c r="C785" s="130">
        <v>0.75</v>
      </c>
      <c r="D785" s="162">
        <v>18.57</v>
      </c>
      <c r="E785" s="162">
        <v>30.49</v>
      </c>
      <c r="F785" s="162">
        <v>36.01</v>
      </c>
      <c r="G785" s="162">
        <v>10.213500000000002</v>
      </c>
      <c r="H785" s="162">
        <v>18.293999999999997</v>
      </c>
      <c r="I785" s="162">
        <v>10.803</v>
      </c>
      <c r="J785" s="162">
        <v>10.21</v>
      </c>
      <c r="K785" s="130">
        <v>70.0</v>
      </c>
      <c r="L785" s="164"/>
      <c r="M785" s="165"/>
      <c r="N785" s="162"/>
      <c r="O785" s="162"/>
      <c r="P785" s="162"/>
      <c r="Q785" s="166"/>
      <c r="S785" s="166"/>
      <c r="T785" s="163"/>
    </row>
    <row r="786" ht="15.75" customHeight="1">
      <c r="A786" s="130">
        <v>10518.0</v>
      </c>
      <c r="B786" s="130">
        <v>2.75</v>
      </c>
      <c r="C786" s="130">
        <v>0.625</v>
      </c>
      <c r="D786" s="162">
        <v>10.16</v>
      </c>
      <c r="E786" s="162">
        <v>17.56</v>
      </c>
      <c r="F786" s="162">
        <v>22.29</v>
      </c>
      <c r="G786" s="162">
        <v>5.588000000000001</v>
      </c>
      <c r="H786" s="162">
        <v>10.536</v>
      </c>
      <c r="I786" s="162">
        <v>6.687000000000001</v>
      </c>
      <c r="J786" s="162">
        <v>5.59</v>
      </c>
      <c r="K786" s="130">
        <v>130.0</v>
      </c>
      <c r="L786" s="164"/>
      <c r="M786" s="165"/>
      <c r="N786" s="162"/>
      <c r="O786" s="162"/>
      <c r="P786" s="162"/>
      <c r="Q786" s="166"/>
      <c r="S786" s="166"/>
      <c r="T786" s="163"/>
    </row>
    <row r="787" ht="15.75" customHeight="1">
      <c r="A787" s="130">
        <v>10519.0</v>
      </c>
      <c r="B787" s="130">
        <v>4.0</v>
      </c>
      <c r="C787" s="130">
        <v>0.75</v>
      </c>
      <c r="D787" s="162">
        <v>18.57</v>
      </c>
      <c r="E787" s="162">
        <v>30.49</v>
      </c>
      <c r="F787" s="162">
        <v>36.01</v>
      </c>
      <c r="G787" s="162">
        <v>10.213500000000002</v>
      </c>
      <c r="H787" s="162">
        <v>18.293999999999997</v>
      </c>
      <c r="I787" s="162">
        <v>10.803</v>
      </c>
      <c r="J787" s="162">
        <v>10.21</v>
      </c>
      <c r="K787" s="130">
        <v>70.0</v>
      </c>
      <c r="L787" s="164"/>
      <c r="M787" s="165"/>
      <c r="N787" s="162"/>
      <c r="O787" s="162"/>
      <c r="P787" s="162"/>
      <c r="Q787" s="166"/>
      <c r="S787" s="166"/>
      <c r="T787" s="163"/>
    </row>
    <row r="788" ht="15.75" customHeight="1">
      <c r="A788" s="130">
        <v>10520.0</v>
      </c>
      <c r="B788" s="130">
        <v>2.75</v>
      </c>
      <c r="C788" s="130">
        <v>0.625</v>
      </c>
      <c r="D788" s="162">
        <v>10.16</v>
      </c>
      <c r="E788" s="162">
        <v>17.56</v>
      </c>
      <c r="F788" s="162">
        <v>22.29</v>
      </c>
      <c r="G788" s="162">
        <v>5.588000000000001</v>
      </c>
      <c r="H788" s="162">
        <v>10.536</v>
      </c>
      <c r="I788" s="162">
        <v>6.687000000000001</v>
      </c>
      <c r="J788" s="162">
        <v>5.59</v>
      </c>
      <c r="K788" s="130">
        <v>135.0</v>
      </c>
      <c r="L788" s="164"/>
      <c r="M788" s="165"/>
      <c r="N788" s="162"/>
      <c r="O788" s="162"/>
      <c r="P788" s="162"/>
      <c r="Q788" s="166"/>
      <c r="S788" s="166"/>
      <c r="T788" s="163"/>
    </row>
    <row r="789" ht="15.75" customHeight="1">
      <c r="A789" s="130">
        <v>10524.0</v>
      </c>
      <c r="B789" s="130">
        <v>1.75</v>
      </c>
      <c r="C789" s="130">
        <v>0.5</v>
      </c>
      <c r="D789" s="162">
        <v>6.74</v>
      </c>
      <c r="E789" s="162">
        <v>12.17</v>
      </c>
      <c r="F789" s="162">
        <v>15.79</v>
      </c>
      <c r="G789" s="162">
        <v>3.7070000000000003</v>
      </c>
      <c r="H789" s="162">
        <v>7.302</v>
      </c>
      <c r="I789" s="162">
        <v>4.737</v>
      </c>
      <c r="J789" s="162">
        <v>3.71</v>
      </c>
      <c r="K789" s="130">
        <v>215.0</v>
      </c>
      <c r="L789" s="164"/>
      <c r="M789" s="165"/>
      <c r="N789" s="162"/>
      <c r="O789" s="162"/>
      <c r="P789" s="162"/>
      <c r="Q789" s="166"/>
      <c r="S789" s="166"/>
      <c r="T789" s="163"/>
    </row>
    <row r="790" ht="15.75" customHeight="1">
      <c r="A790" s="130">
        <v>10525.0</v>
      </c>
      <c r="B790" s="130">
        <v>1.75</v>
      </c>
      <c r="C790" s="130">
        <v>0.5</v>
      </c>
      <c r="D790" s="162">
        <v>6.74</v>
      </c>
      <c r="E790" s="162">
        <v>12.17</v>
      </c>
      <c r="F790" s="162">
        <v>15.79</v>
      </c>
      <c r="G790" s="162">
        <v>3.7070000000000003</v>
      </c>
      <c r="H790" s="162">
        <v>7.302</v>
      </c>
      <c r="I790" s="162">
        <v>4.737</v>
      </c>
      <c r="J790" s="162">
        <v>3.71</v>
      </c>
      <c r="K790" s="130">
        <v>210.0</v>
      </c>
      <c r="L790" s="164"/>
      <c r="M790" s="165"/>
      <c r="N790" s="162"/>
      <c r="O790" s="162"/>
      <c r="P790" s="162"/>
      <c r="Q790" s="166"/>
      <c r="S790" s="166"/>
      <c r="T790" s="163"/>
    </row>
    <row r="791" ht="15.75" customHeight="1">
      <c r="A791" s="130">
        <v>10526.0</v>
      </c>
      <c r="B791" s="130">
        <v>1.75</v>
      </c>
      <c r="C791" s="130">
        <v>0.5</v>
      </c>
      <c r="D791" s="162">
        <v>6.74</v>
      </c>
      <c r="E791" s="162">
        <v>12.17</v>
      </c>
      <c r="F791" s="162">
        <v>15.79</v>
      </c>
      <c r="G791" s="162">
        <v>3.7070000000000003</v>
      </c>
      <c r="H791" s="162">
        <v>7.302</v>
      </c>
      <c r="I791" s="162">
        <v>4.737</v>
      </c>
      <c r="J791" s="162">
        <v>3.71</v>
      </c>
      <c r="K791" s="130">
        <v>215.0</v>
      </c>
      <c r="L791" s="164"/>
      <c r="M791" s="165"/>
      <c r="N791" s="162"/>
      <c r="O791" s="162"/>
      <c r="P791" s="162"/>
      <c r="Q791" s="166"/>
      <c r="S791" s="166"/>
      <c r="T791" s="163"/>
    </row>
    <row r="792" ht="15.75" customHeight="1">
      <c r="A792" s="130">
        <v>10527.0</v>
      </c>
      <c r="B792" s="130">
        <v>1.75</v>
      </c>
      <c r="C792" s="130">
        <v>0.5</v>
      </c>
      <c r="D792" s="162">
        <v>6.74</v>
      </c>
      <c r="E792" s="162">
        <v>12.17</v>
      </c>
      <c r="F792" s="162">
        <v>15.79</v>
      </c>
      <c r="G792" s="162">
        <v>3.7070000000000003</v>
      </c>
      <c r="H792" s="162">
        <v>7.302</v>
      </c>
      <c r="I792" s="162">
        <v>4.737</v>
      </c>
      <c r="J792" s="162">
        <v>3.71</v>
      </c>
      <c r="K792" s="130">
        <v>205.0</v>
      </c>
      <c r="L792" s="164"/>
      <c r="M792" s="165"/>
      <c r="N792" s="162"/>
      <c r="O792" s="162"/>
      <c r="P792" s="162"/>
      <c r="Q792" s="166"/>
      <c r="S792" s="166"/>
      <c r="T792" s="163"/>
    </row>
    <row r="793" ht="15.75" customHeight="1">
      <c r="A793" s="130">
        <v>10528.0</v>
      </c>
      <c r="B793" s="130">
        <v>1.25</v>
      </c>
      <c r="C793" s="130">
        <v>0.375</v>
      </c>
      <c r="D793" s="162">
        <v>4.33</v>
      </c>
      <c r="E793" s="162">
        <v>8.27</v>
      </c>
      <c r="F793" s="162">
        <v>11.17</v>
      </c>
      <c r="G793" s="162">
        <v>2.3815000000000004</v>
      </c>
      <c r="H793" s="162">
        <v>4.962</v>
      </c>
      <c r="I793" s="162">
        <v>3.3510000000000004</v>
      </c>
      <c r="J793" s="162">
        <v>2.38</v>
      </c>
      <c r="K793" s="130">
        <v>395.0</v>
      </c>
      <c r="L793" s="164"/>
      <c r="M793" s="165"/>
      <c r="N793" s="162"/>
      <c r="O793" s="162"/>
      <c r="P793" s="162"/>
      <c r="Q793" s="166"/>
      <c r="S793" s="166"/>
      <c r="T793" s="163"/>
    </row>
    <row r="794" ht="15.75" customHeight="1">
      <c r="A794" s="130">
        <v>10529.0</v>
      </c>
      <c r="B794" s="130">
        <v>1.25</v>
      </c>
      <c r="C794" s="130">
        <v>0.375</v>
      </c>
      <c r="D794" s="162">
        <v>4.33</v>
      </c>
      <c r="E794" s="162">
        <v>8.27</v>
      </c>
      <c r="F794" s="162">
        <v>11.17</v>
      </c>
      <c r="G794" s="162">
        <v>2.3815000000000004</v>
      </c>
      <c r="H794" s="162">
        <v>4.962</v>
      </c>
      <c r="I794" s="162">
        <v>3.3510000000000004</v>
      </c>
      <c r="J794" s="162">
        <v>2.38</v>
      </c>
      <c r="K794" s="130">
        <v>395.0</v>
      </c>
      <c r="L794" s="164"/>
      <c r="M794" s="165"/>
      <c r="N794" s="162"/>
      <c r="O794" s="162"/>
      <c r="P794" s="162"/>
      <c r="Q794" s="166"/>
      <c r="S794" s="166"/>
      <c r="T794" s="163"/>
    </row>
    <row r="795" ht="15.75" customHeight="1">
      <c r="A795" s="130">
        <v>10530.0</v>
      </c>
      <c r="B795" s="130">
        <v>1.25</v>
      </c>
      <c r="C795" s="130">
        <v>0.375</v>
      </c>
      <c r="D795" s="162">
        <v>4.51</v>
      </c>
      <c r="E795" s="162">
        <v>8.48</v>
      </c>
      <c r="F795" s="162">
        <v>11.45</v>
      </c>
      <c r="G795" s="162">
        <v>2.4805</v>
      </c>
      <c r="H795" s="162">
        <v>5.088</v>
      </c>
      <c r="I795" s="162">
        <v>3.4350000000000005</v>
      </c>
      <c r="J795" s="162">
        <v>2.48</v>
      </c>
      <c r="K795" s="130">
        <v>415.0</v>
      </c>
      <c r="L795" s="164"/>
      <c r="M795" s="165"/>
      <c r="N795" s="162"/>
      <c r="O795" s="162"/>
      <c r="P795" s="162"/>
      <c r="Q795" s="166"/>
      <c r="S795" s="166"/>
      <c r="T795" s="163"/>
    </row>
    <row r="796" ht="15.75" customHeight="1">
      <c r="A796" s="130">
        <v>10531.0</v>
      </c>
      <c r="B796" s="130">
        <v>1.25</v>
      </c>
      <c r="C796" s="130">
        <v>0.375</v>
      </c>
      <c r="D796" s="162">
        <v>4.51</v>
      </c>
      <c r="E796" s="162">
        <v>8.48</v>
      </c>
      <c r="F796" s="162">
        <v>11.45</v>
      </c>
      <c r="G796" s="162">
        <v>2.4805</v>
      </c>
      <c r="H796" s="162">
        <v>5.088</v>
      </c>
      <c r="I796" s="162">
        <v>3.4350000000000005</v>
      </c>
      <c r="J796" s="162">
        <v>2.48</v>
      </c>
      <c r="K796" s="130">
        <v>395.0</v>
      </c>
      <c r="L796" s="164"/>
      <c r="M796" s="165"/>
      <c r="N796" s="162"/>
      <c r="O796" s="162"/>
      <c r="P796" s="162"/>
      <c r="Q796" s="166"/>
      <c r="S796" s="166"/>
      <c r="T796" s="163"/>
    </row>
    <row r="797" ht="15.75" customHeight="1">
      <c r="A797" s="130">
        <v>10538.0</v>
      </c>
      <c r="B797" s="130">
        <v>0.75</v>
      </c>
      <c r="C797" s="130">
        <v>0.75</v>
      </c>
      <c r="D797" s="162">
        <v>3.16</v>
      </c>
      <c r="E797" s="162">
        <v>6.11</v>
      </c>
      <c r="F797" s="162">
        <v>8.56</v>
      </c>
      <c r="G797" s="162">
        <v>1.7380000000000002</v>
      </c>
      <c r="H797" s="162">
        <v>3.666</v>
      </c>
      <c r="I797" s="162">
        <v>2.5680000000000005</v>
      </c>
      <c r="J797" s="162">
        <v>1.74</v>
      </c>
      <c r="K797" s="130">
        <v>540.0</v>
      </c>
      <c r="L797" s="164"/>
      <c r="M797" s="165"/>
      <c r="N797" s="162"/>
      <c r="O797" s="162"/>
      <c r="P797" s="162"/>
      <c r="Q797" s="166"/>
      <c r="S797" s="166"/>
      <c r="T797" s="163"/>
    </row>
    <row r="798" ht="15.75" customHeight="1">
      <c r="A798" s="130">
        <v>10541.0</v>
      </c>
      <c r="B798" s="130">
        <v>0.75</v>
      </c>
      <c r="C798" s="130">
        <v>0.75</v>
      </c>
      <c r="D798" s="162">
        <v>3.16</v>
      </c>
      <c r="E798" s="162">
        <v>6.11</v>
      </c>
      <c r="F798" s="162">
        <v>8.56</v>
      </c>
      <c r="G798" s="162">
        <v>1.7380000000000002</v>
      </c>
      <c r="H798" s="162">
        <v>3.666</v>
      </c>
      <c r="I798" s="162">
        <v>2.5680000000000005</v>
      </c>
      <c r="J798" s="162">
        <v>1.74</v>
      </c>
      <c r="K798" s="130">
        <v>350.0</v>
      </c>
      <c r="L798" s="164"/>
      <c r="M798" s="165"/>
      <c r="N798" s="162"/>
      <c r="O798" s="162"/>
      <c r="P798" s="162"/>
      <c r="Q798" s="166"/>
      <c r="S798" s="166"/>
      <c r="T798" s="163"/>
    </row>
    <row r="799" ht="15.75" customHeight="1">
      <c r="A799" s="130">
        <v>10543.0</v>
      </c>
      <c r="B799" s="130">
        <v>1.0</v>
      </c>
      <c r="C799" s="130">
        <v>0.75</v>
      </c>
      <c r="D799" s="162">
        <v>3.56</v>
      </c>
      <c r="E799" s="162">
        <v>6.83</v>
      </c>
      <c r="F799" s="162">
        <v>9.25</v>
      </c>
      <c r="G799" s="162">
        <v>1.9580000000000002</v>
      </c>
      <c r="H799" s="162">
        <v>4.098</v>
      </c>
      <c r="I799" s="162">
        <v>2.7750000000000004</v>
      </c>
      <c r="J799" s="162">
        <v>1.96</v>
      </c>
      <c r="K799" s="130">
        <v>360.0</v>
      </c>
      <c r="L799" s="164"/>
      <c r="M799" s="165"/>
      <c r="N799" s="162"/>
      <c r="O799" s="162"/>
      <c r="P799" s="162"/>
      <c r="Q799" s="166"/>
      <c r="S799" s="166"/>
      <c r="T799" s="163"/>
    </row>
    <row r="800" ht="15.75" customHeight="1">
      <c r="A800" s="130">
        <v>10544.0</v>
      </c>
      <c r="B800" s="130">
        <v>1.0</v>
      </c>
      <c r="C800" s="130">
        <v>0.75</v>
      </c>
      <c r="D800" s="162">
        <v>3.56</v>
      </c>
      <c r="E800" s="162">
        <v>6.83</v>
      </c>
      <c r="F800" s="162">
        <v>9.25</v>
      </c>
      <c r="G800" s="162">
        <v>1.9580000000000002</v>
      </c>
      <c r="H800" s="162">
        <v>4.098</v>
      </c>
      <c r="I800" s="162">
        <v>2.7750000000000004</v>
      </c>
      <c r="J800" s="162">
        <v>1.96</v>
      </c>
      <c r="K800" s="130">
        <v>270.0</v>
      </c>
      <c r="L800" s="164"/>
      <c r="M800" s="165"/>
      <c r="N800" s="162"/>
      <c r="O800" s="162"/>
      <c r="P800" s="162"/>
      <c r="Q800" s="166"/>
      <c r="S800" s="166"/>
      <c r="T800" s="163"/>
    </row>
    <row r="801" ht="15.75" customHeight="1">
      <c r="A801" s="130">
        <v>10548.0</v>
      </c>
      <c r="B801" s="130">
        <v>2.875</v>
      </c>
      <c r="C801" s="130">
        <v>2.25</v>
      </c>
      <c r="D801" s="162">
        <v>8.4</v>
      </c>
      <c r="E801" s="162">
        <v>14.44</v>
      </c>
      <c r="F801" s="162">
        <v>18.78</v>
      </c>
      <c r="G801" s="162">
        <v>4.620000000000001</v>
      </c>
      <c r="H801" s="162">
        <v>8.664</v>
      </c>
      <c r="I801" s="162">
        <v>5.634000000000001</v>
      </c>
      <c r="J801" s="162">
        <v>4.62</v>
      </c>
      <c r="K801" s="130">
        <v>75.0</v>
      </c>
      <c r="L801" s="164"/>
      <c r="M801" s="165"/>
      <c r="N801" s="162"/>
      <c r="O801" s="162"/>
      <c r="P801" s="162"/>
      <c r="Q801" s="166"/>
      <c r="S801" s="166"/>
      <c r="T801" s="163"/>
    </row>
    <row r="802" ht="15.75" customHeight="1">
      <c r="A802" s="130">
        <v>10549.0</v>
      </c>
      <c r="B802" s="130">
        <v>2.875</v>
      </c>
      <c r="C802" s="130">
        <v>2.25</v>
      </c>
      <c r="D802" s="162">
        <v>9.15</v>
      </c>
      <c r="E802" s="162">
        <v>16.03</v>
      </c>
      <c r="F802" s="162">
        <v>20.59</v>
      </c>
      <c r="G802" s="162">
        <v>5.032500000000001</v>
      </c>
      <c r="H802" s="162">
        <v>9.618</v>
      </c>
      <c r="I802" s="162">
        <v>6.1770000000000005</v>
      </c>
      <c r="J802" s="162">
        <v>5.03</v>
      </c>
      <c r="K802" s="130">
        <v>75.0</v>
      </c>
      <c r="L802" s="164"/>
      <c r="M802" s="165"/>
      <c r="N802" s="162"/>
      <c r="O802" s="162"/>
      <c r="P802" s="162"/>
      <c r="Q802" s="166"/>
      <c r="S802" s="166"/>
      <c r="T802" s="163"/>
    </row>
    <row r="803" ht="15.75" customHeight="1">
      <c r="A803" s="130">
        <v>10550.0</v>
      </c>
      <c r="B803" s="130">
        <v>2.875</v>
      </c>
      <c r="C803" s="130">
        <v>2.25</v>
      </c>
      <c r="D803" s="162">
        <v>9.24</v>
      </c>
      <c r="E803" s="162">
        <v>16.18</v>
      </c>
      <c r="F803" s="162">
        <v>20.78</v>
      </c>
      <c r="G803" s="162">
        <v>5.082000000000001</v>
      </c>
      <c r="H803" s="162">
        <v>9.708</v>
      </c>
      <c r="I803" s="162">
        <v>6.234000000000001</v>
      </c>
      <c r="J803" s="162">
        <v>5.08</v>
      </c>
      <c r="K803" s="130">
        <v>75.0</v>
      </c>
      <c r="L803" s="164"/>
      <c r="M803" s="165"/>
      <c r="N803" s="162"/>
      <c r="O803" s="162"/>
      <c r="P803" s="162"/>
      <c r="Q803" s="166"/>
      <c r="S803" s="166"/>
      <c r="T803" s="163"/>
    </row>
    <row r="804" ht="15.75" customHeight="1">
      <c r="A804" s="130">
        <v>10561.0</v>
      </c>
      <c r="B804" s="130">
        <v>1.75</v>
      </c>
      <c r="C804" s="130">
        <v>0.5</v>
      </c>
      <c r="D804" s="162">
        <v>4.46</v>
      </c>
      <c r="E804" s="162">
        <v>8.6</v>
      </c>
      <c r="F804" s="162">
        <v>11.32</v>
      </c>
      <c r="G804" s="162">
        <v>2.4530000000000003</v>
      </c>
      <c r="H804" s="162">
        <v>5.159999999999999</v>
      </c>
      <c r="I804" s="162">
        <v>3.396000000000001</v>
      </c>
      <c r="J804" s="162">
        <v>2.45</v>
      </c>
      <c r="K804" s="130">
        <v>190.0</v>
      </c>
      <c r="L804" s="164"/>
      <c r="M804" s="165"/>
      <c r="N804" s="162"/>
      <c r="O804" s="162"/>
      <c r="P804" s="162"/>
      <c r="Q804" s="166"/>
      <c r="S804" s="166"/>
      <c r="T804" s="163"/>
    </row>
    <row r="805" ht="15.75" customHeight="1">
      <c r="A805" s="130">
        <v>10564.0</v>
      </c>
      <c r="B805" s="130">
        <v>2.5</v>
      </c>
      <c r="C805" s="130">
        <v>1.5</v>
      </c>
      <c r="D805" s="162">
        <v>8.32</v>
      </c>
      <c r="E805" s="162">
        <v>14.81</v>
      </c>
      <c r="F805" s="162">
        <v>19.19</v>
      </c>
      <c r="G805" s="162">
        <v>4.5760000000000005</v>
      </c>
      <c r="H805" s="162">
        <v>8.886</v>
      </c>
      <c r="I805" s="162">
        <v>5.7570000000000014</v>
      </c>
      <c r="J805" s="162">
        <v>4.58</v>
      </c>
      <c r="K805" s="130">
        <v>60.0</v>
      </c>
      <c r="L805" s="164"/>
      <c r="M805" s="165"/>
      <c r="N805" s="162"/>
      <c r="O805" s="162"/>
      <c r="P805" s="162"/>
      <c r="Q805" s="166"/>
      <c r="S805" s="166"/>
      <c r="T805" s="163"/>
    </row>
    <row r="806" ht="15.75" customHeight="1">
      <c r="A806" s="130">
        <v>10565.0</v>
      </c>
      <c r="B806" s="130">
        <v>2.5</v>
      </c>
      <c r="C806" s="130">
        <v>1.5</v>
      </c>
      <c r="D806" s="162">
        <v>8.12</v>
      </c>
      <c r="E806" s="162">
        <v>14.51</v>
      </c>
      <c r="F806" s="162">
        <v>18.81</v>
      </c>
      <c r="G806" s="162">
        <v>4.466</v>
      </c>
      <c r="H806" s="162">
        <v>8.706</v>
      </c>
      <c r="I806" s="162">
        <v>5.643000000000001</v>
      </c>
      <c r="J806" s="162">
        <v>4.47</v>
      </c>
      <c r="K806" s="130">
        <v>85.0</v>
      </c>
      <c r="L806" s="164"/>
      <c r="M806" s="165"/>
      <c r="N806" s="162"/>
      <c r="O806" s="162"/>
      <c r="P806" s="162"/>
      <c r="Q806" s="166"/>
      <c r="S806" s="166"/>
      <c r="T806" s="163"/>
    </row>
    <row r="807" ht="15.75" customHeight="1">
      <c r="A807" s="130">
        <v>10566.0</v>
      </c>
      <c r="B807" s="130">
        <v>2.375</v>
      </c>
      <c r="C807" s="130">
        <v>0.4375</v>
      </c>
      <c r="D807" s="162">
        <v>5.43</v>
      </c>
      <c r="E807" s="162">
        <v>10.02</v>
      </c>
      <c r="F807" s="162">
        <v>13.02</v>
      </c>
      <c r="G807" s="162">
        <v>2.9865</v>
      </c>
      <c r="H807" s="162">
        <v>6.012</v>
      </c>
      <c r="I807" s="162">
        <v>3.9060000000000006</v>
      </c>
      <c r="J807" s="162">
        <v>2.99</v>
      </c>
      <c r="K807" s="130">
        <v>140.0</v>
      </c>
      <c r="L807" s="164"/>
      <c r="M807" s="165"/>
      <c r="N807" s="162"/>
      <c r="O807" s="162"/>
      <c r="P807" s="162"/>
      <c r="Q807" s="166"/>
      <c r="S807" s="166"/>
      <c r="T807" s="163"/>
    </row>
    <row r="808" ht="15.75" customHeight="1">
      <c r="A808" s="130">
        <v>10567.0</v>
      </c>
      <c r="B808" s="130">
        <v>2.25</v>
      </c>
      <c r="C808" s="130">
        <v>0.625</v>
      </c>
      <c r="D808" s="162">
        <v>4.84</v>
      </c>
      <c r="E808" s="162">
        <v>8.83</v>
      </c>
      <c r="F808" s="162">
        <v>11.91</v>
      </c>
      <c r="G808" s="162">
        <v>2.662</v>
      </c>
      <c r="H808" s="162">
        <v>5.298</v>
      </c>
      <c r="I808" s="162">
        <v>3.5730000000000004</v>
      </c>
      <c r="J808" s="162">
        <v>2.66</v>
      </c>
      <c r="K808" s="130">
        <v>205.0</v>
      </c>
      <c r="L808" s="164"/>
      <c r="M808" s="165"/>
      <c r="N808" s="162"/>
      <c r="O808" s="162"/>
      <c r="P808" s="162"/>
      <c r="Q808" s="166"/>
      <c r="S808" s="166"/>
      <c r="T808" s="163"/>
    </row>
    <row r="809" ht="15.75" customHeight="1">
      <c r="A809" s="130">
        <v>10571.0</v>
      </c>
      <c r="B809" s="130">
        <v>2.0</v>
      </c>
      <c r="C809" s="130">
        <v>0.5</v>
      </c>
      <c r="D809" s="162">
        <v>3.31</v>
      </c>
      <c r="E809" s="162">
        <v>6.38</v>
      </c>
      <c r="F809" s="162">
        <v>8.69</v>
      </c>
      <c r="G809" s="162">
        <v>1.8205000000000002</v>
      </c>
      <c r="H809" s="162">
        <v>3.828</v>
      </c>
      <c r="I809" s="162">
        <v>2.607</v>
      </c>
      <c r="J809" s="162">
        <v>1.82</v>
      </c>
      <c r="K809" s="130">
        <v>265.0</v>
      </c>
      <c r="L809" s="164"/>
      <c r="M809" s="165"/>
      <c r="N809" s="162"/>
      <c r="O809" s="162"/>
      <c r="P809" s="162"/>
      <c r="Q809" s="166"/>
      <c r="S809" s="166"/>
      <c r="T809" s="163"/>
    </row>
    <row r="810" ht="15.75" customHeight="1">
      <c r="A810" s="130">
        <v>10572.0</v>
      </c>
      <c r="B810" s="130">
        <v>2.0</v>
      </c>
      <c r="C810" s="130">
        <v>0.5</v>
      </c>
      <c r="D810" s="162">
        <v>3.31</v>
      </c>
      <c r="E810" s="162">
        <v>6.38</v>
      </c>
      <c r="F810" s="162">
        <v>8.69</v>
      </c>
      <c r="G810" s="162">
        <v>1.8205000000000002</v>
      </c>
      <c r="H810" s="162">
        <v>3.828</v>
      </c>
      <c r="I810" s="162">
        <v>2.607</v>
      </c>
      <c r="J810" s="162">
        <v>1.82</v>
      </c>
      <c r="K810" s="130">
        <v>270.0</v>
      </c>
      <c r="L810" s="164"/>
      <c r="M810" s="165"/>
      <c r="N810" s="162"/>
      <c r="O810" s="162"/>
      <c r="P810" s="162"/>
      <c r="Q810" s="166"/>
      <c r="S810" s="166"/>
      <c r="T810" s="163"/>
    </row>
    <row r="811" ht="15.75" customHeight="1">
      <c r="A811" s="130">
        <v>10573.0</v>
      </c>
      <c r="B811" s="130">
        <v>2.0</v>
      </c>
      <c r="C811" s="130">
        <v>0.625</v>
      </c>
      <c r="D811" s="162">
        <v>1.41</v>
      </c>
      <c r="E811" s="162">
        <v>3.41</v>
      </c>
      <c r="F811" s="162">
        <v>4.88</v>
      </c>
      <c r="G811" s="162">
        <v>0.7755</v>
      </c>
      <c r="H811" s="162">
        <v>2.046</v>
      </c>
      <c r="I811" s="162">
        <v>1.4640000000000002</v>
      </c>
      <c r="J811" s="162">
        <v>0.78</v>
      </c>
      <c r="K811" s="130">
        <v>340.0</v>
      </c>
      <c r="L811" s="164"/>
      <c r="M811" s="165"/>
      <c r="N811" s="162"/>
      <c r="O811" s="162"/>
      <c r="P811" s="162"/>
      <c r="Q811" s="166"/>
      <c r="S811" s="166"/>
      <c r="T811" s="163"/>
    </row>
    <row r="812" ht="15.75" customHeight="1">
      <c r="A812" s="130">
        <v>10574.0</v>
      </c>
      <c r="B812" s="130">
        <v>1.0</v>
      </c>
      <c r="C812" s="130">
        <v>0.5</v>
      </c>
      <c r="D812" s="162">
        <v>2.13</v>
      </c>
      <c r="E812" s="162">
        <v>4.58</v>
      </c>
      <c r="F812" s="162">
        <v>6.2</v>
      </c>
      <c r="G812" s="162">
        <v>1.1715</v>
      </c>
      <c r="H812" s="162">
        <v>2.7479999999999998</v>
      </c>
      <c r="I812" s="162">
        <v>1.8600000000000003</v>
      </c>
      <c r="J812" s="162">
        <v>1.17</v>
      </c>
      <c r="K812" s="130">
        <v>610.0</v>
      </c>
      <c r="L812" s="164"/>
      <c r="M812" s="165"/>
      <c r="N812" s="162"/>
      <c r="O812" s="162"/>
      <c r="P812" s="162"/>
      <c r="Q812" s="166"/>
      <c r="S812" s="166"/>
      <c r="T812" s="163"/>
    </row>
    <row r="813" ht="15.75" customHeight="1">
      <c r="A813" s="130">
        <v>10575.0</v>
      </c>
      <c r="B813" s="130">
        <v>1.0</v>
      </c>
      <c r="C813" s="130">
        <v>0.5</v>
      </c>
      <c r="D813" s="162">
        <v>2.13</v>
      </c>
      <c r="E813" s="162">
        <v>4.58</v>
      </c>
      <c r="F813" s="162">
        <v>6.2</v>
      </c>
      <c r="G813" s="162">
        <v>1.1715</v>
      </c>
      <c r="H813" s="162">
        <v>2.7479999999999998</v>
      </c>
      <c r="I813" s="162">
        <v>1.8600000000000003</v>
      </c>
      <c r="J813" s="162">
        <v>1.17</v>
      </c>
      <c r="K813" s="130">
        <v>665.0</v>
      </c>
      <c r="L813" s="164"/>
      <c r="M813" s="165"/>
      <c r="N813" s="162"/>
      <c r="O813" s="162"/>
      <c r="P813" s="162"/>
      <c r="Q813" s="166"/>
      <c r="S813" s="166"/>
      <c r="T813" s="163"/>
    </row>
    <row r="814" ht="15.75" customHeight="1">
      <c r="A814" s="130">
        <v>10578.0</v>
      </c>
      <c r="B814" s="130">
        <v>1.75</v>
      </c>
      <c r="C814" s="130">
        <v>0.5625</v>
      </c>
      <c r="D814" s="162">
        <v>3.55</v>
      </c>
      <c r="E814" s="162">
        <v>6.61</v>
      </c>
      <c r="F814" s="162">
        <v>8.89</v>
      </c>
      <c r="G814" s="162">
        <v>1.9525000000000001</v>
      </c>
      <c r="H814" s="162">
        <v>3.966</v>
      </c>
      <c r="I814" s="162">
        <v>2.6670000000000007</v>
      </c>
      <c r="J814" s="162">
        <v>1.95</v>
      </c>
      <c r="K814" s="130">
        <v>210.0</v>
      </c>
      <c r="L814" s="164"/>
      <c r="M814" s="165"/>
      <c r="N814" s="162"/>
      <c r="O814" s="162"/>
      <c r="P814" s="162"/>
      <c r="Q814" s="166"/>
      <c r="S814" s="166"/>
      <c r="T814" s="163"/>
    </row>
    <row r="815" ht="15.75" customHeight="1">
      <c r="A815" s="130">
        <v>10585.0</v>
      </c>
      <c r="B815" s="130">
        <v>1.0</v>
      </c>
      <c r="C815" s="130">
        <v>0.5</v>
      </c>
      <c r="D815" s="162">
        <v>2.13</v>
      </c>
      <c r="E815" s="162">
        <v>4.58</v>
      </c>
      <c r="F815" s="162">
        <v>6.2</v>
      </c>
      <c r="G815" s="162">
        <v>1.1715</v>
      </c>
      <c r="H815" s="162">
        <v>2.7479999999999998</v>
      </c>
      <c r="I815" s="162">
        <v>1.8600000000000003</v>
      </c>
      <c r="J815" s="162">
        <v>1.17</v>
      </c>
      <c r="K815" s="130">
        <v>665.0</v>
      </c>
      <c r="L815" s="164"/>
      <c r="M815" s="165"/>
      <c r="N815" s="162"/>
      <c r="O815" s="162"/>
      <c r="P815" s="162"/>
      <c r="Q815" s="166"/>
      <c r="S815" s="166"/>
      <c r="T815" s="163"/>
    </row>
    <row r="816" ht="15.75" customHeight="1">
      <c r="A816" s="130">
        <v>10586.0</v>
      </c>
      <c r="B816" s="130">
        <v>1.0</v>
      </c>
      <c r="C816" s="130">
        <v>0.5</v>
      </c>
      <c r="D816" s="162">
        <v>2.13</v>
      </c>
      <c r="E816" s="162">
        <v>4.58</v>
      </c>
      <c r="F816" s="162">
        <v>6.2</v>
      </c>
      <c r="G816" s="162">
        <v>1.1715</v>
      </c>
      <c r="H816" s="162">
        <v>2.7479999999999998</v>
      </c>
      <c r="I816" s="162">
        <v>1.8600000000000003</v>
      </c>
      <c r="J816" s="162">
        <v>1.17</v>
      </c>
      <c r="K816" s="130">
        <v>665.0</v>
      </c>
      <c r="L816" s="164"/>
      <c r="M816" s="165"/>
      <c r="N816" s="162"/>
      <c r="O816" s="162"/>
      <c r="P816" s="162"/>
      <c r="Q816" s="166"/>
      <c r="S816" s="166"/>
      <c r="T816" s="163"/>
    </row>
    <row r="817" ht="15.75" customHeight="1">
      <c r="A817" s="130">
        <v>10589.0</v>
      </c>
      <c r="B817" s="130">
        <v>2.0</v>
      </c>
      <c r="C817" s="130">
        <v>0.5</v>
      </c>
      <c r="D817" s="162">
        <v>3.31</v>
      </c>
      <c r="E817" s="162">
        <v>6.38</v>
      </c>
      <c r="F817" s="162">
        <v>8.69</v>
      </c>
      <c r="G817" s="162">
        <v>1.8205000000000002</v>
      </c>
      <c r="H817" s="162">
        <v>3.828</v>
      </c>
      <c r="I817" s="162">
        <v>2.607</v>
      </c>
      <c r="J817" s="162">
        <v>1.82</v>
      </c>
      <c r="K817" s="130">
        <v>270.0</v>
      </c>
      <c r="L817" s="164"/>
      <c r="M817" s="165"/>
      <c r="N817" s="162"/>
      <c r="O817" s="162"/>
      <c r="P817" s="162"/>
      <c r="Q817" s="166"/>
      <c r="S817" s="166"/>
      <c r="T817" s="163"/>
    </row>
    <row r="818" ht="15.75" customHeight="1">
      <c r="A818" s="130">
        <v>10590.0</v>
      </c>
      <c r="B818" s="130">
        <v>2.0</v>
      </c>
      <c r="C818" s="130">
        <v>0.5</v>
      </c>
      <c r="D818" s="162">
        <v>3.31</v>
      </c>
      <c r="E818" s="162">
        <v>6.38</v>
      </c>
      <c r="F818" s="162">
        <v>8.69</v>
      </c>
      <c r="G818" s="162">
        <v>1.8205000000000002</v>
      </c>
      <c r="H818" s="162">
        <v>3.828</v>
      </c>
      <c r="I818" s="162">
        <v>2.607</v>
      </c>
      <c r="J818" s="162">
        <v>1.82</v>
      </c>
      <c r="K818" s="130">
        <v>285.0</v>
      </c>
      <c r="L818" s="164"/>
      <c r="M818" s="165"/>
      <c r="N818" s="162"/>
      <c r="O818" s="162"/>
      <c r="P818" s="162"/>
      <c r="Q818" s="166"/>
      <c r="S818" s="166"/>
      <c r="T818" s="163"/>
    </row>
    <row r="819" ht="15.75" customHeight="1">
      <c r="A819" s="130">
        <v>10592.0</v>
      </c>
      <c r="B819" s="130">
        <v>0.875</v>
      </c>
      <c r="C819" s="130">
        <v>0.4375</v>
      </c>
      <c r="D819" s="162">
        <v>4.07</v>
      </c>
      <c r="E819" s="162">
        <v>7.61</v>
      </c>
      <c r="F819" s="162">
        <v>10.23</v>
      </c>
      <c r="G819" s="162">
        <v>2.2385</v>
      </c>
      <c r="H819" s="162">
        <v>4.566</v>
      </c>
      <c r="I819" s="162">
        <v>3.0690000000000004</v>
      </c>
      <c r="J819" s="162">
        <v>2.24</v>
      </c>
      <c r="K819" s="130">
        <v>340.0</v>
      </c>
      <c r="L819" s="164"/>
      <c r="M819" s="165"/>
      <c r="N819" s="162"/>
      <c r="O819" s="162"/>
      <c r="P819" s="162"/>
      <c r="Q819" s="166"/>
      <c r="S819" s="166"/>
      <c r="T819" s="163"/>
    </row>
    <row r="820" ht="15.75" customHeight="1">
      <c r="A820" s="130">
        <v>10593.0</v>
      </c>
      <c r="B820" s="130">
        <v>1.25</v>
      </c>
      <c r="C820" s="130">
        <v>0.4375</v>
      </c>
      <c r="D820" s="162">
        <v>5.26</v>
      </c>
      <c r="E820" s="162">
        <v>9.6</v>
      </c>
      <c r="F820" s="162">
        <v>12.74</v>
      </c>
      <c r="G820" s="162">
        <v>2.8930000000000002</v>
      </c>
      <c r="H820" s="162">
        <v>5.76</v>
      </c>
      <c r="I820" s="162">
        <v>3.8220000000000005</v>
      </c>
      <c r="J820" s="162">
        <v>2.89</v>
      </c>
      <c r="K820" s="130">
        <v>385.0</v>
      </c>
      <c r="L820" s="164"/>
      <c r="M820" s="165"/>
      <c r="N820" s="162"/>
      <c r="O820" s="162"/>
      <c r="P820" s="162"/>
      <c r="Q820" s="166"/>
      <c r="S820" s="166"/>
      <c r="T820" s="163"/>
    </row>
    <row r="821" ht="15.75" customHeight="1">
      <c r="A821" s="130">
        <v>10594.0</v>
      </c>
      <c r="B821" s="130">
        <v>1.25</v>
      </c>
      <c r="C821" s="130">
        <v>1.0</v>
      </c>
      <c r="D821" s="162">
        <v>6.6</v>
      </c>
      <c r="E821" s="162">
        <v>11.95</v>
      </c>
      <c r="F821" s="162">
        <v>15.47</v>
      </c>
      <c r="G821" s="162">
        <v>3.63</v>
      </c>
      <c r="H821" s="162">
        <v>7.169999999999999</v>
      </c>
      <c r="I821" s="162">
        <v>4.641000000000001</v>
      </c>
      <c r="J821" s="162">
        <v>3.63</v>
      </c>
      <c r="K821" s="130">
        <v>240.0</v>
      </c>
      <c r="L821" s="164"/>
      <c r="M821" s="165"/>
      <c r="N821" s="162"/>
      <c r="O821" s="162"/>
      <c r="P821" s="162"/>
      <c r="Q821" s="166"/>
      <c r="S821" s="166"/>
      <c r="T821" s="163"/>
    </row>
    <row r="822" ht="15.75" customHeight="1">
      <c r="A822" s="130">
        <v>10595.0</v>
      </c>
      <c r="B822" s="130">
        <v>1.25</v>
      </c>
      <c r="C822" s="130">
        <v>2.0</v>
      </c>
      <c r="D822" s="162">
        <v>9.24</v>
      </c>
      <c r="E822" s="162">
        <v>15.87</v>
      </c>
      <c r="F822" s="162">
        <v>20.4</v>
      </c>
      <c r="G822" s="162">
        <v>5.082000000000001</v>
      </c>
      <c r="H822" s="162">
        <v>9.521999999999998</v>
      </c>
      <c r="I822" s="162">
        <v>6.12</v>
      </c>
      <c r="J822" s="162">
        <v>5.08</v>
      </c>
      <c r="K822" s="130">
        <v>140.0</v>
      </c>
      <c r="L822" s="164"/>
      <c r="M822" s="165"/>
      <c r="N822" s="162"/>
      <c r="O822" s="162"/>
      <c r="P822" s="162"/>
      <c r="Q822" s="166"/>
      <c r="S822" s="166"/>
      <c r="T822" s="163"/>
    </row>
    <row r="823" ht="15.75" customHeight="1">
      <c r="A823" s="130">
        <v>10596.0</v>
      </c>
      <c r="B823" s="130">
        <v>2.375</v>
      </c>
      <c r="C823" s="130">
        <v>0.5625</v>
      </c>
      <c r="D823" s="162">
        <v>10.62</v>
      </c>
      <c r="E823" s="162">
        <v>18.06</v>
      </c>
      <c r="F823" s="162">
        <v>22.72</v>
      </c>
      <c r="G823" s="162">
        <v>5.841</v>
      </c>
      <c r="H823" s="162">
        <v>10.835999999999999</v>
      </c>
      <c r="I823" s="162">
        <v>6.816000000000001</v>
      </c>
      <c r="J823" s="162">
        <v>5.84</v>
      </c>
      <c r="K823" s="130">
        <v>160.0</v>
      </c>
      <c r="L823" s="164"/>
      <c r="M823" s="165"/>
      <c r="N823" s="162"/>
      <c r="O823" s="162"/>
      <c r="P823" s="162"/>
      <c r="Q823" s="166"/>
      <c r="S823" s="166"/>
      <c r="T823" s="163"/>
    </row>
    <row r="824" ht="15.75" customHeight="1">
      <c r="A824" s="130">
        <v>10599.0</v>
      </c>
      <c r="B824" s="130">
        <v>1.75</v>
      </c>
      <c r="C824" s="130">
        <v>0.75</v>
      </c>
      <c r="D824" s="162">
        <v>4.73</v>
      </c>
      <c r="E824" s="162">
        <v>9.03</v>
      </c>
      <c r="F824" s="162">
        <v>12.03</v>
      </c>
      <c r="G824" s="162">
        <v>2.6015000000000006</v>
      </c>
      <c r="H824" s="162">
        <v>5.417999999999999</v>
      </c>
      <c r="I824" s="162">
        <v>3.6090000000000004</v>
      </c>
      <c r="J824" s="162">
        <v>2.6</v>
      </c>
      <c r="K824" s="130">
        <v>265.0</v>
      </c>
      <c r="L824" s="164"/>
      <c r="M824" s="165"/>
      <c r="N824" s="162"/>
      <c r="O824" s="162"/>
      <c r="P824" s="162"/>
      <c r="Q824" s="166"/>
      <c r="S824" s="166"/>
      <c r="T824" s="163"/>
    </row>
    <row r="825" ht="15.75" customHeight="1">
      <c r="A825" s="130">
        <v>10600.0</v>
      </c>
      <c r="B825" s="130">
        <v>1.75</v>
      </c>
      <c r="C825" s="130">
        <v>0.75</v>
      </c>
      <c r="D825" s="162">
        <v>4.73</v>
      </c>
      <c r="E825" s="162">
        <v>9.03</v>
      </c>
      <c r="F825" s="162">
        <v>12.03</v>
      </c>
      <c r="G825" s="162">
        <v>2.6015000000000006</v>
      </c>
      <c r="H825" s="162">
        <v>5.417999999999999</v>
      </c>
      <c r="I825" s="162">
        <v>3.6090000000000004</v>
      </c>
      <c r="J825" s="162">
        <v>2.6</v>
      </c>
      <c r="K825" s="130">
        <v>220.0</v>
      </c>
      <c r="L825" s="164"/>
      <c r="M825" s="165"/>
      <c r="N825" s="162"/>
      <c r="O825" s="162"/>
      <c r="P825" s="162"/>
      <c r="Q825" s="166"/>
      <c r="S825" s="166"/>
      <c r="T825" s="163"/>
    </row>
    <row r="826" ht="15.75" customHeight="1">
      <c r="A826" s="130">
        <v>10602.0</v>
      </c>
      <c r="B826" s="130">
        <v>1.25</v>
      </c>
      <c r="C826" s="130">
        <v>0.4375</v>
      </c>
      <c r="D826" s="162">
        <v>5.26</v>
      </c>
      <c r="E826" s="162">
        <v>9.6</v>
      </c>
      <c r="F826" s="162">
        <v>12.74</v>
      </c>
      <c r="G826" s="162">
        <v>2.8930000000000002</v>
      </c>
      <c r="H826" s="162">
        <v>5.76</v>
      </c>
      <c r="I826" s="162">
        <v>3.8220000000000005</v>
      </c>
      <c r="J826" s="162">
        <v>2.89</v>
      </c>
      <c r="K826" s="130">
        <v>360.0</v>
      </c>
      <c r="L826" s="164"/>
      <c r="M826" s="165"/>
      <c r="N826" s="162"/>
      <c r="O826" s="162"/>
      <c r="P826" s="162"/>
      <c r="Q826" s="166"/>
      <c r="S826" s="166"/>
      <c r="T826" s="163"/>
    </row>
    <row r="827" ht="15.75" customHeight="1">
      <c r="A827" s="130">
        <v>10603.0</v>
      </c>
      <c r="B827" s="130">
        <v>1.25</v>
      </c>
      <c r="C827" s="130">
        <v>1.0</v>
      </c>
      <c r="D827" s="162">
        <v>6.6</v>
      </c>
      <c r="E827" s="162">
        <v>11.95</v>
      </c>
      <c r="F827" s="162">
        <v>15.47</v>
      </c>
      <c r="G827" s="162">
        <v>3.63</v>
      </c>
      <c r="H827" s="162">
        <v>7.169999999999999</v>
      </c>
      <c r="I827" s="162">
        <v>4.641000000000001</v>
      </c>
      <c r="J827" s="162">
        <v>3.63</v>
      </c>
      <c r="K827" s="130">
        <v>215.0</v>
      </c>
      <c r="L827" s="164"/>
      <c r="M827" s="165"/>
      <c r="N827" s="162"/>
      <c r="O827" s="162"/>
      <c r="P827" s="162"/>
      <c r="Q827" s="166"/>
      <c r="S827" s="166"/>
      <c r="T827" s="163"/>
    </row>
    <row r="828" ht="15.75" customHeight="1">
      <c r="A828" s="130">
        <v>10604.0</v>
      </c>
      <c r="B828" s="130">
        <v>1.25</v>
      </c>
      <c r="C828" s="130">
        <v>2.0</v>
      </c>
      <c r="D828" s="162">
        <v>9.24</v>
      </c>
      <c r="E828" s="162">
        <v>15.87</v>
      </c>
      <c r="F828" s="162">
        <v>20.4</v>
      </c>
      <c r="G828" s="162">
        <v>5.082000000000001</v>
      </c>
      <c r="H828" s="162">
        <v>9.521999999999998</v>
      </c>
      <c r="I828" s="162">
        <v>6.12</v>
      </c>
      <c r="J828" s="162">
        <v>5.08</v>
      </c>
      <c r="K828" s="130">
        <v>105.0</v>
      </c>
      <c r="L828" s="164"/>
      <c r="M828" s="165"/>
      <c r="N828" s="162"/>
      <c r="O828" s="162"/>
      <c r="P828" s="162"/>
      <c r="Q828" s="166"/>
      <c r="S828" s="166"/>
      <c r="T828" s="163"/>
    </row>
    <row r="829" ht="15.75" customHeight="1">
      <c r="A829" s="130">
        <v>10605.0</v>
      </c>
      <c r="B829" s="130">
        <v>2.375</v>
      </c>
      <c r="C829" s="130">
        <v>0.5625</v>
      </c>
      <c r="D829" s="162">
        <v>10.62</v>
      </c>
      <c r="E829" s="162">
        <v>18.06</v>
      </c>
      <c r="F829" s="162">
        <v>22.72</v>
      </c>
      <c r="G829" s="162">
        <v>5.841</v>
      </c>
      <c r="H829" s="162">
        <v>10.835999999999999</v>
      </c>
      <c r="I829" s="162">
        <v>6.816000000000001</v>
      </c>
      <c r="J829" s="162">
        <v>5.84</v>
      </c>
      <c r="K829" s="130">
        <v>150.0</v>
      </c>
      <c r="L829" s="164"/>
      <c r="M829" s="165"/>
      <c r="N829" s="162"/>
      <c r="O829" s="162"/>
      <c r="P829" s="162"/>
      <c r="Q829" s="166"/>
      <c r="S829" s="166"/>
      <c r="T829" s="163"/>
    </row>
    <row r="830" ht="15.75" customHeight="1">
      <c r="A830" s="130">
        <v>10606.0</v>
      </c>
      <c r="B830" s="130">
        <v>2.0</v>
      </c>
      <c r="C830" s="130">
        <v>0.25</v>
      </c>
      <c r="D830" s="162">
        <v>2.98</v>
      </c>
      <c r="E830" s="162">
        <v>6.01</v>
      </c>
      <c r="F830" s="162">
        <v>8.43</v>
      </c>
      <c r="G830" s="162">
        <v>1.639</v>
      </c>
      <c r="H830" s="162">
        <v>3.606</v>
      </c>
      <c r="I830" s="162">
        <v>2.5290000000000004</v>
      </c>
      <c r="J830" s="162">
        <v>1.64</v>
      </c>
      <c r="K830" s="130">
        <v>360.0</v>
      </c>
      <c r="L830" s="164"/>
      <c r="M830" s="165"/>
      <c r="N830" s="162"/>
      <c r="O830" s="162"/>
      <c r="P830" s="162"/>
      <c r="Q830" s="166"/>
      <c r="S830" s="166"/>
      <c r="T830" s="163"/>
    </row>
    <row r="831" ht="15.75" customHeight="1">
      <c r="A831" s="130">
        <v>10608.0</v>
      </c>
      <c r="B831" s="130">
        <v>1.625</v>
      </c>
      <c r="C831" s="130">
        <v>0.375</v>
      </c>
      <c r="D831" s="162">
        <v>3.14</v>
      </c>
      <c r="E831" s="162">
        <v>6.29</v>
      </c>
      <c r="F831" s="162">
        <v>8.57</v>
      </c>
      <c r="G831" s="162">
        <v>1.7270000000000003</v>
      </c>
      <c r="H831" s="162">
        <v>3.774</v>
      </c>
      <c r="I831" s="162">
        <v>2.5710000000000006</v>
      </c>
      <c r="J831" s="162">
        <v>1.73</v>
      </c>
      <c r="K831" s="130">
        <v>285.0</v>
      </c>
      <c r="L831" s="164"/>
      <c r="M831" s="165"/>
      <c r="N831" s="162"/>
      <c r="O831" s="162"/>
      <c r="P831" s="162"/>
      <c r="Q831" s="166"/>
      <c r="S831" s="166"/>
      <c r="T831" s="163"/>
    </row>
    <row r="832" ht="15.75" customHeight="1">
      <c r="A832" s="130">
        <v>10609.0</v>
      </c>
      <c r="B832" s="130">
        <v>2.375</v>
      </c>
      <c r="C832" s="130">
        <v>0.5</v>
      </c>
      <c r="D832" s="162">
        <v>5.14</v>
      </c>
      <c r="E832" s="162">
        <v>9.36</v>
      </c>
      <c r="F832" s="162">
        <v>12.42</v>
      </c>
      <c r="G832" s="162">
        <v>2.827</v>
      </c>
      <c r="H832" s="162">
        <v>5.616</v>
      </c>
      <c r="I832" s="162">
        <v>3.7260000000000004</v>
      </c>
      <c r="J832" s="162">
        <v>2.83</v>
      </c>
      <c r="K832" s="130">
        <v>185.0</v>
      </c>
      <c r="L832" s="164"/>
      <c r="M832" s="165"/>
      <c r="N832" s="162"/>
      <c r="O832" s="162"/>
      <c r="P832" s="162"/>
      <c r="Q832" s="166"/>
      <c r="S832" s="166"/>
      <c r="T832" s="163"/>
    </row>
    <row r="833" ht="15.75" customHeight="1">
      <c r="A833" s="130">
        <v>10610.0</v>
      </c>
      <c r="B833" s="130">
        <v>2.375</v>
      </c>
      <c r="C833" s="130">
        <v>0.5</v>
      </c>
      <c r="D833" s="162">
        <v>5.14</v>
      </c>
      <c r="E833" s="162">
        <v>9.36</v>
      </c>
      <c r="F833" s="162">
        <v>12.42</v>
      </c>
      <c r="G833" s="162">
        <v>2.827</v>
      </c>
      <c r="H833" s="162">
        <v>5.616</v>
      </c>
      <c r="I833" s="162">
        <v>3.7260000000000004</v>
      </c>
      <c r="J833" s="162">
        <v>2.83</v>
      </c>
      <c r="K833" s="130">
        <v>170.0</v>
      </c>
      <c r="L833" s="164"/>
      <c r="M833" s="165"/>
      <c r="N833" s="162"/>
      <c r="O833" s="162"/>
      <c r="P833" s="162"/>
      <c r="Q833" s="166"/>
      <c r="S833" s="166"/>
      <c r="T833" s="163"/>
    </row>
    <row r="834" ht="15.75" customHeight="1">
      <c r="A834" s="130">
        <v>10613.0</v>
      </c>
      <c r="B834" s="130">
        <v>2.25</v>
      </c>
      <c r="C834" s="130">
        <v>0.375</v>
      </c>
      <c r="D834" s="162">
        <v>6.2</v>
      </c>
      <c r="E834" s="162">
        <v>11.56</v>
      </c>
      <c r="F834" s="162">
        <v>15.32</v>
      </c>
      <c r="G834" s="162">
        <v>3.4100000000000006</v>
      </c>
      <c r="H834" s="162">
        <v>6.936</v>
      </c>
      <c r="I834" s="162">
        <v>4.596000000000001</v>
      </c>
      <c r="J834" s="162">
        <v>3.41</v>
      </c>
      <c r="K834" s="130">
        <v>175.0</v>
      </c>
      <c r="L834" s="164"/>
      <c r="M834" s="165"/>
      <c r="N834" s="162"/>
      <c r="O834" s="162"/>
      <c r="P834" s="162"/>
      <c r="Q834" s="166"/>
      <c r="S834" s="166"/>
      <c r="T834" s="163"/>
    </row>
    <row r="835" ht="15.75" customHeight="1">
      <c r="A835" s="130">
        <v>10616.0</v>
      </c>
      <c r="B835" s="130">
        <v>2.375</v>
      </c>
      <c r="C835" s="130">
        <v>0.5</v>
      </c>
      <c r="D835" s="162">
        <v>4.44</v>
      </c>
      <c r="E835" s="162">
        <v>8.46</v>
      </c>
      <c r="F835" s="162">
        <v>11.22</v>
      </c>
      <c r="G835" s="162">
        <v>2.4420000000000006</v>
      </c>
      <c r="H835" s="162">
        <v>5.0760000000000005</v>
      </c>
      <c r="I835" s="162">
        <v>3.3660000000000005</v>
      </c>
      <c r="J835" s="162">
        <v>2.44</v>
      </c>
      <c r="K835" s="130">
        <v>225.0</v>
      </c>
      <c r="L835" s="164"/>
      <c r="M835" s="165"/>
      <c r="N835" s="162"/>
      <c r="O835" s="162"/>
      <c r="P835" s="162"/>
      <c r="Q835" s="166"/>
      <c r="S835" s="166"/>
      <c r="T835" s="163"/>
    </row>
    <row r="836" ht="15.75" customHeight="1">
      <c r="A836" s="130">
        <v>10617.0</v>
      </c>
      <c r="B836" s="130">
        <v>1.25</v>
      </c>
      <c r="C836" s="130">
        <v>0.375</v>
      </c>
      <c r="D836" s="162">
        <v>2.45</v>
      </c>
      <c r="E836" s="162">
        <v>5.15</v>
      </c>
      <c r="F836" s="162">
        <v>7.25</v>
      </c>
      <c r="G836" s="162">
        <v>1.3475000000000001</v>
      </c>
      <c r="H836" s="162">
        <v>3.0900000000000003</v>
      </c>
      <c r="I836" s="162">
        <v>2.1750000000000003</v>
      </c>
      <c r="J836" s="162">
        <v>1.35</v>
      </c>
      <c r="K836" s="130">
        <v>410.0</v>
      </c>
      <c r="L836" s="164"/>
      <c r="M836" s="165"/>
      <c r="N836" s="162"/>
      <c r="O836" s="162"/>
      <c r="P836" s="162"/>
      <c r="Q836" s="166"/>
      <c r="S836" s="166"/>
      <c r="T836" s="163"/>
    </row>
    <row r="837" ht="15.75" customHeight="1">
      <c r="A837" s="130">
        <v>10618.0</v>
      </c>
      <c r="B837" s="130">
        <v>1.25</v>
      </c>
      <c r="C837" s="130">
        <v>0.375</v>
      </c>
      <c r="D837" s="162">
        <v>2.45</v>
      </c>
      <c r="E837" s="162">
        <v>5.15</v>
      </c>
      <c r="F837" s="162">
        <v>7.25</v>
      </c>
      <c r="G837" s="162">
        <v>1.3475000000000001</v>
      </c>
      <c r="H837" s="162">
        <v>3.0900000000000003</v>
      </c>
      <c r="I837" s="162">
        <v>2.1750000000000003</v>
      </c>
      <c r="J837" s="162">
        <v>1.35</v>
      </c>
      <c r="K837" s="130">
        <v>420.0</v>
      </c>
      <c r="L837" s="164"/>
      <c r="M837" s="165"/>
      <c r="N837" s="162"/>
      <c r="O837" s="162"/>
      <c r="P837" s="162"/>
      <c r="Q837" s="166"/>
      <c r="S837" s="166"/>
      <c r="T837" s="163"/>
    </row>
    <row r="838" ht="15.75" customHeight="1">
      <c r="A838" s="130">
        <v>10619.0</v>
      </c>
      <c r="B838" s="130">
        <v>1.25</v>
      </c>
      <c r="C838" s="130">
        <v>1.25</v>
      </c>
      <c r="D838" s="162">
        <v>5.34</v>
      </c>
      <c r="E838" s="162">
        <v>10.08</v>
      </c>
      <c r="F838" s="162">
        <v>13.44</v>
      </c>
      <c r="G838" s="162">
        <v>2.9370000000000003</v>
      </c>
      <c r="H838" s="162">
        <v>6.048</v>
      </c>
      <c r="I838" s="162">
        <v>4.032</v>
      </c>
      <c r="J838" s="162">
        <v>2.94</v>
      </c>
      <c r="K838" s="130">
        <v>225.0</v>
      </c>
      <c r="L838" s="164"/>
      <c r="M838" s="165"/>
      <c r="N838" s="162"/>
      <c r="O838" s="162"/>
      <c r="P838" s="162"/>
      <c r="Q838" s="166"/>
      <c r="S838" s="166"/>
      <c r="T838" s="163"/>
    </row>
    <row r="839" ht="15.75" customHeight="1">
      <c r="A839" s="130">
        <v>10620.0</v>
      </c>
      <c r="B839" s="130">
        <v>1.25</v>
      </c>
      <c r="C839" s="130">
        <v>1.25</v>
      </c>
      <c r="D839" s="162">
        <v>5.34</v>
      </c>
      <c r="E839" s="162">
        <v>10.08</v>
      </c>
      <c r="F839" s="162">
        <v>13.44</v>
      </c>
      <c r="G839" s="162">
        <v>2.9370000000000003</v>
      </c>
      <c r="H839" s="162">
        <v>6.048</v>
      </c>
      <c r="I839" s="162">
        <v>4.032</v>
      </c>
      <c r="J839" s="162">
        <v>2.94</v>
      </c>
      <c r="K839" s="130">
        <v>140.0</v>
      </c>
      <c r="L839" s="164"/>
      <c r="M839" s="165"/>
      <c r="N839" s="162"/>
      <c r="O839" s="162"/>
      <c r="P839" s="162"/>
      <c r="Q839" s="166"/>
      <c r="S839" s="166"/>
      <c r="T839" s="163"/>
    </row>
    <row r="840" ht="15.75" customHeight="1">
      <c r="A840" s="130">
        <v>10621.0</v>
      </c>
      <c r="B840" s="130">
        <v>1.25</v>
      </c>
      <c r="C840" s="130">
        <v>1.5625</v>
      </c>
      <c r="D840" s="162">
        <v>6.47</v>
      </c>
      <c r="E840" s="162">
        <v>12.05</v>
      </c>
      <c r="F840" s="162">
        <v>16.12</v>
      </c>
      <c r="G840" s="162">
        <v>3.5585</v>
      </c>
      <c r="H840" s="162">
        <v>7.23</v>
      </c>
      <c r="I840" s="162">
        <v>4.836000000000001</v>
      </c>
      <c r="J840" s="162">
        <v>3.56</v>
      </c>
      <c r="K840" s="130">
        <v>220.0</v>
      </c>
      <c r="L840" s="164"/>
      <c r="M840" s="165"/>
      <c r="N840" s="162"/>
      <c r="O840" s="162"/>
      <c r="P840" s="162"/>
      <c r="Q840" s="166"/>
      <c r="S840" s="166"/>
      <c r="T840" s="163"/>
    </row>
    <row r="841" ht="15.75" customHeight="1">
      <c r="A841" s="130">
        <v>10622.0</v>
      </c>
      <c r="B841" s="130">
        <v>1.25</v>
      </c>
      <c r="C841" s="130">
        <v>1.5625</v>
      </c>
      <c r="D841" s="162">
        <v>6.47</v>
      </c>
      <c r="E841" s="162">
        <v>12.05</v>
      </c>
      <c r="F841" s="162">
        <v>16.12</v>
      </c>
      <c r="G841" s="162">
        <v>3.5585</v>
      </c>
      <c r="H841" s="162">
        <v>7.23</v>
      </c>
      <c r="I841" s="162">
        <v>4.836000000000001</v>
      </c>
      <c r="J841" s="162">
        <v>3.56</v>
      </c>
      <c r="K841" s="130">
        <v>205.0</v>
      </c>
      <c r="L841" s="164"/>
      <c r="M841" s="165"/>
      <c r="N841" s="162"/>
      <c r="O841" s="162"/>
      <c r="P841" s="162"/>
      <c r="Q841" s="166"/>
      <c r="S841" s="166"/>
      <c r="T841" s="163"/>
    </row>
    <row r="842" ht="15.75" customHeight="1">
      <c r="A842" s="130">
        <v>10623.0</v>
      </c>
      <c r="B842" s="130">
        <v>1.75</v>
      </c>
      <c r="C842" s="130">
        <v>2.25</v>
      </c>
      <c r="D842" s="162">
        <v>11.0</v>
      </c>
      <c r="E842" s="162">
        <v>20.18</v>
      </c>
      <c r="F842" s="162">
        <v>25.96</v>
      </c>
      <c r="G842" s="162">
        <v>6.050000000000001</v>
      </c>
      <c r="H842" s="162">
        <v>12.107999999999999</v>
      </c>
      <c r="I842" s="162">
        <v>7.788000000000001</v>
      </c>
      <c r="J842" s="162">
        <v>6.05</v>
      </c>
      <c r="K842" s="130">
        <v>80.0</v>
      </c>
      <c r="L842" s="164"/>
      <c r="M842" s="165"/>
      <c r="N842" s="162"/>
      <c r="O842" s="162"/>
      <c r="P842" s="162"/>
      <c r="Q842" s="166"/>
      <c r="S842" s="166"/>
      <c r="T842" s="163"/>
    </row>
    <row r="843" ht="15.75" customHeight="1">
      <c r="A843" s="130">
        <v>10624.0</v>
      </c>
      <c r="B843" s="130">
        <v>1.75</v>
      </c>
      <c r="C843" s="130">
        <v>2.25</v>
      </c>
      <c r="D843" s="162">
        <v>11.0</v>
      </c>
      <c r="E843" s="162">
        <v>20.18</v>
      </c>
      <c r="F843" s="162">
        <v>25.96</v>
      </c>
      <c r="G843" s="162">
        <v>6.050000000000001</v>
      </c>
      <c r="H843" s="162">
        <v>12.107999999999999</v>
      </c>
      <c r="I843" s="162">
        <v>7.788000000000001</v>
      </c>
      <c r="J843" s="162">
        <v>6.05</v>
      </c>
      <c r="K843" s="130">
        <v>80.0</v>
      </c>
      <c r="L843" s="164"/>
      <c r="M843" s="165"/>
      <c r="N843" s="162"/>
      <c r="O843" s="162"/>
      <c r="P843" s="162"/>
      <c r="Q843" s="166"/>
      <c r="S843" s="166"/>
      <c r="T843" s="163"/>
    </row>
    <row r="844" ht="15.75" customHeight="1">
      <c r="A844" s="130">
        <v>10625.0</v>
      </c>
      <c r="B844" s="130">
        <v>1.125</v>
      </c>
      <c r="C844" s="130">
        <v>1.3125</v>
      </c>
      <c r="D844" s="162">
        <v>1.67</v>
      </c>
      <c r="E844" s="162">
        <v>3.93</v>
      </c>
      <c r="F844" s="162">
        <v>5.38</v>
      </c>
      <c r="G844" s="162">
        <v>0.9185</v>
      </c>
      <c r="H844" s="162">
        <v>2.358</v>
      </c>
      <c r="I844" s="162">
        <v>1.614</v>
      </c>
      <c r="J844" s="162">
        <v>0.92</v>
      </c>
      <c r="K844" s="130">
        <v>310.0</v>
      </c>
      <c r="L844" s="164"/>
      <c r="M844" s="165"/>
      <c r="N844" s="162"/>
      <c r="O844" s="162"/>
      <c r="P844" s="162"/>
      <c r="Q844" s="166"/>
      <c r="S844" s="166"/>
      <c r="T844" s="163"/>
    </row>
    <row r="845" ht="15.75" customHeight="1">
      <c r="A845" s="130">
        <v>10627.0</v>
      </c>
      <c r="B845" s="130">
        <v>2.5</v>
      </c>
      <c r="C845" s="130">
        <v>1.5</v>
      </c>
      <c r="D845" s="162">
        <v>7.17</v>
      </c>
      <c r="E845" s="162">
        <v>12.77</v>
      </c>
      <c r="F845" s="162">
        <v>16.55</v>
      </c>
      <c r="G845" s="162">
        <v>3.9435000000000002</v>
      </c>
      <c r="H845" s="162">
        <v>7.661999999999999</v>
      </c>
      <c r="I845" s="162">
        <v>4.965000000000001</v>
      </c>
      <c r="J845" s="162">
        <v>3.94</v>
      </c>
      <c r="K845" s="130">
        <v>85.0</v>
      </c>
      <c r="L845" s="164"/>
      <c r="M845" s="165"/>
      <c r="N845" s="162"/>
      <c r="O845" s="162"/>
      <c r="P845" s="162"/>
      <c r="Q845" s="166"/>
      <c r="S845" s="166"/>
      <c r="T845" s="163"/>
    </row>
    <row r="846" ht="15.75" customHeight="1">
      <c r="A846" s="130">
        <v>10637.0</v>
      </c>
      <c r="B846" s="130">
        <v>1.625</v>
      </c>
      <c r="C846" s="130">
        <v>0.5625</v>
      </c>
      <c r="D846" s="162">
        <v>3.51</v>
      </c>
      <c r="E846" s="162">
        <v>6.58</v>
      </c>
      <c r="F846" s="162">
        <v>8.89</v>
      </c>
      <c r="G846" s="162">
        <v>1.9305</v>
      </c>
      <c r="H846" s="162">
        <v>3.948</v>
      </c>
      <c r="I846" s="162">
        <v>2.6670000000000007</v>
      </c>
      <c r="J846" s="162">
        <v>1.93</v>
      </c>
      <c r="K846" s="130">
        <v>250.0</v>
      </c>
      <c r="L846" s="164"/>
      <c r="M846" s="165"/>
      <c r="N846" s="162"/>
      <c r="O846" s="162"/>
      <c r="P846" s="162"/>
      <c r="Q846" s="166"/>
      <c r="S846" s="166"/>
      <c r="T846" s="163"/>
    </row>
    <row r="847" ht="15.75" customHeight="1">
      <c r="A847" s="130">
        <v>10641.0</v>
      </c>
      <c r="B847" s="130">
        <v>3.5</v>
      </c>
      <c r="C847" s="130">
        <v>1.0</v>
      </c>
      <c r="D847" s="162">
        <v>8.73</v>
      </c>
      <c r="E847" s="162">
        <v>15.21</v>
      </c>
      <c r="F847" s="162">
        <v>19.52</v>
      </c>
      <c r="G847" s="162">
        <v>4.801500000000001</v>
      </c>
      <c r="H847" s="162">
        <v>9.126</v>
      </c>
      <c r="I847" s="162">
        <v>5.856000000000001</v>
      </c>
      <c r="J847" s="162">
        <v>4.8</v>
      </c>
      <c r="K847" s="130">
        <v>85.0</v>
      </c>
      <c r="L847" s="164"/>
      <c r="M847" s="165"/>
      <c r="N847" s="162"/>
      <c r="O847" s="162"/>
      <c r="P847" s="162"/>
      <c r="Q847" s="166"/>
      <c r="S847" s="166"/>
      <c r="T847" s="163"/>
    </row>
    <row r="848" ht="15.75" customHeight="1">
      <c r="A848" s="130">
        <v>10642.0</v>
      </c>
      <c r="B848" s="130">
        <v>1.75</v>
      </c>
      <c r="C848" s="130">
        <v>1.4375</v>
      </c>
      <c r="D848" s="162">
        <v>5.41</v>
      </c>
      <c r="E848" s="162">
        <v>10.06</v>
      </c>
      <c r="F848" s="162">
        <v>13.2</v>
      </c>
      <c r="G848" s="162">
        <v>2.9755000000000003</v>
      </c>
      <c r="H848" s="162">
        <v>6.0360000000000005</v>
      </c>
      <c r="I848" s="162">
        <v>3.9600000000000004</v>
      </c>
      <c r="J848" s="162">
        <v>2.98</v>
      </c>
      <c r="K848" s="130">
        <v>150.0</v>
      </c>
      <c r="L848" s="164"/>
      <c r="M848" s="165"/>
      <c r="N848" s="162"/>
      <c r="O848" s="162"/>
      <c r="P848" s="162"/>
      <c r="Q848" s="166"/>
      <c r="S848" s="166"/>
      <c r="T848" s="163"/>
    </row>
    <row r="849" ht="15.75" customHeight="1">
      <c r="A849" s="130">
        <v>10643.0</v>
      </c>
      <c r="B849" s="130">
        <v>1.25</v>
      </c>
      <c r="C849" s="130">
        <v>0.625</v>
      </c>
      <c r="D849" s="162">
        <v>4.93</v>
      </c>
      <c r="E849" s="162">
        <v>9.39</v>
      </c>
      <c r="F849" s="162">
        <v>12.32</v>
      </c>
      <c r="G849" s="162">
        <v>2.7115</v>
      </c>
      <c r="H849" s="162">
        <v>5.634</v>
      </c>
      <c r="I849" s="162">
        <v>3.6960000000000006</v>
      </c>
      <c r="J849" s="162">
        <v>2.71</v>
      </c>
      <c r="K849" s="130">
        <v>435.0</v>
      </c>
      <c r="L849" s="164"/>
      <c r="M849" s="165"/>
      <c r="N849" s="162"/>
      <c r="O849" s="162"/>
      <c r="P849" s="162"/>
      <c r="Q849" s="166"/>
      <c r="S849" s="166"/>
      <c r="T849" s="163"/>
    </row>
    <row r="850" ht="15.75" customHeight="1">
      <c r="A850" s="130">
        <v>10644.0</v>
      </c>
      <c r="B850" s="130">
        <v>1.75</v>
      </c>
      <c r="C850" s="130">
        <v>0.625</v>
      </c>
      <c r="D850" s="162">
        <v>7.12</v>
      </c>
      <c r="E850" s="162">
        <v>12.63</v>
      </c>
      <c r="F850" s="162">
        <v>16.3</v>
      </c>
      <c r="G850" s="162">
        <v>3.9160000000000004</v>
      </c>
      <c r="H850" s="162">
        <v>7.578</v>
      </c>
      <c r="I850" s="162">
        <v>4.890000000000001</v>
      </c>
      <c r="J850" s="162">
        <v>3.92</v>
      </c>
      <c r="K850" s="130">
        <v>210.0</v>
      </c>
      <c r="L850" s="164"/>
      <c r="M850" s="165"/>
      <c r="N850" s="162"/>
      <c r="O850" s="162"/>
      <c r="P850" s="162"/>
      <c r="Q850" s="166"/>
      <c r="S850" s="166"/>
      <c r="T850" s="163"/>
    </row>
    <row r="851" ht="15.75" customHeight="1">
      <c r="A851" s="130">
        <v>10647.0</v>
      </c>
      <c r="B851" s="130">
        <v>1.25</v>
      </c>
      <c r="C851" s="130">
        <v>0.5</v>
      </c>
      <c r="D851" s="162">
        <v>2.33</v>
      </c>
      <c r="E851" s="162">
        <v>4.98</v>
      </c>
      <c r="F851" s="162">
        <v>6.93</v>
      </c>
      <c r="G851" s="162">
        <v>1.2815</v>
      </c>
      <c r="H851" s="162">
        <v>2.988</v>
      </c>
      <c r="I851" s="162">
        <v>2.079</v>
      </c>
      <c r="J851" s="162">
        <v>1.28</v>
      </c>
      <c r="K851" s="130">
        <v>395.0</v>
      </c>
      <c r="L851" s="164"/>
      <c r="M851" s="165"/>
      <c r="N851" s="162"/>
      <c r="O851" s="162"/>
      <c r="P851" s="162"/>
      <c r="Q851" s="166"/>
      <c r="S851" s="166"/>
      <c r="T851" s="163"/>
    </row>
    <row r="852" ht="15.75" customHeight="1">
      <c r="A852" s="130">
        <v>10649.0</v>
      </c>
      <c r="B852" s="130">
        <v>1.625</v>
      </c>
      <c r="C852" s="130">
        <v>0.5625</v>
      </c>
      <c r="D852" s="162">
        <v>4.31</v>
      </c>
      <c r="E852" s="162">
        <v>8.2</v>
      </c>
      <c r="F852" s="162">
        <v>10.92</v>
      </c>
      <c r="G852" s="162">
        <v>2.3705</v>
      </c>
      <c r="H852" s="162">
        <v>4.919999999999999</v>
      </c>
      <c r="I852" s="162">
        <v>3.2760000000000002</v>
      </c>
      <c r="J852" s="162">
        <v>2.37</v>
      </c>
      <c r="K852" s="130">
        <v>375.0</v>
      </c>
      <c r="L852" s="164"/>
      <c r="M852" s="165"/>
      <c r="N852" s="162"/>
      <c r="O852" s="162"/>
      <c r="P852" s="162"/>
      <c r="Q852" s="166"/>
      <c r="S852" s="166"/>
      <c r="T852" s="163"/>
    </row>
    <row r="853" ht="15.75" customHeight="1">
      <c r="A853" s="130">
        <v>10650.0</v>
      </c>
      <c r="B853" s="130">
        <v>1.625</v>
      </c>
      <c r="C853" s="130">
        <v>0.5625</v>
      </c>
      <c r="D853" s="162">
        <v>4.61</v>
      </c>
      <c r="E853" s="162">
        <v>8.61</v>
      </c>
      <c r="F853" s="162">
        <v>11.59</v>
      </c>
      <c r="G853" s="162">
        <v>2.5355000000000003</v>
      </c>
      <c r="H853" s="162">
        <v>5.1659999999999995</v>
      </c>
      <c r="I853" s="162">
        <v>3.4770000000000003</v>
      </c>
      <c r="J853" s="162">
        <v>2.54</v>
      </c>
      <c r="K853" s="130">
        <v>300.0</v>
      </c>
      <c r="L853" s="164"/>
      <c r="M853" s="165"/>
      <c r="N853" s="162"/>
      <c r="O853" s="162"/>
      <c r="P853" s="162"/>
      <c r="Q853" s="166"/>
      <c r="S853" s="166"/>
      <c r="T853" s="163"/>
    </row>
    <row r="854" ht="15.75" customHeight="1">
      <c r="A854" s="130">
        <v>10651.0</v>
      </c>
      <c r="B854" s="130">
        <v>1.25</v>
      </c>
      <c r="C854" s="130">
        <v>0.75</v>
      </c>
      <c r="D854" s="162">
        <v>3.82</v>
      </c>
      <c r="E854" s="162">
        <v>7.24</v>
      </c>
      <c r="F854" s="162">
        <v>9.74</v>
      </c>
      <c r="G854" s="162">
        <v>2.101</v>
      </c>
      <c r="H854" s="162">
        <v>4.344</v>
      </c>
      <c r="I854" s="162">
        <v>2.9220000000000006</v>
      </c>
      <c r="J854" s="162">
        <v>2.1</v>
      </c>
      <c r="K854" s="130">
        <v>295.0</v>
      </c>
      <c r="L854" s="164"/>
      <c r="M854" s="165"/>
      <c r="N854" s="162"/>
      <c r="O854" s="162"/>
      <c r="P854" s="162"/>
      <c r="Q854" s="166"/>
      <c r="S854" s="166"/>
      <c r="T854" s="163"/>
    </row>
    <row r="855" ht="15.75" customHeight="1">
      <c r="A855" s="130">
        <v>10652.0</v>
      </c>
      <c r="B855" s="130">
        <v>1.25</v>
      </c>
      <c r="C855" s="130">
        <v>0.75</v>
      </c>
      <c r="D855" s="162">
        <v>3.82</v>
      </c>
      <c r="E855" s="162">
        <v>7.24</v>
      </c>
      <c r="F855" s="162">
        <v>9.74</v>
      </c>
      <c r="G855" s="162">
        <v>2.101</v>
      </c>
      <c r="H855" s="162">
        <v>4.344</v>
      </c>
      <c r="I855" s="162">
        <v>2.9220000000000006</v>
      </c>
      <c r="J855" s="162">
        <v>2.1</v>
      </c>
      <c r="K855" s="130">
        <v>300.0</v>
      </c>
      <c r="L855" s="164"/>
      <c r="M855" s="165"/>
      <c r="N855" s="162"/>
      <c r="O855" s="162"/>
      <c r="P855" s="162"/>
      <c r="Q855" s="166"/>
      <c r="S855" s="166"/>
      <c r="T855" s="163"/>
    </row>
    <row r="856" ht="15.75" customHeight="1">
      <c r="A856" s="130">
        <v>10653.0</v>
      </c>
      <c r="B856" s="130">
        <v>1.75</v>
      </c>
      <c r="C856" s="130">
        <v>0.75</v>
      </c>
      <c r="D856" s="162">
        <v>4.79</v>
      </c>
      <c r="E856" s="162">
        <v>8.78</v>
      </c>
      <c r="F856" s="162">
        <v>11.69</v>
      </c>
      <c r="G856" s="162">
        <v>2.6345</v>
      </c>
      <c r="H856" s="162">
        <v>5.268</v>
      </c>
      <c r="I856" s="162">
        <v>3.5070000000000006</v>
      </c>
      <c r="J856" s="162">
        <v>2.63</v>
      </c>
      <c r="K856" s="130">
        <v>220.0</v>
      </c>
      <c r="L856" s="164"/>
      <c r="M856" s="165"/>
      <c r="N856" s="162"/>
      <c r="O856" s="162"/>
      <c r="P856" s="162"/>
      <c r="Q856" s="166"/>
      <c r="S856" s="166"/>
      <c r="T856" s="163"/>
    </row>
    <row r="857" ht="15.75" customHeight="1">
      <c r="A857" s="130">
        <v>10654.0</v>
      </c>
      <c r="B857" s="130">
        <v>1.75</v>
      </c>
      <c r="C857" s="130">
        <v>0.75</v>
      </c>
      <c r="D857" s="162">
        <v>4.79</v>
      </c>
      <c r="E857" s="162">
        <v>8.78</v>
      </c>
      <c r="F857" s="162">
        <v>11.45</v>
      </c>
      <c r="G857" s="162">
        <v>2.6345</v>
      </c>
      <c r="H857" s="162">
        <v>5.268</v>
      </c>
      <c r="I857" s="162">
        <v>3.4350000000000005</v>
      </c>
      <c r="J857" s="162">
        <v>2.63</v>
      </c>
      <c r="K857" s="130">
        <v>200.0</v>
      </c>
      <c r="L857" s="164"/>
      <c r="M857" s="165"/>
      <c r="N857" s="162"/>
      <c r="O857" s="162"/>
      <c r="P857" s="162"/>
      <c r="Q857" s="166"/>
      <c r="S857" s="166"/>
      <c r="T857" s="163"/>
    </row>
    <row r="858" ht="15.75" customHeight="1">
      <c r="A858" s="130">
        <v>10655.0</v>
      </c>
      <c r="B858" s="130">
        <v>2.25</v>
      </c>
      <c r="C858" s="130">
        <v>0.75</v>
      </c>
      <c r="D858" s="162">
        <v>6.12</v>
      </c>
      <c r="E858" s="162">
        <v>11.5</v>
      </c>
      <c r="F858" s="162">
        <v>15.08</v>
      </c>
      <c r="G858" s="162">
        <v>3.3660000000000005</v>
      </c>
      <c r="H858" s="162">
        <v>6.8999999999999995</v>
      </c>
      <c r="I858" s="162">
        <v>4.524000000000001</v>
      </c>
      <c r="J858" s="162">
        <v>3.37</v>
      </c>
      <c r="K858" s="130">
        <v>165.0</v>
      </c>
      <c r="L858" s="164"/>
      <c r="M858" s="165"/>
      <c r="N858" s="162"/>
      <c r="O858" s="162"/>
      <c r="P858" s="162"/>
      <c r="Q858" s="166"/>
      <c r="S858" s="166"/>
      <c r="T858" s="163"/>
    </row>
    <row r="859" ht="15.75" customHeight="1">
      <c r="A859" s="130">
        <v>10659.0</v>
      </c>
      <c r="B859" s="130">
        <v>0.75</v>
      </c>
      <c r="C859" s="130">
        <v>1.8125</v>
      </c>
      <c r="D859" s="162">
        <v>3.97</v>
      </c>
      <c r="E859" s="162">
        <v>7.56</v>
      </c>
      <c r="F859" s="162">
        <v>10.16</v>
      </c>
      <c r="G859" s="162">
        <v>2.1835000000000004</v>
      </c>
      <c r="H859" s="162">
        <v>4.536</v>
      </c>
      <c r="I859" s="162">
        <v>3.0480000000000005</v>
      </c>
      <c r="J859" s="162">
        <v>2.18</v>
      </c>
      <c r="K859" s="130">
        <v>360.0</v>
      </c>
      <c r="L859" s="164"/>
      <c r="M859" s="165"/>
      <c r="N859" s="162"/>
      <c r="O859" s="162"/>
      <c r="P859" s="162"/>
      <c r="Q859" s="166"/>
      <c r="S859" s="166"/>
      <c r="T859" s="163"/>
    </row>
    <row r="860" ht="15.75" customHeight="1">
      <c r="A860" s="130">
        <v>10660.0</v>
      </c>
      <c r="B860" s="130">
        <v>0.75</v>
      </c>
      <c r="C860" s="130">
        <v>1.8125</v>
      </c>
      <c r="D860" s="162">
        <v>3.97</v>
      </c>
      <c r="E860" s="162">
        <v>7.56</v>
      </c>
      <c r="F860" s="162">
        <v>10.16</v>
      </c>
      <c r="G860" s="162">
        <v>2.1835000000000004</v>
      </c>
      <c r="H860" s="162">
        <v>4.536</v>
      </c>
      <c r="I860" s="162">
        <v>3.0480000000000005</v>
      </c>
      <c r="J860" s="162">
        <v>2.18</v>
      </c>
      <c r="K860" s="130">
        <v>360.0</v>
      </c>
      <c r="L860" s="164"/>
      <c r="M860" s="165"/>
      <c r="N860" s="162"/>
      <c r="O860" s="162"/>
      <c r="P860" s="162"/>
      <c r="Q860" s="166"/>
      <c r="S860" s="166"/>
      <c r="T860" s="163"/>
    </row>
    <row r="861" ht="15.75" customHeight="1">
      <c r="A861" s="130">
        <v>10665.0</v>
      </c>
      <c r="B861" s="130">
        <v>1.75</v>
      </c>
      <c r="C861" s="130">
        <v>0.5</v>
      </c>
      <c r="D861" s="162">
        <v>4.56</v>
      </c>
      <c r="E861" s="162">
        <v>8.47</v>
      </c>
      <c r="F861" s="162">
        <v>11.4</v>
      </c>
      <c r="G861" s="162">
        <v>2.508</v>
      </c>
      <c r="H861" s="162">
        <v>5.082</v>
      </c>
      <c r="I861" s="162">
        <v>3.420000000000001</v>
      </c>
      <c r="J861" s="162">
        <v>2.51</v>
      </c>
      <c r="K861" s="130">
        <v>285.0</v>
      </c>
      <c r="L861" s="164"/>
      <c r="M861" s="165"/>
      <c r="N861" s="162"/>
      <c r="O861" s="162"/>
      <c r="P861" s="162"/>
      <c r="Q861" s="166"/>
      <c r="S861" s="166"/>
      <c r="T861" s="163"/>
    </row>
    <row r="862" ht="15.75" customHeight="1">
      <c r="A862" s="130">
        <v>10666.0</v>
      </c>
      <c r="B862" s="130">
        <v>1.625</v>
      </c>
      <c r="C862" s="130">
        <v>0.5625</v>
      </c>
      <c r="D862" s="162">
        <v>4.08</v>
      </c>
      <c r="E862" s="162">
        <v>7.61</v>
      </c>
      <c r="F862" s="162">
        <v>10.23</v>
      </c>
      <c r="G862" s="162">
        <v>2.244</v>
      </c>
      <c r="H862" s="162">
        <v>4.566</v>
      </c>
      <c r="I862" s="162">
        <v>3.0690000000000004</v>
      </c>
      <c r="J862" s="162">
        <v>2.24</v>
      </c>
      <c r="K862" s="130">
        <v>300.0</v>
      </c>
      <c r="L862" s="164"/>
      <c r="M862" s="165"/>
      <c r="N862" s="162"/>
      <c r="O862" s="162"/>
      <c r="P862" s="162"/>
      <c r="Q862" s="166"/>
      <c r="S862" s="166"/>
      <c r="T862" s="163"/>
    </row>
    <row r="863" ht="15.75" customHeight="1">
      <c r="A863" s="130">
        <v>10667.0</v>
      </c>
      <c r="B863" s="130">
        <v>1.625</v>
      </c>
      <c r="C863" s="130">
        <v>0.5625</v>
      </c>
      <c r="D863" s="162">
        <v>4.31</v>
      </c>
      <c r="E863" s="162">
        <v>8.2</v>
      </c>
      <c r="F863" s="162">
        <v>10.92</v>
      </c>
      <c r="G863" s="162">
        <v>2.3705</v>
      </c>
      <c r="H863" s="162">
        <v>4.919999999999999</v>
      </c>
      <c r="I863" s="162">
        <v>3.2760000000000002</v>
      </c>
      <c r="J863" s="162">
        <v>2.37</v>
      </c>
      <c r="K863" s="130">
        <v>320.0</v>
      </c>
      <c r="L863" s="164"/>
      <c r="M863" s="165"/>
      <c r="N863" s="162"/>
      <c r="O863" s="162"/>
      <c r="P863" s="162"/>
      <c r="Q863" s="166"/>
      <c r="S863" s="166"/>
      <c r="T863" s="163"/>
    </row>
    <row r="864" ht="15.75" customHeight="1">
      <c r="A864" s="130">
        <v>10668.0</v>
      </c>
      <c r="B864" s="130">
        <v>1.25</v>
      </c>
      <c r="C864" s="130">
        <v>0.6875</v>
      </c>
      <c r="D864" s="162">
        <v>3.83</v>
      </c>
      <c r="E864" s="162">
        <v>7.98</v>
      </c>
      <c r="F864" s="162">
        <v>10.99</v>
      </c>
      <c r="G864" s="162">
        <v>2.1065</v>
      </c>
      <c r="H864" s="162">
        <v>4.788</v>
      </c>
      <c r="I864" s="162">
        <v>3.2970000000000006</v>
      </c>
      <c r="J864" s="162">
        <v>2.11</v>
      </c>
      <c r="K864" s="130">
        <v>310.0</v>
      </c>
      <c r="L864" s="164"/>
      <c r="M864" s="165"/>
      <c r="N864" s="162"/>
      <c r="O864" s="162"/>
      <c r="P864" s="162"/>
      <c r="Q864" s="166"/>
      <c r="S864" s="166"/>
      <c r="T864" s="163"/>
    </row>
    <row r="865" ht="15.75" customHeight="1">
      <c r="A865" s="130">
        <v>10669.0</v>
      </c>
      <c r="B865" s="130">
        <v>1.5</v>
      </c>
      <c r="C865" s="130">
        <v>1.0</v>
      </c>
      <c r="D865" s="162">
        <v>5.3</v>
      </c>
      <c r="E865" s="162">
        <v>9.93</v>
      </c>
      <c r="F865" s="162">
        <v>13.21</v>
      </c>
      <c r="G865" s="162">
        <v>2.915</v>
      </c>
      <c r="H865" s="162">
        <v>5.957999999999999</v>
      </c>
      <c r="I865" s="162">
        <v>3.963000000000001</v>
      </c>
      <c r="J865" s="162">
        <v>2.92</v>
      </c>
      <c r="K865" s="130">
        <v>155.0</v>
      </c>
      <c r="L865" s="164"/>
      <c r="M865" s="165"/>
      <c r="N865" s="162"/>
      <c r="O865" s="162"/>
      <c r="P865" s="162"/>
      <c r="Q865" s="166"/>
      <c r="S865" s="166"/>
      <c r="T865" s="163"/>
    </row>
    <row r="866" ht="15.75" customHeight="1">
      <c r="A866" s="130">
        <v>10671.0</v>
      </c>
      <c r="B866" s="130">
        <v>1.5</v>
      </c>
      <c r="C866" s="130">
        <v>0.4375</v>
      </c>
      <c r="D866" s="162">
        <v>4.21</v>
      </c>
      <c r="E866" s="162">
        <v>8.04</v>
      </c>
      <c r="F866" s="162">
        <v>10.94</v>
      </c>
      <c r="G866" s="162">
        <v>2.3155</v>
      </c>
      <c r="H866" s="162">
        <v>4.823999999999999</v>
      </c>
      <c r="I866" s="162">
        <v>3.2820000000000005</v>
      </c>
      <c r="J866" s="162">
        <v>2.32</v>
      </c>
      <c r="K866" s="130">
        <v>315.0</v>
      </c>
      <c r="L866" s="164"/>
      <c r="M866" s="165"/>
      <c r="N866" s="162"/>
      <c r="O866" s="162"/>
      <c r="P866" s="162"/>
      <c r="Q866" s="166"/>
      <c r="S866" s="166"/>
      <c r="T866" s="163"/>
    </row>
    <row r="867" ht="15.75" customHeight="1">
      <c r="A867" s="130">
        <v>10672.0</v>
      </c>
      <c r="B867" s="130">
        <v>1.5</v>
      </c>
      <c r="C867" s="130">
        <v>0.4375</v>
      </c>
      <c r="D867" s="162">
        <v>4.21</v>
      </c>
      <c r="E867" s="162">
        <v>8.04</v>
      </c>
      <c r="F867" s="162">
        <v>10.94</v>
      </c>
      <c r="G867" s="162">
        <v>2.3155</v>
      </c>
      <c r="H867" s="162">
        <v>4.823999999999999</v>
      </c>
      <c r="I867" s="162">
        <v>3.2820000000000005</v>
      </c>
      <c r="J867" s="162">
        <v>2.32</v>
      </c>
      <c r="K867" s="130">
        <v>320.0</v>
      </c>
      <c r="L867" s="164"/>
      <c r="M867" s="165"/>
      <c r="N867" s="162"/>
      <c r="O867" s="162"/>
      <c r="P867" s="162"/>
      <c r="Q867" s="166"/>
      <c r="S867" s="166"/>
      <c r="T867" s="163"/>
    </row>
    <row r="868" ht="15.75" customHeight="1">
      <c r="A868" s="130">
        <v>10673.0</v>
      </c>
      <c r="B868" s="130">
        <v>2.125</v>
      </c>
      <c r="C868" s="130">
        <v>0.4375</v>
      </c>
      <c r="D868" s="162">
        <v>6.86</v>
      </c>
      <c r="E868" s="162">
        <v>12.29</v>
      </c>
      <c r="F868" s="162">
        <v>15.92</v>
      </c>
      <c r="G868" s="162">
        <v>3.7730000000000006</v>
      </c>
      <c r="H868" s="162">
        <v>7.373999999999999</v>
      </c>
      <c r="I868" s="162">
        <v>4.776000000000001</v>
      </c>
      <c r="J868" s="162">
        <v>3.77</v>
      </c>
      <c r="K868" s="130">
        <v>180.0</v>
      </c>
      <c r="L868" s="164"/>
      <c r="M868" s="165"/>
      <c r="N868" s="162"/>
      <c r="O868" s="162"/>
      <c r="P868" s="162"/>
      <c r="Q868" s="166"/>
      <c r="S868" s="166"/>
      <c r="T868" s="163"/>
    </row>
    <row r="869" ht="15.75" customHeight="1">
      <c r="A869" s="130">
        <v>10674.0</v>
      </c>
      <c r="B869" s="130">
        <v>2.125</v>
      </c>
      <c r="C869" s="130">
        <v>0.4375</v>
      </c>
      <c r="D869" s="162">
        <v>6.86</v>
      </c>
      <c r="E869" s="162">
        <v>12.29</v>
      </c>
      <c r="F869" s="162">
        <v>15.92</v>
      </c>
      <c r="G869" s="162">
        <v>3.7730000000000006</v>
      </c>
      <c r="H869" s="162">
        <v>7.373999999999999</v>
      </c>
      <c r="I869" s="162">
        <v>4.776000000000001</v>
      </c>
      <c r="J869" s="162">
        <v>3.77</v>
      </c>
      <c r="K869" s="130">
        <v>170.0</v>
      </c>
      <c r="L869" s="164"/>
      <c r="M869" s="165"/>
      <c r="N869" s="162"/>
      <c r="O869" s="162"/>
      <c r="P869" s="162"/>
      <c r="Q869" s="166"/>
      <c r="S869" s="166"/>
      <c r="T869" s="163"/>
    </row>
    <row r="870" ht="15.75" customHeight="1">
      <c r="A870" s="130">
        <v>10675.0</v>
      </c>
      <c r="B870" s="130">
        <v>1.75</v>
      </c>
      <c r="C870" s="130">
        <v>0.5</v>
      </c>
      <c r="D870" s="162">
        <v>4.56</v>
      </c>
      <c r="E870" s="162">
        <v>8.47</v>
      </c>
      <c r="F870" s="162">
        <v>11.4</v>
      </c>
      <c r="G870" s="162">
        <v>2.508</v>
      </c>
      <c r="H870" s="162">
        <v>5.082</v>
      </c>
      <c r="I870" s="162">
        <v>3.420000000000001</v>
      </c>
      <c r="J870" s="162">
        <v>2.51</v>
      </c>
      <c r="K870" s="130">
        <v>260.0</v>
      </c>
      <c r="L870" s="164"/>
      <c r="M870" s="165"/>
      <c r="N870" s="162"/>
      <c r="O870" s="162"/>
      <c r="P870" s="162"/>
      <c r="Q870" s="166"/>
      <c r="S870" s="166"/>
      <c r="T870" s="163"/>
    </row>
    <row r="871" ht="15.75" customHeight="1">
      <c r="A871" s="130">
        <v>10676.0</v>
      </c>
      <c r="B871" s="130">
        <v>1.25</v>
      </c>
      <c r="C871" s="130">
        <v>0.4375</v>
      </c>
      <c r="D871" s="162">
        <v>2.65</v>
      </c>
      <c r="E871" s="162">
        <v>5.5</v>
      </c>
      <c r="F871" s="162">
        <v>7.57</v>
      </c>
      <c r="G871" s="162">
        <v>1.4575</v>
      </c>
      <c r="H871" s="162">
        <v>3.3</v>
      </c>
      <c r="I871" s="162">
        <v>2.2710000000000004</v>
      </c>
      <c r="J871" s="162">
        <v>1.46</v>
      </c>
      <c r="K871" s="130">
        <v>555.0</v>
      </c>
      <c r="L871" s="164"/>
      <c r="M871" s="165"/>
      <c r="N871" s="162"/>
      <c r="O871" s="162"/>
      <c r="P871" s="162"/>
      <c r="Q871" s="166"/>
      <c r="S871" s="166"/>
      <c r="T871" s="163"/>
    </row>
    <row r="872" ht="15.75" customHeight="1">
      <c r="A872" s="130">
        <v>10677.0</v>
      </c>
      <c r="B872" s="130">
        <v>1.25</v>
      </c>
      <c r="C872" s="130">
        <v>0.4375</v>
      </c>
      <c r="D872" s="162">
        <v>2.65</v>
      </c>
      <c r="E872" s="162">
        <v>5.5</v>
      </c>
      <c r="F872" s="162">
        <v>7.57</v>
      </c>
      <c r="G872" s="162">
        <v>1.4575</v>
      </c>
      <c r="H872" s="162">
        <v>3.3</v>
      </c>
      <c r="I872" s="162">
        <v>2.2710000000000004</v>
      </c>
      <c r="J872" s="162">
        <v>1.46</v>
      </c>
      <c r="K872" s="130">
        <v>480.0</v>
      </c>
      <c r="L872" s="164"/>
      <c r="M872" s="165"/>
      <c r="N872" s="162"/>
      <c r="O872" s="162"/>
      <c r="P872" s="162"/>
      <c r="Q872" s="166"/>
      <c r="S872" s="166"/>
      <c r="T872" s="163"/>
    </row>
    <row r="873" ht="15.75" customHeight="1">
      <c r="A873" s="130">
        <v>10678.0</v>
      </c>
      <c r="B873" s="130">
        <v>1.25</v>
      </c>
      <c r="C873" s="130">
        <v>0.4375</v>
      </c>
      <c r="D873" s="162">
        <v>2.65</v>
      </c>
      <c r="E873" s="162">
        <v>5.5</v>
      </c>
      <c r="F873" s="162">
        <v>7.57</v>
      </c>
      <c r="G873" s="162">
        <v>1.4575</v>
      </c>
      <c r="H873" s="162">
        <v>3.3</v>
      </c>
      <c r="I873" s="162">
        <v>2.2710000000000004</v>
      </c>
      <c r="J873" s="162">
        <v>1.46</v>
      </c>
      <c r="K873" s="130">
        <v>510.0</v>
      </c>
      <c r="L873" s="164"/>
      <c r="M873" s="165"/>
      <c r="N873" s="162"/>
      <c r="O873" s="162"/>
      <c r="P873" s="162"/>
      <c r="Q873" s="166"/>
      <c r="S873" s="166"/>
      <c r="T873" s="163"/>
    </row>
    <row r="874" ht="15.75" customHeight="1">
      <c r="A874" s="130">
        <v>10679.0</v>
      </c>
      <c r="B874" s="130">
        <v>1.25</v>
      </c>
      <c r="C874" s="130">
        <v>0.4375</v>
      </c>
      <c r="D874" s="162">
        <v>2.65</v>
      </c>
      <c r="E874" s="162">
        <v>5.5</v>
      </c>
      <c r="F874" s="162">
        <v>7.57</v>
      </c>
      <c r="G874" s="162">
        <v>1.4575</v>
      </c>
      <c r="H874" s="162">
        <v>3.3</v>
      </c>
      <c r="I874" s="162">
        <v>2.2710000000000004</v>
      </c>
      <c r="J874" s="162">
        <v>1.46</v>
      </c>
      <c r="K874" s="130">
        <v>550.0</v>
      </c>
      <c r="L874" s="164"/>
      <c r="M874" s="165"/>
      <c r="N874" s="162"/>
      <c r="O874" s="162"/>
      <c r="P874" s="162"/>
      <c r="Q874" s="166"/>
      <c r="S874" s="166"/>
      <c r="T874" s="163"/>
    </row>
    <row r="875" ht="15.75" customHeight="1">
      <c r="A875" s="130">
        <v>10680.0</v>
      </c>
      <c r="B875" s="130">
        <v>1.25</v>
      </c>
      <c r="C875" s="130">
        <v>0.4375</v>
      </c>
      <c r="D875" s="162">
        <v>2.65</v>
      </c>
      <c r="E875" s="162">
        <v>5.5</v>
      </c>
      <c r="F875" s="162">
        <v>7.57</v>
      </c>
      <c r="G875" s="162">
        <v>1.4575</v>
      </c>
      <c r="H875" s="162">
        <v>3.3</v>
      </c>
      <c r="I875" s="162">
        <v>2.2710000000000004</v>
      </c>
      <c r="J875" s="162">
        <v>1.46</v>
      </c>
      <c r="K875" s="130">
        <v>490.0</v>
      </c>
      <c r="L875" s="164"/>
      <c r="M875" s="165"/>
      <c r="N875" s="162"/>
      <c r="O875" s="162"/>
      <c r="P875" s="162"/>
      <c r="Q875" s="166"/>
      <c r="S875" s="166"/>
      <c r="T875" s="163"/>
    </row>
    <row r="876" ht="15.75" customHeight="1">
      <c r="A876" s="130">
        <v>10681.0</v>
      </c>
      <c r="B876" s="130">
        <v>1.25</v>
      </c>
      <c r="C876" s="130">
        <v>0.4375</v>
      </c>
      <c r="D876" s="162">
        <v>3.1</v>
      </c>
      <c r="E876" s="162">
        <v>6.06</v>
      </c>
      <c r="F876" s="162">
        <v>8.31</v>
      </c>
      <c r="G876" s="162">
        <v>1.7050000000000003</v>
      </c>
      <c r="H876" s="162">
        <v>3.6359999999999997</v>
      </c>
      <c r="I876" s="162">
        <v>2.4930000000000003</v>
      </c>
      <c r="J876" s="162">
        <v>1.71</v>
      </c>
      <c r="K876" s="130">
        <v>380.0</v>
      </c>
      <c r="L876" s="164"/>
      <c r="M876" s="165"/>
      <c r="N876" s="162"/>
      <c r="O876" s="162"/>
      <c r="P876" s="162"/>
      <c r="Q876" s="166"/>
      <c r="S876" s="166"/>
      <c r="T876" s="163"/>
    </row>
    <row r="877" ht="15.75" customHeight="1">
      <c r="A877" s="130">
        <v>10682.0</v>
      </c>
      <c r="B877" s="130">
        <v>1.25</v>
      </c>
      <c r="C877" s="130">
        <v>0.4375</v>
      </c>
      <c r="D877" s="162">
        <v>3.1</v>
      </c>
      <c r="E877" s="162">
        <v>6.22</v>
      </c>
      <c r="F877" s="162">
        <v>8.48</v>
      </c>
      <c r="G877" s="162">
        <v>1.7050000000000003</v>
      </c>
      <c r="H877" s="162">
        <v>3.7319999999999998</v>
      </c>
      <c r="I877" s="162">
        <v>2.5440000000000005</v>
      </c>
      <c r="J877" s="162">
        <v>1.71</v>
      </c>
      <c r="K877" s="130">
        <v>475.0</v>
      </c>
      <c r="L877" s="164"/>
      <c r="M877" s="165"/>
      <c r="N877" s="162"/>
      <c r="O877" s="162"/>
      <c r="P877" s="162"/>
      <c r="Q877" s="166"/>
      <c r="S877" s="166"/>
      <c r="T877" s="163"/>
    </row>
    <row r="878" ht="15.75" customHeight="1">
      <c r="A878" s="130">
        <v>10683.0</v>
      </c>
      <c r="B878" s="130">
        <v>1.625</v>
      </c>
      <c r="C878" s="130">
        <v>0.6875</v>
      </c>
      <c r="D878" s="162">
        <v>4.53</v>
      </c>
      <c r="E878" s="162">
        <v>8.54</v>
      </c>
      <c r="F878" s="162">
        <v>11.51</v>
      </c>
      <c r="G878" s="162">
        <v>2.4915000000000003</v>
      </c>
      <c r="H878" s="162">
        <v>5.124</v>
      </c>
      <c r="I878" s="162">
        <v>3.4530000000000003</v>
      </c>
      <c r="J878" s="162">
        <v>2.49</v>
      </c>
      <c r="K878" s="130">
        <v>200.0</v>
      </c>
      <c r="L878" s="164"/>
      <c r="M878" s="165"/>
      <c r="N878" s="162"/>
      <c r="O878" s="162"/>
      <c r="P878" s="162"/>
      <c r="Q878" s="166"/>
      <c r="S878" s="166"/>
      <c r="T878" s="163"/>
    </row>
    <row r="879" ht="15.75" customHeight="1">
      <c r="A879" s="130">
        <v>10684.0</v>
      </c>
      <c r="B879" s="130">
        <v>1.625</v>
      </c>
      <c r="C879" s="130">
        <v>0.6875</v>
      </c>
      <c r="D879" s="162">
        <v>4.53</v>
      </c>
      <c r="E879" s="162">
        <v>8.54</v>
      </c>
      <c r="F879" s="162">
        <v>11.51</v>
      </c>
      <c r="G879" s="162">
        <v>2.4915000000000003</v>
      </c>
      <c r="H879" s="162">
        <v>5.124</v>
      </c>
      <c r="I879" s="162">
        <v>3.4530000000000003</v>
      </c>
      <c r="J879" s="162">
        <v>2.49</v>
      </c>
      <c r="K879" s="130">
        <v>210.0</v>
      </c>
      <c r="L879" s="164"/>
      <c r="M879" s="165"/>
      <c r="N879" s="162"/>
      <c r="O879" s="162"/>
      <c r="P879" s="162"/>
      <c r="Q879" s="166"/>
      <c r="S879" s="166"/>
      <c r="T879" s="163"/>
    </row>
    <row r="880" ht="15.75" customHeight="1">
      <c r="A880" s="130">
        <v>10685.0</v>
      </c>
      <c r="B880" s="130">
        <v>1.625</v>
      </c>
      <c r="C880" s="130">
        <v>0.6875</v>
      </c>
      <c r="D880" s="162">
        <v>4.53</v>
      </c>
      <c r="E880" s="162">
        <v>8.54</v>
      </c>
      <c r="F880" s="162">
        <v>11.51</v>
      </c>
      <c r="G880" s="162">
        <v>2.4915000000000003</v>
      </c>
      <c r="H880" s="162">
        <v>5.124</v>
      </c>
      <c r="I880" s="162">
        <v>3.4530000000000003</v>
      </c>
      <c r="J880" s="162">
        <v>2.49</v>
      </c>
      <c r="K880" s="130">
        <v>170.0</v>
      </c>
      <c r="L880" s="164"/>
      <c r="M880" s="165"/>
      <c r="N880" s="162"/>
      <c r="O880" s="162"/>
      <c r="P880" s="162"/>
      <c r="Q880" s="166"/>
      <c r="S880" s="166"/>
      <c r="T880" s="163"/>
    </row>
    <row r="881" ht="15.75" customHeight="1">
      <c r="A881" s="130">
        <v>10686.0</v>
      </c>
      <c r="B881" s="130">
        <v>1.625</v>
      </c>
      <c r="C881" s="130">
        <v>0.6875</v>
      </c>
      <c r="D881" s="162">
        <v>4.53</v>
      </c>
      <c r="E881" s="162">
        <v>8.54</v>
      </c>
      <c r="F881" s="162">
        <v>11.51</v>
      </c>
      <c r="G881" s="162">
        <v>2.4915000000000003</v>
      </c>
      <c r="H881" s="162">
        <v>5.124</v>
      </c>
      <c r="I881" s="162">
        <v>3.4530000000000003</v>
      </c>
      <c r="J881" s="162">
        <v>2.49</v>
      </c>
      <c r="K881" s="130">
        <v>210.0</v>
      </c>
      <c r="L881" s="164"/>
      <c r="M881" s="165"/>
      <c r="N881" s="162"/>
      <c r="O881" s="162"/>
      <c r="P881" s="162"/>
      <c r="Q881" s="166"/>
      <c r="S881" s="166"/>
      <c r="T881" s="163"/>
    </row>
    <row r="882" ht="15.75" customHeight="1">
      <c r="A882" s="130">
        <v>10687.0</v>
      </c>
      <c r="B882" s="130">
        <v>1.625</v>
      </c>
      <c r="C882" s="130">
        <v>0.6875</v>
      </c>
      <c r="D882" s="162">
        <v>4.53</v>
      </c>
      <c r="E882" s="162">
        <v>8.54</v>
      </c>
      <c r="F882" s="162">
        <v>11.51</v>
      </c>
      <c r="G882" s="162">
        <v>2.4915000000000003</v>
      </c>
      <c r="H882" s="162">
        <v>5.124</v>
      </c>
      <c r="I882" s="162">
        <v>3.4530000000000003</v>
      </c>
      <c r="J882" s="162">
        <v>2.49</v>
      </c>
      <c r="K882" s="130">
        <v>190.0</v>
      </c>
      <c r="L882" s="164"/>
      <c r="M882" s="165"/>
      <c r="N882" s="162"/>
      <c r="O882" s="162"/>
      <c r="P882" s="162"/>
      <c r="Q882" s="166"/>
      <c r="S882" s="166"/>
      <c r="T882" s="163"/>
    </row>
    <row r="883" ht="15.75" customHeight="1">
      <c r="A883" s="130">
        <v>10688.0</v>
      </c>
      <c r="B883" s="130">
        <v>1.625</v>
      </c>
      <c r="C883" s="130">
        <v>0.6875</v>
      </c>
      <c r="D883" s="162">
        <v>5.1</v>
      </c>
      <c r="E883" s="162">
        <v>9.41</v>
      </c>
      <c r="F883" s="162">
        <v>12.42</v>
      </c>
      <c r="G883" s="162">
        <v>2.805</v>
      </c>
      <c r="H883" s="162">
        <v>5.646</v>
      </c>
      <c r="I883" s="162">
        <v>3.7260000000000004</v>
      </c>
      <c r="J883" s="162">
        <v>2.81</v>
      </c>
      <c r="K883" s="130">
        <v>125.0</v>
      </c>
      <c r="L883" s="164"/>
      <c r="M883" s="165"/>
      <c r="N883" s="162"/>
      <c r="O883" s="162"/>
      <c r="P883" s="162"/>
      <c r="Q883" s="166"/>
      <c r="S883" s="166"/>
      <c r="T883" s="163"/>
    </row>
    <row r="884" ht="15.75" customHeight="1">
      <c r="A884" s="130">
        <v>10689.0</v>
      </c>
      <c r="B884" s="130">
        <v>1.625</v>
      </c>
      <c r="C884" s="130">
        <v>0.6875</v>
      </c>
      <c r="D884" s="162">
        <v>5.1</v>
      </c>
      <c r="E884" s="162">
        <v>9.41</v>
      </c>
      <c r="F884" s="162">
        <v>12.42</v>
      </c>
      <c r="G884" s="162">
        <v>2.805</v>
      </c>
      <c r="H884" s="162">
        <v>5.646</v>
      </c>
      <c r="I884" s="162">
        <v>3.7260000000000004</v>
      </c>
      <c r="J884" s="162">
        <v>2.81</v>
      </c>
      <c r="K884" s="130">
        <v>215.0</v>
      </c>
      <c r="L884" s="164"/>
      <c r="M884" s="165"/>
      <c r="N884" s="162"/>
      <c r="O884" s="162"/>
      <c r="P884" s="162"/>
      <c r="Q884" s="166"/>
      <c r="S884" s="166"/>
      <c r="T884" s="163"/>
    </row>
    <row r="885" ht="15.75" customHeight="1">
      <c r="A885" s="130">
        <v>10690.0</v>
      </c>
      <c r="B885" s="130">
        <v>1.0</v>
      </c>
      <c r="C885" s="130">
        <v>1.0</v>
      </c>
      <c r="D885" s="162">
        <v>3.56</v>
      </c>
      <c r="E885" s="162">
        <v>6.73</v>
      </c>
      <c r="F885" s="162">
        <v>9.18</v>
      </c>
      <c r="G885" s="162">
        <v>1.9580000000000002</v>
      </c>
      <c r="H885" s="162">
        <v>4.038</v>
      </c>
      <c r="I885" s="162">
        <v>2.7540000000000004</v>
      </c>
      <c r="J885" s="162">
        <v>1.96</v>
      </c>
      <c r="K885" s="130">
        <v>330.0</v>
      </c>
      <c r="L885" s="164"/>
      <c r="M885" s="165"/>
      <c r="N885" s="162"/>
      <c r="O885" s="162"/>
      <c r="P885" s="162"/>
      <c r="Q885" s="166"/>
      <c r="S885" s="166"/>
      <c r="T885" s="163"/>
    </row>
    <row r="886" ht="15.75" customHeight="1">
      <c r="A886" s="130">
        <v>10691.0</v>
      </c>
      <c r="B886" s="130">
        <v>1.6875</v>
      </c>
      <c r="C886" s="130">
        <v>1.375</v>
      </c>
      <c r="D886" s="162">
        <v>4.63</v>
      </c>
      <c r="E886" s="162">
        <v>8.59</v>
      </c>
      <c r="F886" s="162">
        <v>11.61</v>
      </c>
      <c r="G886" s="162">
        <v>2.5465</v>
      </c>
      <c r="H886" s="162">
        <v>5.154</v>
      </c>
      <c r="I886" s="162">
        <v>3.4830000000000005</v>
      </c>
      <c r="J886" s="162">
        <v>2.55</v>
      </c>
      <c r="K886" s="130">
        <v>170.0</v>
      </c>
      <c r="L886" s="164"/>
      <c r="M886" s="165"/>
      <c r="N886" s="162"/>
      <c r="O886" s="162"/>
      <c r="P886" s="162"/>
      <c r="Q886" s="166"/>
      <c r="S886" s="166"/>
      <c r="T886" s="163"/>
    </row>
    <row r="887" ht="15.75" customHeight="1">
      <c r="A887" s="130">
        <v>10692.0</v>
      </c>
      <c r="B887" s="130">
        <v>1.75</v>
      </c>
      <c r="C887" s="130">
        <v>1.4375</v>
      </c>
      <c r="D887" s="162">
        <v>5.12</v>
      </c>
      <c r="E887" s="162">
        <v>9.39</v>
      </c>
      <c r="F887" s="162">
        <v>12.46</v>
      </c>
      <c r="G887" s="162">
        <v>2.8160000000000003</v>
      </c>
      <c r="H887" s="162">
        <v>5.634</v>
      </c>
      <c r="I887" s="162">
        <v>3.738000000000001</v>
      </c>
      <c r="J887" s="162">
        <v>2.82</v>
      </c>
      <c r="K887" s="130">
        <v>150.0</v>
      </c>
      <c r="L887" s="164"/>
      <c r="M887" s="165"/>
      <c r="N887" s="162"/>
      <c r="O887" s="162"/>
      <c r="P887" s="162"/>
      <c r="Q887" s="166"/>
      <c r="S887" s="166"/>
      <c r="T887" s="163"/>
    </row>
    <row r="888" ht="15.75" customHeight="1">
      <c r="A888" s="130">
        <v>10693.0</v>
      </c>
      <c r="B888" s="130">
        <v>1.0</v>
      </c>
      <c r="C888" s="130">
        <v>1.0</v>
      </c>
      <c r="D888" s="162">
        <v>3.68</v>
      </c>
      <c r="E888" s="162">
        <v>7.07</v>
      </c>
      <c r="F888" s="162">
        <v>9.56</v>
      </c>
      <c r="G888" s="162">
        <v>2.0240000000000005</v>
      </c>
      <c r="H888" s="162">
        <v>4.242</v>
      </c>
      <c r="I888" s="162">
        <v>2.8680000000000008</v>
      </c>
      <c r="J888" s="162">
        <v>2.02</v>
      </c>
      <c r="K888" s="130">
        <v>380.0</v>
      </c>
      <c r="L888" s="164"/>
      <c r="M888" s="165"/>
      <c r="N888" s="162"/>
      <c r="O888" s="162"/>
      <c r="P888" s="162"/>
      <c r="Q888" s="166"/>
      <c r="S888" s="166"/>
      <c r="T888" s="163"/>
    </row>
    <row r="889" ht="15.75" customHeight="1">
      <c r="A889" s="130">
        <v>10694.0</v>
      </c>
      <c r="B889" s="130">
        <v>1.6875</v>
      </c>
      <c r="C889" s="130">
        <v>1.375</v>
      </c>
      <c r="D889" s="162">
        <v>4.78</v>
      </c>
      <c r="E889" s="162">
        <v>8.8</v>
      </c>
      <c r="F889" s="162">
        <v>11.72</v>
      </c>
      <c r="G889" s="162">
        <v>2.6290000000000004</v>
      </c>
      <c r="H889" s="162">
        <v>5.28</v>
      </c>
      <c r="I889" s="162">
        <v>3.516000000000001</v>
      </c>
      <c r="J889" s="162">
        <v>2.63</v>
      </c>
      <c r="K889" s="130">
        <v>160.0</v>
      </c>
      <c r="L889" s="164"/>
      <c r="M889" s="165"/>
      <c r="N889" s="162"/>
      <c r="O889" s="162"/>
      <c r="P889" s="162"/>
      <c r="Q889" s="166"/>
      <c r="S889" s="166"/>
      <c r="T889" s="163"/>
    </row>
    <row r="890" ht="15.75" customHeight="1">
      <c r="A890" s="130">
        <v>10695.0</v>
      </c>
      <c r="B890" s="130">
        <v>1.75</v>
      </c>
      <c r="C890" s="130">
        <v>1.4375</v>
      </c>
      <c r="D890" s="162">
        <v>5.29</v>
      </c>
      <c r="E890" s="162">
        <v>9.86</v>
      </c>
      <c r="F890" s="162">
        <v>12.93</v>
      </c>
      <c r="G890" s="162">
        <v>2.9095000000000004</v>
      </c>
      <c r="H890" s="162">
        <v>5.9159999999999995</v>
      </c>
      <c r="I890" s="162">
        <v>3.8790000000000004</v>
      </c>
      <c r="J890" s="162">
        <v>2.91</v>
      </c>
      <c r="K890" s="130">
        <v>150.0</v>
      </c>
      <c r="L890" s="164"/>
      <c r="M890" s="165"/>
      <c r="N890" s="162"/>
      <c r="O890" s="162"/>
      <c r="P890" s="162"/>
      <c r="Q890" s="166"/>
      <c r="S890" s="166"/>
      <c r="T890" s="163"/>
    </row>
    <row r="891" ht="15.75" customHeight="1">
      <c r="A891" s="130">
        <v>10696.0</v>
      </c>
      <c r="B891" s="130">
        <v>2.5</v>
      </c>
      <c r="C891" s="130">
        <v>0.4375</v>
      </c>
      <c r="D891" s="162">
        <v>6.53</v>
      </c>
      <c r="E891" s="162">
        <v>11.74</v>
      </c>
      <c r="F891" s="162">
        <v>15.12</v>
      </c>
      <c r="G891" s="162">
        <v>3.5915000000000004</v>
      </c>
      <c r="H891" s="162">
        <v>7.044</v>
      </c>
      <c r="I891" s="162">
        <v>4.5360000000000005</v>
      </c>
      <c r="J891" s="162">
        <v>3.59</v>
      </c>
      <c r="K891" s="130">
        <v>140.0</v>
      </c>
      <c r="L891" s="164"/>
      <c r="M891" s="165"/>
      <c r="N891" s="162"/>
      <c r="O891" s="162"/>
      <c r="P891" s="162"/>
      <c r="Q891" s="166"/>
      <c r="S891" s="166"/>
      <c r="T891" s="163"/>
    </row>
    <row r="892" ht="15.75" customHeight="1">
      <c r="A892" s="130">
        <v>10698.0</v>
      </c>
      <c r="B892" s="130">
        <v>2.5</v>
      </c>
      <c r="C892" s="130">
        <v>0.4375</v>
      </c>
      <c r="D892" s="162">
        <v>6.53</v>
      </c>
      <c r="E892" s="162">
        <v>11.74</v>
      </c>
      <c r="F892" s="162">
        <v>15.12</v>
      </c>
      <c r="G892" s="162">
        <v>3.5915000000000004</v>
      </c>
      <c r="H892" s="162">
        <v>7.044</v>
      </c>
      <c r="I892" s="162">
        <v>4.5360000000000005</v>
      </c>
      <c r="J892" s="162">
        <v>3.59</v>
      </c>
      <c r="K892" s="130">
        <v>140.0</v>
      </c>
      <c r="L892" s="164"/>
      <c r="M892" s="165"/>
      <c r="N892" s="162"/>
      <c r="O892" s="162"/>
      <c r="P892" s="162"/>
      <c r="Q892" s="166"/>
      <c r="S892" s="166"/>
      <c r="T892" s="163"/>
    </row>
    <row r="893" ht="15.75" customHeight="1">
      <c r="A893" s="130">
        <v>10699.0</v>
      </c>
      <c r="B893" s="130">
        <v>2.5</v>
      </c>
      <c r="C893" s="130">
        <v>0.4375</v>
      </c>
      <c r="D893" s="162">
        <v>6.53</v>
      </c>
      <c r="E893" s="162">
        <v>11.74</v>
      </c>
      <c r="F893" s="162">
        <v>15.12</v>
      </c>
      <c r="G893" s="162">
        <v>3.5915000000000004</v>
      </c>
      <c r="H893" s="162">
        <v>7.044</v>
      </c>
      <c r="I893" s="162">
        <v>4.5360000000000005</v>
      </c>
      <c r="J893" s="162">
        <v>3.59</v>
      </c>
      <c r="K893" s="130">
        <v>135.0</v>
      </c>
      <c r="L893" s="164"/>
      <c r="M893" s="165"/>
      <c r="N893" s="162"/>
      <c r="O893" s="162"/>
      <c r="P893" s="162"/>
      <c r="Q893" s="166"/>
      <c r="S893" s="166"/>
      <c r="T893" s="163"/>
    </row>
    <row r="894" ht="15.75" customHeight="1">
      <c r="A894" s="130">
        <v>10700.0</v>
      </c>
      <c r="B894" s="130">
        <v>2.5</v>
      </c>
      <c r="C894" s="130">
        <v>0.4375</v>
      </c>
      <c r="D894" s="162">
        <v>6.53</v>
      </c>
      <c r="E894" s="162">
        <v>11.74</v>
      </c>
      <c r="F894" s="162">
        <v>15.12</v>
      </c>
      <c r="G894" s="162">
        <v>3.5915000000000004</v>
      </c>
      <c r="H894" s="162">
        <v>7.044</v>
      </c>
      <c r="I894" s="162">
        <v>4.5360000000000005</v>
      </c>
      <c r="J894" s="162">
        <v>3.59</v>
      </c>
      <c r="K894" s="130">
        <v>140.0</v>
      </c>
      <c r="L894" s="164"/>
      <c r="M894" s="165"/>
      <c r="N894" s="162"/>
      <c r="O894" s="162"/>
      <c r="P894" s="162"/>
      <c r="Q894" s="166"/>
      <c r="S894" s="166"/>
      <c r="T894" s="163"/>
    </row>
    <row r="895" ht="15.75" customHeight="1">
      <c r="A895" s="130">
        <v>10701.0</v>
      </c>
      <c r="B895" s="130">
        <v>2.5</v>
      </c>
      <c r="C895" s="130">
        <v>0.4375</v>
      </c>
      <c r="D895" s="162">
        <v>8.04</v>
      </c>
      <c r="E895" s="162">
        <v>13.81</v>
      </c>
      <c r="F895" s="162">
        <v>17.94</v>
      </c>
      <c r="G895" s="162">
        <v>4.422</v>
      </c>
      <c r="H895" s="162">
        <v>8.286</v>
      </c>
      <c r="I895" s="162">
        <v>5.3820000000000014</v>
      </c>
      <c r="J895" s="162">
        <v>4.42</v>
      </c>
      <c r="K895" s="130">
        <v>80.0</v>
      </c>
      <c r="L895" s="164"/>
      <c r="M895" s="165"/>
      <c r="N895" s="162"/>
      <c r="O895" s="162"/>
      <c r="P895" s="162"/>
      <c r="Q895" s="166"/>
      <c r="S895" s="166"/>
      <c r="T895" s="163"/>
    </row>
    <row r="896" ht="15.75" customHeight="1">
      <c r="A896" s="130">
        <v>10702.0</v>
      </c>
      <c r="B896" s="130">
        <v>2.5</v>
      </c>
      <c r="C896" s="130">
        <v>0.4375</v>
      </c>
      <c r="D896" s="162">
        <v>8.04</v>
      </c>
      <c r="E896" s="162">
        <v>13.87</v>
      </c>
      <c r="F896" s="162">
        <v>17.94</v>
      </c>
      <c r="G896" s="162">
        <v>4.422</v>
      </c>
      <c r="H896" s="162">
        <v>8.322</v>
      </c>
      <c r="I896" s="162">
        <v>5.3820000000000014</v>
      </c>
      <c r="J896" s="162">
        <v>4.42</v>
      </c>
      <c r="K896" s="130">
        <v>80.0</v>
      </c>
      <c r="L896" s="164"/>
      <c r="M896" s="165"/>
      <c r="N896" s="162"/>
      <c r="O896" s="162"/>
      <c r="P896" s="162"/>
      <c r="Q896" s="166"/>
      <c r="S896" s="166"/>
      <c r="T896" s="163"/>
    </row>
    <row r="897" ht="15.75" customHeight="1">
      <c r="A897" s="130">
        <v>10703.0</v>
      </c>
      <c r="B897" s="130">
        <v>1.25</v>
      </c>
      <c r="C897" s="130">
        <v>0.75</v>
      </c>
      <c r="D897" s="162">
        <v>3.82</v>
      </c>
      <c r="E897" s="162">
        <v>7.24</v>
      </c>
      <c r="F897" s="162">
        <v>9.74</v>
      </c>
      <c r="G897" s="162">
        <v>2.101</v>
      </c>
      <c r="H897" s="162">
        <v>4.344</v>
      </c>
      <c r="I897" s="162">
        <v>2.9220000000000006</v>
      </c>
      <c r="J897" s="162">
        <v>2.1</v>
      </c>
      <c r="K897" s="130">
        <v>285.0</v>
      </c>
      <c r="L897" s="164"/>
      <c r="M897" s="165"/>
      <c r="N897" s="162"/>
      <c r="O897" s="162"/>
      <c r="P897" s="162"/>
      <c r="Q897" s="166"/>
      <c r="S897" s="166"/>
      <c r="T897" s="163"/>
    </row>
    <row r="898" ht="15.75" customHeight="1">
      <c r="A898" s="130">
        <v>10704.0</v>
      </c>
      <c r="B898" s="130">
        <v>1.75</v>
      </c>
      <c r="C898" s="130">
        <v>0.75</v>
      </c>
      <c r="D898" s="162">
        <v>4.79</v>
      </c>
      <c r="E898" s="162">
        <v>8.78</v>
      </c>
      <c r="F898" s="162">
        <v>11.69</v>
      </c>
      <c r="G898" s="162">
        <v>2.6345</v>
      </c>
      <c r="H898" s="162">
        <v>5.268</v>
      </c>
      <c r="I898" s="162">
        <v>3.5070000000000006</v>
      </c>
      <c r="J898" s="162">
        <v>2.63</v>
      </c>
      <c r="K898" s="130">
        <v>215.0</v>
      </c>
      <c r="L898" s="164"/>
      <c r="M898" s="165"/>
      <c r="N898" s="162"/>
      <c r="O898" s="162"/>
      <c r="P898" s="162"/>
      <c r="Q898" s="166"/>
      <c r="S898" s="166"/>
      <c r="T898" s="163"/>
    </row>
    <row r="899" ht="15.75" customHeight="1">
      <c r="A899" s="130">
        <v>10705.0</v>
      </c>
      <c r="B899" s="130">
        <v>2.25</v>
      </c>
      <c r="C899" s="130">
        <v>0.75</v>
      </c>
      <c r="D899" s="162">
        <v>6.12</v>
      </c>
      <c r="E899" s="162">
        <v>11.5</v>
      </c>
      <c r="F899" s="162">
        <v>15.08</v>
      </c>
      <c r="G899" s="162">
        <v>3.3660000000000005</v>
      </c>
      <c r="H899" s="162">
        <v>6.8999999999999995</v>
      </c>
      <c r="I899" s="162">
        <v>4.524000000000001</v>
      </c>
      <c r="J899" s="162">
        <v>3.37</v>
      </c>
      <c r="K899" s="130">
        <v>155.0</v>
      </c>
      <c r="L899" s="164"/>
      <c r="M899" s="165"/>
      <c r="N899" s="162"/>
      <c r="O899" s="162"/>
      <c r="P899" s="162"/>
      <c r="Q899" s="166"/>
      <c r="S899" s="166"/>
      <c r="T899" s="163"/>
    </row>
    <row r="900" ht="15.75" customHeight="1">
      <c r="A900" s="130">
        <v>10715.0</v>
      </c>
      <c r="B900" s="130">
        <v>1.75</v>
      </c>
      <c r="C900" s="130">
        <v>0.375</v>
      </c>
      <c r="D900" s="162">
        <v>5.98</v>
      </c>
      <c r="E900" s="162">
        <v>10.86</v>
      </c>
      <c r="F900" s="162">
        <v>14.18</v>
      </c>
      <c r="G900" s="162">
        <v>3.2890000000000006</v>
      </c>
      <c r="H900" s="162">
        <v>6.515999999999999</v>
      </c>
      <c r="I900" s="162">
        <v>4.2540000000000004</v>
      </c>
      <c r="J900" s="162">
        <v>3.29</v>
      </c>
      <c r="K900" s="130">
        <v>260.0</v>
      </c>
      <c r="L900" s="164"/>
      <c r="M900" s="165"/>
      <c r="N900" s="162"/>
      <c r="O900" s="162"/>
      <c r="P900" s="162"/>
      <c r="Q900" s="166"/>
      <c r="S900" s="166"/>
      <c r="T900" s="163"/>
    </row>
    <row r="901" ht="15.75" customHeight="1">
      <c r="A901" s="130">
        <v>10716.0</v>
      </c>
      <c r="B901" s="130">
        <v>1.75</v>
      </c>
      <c r="C901" s="130">
        <v>0.375</v>
      </c>
      <c r="D901" s="162">
        <v>5.98</v>
      </c>
      <c r="E901" s="162">
        <v>10.86</v>
      </c>
      <c r="F901" s="162">
        <v>14.18</v>
      </c>
      <c r="G901" s="162">
        <v>3.2890000000000006</v>
      </c>
      <c r="H901" s="162">
        <v>6.515999999999999</v>
      </c>
      <c r="I901" s="162">
        <v>4.2540000000000004</v>
      </c>
      <c r="J901" s="162">
        <v>3.29</v>
      </c>
      <c r="K901" s="130">
        <v>170.0</v>
      </c>
      <c r="L901" s="164"/>
      <c r="M901" s="165"/>
      <c r="N901" s="162"/>
      <c r="O901" s="162"/>
      <c r="P901" s="162"/>
      <c r="Q901" s="166"/>
      <c r="S901" s="166"/>
      <c r="T901" s="163"/>
    </row>
    <row r="902" ht="15.75" customHeight="1">
      <c r="A902" s="130">
        <v>10717.0</v>
      </c>
      <c r="B902" s="130">
        <v>1.75</v>
      </c>
      <c r="C902" s="130">
        <v>0.375</v>
      </c>
      <c r="D902" s="162">
        <v>5.98</v>
      </c>
      <c r="E902" s="162">
        <v>10.86</v>
      </c>
      <c r="F902" s="162">
        <v>14.18</v>
      </c>
      <c r="G902" s="162">
        <v>3.2890000000000006</v>
      </c>
      <c r="H902" s="162">
        <v>6.515999999999999</v>
      </c>
      <c r="I902" s="162">
        <v>4.2540000000000004</v>
      </c>
      <c r="J902" s="162">
        <v>3.29</v>
      </c>
      <c r="K902" s="130">
        <v>275.0</v>
      </c>
      <c r="L902" s="164"/>
      <c r="M902" s="165"/>
      <c r="N902" s="162"/>
      <c r="O902" s="162"/>
      <c r="P902" s="162"/>
      <c r="Q902" s="166"/>
      <c r="S902" s="166"/>
      <c r="T902" s="163"/>
    </row>
    <row r="903" ht="15.75" customHeight="1">
      <c r="A903" s="130">
        <v>10718.0</v>
      </c>
      <c r="B903" s="130">
        <v>1.75</v>
      </c>
      <c r="C903" s="130">
        <v>0.375</v>
      </c>
      <c r="D903" s="162">
        <v>5.98</v>
      </c>
      <c r="E903" s="162">
        <v>10.86</v>
      </c>
      <c r="F903" s="162">
        <v>14.18</v>
      </c>
      <c r="G903" s="162">
        <v>3.2890000000000006</v>
      </c>
      <c r="H903" s="162">
        <v>6.515999999999999</v>
      </c>
      <c r="I903" s="162">
        <v>4.2540000000000004</v>
      </c>
      <c r="J903" s="162">
        <v>3.29</v>
      </c>
      <c r="K903" s="130">
        <v>285.0</v>
      </c>
      <c r="L903" s="164"/>
      <c r="M903" s="165"/>
      <c r="N903" s="162"/>
      <c r="O903" s="162"/>
      <c r="P903" s="162"/>
      <c r="Q903" s="166"/>
      <c r="S903" s="166"/>
      <c r="T903" s="163"/>
    </row>
    <row r="904" ht="15.75" customHeight="1">
      <c r="A904" s="130">
        <v>10719.0</v>
      </c>
      <c r="B904" s="130">
        <v>2.5</v>
      </c>
      <c r="C904" s="130">
        <v>0.5625</v>
      </c>
      <c r="D904" s="162">
        <v>8.18</v>
      </c>
      <c r="E904" s="162">
        <v>14.46</v>
      </c>
      <c r="F904" s="162">
        <v>18.61</v>
      </c>
      <c r="G904" s="162">
        <v>4.4990000000000006</v>
      </c>
      <c r="H904" s="162">
        <v>8.676</v>
      </c>
      <c r="I904" s="162">
        <v>5.583000000000001</v>
      </c>
      <c r="J904" s="162">
        <v>4.5</v>
      </c>
      <c r="K904" s="130">
        <v>155.0</v>
      </c>
      <c r="L904" s="164"/>
      <c r="M904" s="165"/>
      <c r="N904" s="162"/>
      <c r="O904" s="162"/>
      <c r="P904" s="162"/>
      <c r="Q904" s="166"/>
      <c r="S904" s="166"/>
      <c r="T904" s="163"/>
    </row>
    <row r="905" ht="15.75" customHeight="1">
      <c r="A905" s="130">
        <v>10720.0</v>
      </c>
      <c r="B905" s="130">
        <v>2.5</v>
      </c>
      <c r="C905" s="130">
        <v>0.5625</v>
      </c>
      <c r="D905" s="162">
        <v>8.18</v>
      </c>
      <c r="E905" s="162">
        <v>14.46</v>
      </c>
      <c r="F905" s="162">
        <v>18.61</v>
      </c>
      <c r="G905" s="162">
        <v>4.4990000000000006</v>
      </c>
      <c r="H905" s="162">
        <v>8.676</v>
      </c>
      <c r="I905" s="162">
        <v>5.583000000000001</v>
      </c>
      <c r="J905" s="162">
        <v>4.5</v>
      </c>
      <c r="K905" s="130">
        <v>135.0</v>
      </c>
      <c r="L905" s="164"/>
      <c r="M905" s="165"/>
      <c r="N905" s="162"/>
      <c r="O905" s="162"/>
      <c r="P905" s="162"/>
      <c r="Q905" s="166"/>
      <c r="S905" s="166"/>
      <c r="T905" s="163"/>
    </row>
    <row r="906" ht="15.75" customHeight="1">
      <c r="A906" s="130">
        <v>10722.0</v>
      </c>
      <c r="B906" s="130">
        <v>2.5</v>
      </c>
      <c r="C906" s="130">
        <v>0.5625</v>
      </c>
      <c r="D906" s="162">
        <v>8.18</v>
      </c>
      <c r="E906" s="162">
        <v>14.46</v>
      </c>
      <c r="F906" s="162">
        <v>18.61</v>
      </c>
      <c r="G906" s="162">
        <v>4.4990000000000006</v>
      </c>
      <c r="H906" s="162">
        <v>8.676</v>
      </c>
      <c r="I906" s="162">
        <v>5.583000000000001</v>
      </c>
      <c r="J906" s="162">
        <v>4.5</v>
      </c>
      <c r="K906" s="130">
        <v>135.0</v>
      </c>
      <c r="L906" s="164"/>
      <c r="M906" s="165"/>
      <c r="N906" s="162"/>
      <c r="O906" s="162"/>
      <c r="P906" s="162"/>
      <c r="Q906" s="166"/>
      <c r="S906" s="166"/>
      <c r="T906" s="163"/>
    </row>
    <row r="907" ht="15.75" customHeight="1">
      <c r="A907" s="130">
        <v>10723.0</v>
      </c>
      <c r="B907" s="130">
        <v>3.25</v>
      </c>
      <c r="C907" s="130">
        <v>0.75</v>
      </c>
      <c r="D907" s="162">
        <v>11.58</v>
      </c>
      <c r="E907" s="162">
        <v>19.71</v>
      </c>
      <c r="F907" s="162">
        <v>24.71</v>
      </c>
      <c r="G907" s="162">
        <v>6.369000000000001</v>
      </c>
      <c r="H907" s="162">
        <v>11.826</v>
      </c>
      <c r="I907" s="162">
        <v>7.413000000000001</v>
      </c>
      <c r="J907" s="162">
        <v>6.37</v>
      </c>
      <c r="K907" s="130">
        <v>90.0</v>
      </c>
      <c r="L907" s="164"/>
      <c r="M907" s="165"/>
      <c r="N907" s="162"/>
      <c r="O907" s="162"/>
      <c r="P907" s="162"/>
      <c r="Q907" s="166"/>
      <c r="S907" s="166"/>
      <c r="T907" s="163"/>
    </row>
    <row r="908" ht="15.75" customHeight="1">
      <c r="A908" s="130">
        <v>10724.0</v>
      </c>
      <c r="B908" s="130">
        <v>3.25</v>
      </c>
      <c r="C908" s="130">
        <v>0.75</v>
      </c>
      <c r="D908" s="162">
        <v>11.58</v>
      </c>
      <c r="E908" s="162">
        <v>19.71</v>
      </c>
      <c r="F908" s="162">
        <v>24.71</v>
      </c>
      <c r="G908" s="162">
        <v>6.369000000000001</v>
      </c>
      <c r="H908" s="162">
        <v>11.826</v>
      </c>
      <c r="I908" s="162">
        <v>7.413000000000001</v>
      </c>
      <c r="J908" s="162">
        <v>6.37</v>
      </c>
      <c r="K908" s="130">
        <v>80.0</v>
      </c>
      <c r="L908" s="164"/>
      <c r="M908" s="165"/>
      <c r="N908" s="162"/>
      <c r="O908" s="162"/>
      <c r="P908" s="162"/>
      <c r="Q908" s="166"/>
      <c r="S908" s="166"/>
      <c r="T908" s="163"/>
    </row>
    <row r="909" ht="15.75" customHeight="1">
      <c r="A909" s="130">
        <v>10726.0</v>
      </c>
      <c r="B909" s="130">
        <v>3.25</v>
      </c>
      <c r="C909" s="130">
        <v>0.75</v>
      </c>
      <c r="D909" s="162">
        <v>11.58</v>
      </c>
      <c r="E909" s="162">
        <v>19.71</v>
      </c>
      <c r="F909" s="162">
        <v>24.71</v>
      </c>
      <c r="G909" s="162">
        <v>6.369000000000001</v>
      </c>
      <c r="H909" s="162">
        <v>11.826</v>
      </c>
      <c r="I909" s="162">
        <v>7.413000000000001</v>
      </c>
      <c r="J909" s="162">
        <v>6.37</v>
      </c>
      <c r="K909" s="130">
        <v>70.0</v>
      </c>
      <c r="L909" s="164"/>
      <c r="M909" s="165"/>
      <c r="N909" s="162"/>
      <c r="O909" s="162"/>
      <c r="P909" s="162"/>
      <c r="Q909" s="166"/>
      <c r="S909" s="166"/>
      <c r="T909" s="163"/>
    </row>
    <row r="910" ht="15.75" customHeight="1">
      <c r="A910" s="130">
        <v>10727.0</v>
      </c>
      <c r="B910" s="130">
        <v>1.0</v>
      </c>
      <c r="C910" s="130">
        <v>2.0</v>
      </c>
      <c r="D910" s="162">
        <v>4.26</v>
      </c>
      <c r="E910" s="162">
        <v>7.81</v>
      </c>
      <c r="F910" s="162">
        <v>10.33</v>
      </c>
      <c r="G910" s="162">
        <v>2.343</v>
      </c>
      <c r="H910" s="162">
        <v>4.686</v>
      </c>
      <c r="I910" s="162">
        <v>3.0990000000000006</v>
      </c>
      <c r="J910" s="162">
        <v>2.34</v>
      </c>
      <c r="K910" s="130">
        <v>230.0</v>
      </c>
      <c r="L910" s="164"/>
      <c r="M910" s="165"/>
      <c r="N910" s="162"/>
      <c r="O910" s="162"/>
      <c r="P910" s="162"/>
      <c r="Q910" s="166"/>
      <c r="S910" s="166"/>
      <c r="T910" s="163"/>
    </row>
    <row r="911" ht="15.75" customHeight="1">
      <c r="A911" s="130">
        <v>10728.0</v>
      </c>
      <c r="B911" s="130">
        <v>1.0</v>
      </c>
      <c r="C911" s="130">
        <v>2.0</v>
      </c>
      <c r="D911" s="162">
        <v>4.26</v>
      </c>
      <c r="E911" s="162">
        <v>7.81</v>
      </c>
      <c r="F911" s="162">
        <v>10.33</v>
      </c>
      <c r="G911" s="162">
        <v>2.343</v>
      </c>
      <c r="H911" s="162">
        <v>4.686</v>
      </c>
      <c r="I911" s="162">
        <v>3.0990000000000006</v>
      </c>
      <c r="J911" s="162">
        <v>2.34</v>
      </c>
      <c r="K911" s="130">
        <v>240.0</v>
      </c>
      <c r="L911" s="164"/>
      <c r="M911" s="165"/>
      <c r="N911" s="162"/>
      <c r="O911" s="162"/>
      <c r="P911" s="162"/>
      <c r="Q911" s="166"/>
      <c r="S911" s="166"/>
      <c r="T911" s="163"/>
    </row>
    <row r="912" ht="15.75" customHeight="1">
      <c r="A912" s="130">
        <v>10730.0</v>
      </c>
      <c r="B912" s="130">
        <v>2.0</v>
      </c>
      <c r="C912" s="130">
        <v>0.5625</v>
      </c>
      <c r="D912" s="162">
        <v>4.16</v>
      </c>
      <c r="E912" s="162">
        <v>7.94</v>
      </c>
      <c r="F912" s="162">
        <v>10.4</v>
      </c>
      <c r="G912" s="162">
        <v>2.2880000000000003</v>
      </c>
      <c r="H912" s="162">
        <v>4.764</v>
      </c>
      <c r="I912" s="162">
        <v>3.1200000000000006</v>
      </c>
      <c r="J912" s="162">
        <v>2.29</v>
      </c>
      <c r="K912" s="130">
        <v>210.0</v>
      </c>
      <c r="L912" s="164"/>
      <c r="M912" s="165"/>
      <c r="N912" s="162"/>
      <c r="O912" s="162"/>
      <c r="P912" s="162"/>
      <c r="Q912" s="166"/>
      <c r="S912" s="166"/>
      <c r="T912" s="163"/>
    </row>
    <row r="913" ht="15.75" customHeight="1">
      <c r="A913" s="130">
        <v>10731.0</v>
      </c>
      <c r="B913" s="130">
        <v>1.5</v>
      </c>
      <c r="C913" s="130">
        <v>0.0</v>
      </c>
      <c r="D913" s="162">
        <v>1.45</v>
      </c>
      <c r="E913" s="162">
        <v>3.43</v>
      </c>
      <c r="F913" s="162">
        <v>4.81</v>
      </c>
      <c r="G913" s="162">
        <v>0.7975</v>
      </c>
      <c r="H913" s="162">
        <v>2.058</v>
      </c>
      <c r="I913" s="162">
        <v>1.443</v>
      </c>
      <c r="J913" s="162">
        <v>0.8</v>
      </c>
      <c r="K913" s="130">
        <v>380.0</v>
      </c>
      <c r="L913" s="164"/>
      <c r="M913" s="165"/>
      <c r="N913" s="162"/>
      <c r="O913" s="162"/>
      <c r="P913" s="162"/>
      <c r="Q913" s="166"/>
      <c r="S913" s="166"/>
      <c r="T913" s="163"/>
    </row>
    <row r="914" ht="15.75" customHeight="1">
      <c r="A914" s="130">
        <v>10732.0</v>
      </c>
      <c r="B914" s="130">
        <v>1.75</v>
      </c>
      <c r="C914" s="130">
        <v>0.375</v>
      </c>
      <c r="D914" s="162">
        <v>5.15</v>
      </c>
      <c r="E914" s="162">
        <v>9.89</v>
      </c>
      <c r="F914" s="162">
        <v>12.93</v>
      </c>
      <c r="G914" s="162">
        <v>2.8325000000000005</v>
      </c>
      <c r="H914" s="162">
        <v>5.934</v>
      </c>
      <c r="I914" s="162">
        <v>3.8790000000000004</v>
      </c>
      <c r="J914" s="162">
        <v>2.83</v>
      </c>
      <c r="K914" s="130">
        <v>240.0</v>
      </c>
      <c r="L914" s="164"/>
      <c r="M914" s="165"/>
      <c r="N914" s="162"/>
      <c r="O914" s="162"/>
      <c r="P914" s="162"/>
      <c r="Q914" s="166"/>
      <c r="S914" s="166"/>
      <c r="T914" s="163"/>
    </row>
    <row r="915" ht="15.75" customHeight="1">
      <c r="A915" s="130">
        <v>10733.0</v>
      </c>
      <c r="B915" s="130">
        <v>1.75</v>
      </c>
      <c r="C915" s="130">
        <v>0.375</v>
      </c>
      <c r="D915" s="162">
        <v>5.15</v>
      </c>
      <c r="E915" s="162">
        <v>9.89</v>
      </c>
      <c r="F915" s="162">
        <v>12.93</v>
      </c>
      <c r="G915" s="162">
        <v>2.8325000000000005</v>
      </c>
      <c r="H915" s="162">
        <v>5.934</v>
      </c>
      <c r="I915" s="162">
        <v>3.8790000000000004</v>
      </c>
      <c r="J915" s="162">
        <v>2.83</v>
      </c>
      <c r="K915" s="130">
        <v>250.0</v>
      </c>
      <c r="L915" s="164"/>
      <c r="M915" s="165"/>
      <c r="N915" s="162"/>
      <c r="O915" s="162"/>
      <c r="P915" s="162"/>
      <c r="Q915" s="166"/>
      <c r="S915" s="166"/>
      <c r="T915" s="163"/>
    </row>
    <row r="916" ht="15.75" customHeight="1">
      <c r="A916" s="130">
        <v>10736.0</v>
      </c>
      <c r="B916" s="130">
        <v>3.25</v>
      </c>
      <c r="C916" s="130">
        <v>0.75</v>
      </c>
      <c r="D916" s="162">
        <v>10.42</v>
      </c>
      <c r="E916" s="162">
        <v>18.55</v>
      </c>
      <c r="F916" s="162">
        <v>23.38</v>
      </c>
      <c r="G916" s="162">
        <v>5.731000000000001</v>
      </c>
      <c r="H916" s="162">
        <v>11.13</v>
      </c>
      <c r="I916" s="162">
        <v>7.014000000000001</v>
      </c>
      <c r="J916" s="162">
        <v>5.73</v>
      </c>
      <c r="K916" s="130">
        <v>110.0</v>
      </c>
      <c r="L916" s="164"/>
      <c r="M916" s="165"/>
      <c r="N916" s="162"/>
      <c r="O916" s="162"/>
      <c r="P916" s="162"/>
      <c r="Q916" s="166"/>
      <c r="S916" s="166"/>
      <c r="T916" s="163"/>
    </row>
    <row r="917" ht="15.75" customHeight="1">
      <c r="A917" s="130">
        <v>10737.0</v>
      </c>
      <c r="B917" s="130">
        <v>3.25</v>
      </c>
      <c r="C917" s="130">
        <v>0.75</v>
      </c>
      <c r="D917" s="162">
        <v>10.42</v>
      </c>
      <c r="E917" s="162">
        <v>18.55</v>
      </c>
      <c r="F917" s="162">
        <v>23.38</v>
      </c>
      <c r="G917" s="162">
        <v>5.731000000000001</v>
      </c>
      <c r="H917" s="162">
        <v>11.13</v>
      </c>
      <c r="I917" s="162">
        <v>7.014000000000001</v>
      </c>
      <c r="J917" s="162">
        <v>5.73</v>
      </c>
      <c r="K917" s="130">
        <v>100.0</v>
      </c>
      <c r="L917" s="164"/>
      <c r="M917" s="165"/>
      <c r="N917" s="162"/>
      <c r="O917" s="162"/>
      <c r="P917" s="162"/>
      <c r="Q917" s="166"/>
      <c r="S917" s="166"/>
      <c r="T917" s="163"/>
    </row>
    <row r="918" ht="15.75" customHeight="1">
      <c r="A918" s="130">
        <v>10738.0</v>
      </c>
      <c r="B918" s="130">
        <v>2.25</v>
      </c>
      <c r="C918" s="130">
        <v>0.5</v>
      </c>
      <c r="D918" s="162">
        <v>6.36</v>
      </c>
      <c r="E918" s="162">
        <v>11.56</v>
      </c>
      <c r="F918" s="162">
        <v>15.08</v>
      </c>
      <c r="G918" s="162">
        <v>3.4980000000000007</v>
      </c>
      <c r="H918" s="162">
        <v>6.936</v>
      </c>
      <c r="I918" s="162">
        <v>4.524000000000001</v>
      </c>
      <c r="J918" s="162">
        <v>3.5</v>
      </c>
      <c r="K918" s="130">
        <v>265.0</v>
      </c>
      <c r="L918" s="164"/>
      <c r="M918" s="165"/>
      <c r="N918" s="162"/>
      <c r="O918" s="162"/>
      <c r="P918" s="162"/>
      <c r="Q918" s="166"/>
      <c r="S918" s="166"/>
      <c r="T918" s="163"/>
    </row>
    <row r="919" ht="15.75" customHeight="1">
      <c r="A919" s="130">
        <v>10739.0</v>
      </c>
      <c r="B919" s="130">
        <v>2.25</v>
      </c>
      <c r="C919" s="130">
        <v>0.5</v>
      </c>
      <c r="D919" s="162">
        <v>6.36</v>
      </c>
      <c r="E919" s="162">
        <v>11.56</v>
      </c>
      <c r="F919" s="162">
        <v>15.08</v>
      </c>
      <c r="G919" s="162">
        <v>3.4980000000000007</v>
      </c>
      <c r="H919" s="162">
        <v>6.936</v>
      </c>
      <c r="I919" s="162">
        <v>4.524000000000001</v>
      </c>
      <c r="J919" s="162">
        <v>3.5</v>
      </c>
      <c r="K919" s="130">
        <v>260.0</v>
      </c>
      <c r="L919" s="164"/>
      <c r="M919" s="165"/>
      <c r="N919" s="162"/>
      <c r="O919" s="162"/>
      <c r="P919" s="162"/>
      <c r="Q919" s="166"/>
      <c r="S919" s="166"/>
      <c r="T919" s="163"/>
    </row>
    <row r="920" ht="15.75" customHeight="1">
      <c r="A920" s="130">
        <v>10740.0</v>
      </c>
      <c r="B920" s="130">
        <v>2.75</v>
      </c>
      <c r="C920" s="130">
        <v>0.6875</v>
      </c>
      <c r="D920" s="162">
        <v>7.49</v>
      </c>
      <c r="E920" s="162">
        <v>13.07</v>
      </c>
      <c r="F920" s="162">
        <v>16.89</v>
      </c>
      <c r="G920" s="162">
        <v>4.1195</v>
      </c>
      <c r="H920" s="162">
        <v>7.842</v>
      </c>
      <c r="I920" s="162">
        <v>5.067000000000001</v>
      </c>
      <c r="J920" s="162">
        <v>4.12</v>
      </c>
      <c r="K920" s="130">
        <v>215.0</v>
      </c>
      <c r="L920" s="164"/>
      <c r="M920" s="165"/>
      <c r="N920" s="162"/>
      <c r="O920" s="162"/>
      <c r="P920" s="162"/>
      <c r="Q920" s="166"/>
      <c r="S920" s="166"/>
      <c r="T920" s="163"/>
    </row>
    <row r="921" ht="15.75" customHeight="1">
      <c r="A921" s="130">
        <v>10741.0</v>
      </c>
      <c r="B921" s="130">
        <v>2.75</v>
      </c>
      <c r="C921" s="130">
        <v>0.6875</v>
      </c>
      <c r="D921" s="162">
        <v>7.49</v>
      </c>
      <c r="E921" s="162">
        <v>13.07</v>
      </c>
      <c r="F921" s="162">
        <v>16.89</v>
      </c>
      <c r="G921" s="162">
        <v>4.1195</v>
      </c>
      <c r="H921" s="162">
        <v>7.842</v>
      </c>
      <c r="I921" s="162">
        <v>5.067000000000001</v>
      </c>
      <c r="J921" s="162">
        <v>4.12</v>
      </c>
      <c r="K921" s="130">
        <v>210.0</v>
      </c>
      <c r="L921" s="164"/>
      <c r="M921" s="165"/>
      <c r="N921" s="162"/>
      <c r="O921" s="162"/>
      <c r="P921" s="162"/>
      <c r="Q921" s="166"/>
      <c r="S921" s="166"/>
      <c r="T921" s="163"/>
    </row>
    <row r="922" ht="15.75" customHeight="1">
      <c r="A922" s="130">
        <v>10742.0</v>
      </c>
      <c r="B922" s="130">
        <v>4.0</v>
      </c>
      <c r="C922" s="130">
        <v>0.625</v>
      </c>
      <c r="D922" s="162">
        <v>12.38</v>
      </c>
      <c r="E922" s="162">
        <v>20.69</v>
      </c>
      <c r="F922" s="162">
        <v>25.57</v>
      </c>
      <c r="G922" s="162">
        <v>6.809000000000001</v>
      </c>
      <c r="H922" s="162">
        <v>12.414</v>
      </c>
      <c r="I922" s="162">
        <v>7.671000000000001</v>
      </c>
      <c r="J922" s="162">
        <v>6.81</v>
      </c>
      <c r="K922" s="130">
        <v>100.0</v>
      </c>
      <c r="L922" s="164"/>
      <c r="M922" s="165"/>
      <c r="N922" s="162"/>
      <c r="O922" s="162"/>
      <c r="P922" s="162"/>
      <c r="Q922" s="166"/>
      <c r="S922" s="166"/>
      <c r="T922" s="163"/>
    </row>
    <row r="923" ht="15.75" customHeight="1">
      <c r="A923" s="130">
        <v>10743.0</v>
      </c>
      <c r="B923" s="130">
        <v>4.0</v>
      </c>
      <c r="C923" s="130">
        <v>0.625</v>
      </c>
      <c r="D923" s="162">
        <v>12.38</v>
      </c>
      <c r="E923" s="162">
        <v>20.69</v>
      </c>
      <c r="F923" s="162">
        <v>25.57</v>
      </c>
      <c r="G923" s="162">
        <v>6.809000000000001</v>
      </c>
      <c r="H923" s="162">
        <v>12.414</v>
      </c>
      <c r="I923" s="162">
        <v>7.671000000000001</v>
      </c>
      <c r="J923" s="162">
        <v>6.81</v>
      </c>
      <c r="K923" s="130">
        <v>100.0</v>
      </c>
      <c r="L923" s="164"/>
      <c r="M923" s="165"/>
      <c r="N923" s="162"/>
      <c r="O923" s="162"/>
      <c r="P923" s="162"/>
      <c r="Q923" s="166"/>
      <c r="S923" s="166"/>
      <c r="T923" s="163"/>
    </row>
    <row r="924" ht="15.75" customHeight="1">
      <c r="A924" s="130">
        <v>10744.0</v>
      </c>
      <c r="B924" s="130">
        <v>0.625</v>
      </c>
      <c r="C924" s="130">
        <v>0.0</v>
      </c>
      <c r="D924" s="162">
        <v>1.86</v>
      </c>
      <c r="E924" s="162">
        <v>4.14</v>
      </c>
      <c r="F924" s="162">
        <v>27.26</v>
      </c>
      <c r="G924" s="162">
        <v>1.0230000000000001</v>
      </c>
      <c r="H924" s="162">
        <v>2.4839999999999995</v>
      </c>
      <c r="I924" s="162">
        <v>8.178</v>
      </c>
      <c r="J924" s="162">
        <v>1.02</v>
      </c>
      <c r="K924" s="130">
        <v>585.0</v>
      </c>
      <c r="L924" s="164"/>
      <c r="M924" s="165"/>
      <c r="N924" s="162"/>
      <c r="O924" s="162"/>
      <c r="P924" s="162"/>
      <c r="Q924" s="166"/>
      <c r="S924" s="166"/>
      <c r="T924" s="163"/>
    </row>
    <row r="925" ht="15.75" customHeight="1">
      <c r="A925" s="130">
        <v>10745.0</v>
      </c>
      <c r="B925" s="130">
        <v>0.625</v>
      </c>
      <c r="C925" s="130">
        <v>0.0</v>
      </c>
      <c r="D925" s="162">
        <v>1.86</v>
      </c>
      <c r="E925" s="162">
        <v>4.14</v>
      </c>
      <c r="F925" s="162">
        <v>28.43</v>
      </c>
      <c r="G925" s="162">
        <v>1.0230000000000001</v>
      </c>
      <c r="H925" s="162">
        <v>2.4839999999999995</v>
      </c>
      <c r="I925" s="162">
        <v>8.529000000000002</v>
      </c>
      <c r="J925" s="162">
        <v>1.02</v>
      </c>
      <c r="K925" s="130">
        <v>480.0</v>
      </c>
      <c r="L925" s="164"/>
      <c r="M925" s="165"/>
      <c r="N925" s="162"/>
      <c r="O925" s="162"/>
      <c r="P925" s="162"/>
      <c r="Q925" s="166"/>
      <c r="S925" s="166"/>
      <c r="T925" s="163"/>
    </row>
    <row r="926" ht="15.75" customHeight="1">
      <c r="A926" s="130">
        <v>10759.0</v>
      </c>
      <c r="B926" s="130">
        <v>1.75</v>
      </c>
      <c r="C926" s="130">
        <v>1.875</v>
      </c>
      <c r="D926" s="162">
        <v>5.41</v>
      </c>
      <c r="E926" s="162">
        <v>10.0</v>
      </c>
      <c r="F926" s="162">
        <v>13.06</v>
      </c>
      <c r="G926" s="162">
        <v>2.9755000000000003</v>
      </c>
      <c r="H926" s="162">
        <v>6.0</v>
      </c>
      <c r="I926" s="162">
        <v>3.9180000000000006</v>
      </c>
      <c r="J926" s="162">
        <v>2.98</v>
      </c>
      <c r="K926" s="130">
        <v>150.0</v>
      </c>
      <c r="L926" s="164"/>
      <c r="M926" s="165"/>
      <c r="N926" s="162"/>
      <c r="O926" s="162"/>
      <c r="P926" s="162"/>
      <c r="Q926" s="166"/>
      <c r="S926" s="166"/>
      <c r="T926" s="163"/>
    </row>
    <row r="927" ht="15.75" customHeight="1">
      <c r="A927" s="130">
        <v>10762.0</v>
      </c>
      <c r="B927" s="130">
        <v>0.75</v>
      </c>
      <c r="C927" s="130">
        <v>0.8125</v>
      </c>
      <c r="D927" s="162">
        <v>2.9</v>
      </c>
      <c r="E927" s="162">
        <v>6.05</v>
      </c>
      <c r="F927" s="162">
        <v>8.56</v>
      </c>
      <c r="G927" s="162">
        <v>1.595</v>
      </c>
      <c r="H927" s="162">
        <v>3.63</v>
      </c>
      <c r="I927" s="162">
        <v>2.5680000000000005</v>
      </c>
      <c r="J927" s="162">
        <v>1.6</v>
      </c>
      <c r="K927" s="130">
        <v>530.0</v>
      </c>
      <c r="L927" s="164"/>
      <c r="M927" s="165"/>
      <c r="N927" s="162"/>
      <c r="O927" s="162"/>
      <c r="P927" s="162"/>
      <c r="Q927" s="166"/>
      <c r="S927" s="166"/>
      <c r="T927" s="163"/>
    </row>
    <row r="928" ht="15.75" customHeight="1">
      <c r="A928" s="130">
        <v>10763.0</v>
      </c>
      <c r="B928" s="130">
        <v>0.75</v>
      </c>
      <c r="C928" s="130">
        <v>0.8125</v>
      </c>
      <c r="D928" s="162">
        <v>2.9</v>
      </c>
      <c r="E928" s="162">
        <v>6.05</v>
      </c>
      <c r="F928" s="162">
        <v>8.56</v>
      </c>
      <c r="G928" s="162">
        <v>1.595</v>
      </c>
      <c r="H928" s="162">
        <v>3.63</v>
      </c>
      <c r="I928" s="162">
        <v>2.5680000000000005</v>
      </c>
      <c r="J928" s="162">
        <v>1.6</v>
      </c>
      <c r="K928" s="130">
        <v>550.0</v>
      </c>
      <c r="L928" s="164"/>
      <c r="M928" s="165"/>
      <c r="N928" s="162"/>
      <c r="O928" s="162"/>
      <c r="P928" s="162"/>
      <c r="Q928" s="166"/>
      <c r="S928" s="166"/>
      <c r="T928" s="163"/>
    </row>
    <row r="929" ht="15.75" customHeight="1">
      <c r="A929" s="130">
        <v>10764.0</v>
      </c>
      <c r="B929" s="130">
        <v>1.75</v>
      </c>
      <c r="C929" s="130">
        <v>1.625</v>
      </c>
      <c r="D929" s="162">
        <v>5.28</v>
      </c>
      <c r="E929" s="162">
        <v>9.78</v>
      </c>
      <c r="F929" s="162">
        <v>12.93</v>
      </c>
      <c r="G929" s="162">
        <v>2.9040000000000004</v>
      </c>
      <c r="H929" s="162">
        <v>5.867999999999999</v>
      </c>
      <c r="I929" s="162">
        <v>3.8790000000000004</v>
      </c>
      <c r="J929" s="162">
        <v>2.9</v>
      </c>
      <c r="K929" s="130">
        <v>190.0</v>
      </c>
      <c r="L929" s="164"/>
      <c r="M929" s="165"/>
      <c r="N929" s="162"/>
      <c r="O929" s="162"/>
      <c r="P929" s="162"/>
      <c r="Q929" s="166"/>
      <c r="S929" s="166"/>
      <c r="T929" s="163"/>
    </row>
    <row r="930" ht="15.75" customHeight="1">
      <c r="A930" s="130">
        <v>10765.0</v>
      </c>
      <c r="B930" s="130">
        <v>1.75</v>
      </c>
      <c r="C930" s="130">
        <v>1.625</v>
      </c>
      <c r="D930" s="162">
        <v>5.28</v>
      </c>
      <c r="E930" s="162">
        <v>9.78</v>
      </c>
      <c r="F930" s="162">
        <v>12.93</v>
      </c>
      <c r="G930" s="162">
        <v>2.9040000000000004</v>
      </c>
      <c r="H930" s="162">
        <v>5.867999999999999</v>
      </c>
      <c r="I930" s="162">
        <v>3.8790000000000004</v>
      </c>
      <c r="J930" s="162">
        <v>2.9</v>
      </c>
      <c r="K930" s="130">
        <v>150.0</v>
      </c>
      <c r="L930" s="164"/>
      <c r="M930" s="165"/>
      <c r="N930" s="162"/>
      <c r="O930" s="162"/>
      <c r="P930" s="162"/>
      <c r="Q930" s="166"/>
      <c r="S930" s="166"/>
      <c r="T930" s="163"/>
    </row>
    <row r="931" ht="15.75" customHeight="1">
      <c r="A931" s="130">
        <v>10766.0</v>
      </c>
      <c r="B931" s="130">
        <v>1.75</v>
      </c>
      <c r="C931" s="130">
        <v>1.625</v>
      </c>
      <c r="D931" s="162">
        <v>5.28</v>
      </c>
      <c r="E931" s="162">
        <v>9.78</v>
      </c>
      <c r="F931" s="162">
        <v>12.93</v>
      </c>
      <c r="G931" s="162">
        <v>2.9040000000000004</v>
      </c>
      <c r="H931" s="162">
        <v>5.867999999999999</v>
      </c>
      <c r="I931" s="162">
        <v>3.8790000000000004</v>
      </c>
      <c r="J931" s="162">
        <v>2.9</v>
      </c>
      <c r="K931" s="130">
        <v>150.0</v>
      </c>
      <c r="L931" s="164"/>
      <c r="M931" s="165"/>
      <c r="N931" s="162"/>
      <c r="O931" s="162"/>
      <c r="P931" s="162"/>
      <c r="Q931" s="166"/>
      <c r="S931" s="166"/>
      <c r="T931" s="163"/>
    </row>
    <row r="932" ht="15.75" customHeight="1">
      <c r="A932" s="130">
        <v>10767.0</v>
      </c>
      <c r="B932" s="130">
        <v>1.75</v>
      </c>
      <c r="C932" s="130">
        <v>1.625</v>
      </c>
      <c r="D932" s="162">
        <v>5.28</v>
      </c>
      <c r="E932" s="162">
        <v>9.78</v>
      </c>
      <c r="F932" s="162">
        <v>12.93</v>
      </c>
      <c r="G932" s="162">
        <v>2.9040000000000004</v>
      </c>
      <c r="H932" s="162">
        <v>5.867999999999999</v>
      </c>
      <c r="I932" s="162">
        <v>3.8790000000000004</v>
      </c>
      <c r="J932" s="162">
        <v>2.9</v>
      </c>
      <c r="K932" s="130">
        <v>190.0</v>
      </c>
      <c r="L932" s="164"/>
      <c r="M932" s="165"/>
      <c r="N932" s="162"/>
      <c r="O932" s="162"/>
      <c r="P932" s="162"/>
      <c r="Q932" s="166"/>
      <c r="S932" s="166"/>
      <c r="T932" s="163"/>
    </row>
    <row r="933" ht="15.75" customHeight="1">
      <c r="A933" s="130">
        <v>10768.0</v>
      </c>
      <c r="B933" s="130">
        <v>1.125</v>
      </c>
      <c r="C933" s="130">
        <v>0.375</v>
      </c>
      <c r="D933" s="162">
        <v>2.6</v>
      </c>
      <c r="E933" s="162">
        <v>5.53</v>
      </c>
      <c r="F933" s="162">
        <v>7.68</v>
      </c>
      <c r="G933" s="162">
        <v>1.4300000000000002</v>
      </c>
      <c r="H933" s="162">
        <v>3.318</v>
      </c>
      <c r="I933" s="162">
        <v>2.3040000000000003</v>
      </c>
      <c r="J933" s="162">
        <v>1.43</v>
      </c>
      <c r="K933" s="130">
        <v>485.0</v>
      </c>
      <c r="L933" s="164"/>
      <c r="M933" s="165"/>
      <c r="N933" s="162"/>
      <c r="O933" s="162"/>
      <c r="P933" s="162"/>
      <c r="Q933" s="166"/>
      <c r="S933" s="166"/>
      <c r="T933" s="163"/>
    </row>
    <row r="934" ht="15.75" customHeight="1">
      <c r="A934" s="130">
        <v>10772.0</v>
      </c>
      <c r="B934" s="130">
        <v>1.0</v>
      </c>
      <c r="C934" s="130">
        <v>1.625</v>
      </c>
      <c r="D934" s="162">
        <v>4.47</v>
      </c>
      <c r="E934" s="162">
        <v>8.43</v>
      </c>
      <c r="F934" s="162">
        <v>11.36</v>
      </c>
      <c r="G934" s="162">
        <v>2.4585</v>
      </c>
      <c r="H934" s="162">
        <v>5.058</v>
      </c>
      <c r="I934" s="162">
        <v>3.4080000000000004</v>
      </c>
      <c r="J934" s="162">
        <v>2.46</v>
      </c>
      <c r="K934" s="130">
        <v>170.0</v>
      </c>
      <c r="L934" s="164"/>
      <c r="M934" s="165"/>
      <c r="N934" s="162"/>
      <c r="O934" s="162"/>
      <c r="P934" s="162"/>
      <c r="Q934" s="166"/>
      <c r="S934" s="166"/>
      <c r="T934" s="163"/>
    </row>
    <row r="935" ht="15.75" customHeight="1">
      <c r="A935" s="130">
        <v>10777.0</v>
      </c>
      <c r="B935" s="130">
        <v>0.5625</v>
      </c>
      <c r="C935" s="130">
        <v>0.375</v>
      </c>
      <c r="D935" s="162">
        <v>1.6</v>
      </c>
      <c r="E935" s="162">
        <v>3.65</v>
      </c>
      <c r="F935" s="162">
        <v>5.55</v>
      </c>
      <c r="G935" s="162">
        <v>0.8800000000000001</v>
      </c>
      <c r="H935" s="162">
        <v>2.19</v>
      </c>
      <c r="I935" s="162">
        <v>1.6650000000000003</v>
      </c>
      <c r="J935" s="162">
        <v>0.88</v>
      </c>
      <c r="K935" s="130">
        <v>1045.0</v>
      </c>
      <c r="L935" s="164"/>
      <c r="M935" s="165"/>
      <c r="N935" s="162"/>
      <c r="O935" s="162"/>
      <c r="P935" s="162"/>
      <c r="Q935" s="166"/>
      <c r="S935" s="166"/>
      <c r="T935" s="163"/>
    </row>
    <row r="936" ht="15.75" customHeight="1">
      <c r="A936" s="130">
        <v>10778.0</v>
      </c>
      <c r="B936" s="130">
        <v>1.0</v>
      </c>
      <c r="C936" s="130">
        <v>1.625</v>
      </c>
      <c r="D936" s="162">
        <v>3.86</v>
      </c>
      <c r="E936" s="162">
        <v>7.31</v>
      </c>
      <c r="F936" s="162">
        <v>9.87</v>
      </c>
      <c r="G936" s="162">
        <v>2.123</v>
      </c>
      <c r="H936" s="162">
        <v>4.385999999999999</v>
      </c>
      <c r="I936" s="162">
        <v>2.9610000000000003</v>
      </c>
      <c r="J936" s="162">
        <v>2.12</v>
      </c>
      <c r="K936" s="130">
        <v>250.0</v>
      </c>
      <c r="L936" s="164"/>
      <c r="M936" s="165"/>
      <c r="N936" s="162"/>
      <c r="O936" s="162"/>
      <c r="P936" s="162"/>
      <c r="Q936" s="166"/>
      <c r="S936" s="166"/>
      <c r="T936" s="163"/>
    </row>
    <row r="937" ht="15.75" customHeight="1">
      <c r="A937" s="130">
        <v>10779.0</v>
      </c>
      <c r="B937" s="130">
        <v>1.0</v>
      </c>
      <c r="C937" s="130">
        <v>1.625</v>
      </c>
      <c r="D937" s="162">
        <v>4.47</v>
      </c>
      <c r="E937" s="162">
        <v>8.43</v>
      </c>
      <c r="F937" s="162">
        <v>11.36</v>
      </c>
      <c r="G937" s="162">
        <v>2.4585</v>
      </c>
      <c r="H937" s="162">
        <v>5.058</v>
      </c>
      <c r="I937" s="162">
        <v>3.4080000000000004</v>
      </c>
      <c r="J937" s="162">
        <v>2.46</v>
      </c>
      <c r="K937" s="130">
        <v>170.0</v>
      </c>
      <c r="L937" s="164"/>
      <c r="M937" s="165"/>
      <c r="N937" s="162"/>
      <c r="O937" s="162"/>
      <c r="P937" s="162"/>
      <c r="Q937" s="166"/>
      <c r="S937" s="166"/>
      <c r="T937" s="163"/>
    </row>
    <row r="938" ht="15.75" customHeight="1">
      <c r="A938" s="130">
        <v>10780.0</v>
      </c>
      <c r="B938" s="130">
        <v>1.0</v>
      </c>
      <c r="C938" s="130">
        <v>1.625</v>
      </c>
      <c r="D938" s="162">
        <v>3.86</v>
      </c>
      <c r="E938" s="162">
        <v>7.31</v>
      </c>
      <c r="F938" s="162">
        <v>9.87</v>
      </c>
      <c r="G938" s="162">
        <v>2.123</v>
      </c>
      <c r="H938" s="162">
        <v>4.385999999999999</v>
      </c>
      <c r="I938" s="162">
        <v>2.9610000000000003</v>
      </c>
      <c r="J938" s="162">
        <v>2.12</v>
      </c>
      <c r="K938" s="130">
        <v>270.0</v>
      </c>
      <c r="L938" s="164"/>
      <c r="M938" s="165"/>
      <c r="N938" s="162"/>
      <c r="O938" s="162"/>
      <c r="P938" s="162"/>
      <c r="Q938" s="166"/>
      <c r="S938" s="166"/>
      <c r="T938" s="163"/>
    </row>
    <row r="939" ht="15.75" customHeight="1">
      <c r="A939" s="130">
        <v>10781.0</v>
      </c>
      <c r="B939" s="130">
        <v>1.0</v>
      </c>
      <c r="C939" s="130">
        <v>1.625</v>
      </c>
      <c r="D939" s="162">
        <v>4.2</v>
      </c>
      <c r="E939" s="162">
        <v>7.71</v>
      </c>
      <c r="F939" s="162">
        <v>10.27</v>
      </c>
      <c r="G939" s="162">
        <v>2.3100000000000005</v>
      </c>
      <c r="H939" s="162">
        <v>4.6259999999999994</v>
      </c>
      <c r="I939" s="162">
        <v>3.0810000000000004</v>
      </c>
      <c r="J939" s="162">
        <v>2.31</v>
      </c>
      <c r="K939" s="130">
        <v>185.0</v>
      </c>
      <c r="L939" s="164"/>
      <c r="M939" s="165"/>
      <c r="N939" s="162"/>
      <c r="O939" s="162"/>
      <c r="P939" s="162"/>
      <c r="Q939" s="166"/>
      <c r="S939" s="166"/>
      <c r="T939" s="163"/>
    </row>
    <row r="940" ht="15.75" customHeight="1">
      <c r="A940" s="130">
        <v>10782.0</v>
      </c>
      <c r="B940" s="130">
        <v>2.0</v>
      </c>
      <c r="C940" s="130">
        <v>0.375</v>
      </c>
      <c r="D940" s="162">
        <v>4.52</v>
      </c>
      <c r="E940" s="162">
        <v>8.72</v>
      </c>
      <c r="F940" s="162">
        <v>11.78</v>
      </c>
      <c r="G940" s="162">
        <v>2.4859999999999998</v>
      </c>
      <c r="H940" s="162">
        <v>5.232</v>
      </c>
      <c r="I940" s="162">
        <v>3.5340000000000003</v>
      </c>
      <c r="J940" s="162">
        <v>2.49</v>
      </c>
      <c r="K940" s="130">
        <v>260.0</v>
      </c>
      <c r="L940" s="164"/>
      <c r="M940" s="165"/>
      <c r="N940" s="162"/>
      <c r="O940" s="162"/>
      <c r="P940" s="162"/>
      <c r="Q940" s="166"/>
      <c r="S940" s="166"/>
      <c r="T940" s="163"/>
    </row>
    <row r="941" ht="15.75" customHeight="1">
      <c r="A941" s="130">
        <v>10784.0</v>
      </c>
      <c r="B941" s="130">
        <v>3.0</v>
      </c>
      <c r="C941" s="130">
        <v>0.5</v>
      </c>
      <c r="D941" s="162">
        <v>7.0</v>
      </c>
      <c r="E941" s="162">
        <v>12.57</v>
      </c>
      <c r="F941" s="162">
        <v>16.34</v>
      </c>
      <c r="G941" s="162">
        <v>3.8500000000000005</v>
      </c>
      <c r="H941" s="162">
        <v>7.542</v>
      </c>
      <c r="I941" s="162">
        <v>4.902000000000001</v>
      </c>
      <c r="J941" s="162">
        <v>3.85</v>
      </c>
      <c r="K941" s="130">
        <v>110.0</v>
      </c>
      <c r="L941" s="164"/>
      <c r="M941" s="165"/>
      <c r="N941" s="162"/>
      <c r="O941" s="162"/>
      <c r="P941" s="162"/>
      <c r="Q941" s="166"/>
      <c r="S941" s="166"/>
      <c r="T941" s="163"/>
    </row>
    <row r="942" ht="15.75" customHeight="1">
      <c r="A942" s="130">
        <v>10785.0</v>
      </c>
      <c r="B942" s="130">
        <v>1.0</v>
      </c>
      <c r="C942" s="130">
        <v>1.625</v>
      </c>
      <c r="D942" s="162">
        <v>4.2</v>
      </c>
      <c r="E942" s="162">
        <v>7.71</v>
      </c>
      <c r="F942" s="162">
        <v>10.27</v>
      </c>
      <c r="G942" s="162">
        <v>2.3100000000000005</v>
      </c>
      <c r="H942" s="162">
        <v>4.6259999999999994</v>
      </c>
      <c r="I942" s="162">
        <v>3.0810000000000004</v>
      </c>
      <c r="J942" s="162">
        <v>2.31</v>
      </c>
      <c r="K942" s="130">
        <v>170.0</v>
      </c>
      <c r="L942" s="164"/>
      <c r="M942" s="165"/>
      <c r="N942" s="162"/>
      <c r="O942" s="162"/>
      <c r="P942" s="162"/>
      <c r="Q942" s="166"/>
      <c r="S942" s="166"/>
      <c r="T942" s="163"/>
    </row>
    <row r="943" ht="15.75" customHeight="1">
      <c r="A943" s="130">
        <v>10786.0</v>
      </c>
      <c r="B943" s="130">
        <v>1.0</v>
      </c>
      <c r="C943" s="130">
        <v>1.625</v>
      </c>
      <c r="D943" s="162">
        <v>4.2</v>
      </c>
      <c r="E943" s="162">
        <v>7.71</v>
      </c>
      <c r="F943" s="162">
        <v>10.27</v>
      </c>
      <c r="G943" s="162">
        <v>2.3100000000000005</v>
      </c>
      <c r="H943" s="162">
        <v>4.6259999999999994</v>
      </c>
      <c r="I943" s="162">
        <v>3.0810000000000004</v>
      </c>
      <c r="J943" s="162">
        <v>2.31</v>
      </c>
      <c r="K943" s="130">
        <v>160.0</v>
      </c>
      <c r="L943" s="164"/>
      <c r="M943" s="165"/>
      <c r="N943" s="162"/>
      <c r="O943" s="162"/>
      <c r="P943" s="162"/>
      <c r="Q943" s="166"/>
      <c r="S943" s="166"/>
      <c r="T943" s="163"/>
    </row>
    <row r="944" ht="15.75" customHeight="1">
      <c r="A944" s="130">
        <v>10790.0</v>
      </c>
      <c r="B944" s="130">
        <v>1.25</v>
      </c>
      <c r="C944" s="130">
        <v>0.75</v>
      </c>
      <c r="D944" s="162">
        <v>3.85</v>
      </c>
      <c r="E944" s="162">
        <v>7.24</v>
      </c>
      <c r="F944" s="162">
        <v>9.74</v>
      </c>
      <c r="G944" s="162">
        <v>2.1175</v>
      </c>
      <c r="H944" s="162">
        <v>4.344</v>
      </c>
      <c r="I944" s="162">
        <v>2.9220000000000006</v>
      </c>
      <c r="J944" s="162">
        <v>2.12</v>
      </c>
      <c r="K944" s="130">
        <v>170.0</v>
      </c>
      <c r="L944" s="164"/>
      <c r="M944" s="165"/>
      <c r="N944" s="162"/>
      <c r="O944" s="162"/>
      <c r="P944" s="162"/>
      <c r="Q944" s="166"/>
      <c r="S944" s="166"/>
      <c r="T944" s="163"/>
    </row>
    <row r="945" ht="15.75" customHeight="1">
      <c r="A945" s="130">
        <v>10794.0</v>
      </c>
      <c r="B945" s="130">
        <v>1.25</v>
      </c>
      <c r="C945" s="130">
        <v>0.75</v>
      </c>
      <c r="D945" s="162">
        <v>3.85</v>
      </c>
      <c r="E945" s="162">
        <v>7.24</v>
      </c>
      <c r="F945" s="162">
        <v>9.74</v>
      </c>
      <c r="G945" s="162">
        <v>2.1175</v>
      </c>
      <c r="H945" s="162">
        <v>4.344</v>
      </c>
      <c r="I945" s="162">
        <v>2.9220000000000006</v>
      </c>
      <c r="J945" s="162">
        <v>2.12</v>
      </c>
      <c r="K945" s="130">
        <v>190.0</v>
      </c>
      <c r="L945" s="164"/>
      <c r="M945" s="165"/>
      <c r="N945" s="162"/>
      <c r="O945" s="162"/>
      <c r="P945" s="162"/>
      <c r="Q945" s="166"/>
      <c r="S945" s="166"/>
      <c r="T945" s="163"/>
    </row>
    <row r="946" ht="15.75" customHeight="1">
      <c r="A946" s="130">
        <v>10795.0</v>
      </c>
      <c r="B946" s="130">
        <v>2.375</v>
      </c>
      <c r="C946" s="130">
        <v>0.75</v>
      </c>
      <c r="D946" s="162">
        <v>7.35</v>
      </c>
      <c r="E946" s="162">
        <v>12.89</v>
      </c>
      <c r="F946" s="162">
        <v>16.96</v>
      </c>
      <c r="G946" s="162">
        <v>4.0425</v>
      </c>
      <c r="H946" s="162">
        <v>7.734</v>
      </c>
      <c r="I946" s="162">
        <v>5.088000000000001</v>
      </c>
      <c r="J946" s="162">
        <v>4.04</v>
      </c>
      <c r="K946" s="130">
        <v>120.0</v>
      </c>
      <c r="L946" s="164"/>
      <c r="M946" s="165"/>
      <c r="N946" s="162"/>
      <c r="O946" s="162"/>
      <c r="P946" s="162"/>
      <c r="Q946" s="166"/>
      <c r="S946" s="166"/>
      <c r="T946" s="163"/>
    </row>
    <row r="947" ht="15.75" customHeight="1">
      <c r="A947" s="130">
        <v>10796.0</v>
      </c>
      <c r="B947" s="130">
        <v>2.375</v>
      </c>
      <c r="C947" s="130">
        <v>0.75</v>
      </c>
      <c r="D947" s="162">
        <v>7.35</v>
      </c>
      <c r="E947" s="162">
        <v>12.89</v>
      </c>
      <c r="F947" s="162">
        <v>16.96</v>
      </c>
      <c r="G947" s="162">
        <v>4.0425</v>
      </c>
      <c r="H947" s="162">
        <v>7.734</v>
      </c>
      <c r="I947" s="162">
        <v>5.088000000000001</v>
      </c>
      <c r="J947" s="162">
        <v>4.04</v>
      </c>
      <c r="K947" s="130">
        <v>120.0</v>
      </c>
      <c r="L947" s="164"/>
      <c r="M947" s="165"/>
      <c r="N947" s="162"/>
      <c r="O947" s="162"/>
      <c r="P947" s="162"/>
      <c r="Q947" s="166"/>
      <c r="S947" s="166"/>
      <c r="T947" s="163"/>
    </row>
    <row r="948" ht="15.75" customHeight="1">
      <c r="A948" s="130">
        <v>10799.0</v>
      </c>
      <c r="B948" s="130">
        <v>2.375</v>
      </c>
      <c r="C948" s="130">
        <v>0.75</v>
      </c>
      <c r="D948" s="162">
        <v>7.35</v>
      </c>
      <c r="E948" s="162">
        <v>12.89</v>
      </c>
      <c r="F948" s="162">
        <v>16.96</v>
      </c>
      <c r="G948" s="162">
        <v>4.0425</v>
      </c>
      <c r="H948" s="162">
        <v>7.734</v>
      </c>
      <c r="I948" s="162">
        <v>5.088000000000001</v>
      </c>
      <c r="J948" s="162">
        <v>4.04</v>
      </c>
      <c r="K948" s="130">
        <v>120.0</v>
      </c>
      <c r="L948" s="164"/>
      <c r="M948" s="165"/>
      <c r="N948" s="162"/>
      <c r="O948" s="162"/>
      <c r="P948" s="162"/>
      <c r="Q948" s="166"/>
      <c r="S948" s="166"/>
      <c r="T948" s="163"/>
    </row>
    <row r="949" ht="15.75" customHeight="1">
      <c r="A949" s="130">
        <v>10802.0</v>
      </c>
      <c r="B949" s="130">
        <v>1.1875</v>
      </c>
      <c r="C949" s="130">
        <v>2.0</v>
      </c>
      <c r="D949" s="162">
        <v>5.94</v>
      </c>
      <c r="E949" s="162">
        <v>10.79</v>
      </c>
      <c r="F949" s="162">
        <v>14.09</v>
      </c>
      <c r="G949" s="162">
        <v>3.2670000000000003</v>
      </c>
      <c r="H949" s="162">
        <v>6.473999999999999</v>
      </c>
      <c r="I949" s="162">
        <v>4.227</v>
      </c>
      <c r="J949" s="162">
        <v>3.27</v>
      </c>
      <c r="K949" s="130">
        <v>125.0</v>
      </c>
      <c r="L949" s="164"/>
      <c r="M949" s="165"/>
      <c r="N949" s="162"/>
      <c r="O949" s="162"/>
      <c r="P949" s="162"/>
      <c r="Q949" s="166"/>
      <c r="S949" s="166"/>
      <c r="T949" s="163"/>
    </row>
    <row r="950" ht="15.75" customHeight="1">
      <c r="A950" s="130">
        <v>10803.0</v>
      </c>
      <c r="B950" s="130">
        <v>1.1875</v>
      </c>
      <c r="C950" s="130">
        <v>2.0</v>
      </c>
      <c r="D950" s="162">
        <v>5.94</v>
      </c>
      <c r="E950" s="162">
        <v>10.79</v>
      </c>
      <c r="F950" s="162">
        <v>14.09</v>
      </c>
      <c r="G950" s="162">
        <v>3.2670000000000003</v>
      </c>
      <c r="H950" s="162">
        <v>6.473999999999999</v>
      </c>
      <c r="I950" s="162">
        <v>4.227</v>
      </c>
      <c r="J950" s="162">
        <v>3.27</v>
      </c>
      <c r="K950" s="130">
        <v>125.0</v>
      </c>
      <c r="L950" s="164"/>
      <c r="M950" s="165"/>
      <c r="N950" s="162"/>
      <c r="O950" s="162"/>
      <c r="P950" s="162"/>
      <c r="Q950" s="166"/>
      <c r="S950" s="166"/>
      <c r="T950" s="163"/>
    </row>
    <row r="951" ht="15.75" customHeight="1">
      <c r="A951" s="130">
        <v>10804.0</v>
      </c>
      <c r="B951" s="130">
        <v>1.1875</v>
      </c>
      <c r="C951" s="130">
        <v>2.0</v>
      </c>
      <c r="D951" s="162">
        <v>5.55</v>
      </c>
      <c r="E951" s="162">
        <v>10.1</v>
      </c>
      <c r="F951" s="162">
        <v>13.29</v>
      </c>
      <c r="G951" s="162">
        <v>3.0525</v>
      </c>
      <c r="H951" s="162">
        <v>6.06</v>
      </c>
      <c r="I951" s="162">
        <v>3.9870000000000005</v>
      </c>
      <c r="J951" s="162">
        <v>3.05</v>
      </c>
      <c r="K951" s="130">
        <v>120.0</v>
      </c>
      <c r="L951" s="164"/>
      <c r="M951" s="165"/>
      <c r="N951" s="162"/>
      <c r="O951" s="162"/>
      <c r="P951" s="162"/>
      <c r="Q951" s="166"/>
      <c r="S951" s="166"/>
      <c r="T951" s="163"/>
    </row>
    <row r="952" ht="15.75" customHeight="1">
      <c r="A952" s="130">
        <v>10805.0</v>
      </c>
      <c r="B952" s="130">
        <v>0.75</v>
      </c>
      <c r="C952" s="130">
        <v>0.5</v>
      </c>
      <c r="D952" s="162">
        <v>2.36</v>
      </c>
      <c r="E952" s="162">
        <v>4.67</v>
      </c>
      <c r="F952" s="162">
        <v>6.33</v>
      </c>
      <c r="G952" s="162">
        <v>1.298</v>
      </c>
      <c r="H952" s="162">
        <v>2.802</v>
      </c>
      <c r="I952" s="162">
        <v>1.8990000000000002</v>
      </c>
      <c r="J952" s="162">
        <v>1.3</v>
      </c>
      <c r="K952" s="130">
        <v>455.0</v>
      </c>
      <c r="L952" s="164"/>
      <c r="M952" s="165"/>
      <c r="N952" s="162"/>
      <c r="O952" s="162"/>
      <c r="P952" s="162"/>
      <c r="Q952" s="166"/>
      <c r="S952" s="166"/>
      <c r="T952" s="163"/>
    </row>
    <row r="953" ht="15.75" customHeight="1">
      <c r="A953" s="130">
        <v>10806.0</v>
      </c>
      <c r="B953" s="130">
        <v>0.75</v>
      </c>
      <c r="C953" s="130">
        <v>0.5</v>
      </c>
      <c r="D953" s="162">
        <v>2.36</v>
      </c>
      <c r="E953" s="162">
        <v>4.67</v>
      </c>
      <c r="F953" s="162">
        <v>6.33</v>
      </c>
      <c r="G953" s="162">
        <v>1.298</v>
      </c>
      <c r="H953" s="162">
        <v>2.802</v>
      </c>
      <c r="I953" s="162">
        <v>1.8990000000000002</v>
      </c>
      <c r="J953" s="162">
        <v>1.3</v>
      </c>
      <c r="K953" s="130">
        <v>455.0</v>
      </c>
      <c r="L953" s="164"/>
      <c r="M953" s="165"/>
      <c r="N953" s="162"/>
      <c r="O953" s="162"/>
      <c r="P953" s="162"/>
      <c r="Q953" s="166"/>
      <c r="S953" s="166"/>
      <c r="T953" s="163"/>
    </row>
    <row r="954" ht="15.75" customHeight="1">
      <c r="A954" s="130">
        <v>10807.0</v>
      </c>
      <c r="B954" s="130">
        <v>0.75</v>
      </c>
      <c r="C954" s="130">
        <v>0.9375</v>
      </c>
      <c r="D954" s="162">
        <v>2.96</v>
      </c>
      <c r="E954" s="162">
        <v>5.81</v>
      </c>
      <c r="F954" s="162">
        <v>8.12</v>
      </c>
      <c r="G954" s="162">
        <v>1.6280000000000001</v>
      </c>
      <c r="H954" s="162">
        <v>3.4859999999999998</v>
      </c>
      <c r="I954" s="162">
        <v>2.436</v>
      </c>
      <c r="J954" s="162">
        <v>1.63</v>
      </c>
      <c r="K954" s="130">
        <v>360.0</v>
      </c>
      <c r="L954" s="164"/>
      <c r="M954" s="165"/>
      <c r="N954" s="162"/>
      <c r="O954" s="162"/>
      <c r="P954" s="162"/>
      <c r="Q954" s="166"/>
      <c r="S954" s="166"/>
      <c r="T954" s="163"/>
    </row>
    <row r="955" ht="15.75" customHeight="1">
      <c r="A955" s="130">
        <v>10808.0</v>
      </c>
      <c r="B955" s="130">
        <v>0.75</v>
      </c>
      <c r="C955" s="130">
        <v>0.9375</v>
      </c>
      <c r="D955" s="162">
        <v>2.96</v>
      </c>
      <c r="E955" s="162">
        <v>5.81</v>
      </c>
      <c r="F955" s="162">
        <v>8.12</v>
      </c>
      <c r="G955" s="162">
        <v>1.6280000000000001</v>
      </c>
      <c r="H955" s="162">
        <v>3.4859999999999998</v>
      </c>
      <c r="I955" s="162">
        <v>2.436</v>
      </c>
      <c r="J955" s="162">
        <v>1.63</v>
      </c>
      <c r="K955" s="130">
        <v>340.0</v>
      </c>
      <c r="L955" s="164"/>
      <c r="M955" s="165"/>
      <c r="N955" s="162"/>
      <c r="O955" s="162"/>
      <c r="P955" s="162"/>
      <c r="Q955" s="166"/>
      <c r="S955" s="166"/>
      <c r="T955" s="163"/>
    </row>
    <row r="956" ht="15.75" customHeight="1">
      <c r="A956" s="130">
        <v>10811.0</v>
      </c>
      <c r="B956" s="130">
        <v>1.125</v>
      </c>
      <c r="C956" s="130">
        <v>0.375</v>
      </c>
      <c r="D956" s="162">
        <v>2.6</v>
      </c>
      <c r="E956" s="162">
        <v>5.53</v>
      </c>
      <c r="F956" s="162">
        <v>7.68</v>
      </c>
      <c r="G956" s="162">
        <v>1.4300000000000002</v>
      </c>
      <c r="H956" s="162">
        <v>3.318</v>
      </c>
      <c r="I956" s="162">
        <v>2.3040000000000003</v>
      </c>
      <c r="J956" s="162">
        <v>1.43</v>
      </c>
      <c r="K956" s="130">
        <v>430.0</v>
      </c>
      <c r="L956" s="164"/>
      <c r="M956" s="165"/>
      <c r="N956" s="162"/>
      <c r="O956" s="162"/>
      <c r="P956" s="162"/>
      <c r="Q956" s="166"/>
      <c r="S956" s="166"/>
      <c r="T956" s="163"/>
    </row>
    <row r="957" ht="15.75" customHeight="1">
      <c r="A957" s="130">
        <v>10812.0</v>
      </c>
      <c r="B957" s="130">
        <v>1.125</v>
      </c>
      <c r="C957" s="130">
        <v>0.375</v>
      </c>
      <c r="D957" s="162">
        <v>2.6</v>
      </c>
      <c r="E957" s="162">
        <v>5.53</v>
      </c>
      <c r="F957" s="162">
        <v>7.68</v>
      </c>
      <c r="G957" s="162">
        <v>1.4300000000000002</v>
      </c>
      <c r="H957" s="162">
        <v>3.318</v>
      </c>
      <c r="I957" s="162">
        <v>2.3040000000000003</v>
      </c>
      <c r="J957" s="162">
        <v>1.43</v>
      </c>
      <c r="K957" s="130">
        <v>485.0</v>
      </c>
      <c r="L957" s="164"/>
      <c r="M957" s="165"/>
      <c r="N957" s="162"/>
      <c r="O957" s="162"/>
      <c r="P957" s="162"/>
      <c r="Q957" s="166"/>
      <c r="S957" s="166"/>
      <c r="T957" s="163"/>
    </row>
    <row r="958" ht="15.75" customHeight="1">
      <c r="A958" s="130">
        <v>10813.0</v>
      </c>
      <c r="B958" s="130">
        <v>1.125</v>
      </c>
      <c r="C958" s="130">
        <v>0.375</v>
      </c>
      <c r="D958" s="162">
        <v>2.6</v>
      </c>
      <c r="E958" s="162">
        <v>5.53</v>
      </c>
      <c r="F958" s="162">
        <v>7.68</v>
      </c>
      <c r="G958" s="162">
        <v>1.4300000000000002</v>
      </c>
      <c r="H958" s="162">
        <v>3.318</v>
      </c>
      <c r="I958" s="162">
        <v>2.3040000000000003</v>
      </c>
      <c r="J958" s="162">
        <v>1.43</v>
      </c>
      <c r="K958" s="130">
        <v>440.0</v>
      </c>
      <c r="L958" s="164"/>
      <c r="M958" s="165"/>
      <c r="N958" s="162"/>
      <c r="O958" s="162"/>
      <c r="P958" s="162"/>
      <c r="Q958" s="166"/>
      <c r="S958" s="166"/>
      <c r="T958" s="163"/>
    </row>
    <row r="959" ht="15.75" customHeight="1">
      <c r="A959" s="130">
        <v>10814.0</v>
      </c>
      <c r="B959" s="130">
        <v>1.125</v>
      </c>
      <c r="C959" s="130">
        <v>0.375</v>
      </c>
      <c r="D959" s="162">
        <v>2.6</v>
      </c>
      <c r="E959" s="162">
        <v>5.53</v>
      </c>
      <c r="F959" s="162">
        <v>7.68</v>
      </c>
      <c r="G959" s="162">
        <v>1.4300000000000002</v>
      </c>
      <c r="H959" s="162">
        <v>3.318</v>
      </c>
      <c r="I959" s="162">
        <v>2.3040000000000003</v>
      </c>
      <c r="J959" s="162">
        <v>1.43</v>
      </c>
      <c r="K959" s="130">
        <v>510.0</v>
      </c>
      <c r="L959" s="164"/>
      <c r="M959" s="165"/>
      <c r="N959" s="162"/>
      <c r="O959" s="162"/>
      <c r="P959" s="162"/>
      <c r="Q959" s="166"/>
      <c r="S959" s="166"/>
      <c r="T959" s="163"/>
    </row>
    <row r="960" ht="15.75" customHeight="1">
      <c r="A960" s="130">
        <v>10819.0</v>
      </c>
      <c r="B960" s="130">
        <v>1.625</v>
      </c>
      <c r="C960" s="130">
        <v>0.625</v>
      </c>
      <c r="D960" s="162">
        <v>3.42</v>
      </c>
      <c r="E960" s="162">
        <v>6.44</v>
      </c>
      <c r="F960" s="162">
        <v>8.72</v>
      </c>
      <c r="G960" s="162">
        <v>1.881</v>
      </c>
      <c r="H960" s="162">
        <v>3.864</v>
      </c>
      <c r="I960" s="162">
        <v>2.6160000000000005</v>
      </c>
      <c r="J960" s="162">
        <v>1.88</v>
      </c>
      <c r="K960" s="130">
        <v>295.0</v>
      </c>
      <c r="L960" s="164"/>
      <c r="M960" s="165"/>
      <c r="N960" s="162"/>
      <c r="O960" s="162"/>
      <c r="P960" s="162"/>
      <c r="Q960" s="166"/>
      <c r="S960" s="166"/>
      <c r="T960" s="163"/>
    </row>
    <row r="961" ht="15.75" customHeight="1">
      <c r="A961" s="130">
        <v>10820.0</v>
      </c>
      <c r="B961" s="130">
        <v>1.625</v>
      </c>
      <c r="C961" s="130">
        <v>0.625</v>
      </c>
      <c r="D961" s="162">
        <v>3.42</v>
      </c>
      <c r="E961" s="162">
        <v>6.44</v>
      </c>
      <c r="F961" s="162">
        <v>8.72</v>
      </c>
      <c r="G961" s="162">
        <v>1.881</v>
      </c>
      <c r="H961" s="162">
        <v>3.864</v>
      </c>
      <c r="I961" s="162">
        <v>2.6160000000000005</v>
      </c>
      <c r="J961" s="162">
        <v>1.88</v>
      </c>
      <c r="K961" s="130">
        <v>300.0</v>
      </c>
      <c r="L961" s="164"/>
      <c r="M961" s="165"/>
      <c r="N961" s="162"/>
      <c r="O961" s="162"/>
      <c r="P961" s="162"/>
      <c r="Q961" s="166"/>
      <c r="S961" s="166"/>
      <c r="T961" s="163"/>
    </row>
    <row r="962" ht="15.75" customHeight="1">
      <c r="A962" s="130">
        <v>10821.0</v>
      </c>
      <c r="B962" s="130">
        <v>1.625</v>
      </c>
      <c r="C962" s="130">
        <v>0.625</v>
      </c>
      <c r="D962" s="162">
        <v>3.42</v>
      </c>
      <c r="E962" s="162">
        <v>6.44</v>
      </c>
      <c r="F962" s="162">
        <v>8.72</v>
      </c>
      <c r="G962" s="162">
        <v>1.881</v>
      </c>
      <c r="H962" s="162">
        <v>3.864</v>
      </c>
      <c r="I962" s="162">
        <v>2.6160000000000005</v>
      </c>
      <c r="J962" s="162">
        <v>1.88</v>
      </c>
      <c r="K962" s="130">
        <v>300.0</v>
      </c>
      <c r="L962" s="164"/>
      <c r="M962" s="165"/>
      <c r="N962" s="162"/>
      <c r="O962" s="162"/>
      <c r="P962" s="162"/>
      <c r="Q962" s="166"/>
      <c r="S962" s="166"/>
      <c r="T962" s="163"/>
    </row>
    <row r="963" ht="15.75" customHeight="1">
      <c r="A963" s="130">
        <v>10822.0</v>
      </c>
      <c r="B963" s="130">
        <v>1.5</v>
      </c>
      <c r="C963" s="130">
        <v>0.5</v>
      </c>
      <c r="D963" s="162">
        <v>2.67</v>
      </c>
      <c r="E963" s="162">
        <v>5.53</v>
      </c>
      <c r="F963" s="162">
        <v>7.65</v>
      </c>
      <c r="G963" s="162">
        <v>1.4685000000000001</v>
      </c>
      <c r="H963" s="162">
        <v>3.318</v>
      </c>
      <c r="I963" s="162">
        <v>2.2950000000000004</v>
      </c>
      <c r="J963" s="162">
        <v>1.47</v>
      </c>
      <c r="K963" s="130">
        <v>300.0</v>
      </c>
      <c r="L963" s="164"/>
      <c r="M963" s="165"/>
      <c r="N963" s="162"/>
      <c r="O963" s="162"/>
      <c r="P963" s="162"/>
      <c r="Q963" s="166"/>
      <c r="S963" s="166"/>
      <c r="T963" s="163"/>
    </row>
    <row r="964" ht="15.75" customHeight="1">
      <c r="A964" s="130">
        <v>10834.0</v>
      </c>
      <c r="B964" s="130">
        <v>1.625</v>
      </c>
      <c r="C964" s="130">
        <v>0.5</v>
      </c>
      <c r="D964" s="162">
        <v>4.37</v>
      </c>
      <c r="E964" s="162">
        <v>8.56</v>
      </c>
      <c r="F964" s="162">
        <v>11.56</v>
      </c>
      <c r="G964" s="162">
        <v>2.4035</v>
      </c>
      <c r="H964" s="162">
        <v>5.136</v>
      </c>
      <c r="I964" s="162">
        <v>3.468000000000001</v>
      </c>
      <c r="J964" s="162">
        <v>2.4</v>
      </c>
      <c r="K964" s="130">
        <v>310.0</v>
      </c>
      <c r="L964" s="164"/>
      <c r="M964" s="165"/>
      <c r="N964" s="162"/>
      <c r="O964" s="162"/>
      <c r="P964" s="162"/>
      <c r="Q964" s="166"/>
      <c r="S964" s="166"/>
      <c r="T964" s="163"/>
    </row>
    <row r="965" ht="15.75" customHeight="1">
      <c r="A965" s="130">
        <v>10835.0</v>
      </c>
      <c r="B965" s="130">
        <v>1.625</v>
      </c>
      <c r="C965" s="130">
        <v>0.5</v>
      </c>
      <c r="D965" s="162">
        <v>4.37</v>
      </c>
      <c r="E965" s="162">
        <v>8.56</v>
      </c>
      <c r="F965" s="162">
        <v>11.56</v>
      </c>
      <c r="G965" s="162">
        <v>2.4035</v>
      </c>
      <c r="H965" s="162">
        <v>5.136</v>
      </c>
      <c r="I965" s="162">
        <v>3.468000000000001</v>
      </c>
      <c r="J965" s="162">
        <v>2.4</v>
      </c>
      <c r="K965" s="130">
        <v>360.0</v>
      </c>
      <c r="L965" s="164"/>
      <c r="M965" s="165"/>
      <c r="N965" s="162"/>
      <c r="O965" s="162"/>
      <c r="P965" s="162"/>
      <c r="Q965" s="166"/>
      <c r="S965" s="166"/>
      <c r="T965" s="163"/>
    </row>
    <row r="966" ht="15.75" customHeight="1">
      <c r="A966" s="130">
        <v>10836.0</v>
      </c>
      <c r="B966" s="130">
        <v>1.625</v>
      </c>
      <c r="C966" s="130">
        <v>0.5</v>
      </c>
      <c r="D966" s="162">
        <v>4.37</v>
      </c>
      <c r="E966" s="162">
        <v>8.56</v>
      </c>
      <c r="F966" s="162">
        <v>11.56</v>
      </c>
      <c r="G966" s="162">
        <v>2.4035</v>
      </c>
      <c r="H966" s="162">
        <v>5.136</v>
      </c>
      <c r="I966" s="162">
        <v>3.468000000000001</v>
      </c>
      <c r="J966" s="162">
        <v>2.4</v>
      </c>
      <c r="K966" s="130">
        <v>310.0</v>
      </c>
      <c r="L966" s="164"/>
      <c r="M966" s="165"/>
      <c r="N966" s="162"/>
      <c r="O966" s="162"/>
      <c r="P966" s="162"/>
      <c r="Q966" s="166"/>
      <c r="S966" s="166"/>
      <c r="T966" s="163"/>
    </row>
    <row r="967" ht="15.75" customHeight="1">
      <c r="A967" s="130">
        <v>10837.0</v>
      </c>
      <c r="B967" s="130">
        <v>1.625</v>
      </c>
      <c r="C967" s="130">
        <v>0.5</v>
      </c>
      <c r="D967" s="162">
        <v>4.37</v>
      </c>
      <c r="E967" s="162">
        <v>8.56</v>
      </c>
      <c r="F967" s="162">
        <v>11.56</v>
      </c>
      <c r="G967" s="162">
        <v>2.4035</v>
      </c>
      <c r="H967" s="162">
        <v>5.136</v>
      </c>
      <c r="I967" s="162">
        <v>3.468000000000001</v>
      </c>
      <c r="J967" s="162">
        <v>2.4</v>
      </c>
      <c r="K967" s="130">
        <v>310.0</v>
      </c>
      <c r="L967" s="164"/>
      <c r="M967" s="165"/>
      <c r="N967" s="162"/>
      <c r="O967" s="162"/>
      <c r="P967" s="162"/>
      <c r="Q967" s="166"/>
      <c r="S967" s="166"/>
      <c r="T967" s="163"/>
    </row>
    <row r="968" ht="15.75" customHeight="1">
      <c r="A968" s="130">
        <v>10838.0</v>
      </c>
      <c r="B968" s="130">
        <v>1.625</v>
      </c>
      <c r="C968" s="130">
        <v>0.5</v>
      </c>
      <c r="D968" s="162">
        <v>4.37</v>
      </c>
      <c r="E968" s="162">
        <v>8.56</v>
      </c>
      <c r="F968" s="162">
        <v>11.56</v>
      </c>
      <c r="G968" s="162">
        <v>2.4035</v>
      </c>
      <c r="H968" s="162">
        <v>5.136</v>
      </c>
      <c r="I968" s="162">
        <v>3.468000000000001</v>
      </c>
      <c r="J968" s="162">
        <v>2.4</v>
      </c>
      <c r="K968" s="130">
        <v>270.0</v>
      </c>
      <c r="L968" s="164"/>
      <c r="M968" s="165"/>
      <c r="N968" s="162"/>
      <c r="O968" s="162"/>
      <c r="P968" s="162"/>
      <c r="Q968" s="166"/>
      <c r="S968" s="166"/>
      <c r="T968" s="163"/>
    </row>
    <row r="969" ht="15.75" customHeight="1">
      <c r="A969" s="130">
        <v>10839.0</v>
      </c>
      <c r="B969" s="130">
        <v>1.625</v>
      </c>
      <c r="C969" s="130">
        <v>0.5</v>
      </c>
      <c r="D969" s="162">
        <v>4.37</v>
      </c>
      <c r="E969" s="162">
        <v>8.56</v>
      </c>
      <c r="F969" s="162">
        <v>11.61</v>
      </c>
      <c r="G969" s="162">
        <v>2.4035</v>
      </c>
      <c r="H969" s="162">
        <v>5.136</v>
      </c>
      <c r="I969" s="162">
        <v>3.4830000000000005</v>
      </c>
      <c r="J969" s="162">
        <v>2.4</v>
      </c>
      <c r="K969" s="130">
        <v>270.0</v>
      </c>
      <c r="L969" s="164"/>
      <c r="M969" s="165"/>
      <c r="N969" s="162"/>
      <c r="O969" s="162"/>
      <c r="P969" s="162"/>
      <c r="Q969" s="166"/>
      <c r="S969" s="166"/>
      <c r="T969" s="163"/>
    </row>
    <row r="970" ht="15.75" customHeight="1">
      <c r="A970" s="130">
        <v>10840.0</v>
      </c>
      <c r="B970" s="130">
        <v>1.625</v>
      </c>
      <c r="C970" s="130">
        <v>0.5</v>
      </c>
      <c r="D970" s="162">
        <v>4.37</v>
      </c>
      <c r="E970" s="162">
        <v>8.56</v>
      </c>
      <c r="F970" s="162">
        <v>11.56</v>
      </c>
      <c r="G970" s="162">
        <v>2.4035</v>
      </c>
      <c r="H970" s="162">
        <v>5.136</v>
      </c>
      <c r="I970" s="162">
        <v>3.468000000000001</v>
      </c>
      <c r="J970" s="162">
        <v>2.4</v>
      </c>
      <c r="K970" s="130">
        <v>360.0</v>
      </c>
      <c r="L970" s="164"/>
      <c r="M970" s="165"/>
      <c r="N970" s="162"/>
      <c r="O970" s="162"/>
      <c r="P970" s="162"/>
      <c r="Q970" s="166"/>
      <c r="S970" s="166"/>
      <c r="T970" s="163"/>
    </row>
    <row r="971" ht="15.75" customHeight="1">
      <c r="A971" s="130">
        <v>10841.0</v>
      </c>
      <c r="B971" s="130">
        <v>2.25</v>
      </c>
      <c r="C971" s="130">
        <v>0.5</v>
      </c>
      <c r="D971" s="162">
        <v>6.18</v>
      </c>
      <c r="E971" s="162">
        <v>11.32</v>
      </c>
      <c r="F971" s="162">
        <v>14.85</v>
      </c>
      <c r="G971" s="162">
        <v>3.399</v>
      </c>
      <c r="H971" s="162">
        <v>6.792</v>
      </c>
      <c r="I971" s="162">
        <v>4.455000000000001</v>
      </c>
      <c r="J971" s="162">
        <v>3.4</v>
      </c>
      <c r="K971" s="130">
        <v>230.0</v>
      </c>
      <c r="L971" s="164"/>
      <c r="M971" s="165"/>
      <c r="N971" s="162"/>
      <c r="O971" s="162"/>
      <c r="P971" s="162"/>
      <c r="Q971" s="166"/>
      <c r="S971" s="166"/>
      <c r="T971" s="163"/>
    </row>
    <row r="972" ht="15.75" customHeight="1">
      <c r="A972" s="130">
        <v>10842.0</v>
      </c>
      <c r="B972" s="130">
        <v>2.25</v>
      </c>
      <c r="C972" s="130">
        <v>0.5</v>
      </c>
      <c r="D972" s="162">
        <v>5.94</v>
      </c>
      <c r="E972" s="162">
        <v>11.04</v>
      </c>
      <c r="F972" s="162">
        <v>14.48</v>
      </c>
      <c r="G972" s="162">
        <v>3.2670000000000003</v>
      </c>
      <c r="H972" s="162">
        <v>6.624</v>
      </c>
      <c r="I972" s="162">
        <v>4.344000000000001</v>
      </c>
      <c r="J972" s="162">
        <v>3.27</v>
      </c>
      <c r="K972" s="130">
        <v>250.0</v>
      </c>
      <c r="L972" s="164"/>
      <c r="M972" s="165"/>
      <c r="N972" s="162"/>
      <c r="O972" s="162"/>
      <c r="P972" s="162"/>
      <c r="Q972" s="166"/>
      <c r="S972" s="166"/>
      <c r="T972" s="163"/>
    </row>
    <row r="973" ht="15.75" customHeight="1">
      <c r="A973" s="130">
        <v>10843.0</v>
      </c>
      <c r="B973" s="130">
        <v>2.25</v>
      </c>
      <c r="C973" s="130">
        <v>0.5</v>
      </c>
      <c r="D973" s="162">
        <v>6.18</v>
      </c>
      <c r="E973" s="162">
        <v>11.32</v>
      </c>
      <c r="F973" s="162">
        <v>14.85</v>
      </c>
      <c r="G973" s="162">
        <v>3.399</v>
      </c>
      <c r="H973" s="162">
        <v>6.792</v>
      </c>
      <c r="I973" s="162">
        <v>4.455000000000001</v>
      </c>
      <c r="J973" s="162">
        <v>3.4</v>
      </c>
      <c r="K973" s="130">
        <v>245.0</v>
      </c>
      <c r="L973" s="164"/>
      <c r="M973" s="165"/>
      <c r="N973" s="162"/>
      <c r="O973" s="162"/>
      <c r="P973" s="162"/>
      <c r="Q973" s="166"/>
      <c r="S973" s="166"/>
      <c r="T973" s="163"/>
    </row>
    <row r="974" ht="15.75" customHeight="1">
      <c r="A974" s="130">
        <v>10844.0</v>
      </c>
      <c r="B974" s="130">
        <v>2.25</v>
      </c>
      <c r="C974" s="130">
        <v>0.5</v>
      </c>
      <c r="D974" s="162">
        <v>6.18</v>
      </c>
      <c r="E974" s="162">
        <v>11.32</v>
      </c>
      <c r="F974" s="162">
        <v>14.85</v>
      </c>
      <c r="G974" s="162">
        <v>3.399</v>
      </c>
      <c r="H974" s="162">
        <v>6.792</v>
      </c>
      <c r="I974" s="162">
        <v>4.455000000000001</v>
      </c>
      <c r="J974" s="162">
        <v>3.4</v>
      </c>
      <c r="K974" s="130">
        <v>245.0</v>
      </c>
      <c r="L974" s="164"/>
      <c r="M974" s="165"/>
      <c r="N974" s="162"/>
      <c r="O974" s="162"/>
      <c r="P974" s="162"/>
      <c r="Q974" s="166"/>
      <c r="S974" s="166"/>
      <c r="T974" s="163"/>
    </row>
    <row r="975" ht="15.75" customHeight="1">
      <c r="A975" s="130">
        <v>10845.0</v>
      </c>
      <c r="B975" s="130">
        <v>2.25</v>
      </c>
      <c r="C975" s="130">
        <v>0.5</v>
      </c>
      <c r="D975" s="162">
        <v>5.94</v>
      </c>
      <c r="E975" s="162">
        <v>11.04</v>
      </c>
      <c r="F975" s="162">
        <v>14.48</v>
      </c>
      <c r="G975" s="162">
        <v>3.2670000000000003</v>
      </c>
      <c r="H975" s="162">
        <v>6.624</v>
      </c>
      <c r="I975" s="162">
        <v>4.344000000000001</v>
      </c>
      <c r="J975" s="162">
        <v>3.27</v>
      </c>
      <c r="K975" s="130">
        <v>245.0</v>
      </c>
      <c r="L975" s="164"/>
      <c r="M975" s="165"/>
      <c r="N975" s="162"/>
      <c r="O975" s="162"/>
      <c r="P975" s="162"/>
      <c r="Q975" s="166"/>
      <c r="S975" s="166"/>
      <c r="T975" s="163"/>
    </row>
    <row r="976" ht="15.75" customHeight="1">
      <c r="A976" s="130">
        <v>10847.0</v>
      </c>
      <c r="B976" s="130">
        <v>2.25</v>
      </c>
      <c r="C976" s="130">
        <v>0.5</v>
      </c>
      <c r="D976" s="162">
        <v>6.18</v>
      </c>
      <c r="E976" s="162">
        <v>11.32</v>
      </c>
      <c r="F976" s="162">
        <v>14.85</v>
      </c>
      <c r="G976" s="162">
        <v>3.399</v>
      </c>
      <c r="H976" s="162">
        <v>6.792</v>
      </c>
      <c r="I976" s="162">
        <v>4.455000000000001</v>
      </c>
      <c r="J976" s="162">
        <v>3.4</v>
      </c>
      <c r="K976" s="130">
        <v>170.0</v>
      </c>
      <c r="L976" s="164"/>
      <c r="M976" s="165"/>
      <c r="N976" s="162"/>
      <c r="O976" s="162"/>
      <c r="P976" s="162"/>
      <c r="Q976" s="166"/>
      <c r="S976" s="166"/>
      <c r="T976" s="163"/>
    </row>
    <row r="977" ht="15.75" customHeight="1">
      <c r="A977" s="130">
        <v>10848.0</v>
      </c>
      <c r="B977" s="130">
        <v>1.25</v>
      </c>
      <c r="C977" s="130">
        <v>0.4375</v>
      </c>
      <c r="D977" s="162">
        <v>2.86</v>
      </c>
      <c r="E977" s="162">
        <v>6.39</v>
      </c>
      <c r="F977" s="162">
        <v>8.81</v>
      </c>
      <c r="G977" s="162">
        <v>1.573</v>
      </c>
      <c r="H977" s="162">
        <v>3.8339999999999996</v>
      </c>
      <c r="I977" s="162">
        <v>2.6430000000000007</v>
      </c>
      <c r="J977" s="162">
        <v>1.57</v>
      </c>
      <c r="K977" s="130">
        <v>460.0</v>
      </c>
      <c r="L977" s="164"/>
      <c r="M977" s="165"/>
      <c r="N977" s="162"/>
      <c r="O977" s="162"/>
      <c r="P977" s="162"/>
      <c r="Q977" s="166"/>
      <c r="S977" s="166"/>
      <c r="T977" s="163"/>
    </row>
    <row r="978" ht="15.75" customHeight="1">
      <c r="A978" s="130">
        <v>10849.0</v>
      </c>
      <c r="B978" s="130">
        <v>1.25</v>
      </c>
      <c r="C978" s="130">
        <v>0.4375</v>
      </c>
      <c r="D978" s="162">
        <v>2.86</v>
      </c>
      <c r="E978" s="162">
        <v>6.39</v>
      </c>
      <c r="F978" s="162">
        <v>8.81</v>
      </c>
      <c r="G978" s="162">
        <v>1.573</v>
      </c>
      <c r="H978" s="162">
        <v>3.8339999999999996</v>
      </c>
      <c r="I978" s="162">
        <v>2.6430000000000007</v>
      </c>
      <c r="J978" s="162">
        <v>1.57</v>
      </c>
      <c r="K978" s="130">
        <v>460.0</v>
      </c>
      <c r="L978" s="164"/>
      <c r="M978" s="165"/>
      <c r="N978" s="162"/>
      <c r="O978" s="162"/>
      <c r="P978" s="162"/>
      <c r="Q978" s="166"/>
      <c r="S978" s="166"/>
      <c r="T978" s="163"/>
    </row>
    <row r="979" ht="15.75" customHeight="1">
      <c r="A979" s="130">
        <v>10850.0</v>
      </c>
      <c r="B979" s="130">
        <v>1.25</v>
      </c>
      <c r="C979" s="130">
        <v>0.4375</v>
      </c>
      <c r="D979" s="162">
        <v>2.86</v>
      </c>
      <c r="E979" s="162">
        <v>6.39</v>
      </c>
      <c r="F979" s="162">
        <v>8.81</v>
      </c>
      <c r="G979" s="162">
        <v>1.573</v>
      </c>
      <c r="H979" s="162">
        <v>3.8339999999999996</v>
      </c>
      <c r="I979" s="162">
        <v>2.6430000000000007</v>
      </c>
      <c r="J979" s="162">
        <v>1.57</v>
      </c>
      <c r="K979" s="130">
        <v>290.0</v>
      </c>
      <c r="L979" s="164"/>
      <c r="M979" s="165"/>
      <c r="N979" s="162"/>
      <c r="O979" s="162"/>
      <c r="P979" s="162"/>
      <c r="Q979" s="166"/>
      <c r="S979" s="166"/>
      <c r="T979" s="163"/>
    </row>
    <row r="980" ht="15.75" customHeight="1">
      <c r="A980" s="130">
        <v>10851.0</v>
      </c>
      <c r="B980" s="130">
        <v>1.625</v>
      </c>
      <c r="C980" s="130">
        <v>0.6875</v>
      </c>
      <c r="D980" s="162">
        <v>5.09</v>
      </c>
      <c r="E980" s="162">
        <v>9.51</v>
      </c>
      <c r="F980" s="162">
        <v>12.83</v>
      </c>
      <c r="G980" s="162">
        <v>2.7995</v>
      </c>
      <c r="H980" s="162">
        <v>5.7059999999999995</v>
      </c>
      <c r="I980" s="162">
        <v>3.8490000000000006</v>
      </c>
      <c r="J980" s="162">
        <v>2.8</v>
      </c>
      <c r="K980" s="130">
        <v>150.0</v>
      </c>
      <c r="L980" s="164"/>
      <c r="M980" s="165"/>
      <c r="N980" s="162"/>
      <c r="O980" s="162"/>
      <c r="P980" s="162"/>
      <c r="Q980" s="166"/>
      <c r="S980" s="166"/>
      <c r="T980" s="163"/>
    </row>
    <row r="981" ht="15.75" customHeight="1">
      <c r="A981" s="130">
        <v>10852.0</v>
      </c>
      <c r="B981" s="130">
        <v>1.625</v>
      </c>
      <c r="C981" s="130">
        <v>0.6875</v>
      </c>
      <c r="D981" s="162">
        <v>5.09</v>
      </c>
      <c r="E981" s="162">
        <v>9.51</v>
      </c>
      <c r="F981" s="162">
        <v>12.77</v>
      </c>
      <c r="G981" s="162">
        <v>2.7995</v>
      </c>
      <c r="H981" s="162">
        <v>5.7059999999999995</v>
      </c>
      <c r="I981" s="162">
        <v>3.8310000000000004</v>
      </c>
      <c r="J981" s="162">
        <v>2.8</v>
      </c>
      <c r="K981" s="130">
        <v>245.0</v>
      </c>
      <c r="L981" s="164"/>
      <c r="M981" s="165"/>
      <c r="N981" s="162"/>
      <c r="O981" s="162"/>
      <c r="P981" s="162"/>
      <c r="Q981" s="166"/>
      <c r="S981" s="166"/>
      <c r="T981" s="163"/>
    </row>
    <row r="982" ht="15.75" customHeight="1">
      <c r="A982" s="130">
        <v>10853.0</v>
      </c>
      <c r="B982" s="130">
        <v>1.625</v>
      </c>
      <c r="C982" s="130">
        <v>0.6875</v>
      </c>
      <c r="D982" s="162">
        <v>5.09</v>
      </c>
      <c r="E982" s="162">
        <v>9.51</v>
      </c>
      <c r="F982" s="162">
        <v>12.77</v>
      </c>
      <c r="G982" s="162">
        <v>2.7995</v>
      </c>
      <c r="H982" s="162">
        <v>5.7059999999999995</v>
      </c>
      <c r="I982" s="162">
        <v>3.8310000000000004</v>
      </c>
      <c r="J982" s="162">
        <v>2.8</v>
      </c>
      <c r="K982" s="130">
        <v>190.0</v>
      </c>
      <c r="L982" s="164"/>
      <c r="M982" s="165"/>
      <c r="N982" s="162"/>
      <c r="O982" s="162"/>
      <c r="P982" s="162"/>
      <c r="Q982" s="166"/>
      <c r="S982" s="166"/>
      <c r="T982" s="163"/>
    </row>
    <row r="983" ht="15.75" customHeight="1">
      <c r="A983" s="130">
        <v>10854.0</v>
      </c>
      <c r="B983" s="130">
        <v>2.375</v>
      </c>
      <c r="C983" s="130">
        <v>0.6875</v>
      </c>
      <c r="D983" s="162">
        <v>7.14</v>
      </c>
      <c r="E983" s="162">
        <v>12.79</v>
      </c>
      <c r="F983" s="162">
        <v>16.62</v>
      </c>
      <c r="G983" s="162">
        <v>3.927</v>
      </c>
      <c r="H983" s="162">
        <v>7.6739999999999995</v>
      </c>
      <c r="I983" s="162">
        <v>4.986000000000001</v>
      </c>
      <c r="J983" s="162">
        <v>3.93</v>
      </c>
      <c r="K983" s="130">
        <v>180.0</v>
      </c>
      <c r="L983" s="164"/>
      <c r="M983" s="165"/>
      <c r="N983" s="162"/>
      <c r="O983" s="162"/>
      <c r="P983" s="162"/>
      <c r="Q983" s="166"/>
      <c r="S983" s="166"/>
      <c r="T983" s="163"/>
    </row>
    <row r="984" ht="15.75" customHeight="1">
      <c r="A984" s="130">
        <v>10855.0</v>
      </c>
      <c r="B984" s="130">
        <v>2.375</v>
      </c>
      <c r="C984" s="130">
        <v>0.6875</v>
      </c>
      <c r="D984" s="162">
        <v>7.14</v>
      </c>
      <c r="E984" s="162">
        <v>12.93</v>
      </c>
      <c r="F984" s="162">
        <v>16.8</v>
      </c>
      <c r="G984" s="162">
        <v>3.927</v>
      </c>
      <c r="H984" s="162">
        <v>7.757999999999999</v>
      </c>
      <c r="I984" s="162">
        <v>5.040000000000001</v>
      </c>
      <c r="J984" s="162">
        <v>3.93</v>
      </c>
      <c r="K984" s="130">
        <v>180.0</v>
      </c>
      <c r="L984" s="164"/>
      <c r="M984" s="165"/>
      <c r="N984" s="162"/>
      <c r="O984" s="162"/>
      <c r="P984" s="162"/>
      <c r="Q984" s="166"/>
      <c r="S984" s="166"/>
      <c r="T984" s="163"/>
    </row>
    <row r="985" ht="15.75" customHeight="1">
      <c r="A985" s="130">
        <v>10856.0</v>
      </c>
      <c r="B985" s="130">
        <v>2.375</v>
      </c>
      <c r="C985" s="130">
        <v>0.6875</v>
      </c>
      <c r="D985" s="162">
        <v>7.14</v>
      </c>
      <c r="E985" s="162">
        <v>12.93</v>
      </c>
      <c r="F985" s="162">
        <v>16.8</v>
      </c>
      <c r="G985" s="162">
        <v>3.927</v>
      </c>
      <c r="H985" s="162">
        <v>7.757999999999999</v>
      </c>
      <c r="I985" s="162">
        <v>5.040000000000001</v>
      </c>
      <c r="J985" s="162">
        <v>3.93</v>
      </c>
      <c r="K985" s="130">
        <v>180.0</v>
      </c>
      <c r="L985" s="164"/>
      <c r="M985" s="165"/>
      <c r="N985" s="162"/>
      <c r="O985" s="162"/>
      <c r="P985" s="162"/>
      <c r="Q985" s="166"/>
      <c r="S985" s="166"/>
      <c r="T985" s="163"/>
    </row>
    <row r="986" ht="15.75" customHeight="1">
      <c r="A986" s="130">
        <v>10857.0</v>
      </c>
      <c r="B986" s="130">
        <v>2.25</v>
      </c>
      <c r="C986" s="130">
        <v>0.5</v>
      </c>
      <c r="D986" s="162">
        <v>4.92</v>
      </c>
      <c r="E986" s="162">
        <v>9.2</v>
      </c>
      <c r="F986" s="162">
        <v>12.4</v>
      </c>
      <c r="G986" s="162">
        <v>2.706</v>
      </c>
      <c r="H986" s="162">
        <v>5.52</v>
      </c>
      <c r="I986" s="162">
        <v>3.7200000000000006</v>
      </c>
      <c r="J986" s="162">
        <v>2.71</v>
      </c>
      <c r="K986" s="130">
        <v>200.0</v>
      </c>
      <c r="L986" s="164"/>
      <c r="M986" s="165"/>
      <c r="N986" s="162"/>
      <c r="O986" s="162"/>
      <c r="P986" s="162"/>
      <c r="Q986" s="166"/>
      <c r="S986" s="166"/>
      <c r="T986" s="163"/>
    </row>
    <row r="987" ht="15.75" customHeight="1">
      <c r="A987" s="130">
        <v>10858.0</v>
      </c>
      <c r="B987" s="130">
        <v>2.25</v>
      </c>
      <c r="C987" s="130">
        <v>0.5</v>
      </c>
      <c r="D987" s="162">
        <v>4.92</v>
      </c>
      <c r="E987" s="162">
        <v>9.2</v>
      </c>
      <c r="F987" s="162">
        <v>12.4</v>
      </c>
      <c r="G987" s="162">
        <v>2.706</v>
      </c>
      <c r="H987" s="162">
        <v>5.52</v>
      </c>
      <c r="I987" s="162">
        <v>3.7200000000000006</v>
      </c>
      <c r="J987" s="162">
        <v>2.71</v>
      </c>
      <c r="K987" s="130">
        <v>220.0</v>
      </c>
      <c r="L987" s="164"/>
      <c r="M987" s="165"/>
      <c r="N987" s="162"/>
      <c r="O987" s="162"/>
      <c r="P987" s="162"/>
      <c r="Q987" s="166"/>
      <c r="S987" s="166"/>
      <c r="T987" s="163"/>
    </row>
    <row r="988" ht="15.75" customHeight="1">
      <c r="A988" s="130">
        <v>10859.0</v>
      </c>
      <c r="B988" s="130">
        <v>2.25</v>
      </c>
      <c r="C988" s="130">
        <v>0.5</v>
      </c>
      <c r="D988" s="162">
        <v>4.91</v>
      </c>
      <c r="E988" s="162">
        <v>9.06</v>
      </c>
      <c r="F988" s="162">
        <v>12.2</v>
      </c>
      <c r="G988" s="162">
        <v>2.7005000000000003</v>
      </c>
      <c r="H988" s="162">
        <v>5.436</v>
      </c>
      <c r="I988" s="162">
        <v>3.66</v>
      </c>
      <c r="J988" s="162">
        <v>2.7</v>
      </c>
      <c r="K988" s="130">
        <v>190.0</v>
      </c>
      <c r="L988" s="164"/>
      <c r="M988" s="165"/>
      <c r="N988" s="162"/>
      <c r="O988" s="162"/>
      <c r="P988" s="162"/>
      <c r="Q988" s="166"/>
      <c r="S988" s="166"/>
      <c r="T988" s="163"/>
    </row>
    <row r="989" ht="15.75" customHeight="1">
      <c r="A989" s="130">
        <v>10862.0</v>
      </c>
      <c r="B989" s="130">
        <v>1.625</v>
      </c>
      <c r="C989" s="130">
        <v>0.375</v>
      </c>
      <c r="D989" s="162">
        <v>3.23</v>
      </c>
      <c r="E989" s="162">
        <v>6.38</v>
      </c>
      <c r="F989" s="162">
        <v>8.66</v>
      </c>
      <c r="G989" s="162">
        <v>1.7765000000000002</v>
      </c>
      <c r="H989" s="162">
        <v>3.828</v>
      </c>
      <c r="I989" s="162">
        <v>2.5980000000000003</v>
      </c>
      <c r="J989" s="162">
        <v>1.78</v>
      </c>
      <c r="K989" s="130">
        <v>290.0</v>
      </c>
      <c r="L989" s="164"/>
      <c r="M989" s="165"/>
      <c r="N989" s="162"/>
      <c r="O989" s="162"/>
      <c r="P989" s="162"/>
      <c r="Q989" s="166"/>
      <c r="S989" s="166"/>
      <c r="T989" s="163"/>
    </row>
    <row r="990" ht="15.75" customHeight="1">
      <c r="A990" s="130">
        <v>10863.0</v>
      </c>
      <c r="B990" s="130">
        <v>1.625</v>
      </c>
      <c r="C990" s="130">
        <v>0.375</v>
      </c>
      <c r="D990" s="162">
        <v>3.23</v>
      </c>
      <c r="E990" s="162">
        <v>6.38</v>
      </c>
      <c r="F990" s="162">
        <v>8.66</v>
      </c>
      <c r="G990" s="162">
        <v>1.7765000000000002</v>
      </c>
      <c r="H990" s="162">
        <v>3.828</v>
      </c>
      <c r="I990" s="162">
        <v>2.5980000000000003</v>
      </c>
      <c r="J990" s="162">
        <v>1.78</v>
      </c>
      <c r="K990" s="130">
        <v>305.0</v>
      </c>
      <c r="L990" s="164"/>
      <c r="M990" s="165"/>
      <c r="N990" s="162"/>
      <c r="O990" s="162"/>
      <c r="P990" s="162"/>
      <c r="Q990" s="166"/>
      <c r="S990" s="166"/>
      <c r="T990" s="163"/>
    </row>
    <row r="991" ht="15.75" customHeight="1">
      <c r="A991" s="130">
        <v>10864.0</v>
      </c>
      <c r="B991" s="130">
        <v>1.625</v>
      </c>
      <c r="C991" s="130">
        <v>0.375</v>
      </c>
      <c r="D991" s="162">
        <v>3.23</v>
      </c>
      <c r="E991" s="162">
        <v>6.38</v>
      </c>
      <c r="F991" s="162">
        <v>8.66</v>
      </c>
      <c r="G991" s="162">
        <v>1.7765000000000002</v>
      </c>
      <c r="H991" s="162">
        <v>3.828</v>
      </c>
      <c r="I991" s="162">
        <v>2.5980000000000003</v>
      </c>
      <c r="J991" s="162">
        <v>1.78</v>
      </c>
      <c r="K991" s="130">
        <v>300.0</v>
      </c>
      <c r="L991" s="164"/>
      <c r="M991" s="165"/>
      <c r="N991" s="162"/>
      <c r="O991" s="162"/>
      <c r="P991" s="162"/>
      <c r="Q991" s="166"/>
      <c r="S991" s="166"/>
      <c r="T991" s="163"/>
    </row>
    <row r="992" ht="15.75" customHeight="1">
      <c r="A992" s="130">
        <v>10865.0</v>
      </c>
      <c r="B992" s="130">
        <v>1.5</v>
      </c>
      <c r="C992" s="130">
        <v>1.125</v>
      </c>
      <c r="D992" s="162">
        <v>3.95</v>
      </c>
      <c r="E992" s="162">
        <v>7.4</v>
      </c>
      <c r="F992" s="162">
        <v>9.94</v>
      </c>
      <c r="G992" s="162">
        <v>2.1725000000000003</v>
      </c>
      <c r="H992" s="162">
        <v>4.44</v>
      </c>
      <c r="I992" s="162">
        <v>2.982</v>
      </c>
      <c r="J992" s="162">
        <v>2.17</v>
      </c>
      <c r="K992" s="130">
        <v>245.0</v>
      </c>
      <c r="L992" s="164"/>
      <c r="M992" s="165"/>
      <c r="N992" s="162"/>
      <c r="O992" s="162"/>
      <c r="P992" s="162"/>
      <c r="Q992" s="166"/>
      <c r="S992" s="166"/>
      <c r="T992" s="163"/>
    </row>
    <row r="993" ht="15.75" customHeight="1">
      <c r="A993" s="130">
        <v>10867.0</v>
      </c>
      <c r="B993" s="130">
        <v>3.0</v>
      </c>
      <c r="C993" s="130">
        <v>0.5625</v>
      </c>
      <c r="D993" s="162">
        <v>4.89</v>
      </c>
      <c r="E993" s="162">
        <v>8.91</v>
      </c>
      <c r="F993" s="162">
        <v>11.93</v>
      </c>
      <c r="G993" s="162">
        <v>2.6895000000000002</v>
      </c>
      <c r="H993" s="162">
        <v>5.346</v>
      </c>
      <c r="I993" s="162">
        <v>3.5790000000000006</v>
      </c>
      <c r="J993" s="162">
        <v>2.69</v>
      </c>
      <c r="K993" s="130">
        <v>185.0</v>
      </c>
      <c r="L993" s="164"/>
      <c r="M993" s="165"/>
      <c r="N993" s="162"/>
      <c r="O993" s="162"/>
      <c r="P993" s="162"/>
      <c r="Q993" s="166"/>
      <c r="S993" s="166"/>
      <c r="T993" s="163"/>
    </row>
    <row r="994" ht="15.75" customHeight="1">
      <c r="A994" s="130">
        <v>10869.0</v>
      </c>
      <c r="B994" s="130">
        <v>1.0</v>
      </c>
      <c r="C994" s="130">
        <v>1.0</v>
      </c>
      <c r="D994" s="162">
        <v>3.6</v>
      </c>
      <c r="E994" s="162">
        <v>7.08</v>
      </c>
      <c r="F994" s="162">
        <v>9.59</v>
      </c>
      <c r="G994" s="162">
        <v>1.9800000000000002</v>
      </c>
      <c r="H994" s="162">
        <v>4.248</v>
      </c>
      <c r="I994" s="162">
        <v>2.8770000000000002</v>
      </c>
      <c r="J994" s="162">
        <v>1.98</v>
      </c>
      <c r="K994" s="130">
        <v>360.0</v>
      </c>
      <c r="L994" s="164"/>
      <c r="M994" s="165"/>
      <c r="N994" s="162"/>
      <c r="O994" s="162"/>
      <c r="P994" s="162"/>
      <c r="Q994" s="166"/>
      <c r="S994" s="166"/>
      <c r="T994" s="163"/>
    </row>
    <row r="995" ht="15.75" customHeight="1">
      <c r="A995" s="130">
        <v>10870.0</v>
      </c>
      <c r="B995" s="130">
        <v>1.6875</v>
      </c>
      <c r="C995" s="130">
        <v>1.3125</v>
      </c>
      <c r="D995" s="162">
        <v>4.5</v>
      </c>
      <c r="E995" s="162">
        <v>8.4</v>
      </c>
      <c r="F995" s="162">
        <v>11.23</v>
      </c>
      <c r="G995" s="162">
        <v>2.475</v>
      </c>
      <c r="H995" s="162">
        <v>5.04</v>
      </c>
      <c r="I995" s="162">
        <v>3.3690000000000007</v>
      </c>
      <c r="J995" s="162">
        <v>2.48</v>
      </c>
      <c r="K995" s="130">
        <v>190.0</v>
      </c>
      <c r="L995" s="164"/>
      <c r="M995" s="165"/>
      <c r="N995" s="162"/>
      <c r="O995" s="162"/>
      <c r="P995" s="162"/>
      <c r="Q995" s="166"/>
      <c r="S995" s="166"/>
      <c r="T995" s="163"/>
    </row>
    <row r="996" ht="15.75" customHeight="1">
      <c r="A996" s="130">
        <v>10871.0</v>
      </c>
      <c r="B996" s="130">
        <v>1.125</v>
      </c>
      <c r="C996" s="130">
        <v>0.5</v>
      </c>
      <c r="D996" s="162">
        <v>2.82</v>
      </c>
      <c r="E996" s="162">
        <v>6.04</v>
      </c>
      <c r="F996" s="162">
        <v>8.29</v>
      </c>
      <c r="G996" s="162">
        <v>1.551</v>
      </c>
      <c r="H996" s="162">
        <v>3.6239999999999997</v>
      </c>
      <c r="I996" s="162">
        <v>2.487</v>
      </c>
      <c r="J996" s="162">
        <v>1.55</v>
      </c>
      <c r="K996" s="130">
        <v>405.0</v>
      </c>
      <c r="L996" s="164"/>
      <c r="M996" s="165"/>
      <c r="N996" s="162"/>
      <c r="O996" s="162"/>
      <c r="P996" s="162"/>
      <c r="Q996" s="166"/>
      <c r="S996" s="166"/>
      <c r="T996" s="163"/>
    </row>
    <row r="997" ht="15.75" customHeight="1">
      <c r="A997" s="130">
        <v>10872.0</v>
      </c>
      <c r="B997" s="130">
        <v>1.125</v>
      </c>
      <c r="C997" s="130">
        <v>0.5</v>
      </c>
      <c r="D997" s="162">
        <v>2.82</v>
      </c>
      <c r="E997" s="162">
        <v>6.04</v>
      </c>
      <c r="F997" s="162">
        <v>8.29</v>
      </c>
      <c r="G997" s="162">
        <v>1.551</v>
      </c>
      <c r="H997" s="162">
        <v>3.6239999999999997</v>
      </c>
      <c r="I997" s="162">
        <v>2.487</v>
      </c>
      <c r="J997" s="162">
        <v>1.55</v>
      </c>
      <c r="K997" s="130">
        <v>415.0</v>
      </c>
      <c r="L997" s="164"/>
      <c r="M997" s="165"/>
      <c r="N997" s="162"/>
      <c r="O997" s="162"/>
      <c r="P997" s="162"/>
      <c r="Q997" s="166"/>
      <c r="S997" s="166"/>
      <c r="T997" s="163"/>
    </row>
    <row r="998" ht="15.75" customHeight="1">
      <c r="A998" s="130">
        <v>10874.0</v>
      </c>
      <c r="B998" s="130">
        <v>1.125</v>
      </c>
      <c r="C998" s="130">
        <v>0.5</v>
      </c>
      <c r="D998" s="162">
        <v>2.82</v>
      </c>
      <c r="E998" s="162">
        <v>6.04</v>
      </c>
      <c r="F998" s="162">
        <v>8.29</v>
      </c>
      <c r="G998" s="162">
        <v>1.551</v>
      </c>
      <c r="H998" s="162">
        <v>3.6239999999999997</v>
      </c>
      <c r="I998" s="162">
        <v>2.487</v>
      </c>
      <c r="J998" s="162">
        <v>1.55</v>
      </c>
      <c r="K998" s="130">
        <v>395.0</v>
      </c>
      <c r="L998" s="164"/>
      <c r="M998" s="165"/>
      <c r="N998" s="162"/>
      <c r="O998" s="162"/>
      <c r="P998" s="162"/>
      <c r="Q998" s="166"/>
      <c r="S998" s="166"/>
      <c r="T998" s="163"/>
    </row>
    <row r="999" ht="15.75" customHeight="1">
      <c r="A999" s="130">
        <v>10875.0</v>
      </c>
      <c r="B999" s="130">
        <v>1.125</v>
      </c>
      <c r="C999" s="130">
        <v>0.5</v>
      </c>
      <c r="D999" s="162">
        <v>2.82</v>
      </c>
      <c r="E999" s="162">
        <v>6.04</v>
      </c>
      <c r="F999" s="162">
        <v>8.29</v>
      </c>
      <c r="G999" s="162">
        <v>1.551</v>
      </c>
      <c r="H999" s="162">
        <v>3.6239999999999997</v>
      </c>
      <c r="I999" s="162">
        <v>2.487</v>
      </c>
      <c r="J999" s="162">
        <v>1.55</v>
      </c>
      <c r="K999" s="130">
        <v>415.0</v>
      </c>
      <c r="L999" s="164"/>
      <c r="M999" s="165"/>
      <c r="N999" s="162"/>
      <c r="O999" s="162"/>
      <c r="P999" s="162"/>
      <c r="Q999" s="166"/>
      <c r="S999" s="166"/>
      <c r="T999" s="163"/>
    </row>
    <row r="1000" ht="15.75" customHeight="1">
      <c r="A1000" s="130">
        <v>10876.0</v>
      </c>
      <c r="B1000" s="130">
        <v>1.125</v>
      </c>
      <c r="C1000" s="130">
        <v>0.5</v>
      </c>
      <c r="D1000" s="162">
        <v>2.82</v>
      </c>
      <c r="E1000" s="162">
        <v>6.04</v>
      </c>
      <c r="F1000" s="162">
        <v>8.29</v>
      </c>
      <c r="G1000" s="162">
        <v>1.551</v>
      </c>
      <c r="H1000" s="162">
        <v>3.6239999999999997</v>
      </c>
      <c r="I1000" s="162">
        <v>2.487</v>
      </c>
      <c r="J1000" s="162">
        <v>1.55</v>
      </c>
      <c r="K1000" s="130">
        <v>395.0</v>
      </c>
      <c r="L1000" s="164"/>
      <c r="M1000" s="165"/>
      <c r="N1000" s="162"/>
      <c r="O1000" s="162"/>
      <c r="P1000" s="162"/>
      <c r="Q1000" s="166"/>
      <c r="S1000" s="166"/>
      <c r="T1000" s="163"/>
    </row>
    <row r="1001" ht="15.75" customHeight="1">
      <c r="A1001" s="130">
        <v>10877.0</v>
      </c>
      <c r="B1001" s="130">
        <v>1.125</v>
      </c>
      <c r="C1001" s="130">
        <v>0.5</v>
      </c>
      <c r="D1001" s="162">
        <v>2.82</v>
      </c>
      <c r="E1001" s="162">
        <v>6.04</v>
      </c>
      <c r="F1001" s="162">
        <v>8.29</v>
      </c>
      <c r="G1001" s="162">
        <v>1.551</v>
      </c>
      <c r="H1001" s="162">
        <v>3.6239999999999997</v>
      </c>
      <c r="I1001" s="162">
        <v>2.487</v>
      </c>
      <c r="J1001" s="162">
        <v>1.55</v>
      </c>
      <c r="K1001" s="130">
        <v>415.0</v>
      </c>
      <c r="L1001" s="164"/>
      <c r="M1001" s="165"/>
      <c r="N1001" s="162"/>
      <c r="O1001" s="162"/>
      <c r="P1001" s="162"/>
      <c r="Q1001" s="166"/>
      <c r="S1001" s="166"/>
      <c r="T1001" s="163"/>
    </row>
    <row r="1002" ht="15.75" customHeight="1">
      <c r="A1002" s="130">
        <v>10879.0</v>
      </c>
      <c r="B1002" s="130">
        <v>1.125</v>
      </c>
      <c r="C1002" s="130">
        <v>0.5</v>
      </c>
      <c r="D1002" s="162">
        <v>2.82</v>
      </c>
      <c r="E1002" s="162">
        <v>6.04</v>
      </c>
      <c r="F1002" s="162">
        <v>8.29</v>
      </c>
      <c r="G1002" s="162">
        <v>1.551</v>
      </c>
      <c r="H1002" s="162">
        <v>3.6239999999999997</v>
      </c>
      <c r="I1002" s="162">
        <v>2.487</v>
      </c>
      <c r="J1002" s="162">
        <v>1.55</v>
      </c>
      <c r="K1002" s="130">
        <v>350.0</v>
      </c>
      <c r="L1002" s="164"/>
      <c r="M1002" s="165"/>
      <c r="N1002" s="162"/>
      <c r="O1002" s="162"/>
      <c r="P1002" s="162"/>
      <c r="Q1002" s="166"/>
      <c r="S1002" s="166"/>
      <c r="T1002" s="163"/>
    </row>
    <row r="1003" ht="15.75" customHeight="1">
      <c r="A1003" s="130">
        <v>10880.0</v>
      </c>
      <c r="B1003" s="130">
        <v>1.125</v>
      </c>
      <c r="C1003" s="130">
        <v>0.5</v>
      </c>
      <c r="D1003" s="162">
        <v>2.82</v>
      </c>
      <c r="E1003" s="162">
        <v>6.04</v>
      </c>
      <c r="F1003" s="162">
        <v>8.29</v>
      </c>
      <c r="G1003" s="162">
        <v>1.551</v>
      </c>
      <c r="H1003" s="162">
        <v>3.6239999999999997</v>
      </c>
      <c r="I1003" s="162">
        <v>2.487</v>
      </c>
      <c r="J1003" s="162">
        <v>1.55</v>
      </c>
      <c r="K1003" s="130">
        <v>415.0</v>
      </c>
      <c r="L1003" s="164"/>
      <c r="M1003" s="165"/>
      <c r="N1003" s="162"/>
      <c r="O1003" s="162"/>
      <c r="P1003" s="162"/>
      <c r="Q1003" s="166"/>
      <c r="S1003" s="166"/>
      <c r="T1003" s="163"/>
    </row>
    <row r="1004" ht="15.75" customHeight="1">
      <c r="A1004" s="130">
        <v>10881.0</v>
      </c>
      <c r="B1004" s="130">
        <v>1.125</v>
      </c>
      <c r="C1004" s="130">
        <v>0.5</v>
      </c>
      <c r="D1004" s="162">
        <v>2.82</v>
      </c>
      <c r="E1004" s="162">
        <v>6.04</v>
      </c>
      <c r="F1004" s="162">
        <v>8.29</v>
      </c>
      <c r="G1004" s="162">
        <v>1.551</v>
      </c>
      <c r="H1004" s="162">
        <v>3.6239999999999997</v>
      </c>
      <c r="I1004" s="162">
        <v>2.487</v>
      </c>
      <c r="J1004" s="162">
        <v>1.55</v>
      </c>
      <c r="K1004" s="130">
        <v>395.0</v>
      </c>
      <c r="L1004" s="164"/>
      <c r="M1004" s="165"/>
      <c r="N1004" s="162"/>
      <c r="O1004" s="162"/>
      <c r="P1004" s="162"/>
      <c r="Q1004" s="166"/>
      <c r="S1004" s="166"/>
      <c r="T1004" s="163"/>
    </row>
    <row r="1005" ht="15.75" customHeight="1">
      <c r="A1005" s="130">
        <v>10882.0</v>
      </c>
      <c r="B1005" s="130">
        <v>1.125</v>
      </c>
      <c r="C1005" s="130">
        <v>0.5</v>
      </c>
      <c r="D1005" s="162">
        <v>2.82</v>
      </c>
      <c r="E1005" s="162">
        <v>6.04</v>
      </c>
      <c r="F1005" s="162">
        <v>8.29</v>
      </c>
      <c r="G1005" s="162">
        <v>1.551</v>
      </c>
      <c r="H1005" s="162">
        <v>3.6239999999999997</v>
      </c>
      <c r="I1005" s="162">
        <v>2.487</v>
      </c>
      <c r="J1005" s="162">
        <v>1.55</v>
      </c>
      <c r="K1005" s="130">
        <v>395.0</v>
      </c>
      <c r="L1005" s="164"/>
      <c r="M1005" s="165"/>
      <c r="N1005" s="162"/>
      <c r="O1005" s="162"/>
      <c r="P1005" s="162"/>
      <c r="Q1005" s="166"/>
      <c r="S1005" s="166"/>
      <c r="T1005" s="163"/>
    </row>
    <row r="1006" ht="15.75" customHeight="1">
      <c r="A1006" s="130">
        <v>10883.0</v>
      </c>
      <c r="B1006" s="130">
        <v>2.5</v>
      </c>
      <c r="C1006" s="130">
        <v>0.4375</v>
      </c>
      <c r="D1006" s="162">
        <v>5.75</v>
      </c>
      <c r="E1006" s="162">
        <v>10.5</v>
      </c>
      <c r="F1006" s="162">
        <v>13.68</v>
      </c>
      <c r="G1006" s="162">
        <v>3.1625</v>
      </c>
      <c r="H1006" s="162">
        <v>6.3</v>
      </c>
      <c r="I1006" s="162">
        <v>4.104</v>
      </c>
      <c r="J1006" s="162">
        <v>3.16</v>
      </c>
      <c r="K1006" s="130">
        <v>180.0</v>
      </c>
      <c r="L1006" s="164"/>
      <c r="M1006" s="165"/>
      <c r="N1006" s="162"/>
      <c r="O1006" s="162"/>
      <c r="P1006" s="162"/>
      <c r="Q1006" s="166"/>
      <c r="S1006" s="166"/>
      <c r="T1006" s="163"/>
    </row>
    <row r="1007" ht="15.75" customHeight="1">
      <c r="A1007" s="130">
        <v>10884.0</v>
      </c>
      <c r="B1007" s="130">
        <v>2.5</v>
      </c>
      <c r="C1007" s="130">
        <v>0.4375</v>
      </c>
      <c r="D1007" s="162">
        <v>5.75</v>
      </c>
      <c r="E1007" s="162">
        <v>10.55</v>
      </c>
      <c r="F1007" s="162">
        <v>13.62</v>
      </c>
      <c r="G1007" s="162">
        <v>3.1625</v>
      </c>
      <c r="H1007" s="162">
        <v>6.33</v>
      </c>
      <c r="I1007" s="162">
        <v>4.086</v>
      </c>
      <c r="J1007" s="162">
        <v>3.16</v>
      </c>
      <c r="K1007" s="130">
        <v>150.0</v>
      </c>
      <c r="L1007" s="164"/>
      <c r="M1007" s="165"/>
      <c r="N1007" s="162"/>
      <c r="O1007" s="162"/>
      <c r="P1007" s="162"/>
      <c r="Q1007" s="166"/>
      <c r="S1007" s="166"/>
      <c r="T1007" s="163"/>
    </row>
    <row r="1008" ht="15.75" customHeight="1">
      <c r="A1008" s="130">
        <v>10885.0</v>
      </c>
      <c r="B1008" s="130">
        <v>2.5</v>
      </c>
      <c r="C1008" s="130">
        <v>0.4375</v>
      </c>
      <c r="D1008" s="162">
        <v>6.34</v>
      </c>
      <c r="E1008" s="162">
        <v>11.42</v>
      </c>
      <c r="F1008" s="162">
        <v>14.87</v>
      </c>
      <c r="G1008" s="162">
        <v>3.487</v>
      </c>
      <c r="H1008" s="162">
        <v>6.851999999999999</v>
      </c>
      <c r="I1008" s="162">
        <v>4.461</v>
      </c>
      <c r="J1008" s="162">
        <v>3.49</v>
      </c>
      <c r="K1008" s="130">
        <v>130.0</v>
      </c>
      <c r="L1008" s="164"/>
      <c r="M1008" s="165"/>
      <c r="N1008" s="162"/>
      <c r="O1008" s="162"/>
      <c r="P1008" s="162"/>
      <c r="Q1008" s="166"/>
      <c r="S1008" s="166"/>
      <c r="T1008" s="163"/>
    </row>
    <row r="1009" ht="15.75" customHeight="1">
      <c r="A1009" s="130">
        <v>10886.0</v>
      </c>
      <c r="B1009" s="130">
        <v>2.5</v>
      </c>
      <c r="C1009" s="130">
        <v>0.4375</v>
      </c>
      <c r="D1009" s="162">
        <v>4.82</v>
      </c>
      <c r="E1009" s="162">
        <v>8.78</v>
      </c>
      <c r="F1009" s="162">
        <v>11.69</v>
      </c>
      <c r="G1009" s="162">
        <v>2.6510000000000002</v>
      </c>
      <c r="H1009" s="162">
        <v>5.268</v>
      </c>
      <c r="I1009" s="162">
        <v>3.5070000000000006</v>
      </c>
      <c r="J1009" s="162">
        <v>2.65</v>
      </c>
      <c r="K1009" s="130">
        <v>170.0</v>
      </c>
      <c r="L1009" s="164"/>
      <c r="M1009" s="165"/>
      <c r="N1009" s="162"/>
      <c r="O1009" s="162"/>
      <c r="P1009" s="162"/>
      <c r="Q1009" s="166"/>
      <c r="S1009" s="166"/>
      <c r="T1009" s="163"/>
    </row>
    <row r="1010" ht="15.75" customHeight="1">
      <c r="A1010" s="130">
        <v>10887.0</v>
      </c>
      <c r="B1010" s="130">
        <v>2.5</v>
      </c>
      <c r="C1010" s="130">
        <v>0.4375</v>
      </c>
      <c r="D1010" s="162">
        <v>6.34</v>
      </c>
      <c r="E1010" s="162">
        <v>11.42</v>
      </c>
      <c r="F1010" s="162">
        <v>14.87</v>
      </c>
      <c r="G1010" s="162">
        <v>3.487</v>
      </c>
      <c r="H1010" s="162">
        <v>6.851999999999999</v>
      </c>
      <c r="I1010" s="162">
        <v>4.461</v>
      </c>
      <c r="J1010" s="162">
        <v>3.49</v>
      </c>
      <c r="K1010" s="130">
        <v>130.0</v>
      </c>
      <c r="L1010" s="164"/>
      <c r="M1010" s="165"/>
      <c r="N1010" s="162"/>
      <c r="O1010" s="162"/>
      <c r="P1010" s="162"/>
      <c r="Q1010" s="166"/>
      <c r="S1010" s="166"/>
      <c r="T1010" s="163"/>
    </row>
    <row r="1011" ht="15.75" customHeight="1">
      <c r="A1011" s="130">
        <v>10888.0</v>
      </c>
      <c r="B1011" s="130">
        <v>2.5</v>
      </c>
      <c r="C1011" s="130">
        <v>0.4375</v>
      </c>
      <c r="D1011" s="162">
        <v>4.82</v>
      </c>
      <c r="E1011" s="162">
        <v>8.78</v>
      </c>
      <c r="F1011" s="162">
        <v>11.69</v>
      </c>
      <c r="G1011" s="162">
        <v>2.6510000000000002</v>
      </c>
      <c r="H1011" s="162">
        <v>5.268</v>
      </c>
      <c r="I1011" s="162">
        <v>3.5070000000000006</v>
      </c>
      <c r="J1011" s="162">
        <v>2.65</v>
      </c>
      <c r="K1011" s="130">
        <v>160.0</v>
      </c>
      <c r="L1011" s="164"/>
      <c r="M1011" s="165"/>
      <c r="N1011" s="162"/>
      <c r="O1011" s="162"/>
      <c r="P1011" s="162"/>
      <c r="Q1011" s="166"/>
      <c r="S1011" s="166"/>
      <c r="T1011" s="163"/>
    </row>
    <row r="1012" ht="15.75" customHeight="1">
      <c r="A1012" s="130">
        <v>10890.0</v>
      </c>
      <c r="B1012" s="130">
        <v>2.5</v>
      </c>
      <c r="C1012" s="130">
        <v>0.4375</v>
      </c>
      <c r="D1012" s="162">
        <v>5.96</v>
      </c>
      <c r="E1012" s="162">
        <v>10.77</v>
      </c>
      <c r="F1012" s="162">
        <v>13.93</v>
      </c>
      <c r="G1012" s="162">
        <v>3.278</v>
      </c>
      <c r="H1012" s="162">
        <v>6.462</v>
      </c>
      <c r="I1012" s="162">
        <v>4.179</v>
      </c>
      <c r="J1012" s="162">
        <v>3.28</v>
      </c>
      <c r="K1012" s="130">
        <v>160.0</v>
      </c>
      <c r="L1012" s="164"/>
      <c r="M1012" s="165"/>
      <c r="N1012" s="162"/>
      <c r="O1012" s="162"/>
      <c r="P1012" s="162"/>
      <c r="Q1012" s="166"/>
      <c r="S1012" s="166"/>
      <c r="T1012" s="163"/>
    </row>
    <row r="1013" ht="15.75" customHeight="1">
      <c r="A1013" s="130">
        <v>10893.0</v>
      </c>
      <c r="B1013" s="130">
        <v>2.5</v>
      </c>
      <c r="C1013" s="130">
        <v>0.4375</v>
      </c>
      <c r="D1013" s="162">
        <v>5.96</v>
      </c>
      <c r="E1013" s="162">
        <v>10.77</v>
      </c>
      <c r="F1013" s="162">
        <v>13.93</v>
      </c>
      <c r="G1013" s="162">
        <v>3.278</v>
      </c>
      <c r="H1013" s="162">
        <v>6.462</v>
      </c>
      <c r="I1013" s="162">
        <v>4.179</v>
      </c>
      <c r="J1013" s="162">
        <v>3.28</v>
      </c>
      <c r="K1013" s="130">
        <v>170.0</v>
      </c>
      <c r="L1013" s="164"/>
      <c r="M1013" s="165"/>
      <c r="N1013" s="162"/>
      <c r="O1013" s="162"/>
      <c r="P1013" s="162"/>
      <c r="Q1013" s="166"/>
      <c r="S1013" s="166"/>
      <c r="T1013" s="163"/>
    </row>
    <row r="1014" ht="15.75" customHeight="1">
      <c r="A1014" s="130">
        <v>10894.0</v>
      </c>
      <c r="B1014" s="130">
        <v>1.75</v>
      </c>
      <c r="C1014" s="130">
        <v>1.625</v>
      </c>
      <c r="D1014" s="162">
        <v>5.31</v>
      </c>
      <c r="E1014" s="162">
        <v>9.88</v>
      </c>
      <c r="F1014" s="162">
        <v>12.89</v>
      </c>
      <c r="G1014" s="162">
        <v>2.9205</v>
      </c>
      <c r="H1014" s="162">
        <v>5.928</v>
      </c>
      <c r="I1014" s="162">
        <v>3.867000000000001</v>
      </c>
      <c r="J1014" s="162">
        <v>2.92</v>
      </c>
      <c r="K1014" s="130">
        <v>135.0</v>
      </c>
      <c r="L1014" s="164"/>
      <c r="M1014" s="165"/>
      <c r="N1014" s="162"/>
      <c r="O1014" s="162"/>
      <c r="P1014" s="162"/>
      <c r="Q1014" s="166"/>
      <c r="S1014" s="166"/>
      <c r="T1014" s="163"/>
    </row>
    <row r="1015" ht="15.75" customHeight="1">
      <c r="A1015" s="130">
        <v>10896.0</v>
      </c>
      <c r="B1015" s="130">
        <v>1.0</v>
      </c>
      <c r="C1015" s="130">
        <v>1.625</v>
      </c>
      <c r="D1015" s="162">
        <v>4.82</v>
      </c>
      <c r="E1015" s="162">
        <v>8.82</v>
      </c>
      <c r="F1015" s="162">
        <v>11.69</v>
      </c>
      <c r="G1015" s="162">
        <v>2.6510000000000002</v>
      </c>
      <c r="H1015" s="162">
        <v>5.292</v>
      </c>
      <c r="I1015" s="162">
        <v>3.5070000000000006</v>
      </c>
      <c r="J1015" s="162">
        <v>2.65</v>
      </c>
      <c r="K1015" s="130">
        <v>190.0</v>
      </c>
      <c r="L1015" s="164"/>
      <c r="M1015" s="165"/>
      <c r="N1015" s="162"/>
      <c r="O1015" s="162"/>
      <c r="P1015" s="162"/>
      <c r="Q1015" s="166"/>
      <c r="S1015" s="166"/>
      <c r="T1015" s="163"/>
    </row>
    <row r="1016" ht="15.75" customHeight="1">
      <c r="A1016" s="130">
        <v>10897.0</v>
      </c>
      <c r="B1016" s="130">
        <v>1.0</v>
      </c>
      <c r="C1016" s="130">
        <v>1.625</v>
      </c>
      <c r="D1016" s="162">
        <v>4.82</v>
      </c>
      <c r="E1016" s="162">
        <v>8.78</v>
      </c>
      <c r="F1016" s="162">
        <v>11.69</v>
      </c>
      <c r="G1016" s="162">
        <v>2.6510000000000002</v>
      </c>
      <c r="H1016" s="162">
        <v>5.268</v>
      </c>
      <c r="I1016" s="162">
        <v>3.5070000000000006</v>
      </c>
      <c r="J1016" s="162">
        <v>2.65</v>
      </c>
      <c r="K1016" s="130">
        <v>240.0</v>
      </c>
      <c r="L1016" s="164"/>
      <c r="M1016" s="165"/>
      <c r="N1016" s="162"/>
      <c r="O1016" s="162"/>
      <c r="P1016" s="162"/>
      <c r="Q1016" s="166"/>
      <c r="S1016" s="166"/>
      <c r="T1016" s="163"/>
    </row>
    <row r="1017" ht="15.75" customHeight="1">
      <c r="A1017" s="130">
        <v>10898.0</v>
      </c>
      <c r="B1017" s="130">
        <v>1.0</v>
      </c>
      <c r="C1017" s="130">
        <v>1.625</v>
      </c>
      <c r="D1017" s="162">
        <v>4.82</v>
      </c>
      <c r="E1017" s="162">
        <v>8.82</v>
      </c>
      <c r="F1017" s="162">
        <v>11.69</v>
      </c>
      <c r="G1017" s="162">
        <v>2.6510000000000002</v>
      </c>
      <c r="H1017" s="162">
        <v>5.292</v>
      </c>
      <c r="I1017" s="162">
        <v>3.5070000000000006</v>
      </c>
      <c r="J1017" s="162">
        <v>2.65</v>
      </c>
      <c r="K1017" s="130">
        <v>240.0</v>
      </c>
      <c r="L1017" s="164"/>
      <c r="M1017" s="165"/>
      <c r="N1017" s="162"/>
      <c r="O1017" s="162"/>
      <c r="P1017" s="162"/>
      <c r="Q1017" s="166"/>
      <c r="S1017" s="166"/>
      <c r="T1017" s="163"/>
    </row>
    <row r="1018" ht="15.75" customHeight="1">
      <c r="A1018" s="130">
        <v>10899.0</v>
      </c>
      <c r="B1018" s="130">
        <v>0.75</v>
      </c>
      <c r="C1018" s="130">
        <v>1.0625</v>
      </c>
      <c r="D1018" s="162">
        <v>2.77</v>
      </c>
      <c r="E1018" s="162">
        <v>5.53</v>
      </c>
      <c r="F1018" s="162">
        <v>7.73</v>
      </c>
      <c r="G1018" s="162">
        <v>1.5235</v>
      </c>
      <c r="H1018" s="162">
        <v>3.318</v>
      </c>
      <c r="I1018" s="162">
        <v>2.3190000000000004</v>
      </c>
      <c r="J1018" s="162">
        <v>1.52</v>
      </c>
      <c r="K1018" s="130">
        <v>595.0</v>
      </c>
      <c r="L1018" s="164"/>
      <c r="M1018" s="165"/>
      <c r="N1018" s="162"/>
      <c r="O1018" s="162"/>
      <c r="P1018" s="162"/>
      <c r="Q1018" s="166"/>
      <c r="S1018" s="166"/>
      <c r="T1018" s="163"/>
    </row>
    <row r="1019" ht="15.75" customHeight="1">
      <c r="A1019" s="130">
        <v>10900.0</v>
      </c>
      <c r="B1019" s="130">
        <v>0.75</v>
      </c>
      <c r="C1019" s="130">
        <v>1.0625</v>
      </c>
      <c r="D1019" s="162">
        <v>2.77</v>
      </c>
      <c r="E1019" s="162">
        <v>5.53</v>
      </c>
      <c r="F1019" s="162">
        <v>7.73</v>
      </c>
      <c r="G1019" s="162">
        <v>1.5235</v>
      </c>
      <c r="H1019" s="162">
        <v>3.318</v>
      </c>
      <c r="I1019" s="162">
        <v>2.3190000000000004</v>
      </c>
      <c r="J1019" s="162">
        <v>1.52</v>
      </c>
      <c r="K1019" s="130">
        <v>530.0</v>
      </c>
      <c r="L1019" s="164"/>
      <c r="M1019" s="165"/>
      <c r="N1019" s="162"/>
      <c r="O1019" s="162"/>
      <c r="P1019" s="162"/>
      <c r="Q1019" s="166"/>
      <c r="S1019" s="166"/>
      <c r="T1019" s="163"/>
    </row>
    <row r="1020" ht="15.75" customHeight="1">
      <c r="A1020" s="130">
        <v>10901.0</v>
      </c>
      <c r="B1020" s="130">
        <v>1.25</v>
      </c>
      <c r="C1020" s="130">
        <v>0.5625</v>
      </c>
      <c r="D1020" s="162">
        <v>2.77</v>
      </c>
      <c r="E1020" s="162">
        <v>5.53</v>
      </c>
      <c r="F1020" s="162">
        <v>7.73</v>
      </c>
      <c r="G1020" s="162">
        <v>1.5235</v>
      </c>
      <c r="H1020" s="162">
        <v>3.318</v>
      </c>
      <c r="I1020" s="162">
        <v>2.3190000000000004</v>
      </c>
      <c r="J1020" s="162">
        <v>1.52</v>
      </c>
      <c r="K1020" s="130">
        <v>330.0</v>
      </c>
      <c r="L1020" s="164"/>
      <c r="M1020" s="165"/>
      <c r="N1020" s="162"/>
      <c r="O1020" s="162"/>
      <c r="P1020" s="162"/>
      <c r="Q1020" s="166"/>
      <c r="S1020" s="166"/>
      <c r="T1020" s="163"/>
    </row>
    <row r="1021" ht="15.75" customHeight="1">
      <c r="A1021" s="130">
        <v>10903.0</v>
      </c>
      <c r="B1021" s="130">
        <v>1.75</v>
      </c>
      <c r="C1021" s="130">
        <v>0.5625</v>
      </c>
      <c r="D1021" s="162">
        <v>3.28</v>
      </c>
      <c r="E1021" s="162">
        <v>6.38</v>
      </c>
      <c r="F1021" s="162">
        <v>8.69</v>
      </c>
      <c r="G1021" s="162">
        <v>1.804</v>
      </c>
      <c r="H1021" s="162">
        <v>3.828</v>
      </c>
      <c r="I1021" s="162">
        <v>2.607</v>
      </c>
      <c r="J1021" s="162">
        <v>1.8</v>
      </c>
      <c r="K1021" s="130">
        <v>240.0</v>
      </c>
      <c r="L1021" s="164"/>
      <c r="M1021" s="165"/>
      <c r="N1021" s="162"/>
      <c r="O1021" s="162"/>
      <c r="P1021" s="162"/>
      <c r="Q1021" s="166"/>
      <c r="S1021" s="166"/>
      <c r="T1021" s="163"/>
    </row>
    <row r="1022" ht="15.75" customHeight="1">
      <c r="A1022" s="130">
        <v>10905.0</v>
      </c>
      <c r="B1022" s="130">
        <v>1.0</v>
      </c>
      <c r="C1022" s="130">
        <v>0.5625</v>
      </c>
      <c r="D1022" s="162">
        <v>3.29</v>
      </c>
      <c r="E1022" s="162">
        <v>6.38</v>
      </c>
      <c r="F1022" s="162">
        <v>8.65</v>
      </c>
      <c r="G1022" s="162">
        <v>1.8095</v>
      </c>
      <c r="H1022" s="162">
        <v>3.828</v>
      </c>
      <c r="I1022" s="162">
        <v>2.5950000000000006</v>
      </c>
      <c r="J1022" s="162">
        <v>1.81</v>
      </c>
      <c r="K1022" s="130">
        <v>330.0</v>
      </c>
      <c r="L1022" s="164"/>
      <c r="M1022" s="165"/>
      <c r="N1022" s="162"/>
      <c r="O1022" s="162"/>
      <c r="P1022" s="162"/>
      <c r="Q1022" s="166"/>
      <c r="S1022" s="166"/>
      <c r="T1022" s="163"/>
    </row>
    <row r="1023" ht="15.75" customHeight="1">
      <c r="A1023" s="130">
        <v>10906.0</v>
      </c>
      <c r="B1023" s="130">
        <v>1.0</v>
      </c>
      <c r="C1023" s="130">
        <v>0.5625</v>
      </c>
      <c r="D1023" s="162">
        <v>3.29</v>
      </c>
      <c r="E1023" s="162">
        <v>6.38</v>
      </c>
      <c r="F1023" s="162">
        <v>8.65</v>
      </c>
      <c r="G1023" s="162">
        <v>1.8095</v>
      </c>
      <c r="H1023" s="162">
        <v>3.828</v>
      </c>
      <c r="I1023" s="162">
        <v>2.5950000000000006</v>
      </c>
      <c r="J1023" s="162">
        <v>1.81</v>
      </c>
      <c r="K1023" s="130">
        <v>240.0</v>
      </c>
      <c r="L1023" s="164"/>
      <c r="M1023" s="165"/>
      <c r="N1023" s="162"/>
      <c r="O1023" s="162"/>
      <c r="P1023" s="162"/>
      <c r="Q1023" s="166"/>
      <c r="S1023" s="166"/>
      <c r="T1023" s="163"/>
    </row>
    <row r="1024" ht="15.75" customHeight="1">
      <c r="A1024" s="130">
        <v>10908.0</v>
      </c>
      <c r="B1024" s="130">
        <v>1.5</v>
      </c>
      <c r="C1024" s="130">
        <v>0.5625</v>
      </c>
      <c r="D1024" s="162">
        <v>4.72</v>
      </c>
      <c r="E1024" s="162">
        <v>8.57</v>
      </c>
      <c r="F1024" s="162">
        <v>11.41</v>
      </c>
      <c r="G1024" s="162">
        <v>2.596</v>
      </c>
      <c r="H1024" s="162">
        <v>5.142</v>
      </c>
      <c r="I1024" s="162">
        <v>3.4230000000000005</v>
      </c>
      <c r="J1024" s="162">
        <v>2.6</v>
      </c>
      <c r="K1024" s="130">
        <v>240.0</v>
      </c>
      <c r="L1024" s="164"/>
      <c r="M1024" s="165"/>
      <c r="N1024" s="162"/>
      <c r="O1024" s="162"/>
      <c r="P1024" s="162"/>
      <c r="Q1024" s="166"/>
      <c r="S1024" s="166"/>
      <c r="T1024" s="163"/>
    </row>
    <row r="1025" ht="15.75" customHeight="1">
      <c r="A1025" s="130">
        <v>10909.0</v>
      </c>
      <c r="B1025" s="130">
        <v>1.5</v>
      </c>
      <c r="C1025" s="130">
        <v>0.5625</v>
      </c>
      <c r="D1025" s="162">
        <v>4.72</v>
      </c>
      <c r="E1025" s="162">
        <v>8.57</v>
      </c>
      <c r="F1025" s="162">
        <v>11.41</v>
      </c>
      <c r="G1025" s="162">
        <v>2.596</v>
      </c>
      <c r="H1025" s="162">
        <v>5.142</v>
      </c>
      <c r="I1025" s="162">
        <v>3.4230000000000005</v>
      </c>
      <c r="J1025" s="162">
        <v>2.6</v>
      </c>
      <c r="K1025" s="130">
        <v>240.0</v>
      </c>
      <c r="L1025" s="164"/>
      <c r="M1025" s="165"/>
      <c r="N1025" s="162"/>
      <c r="O1025" s="162"/>
      <c r="P1025" s="162"/>
      <c r="Q1025" s="166"/>
      <c r="S1025" s="166"/>
      <c r="T1025" s="163"/>
    </row>
    <row r="1026" ht="15.75" customHeight="1">
      <c r="A1026" s="130">
        <v>10910.0</v>
      </c>
      <c r="B1026" s="130">
        <v>2.75</v>
      </c>
      <c r="C1026" s="130">
        <v>0.375</v>
      </c>
      <c r="D1026" s="162">
        <v>8.08</v>
      </c>
      <c r="E1026" s="162">
        <v>14.01</v>
      </c>
      <c r="F1026" s="162">
        <v>18.18</v>
      </c>
      <c r="G1026" s="162">
        <v>4.444000000000001</v>
      </c>
      <c r="H1026" s="162">
        <v>8.405999999999999</v>
      </c>
      <c r="I1026" s="162">
        <v>5.454000000000001</v>
      </c>
      <c r="J1026" s="162">
        <v>4.44</v>
      </c>
      <c r="K1026" s="130">
        <v>130.0</v>
      </c>
      <c r="L1026" s="164"/>
      <c r="M1026" s="165"/>
      <c r="N1026" s="162"/>
      <c r="O1026" s="162"/>
      <c r="P1026" s="162"/>
      <c r="Q1026" s="166"/>
      <c r="S1026" s="166"/>
      <c r="T1026" s="163"/>
    </row>
    <row r="1027" ht="15.75" customHeight="1">
      <c r="A1027" s="130">
        <v>10911.0</v>
      </c>
      <c r="B1027" s="130">
        <v>0.75</v>
      </c>
      <c r="C1027" s="130">
        <v>1.25</v>
      </c>
      <c r="D1027" s="162">
        <v>4.72</v>
      </c>
      <c r="E1027" s="162">
        <v>8.57</v>
      </c>
      <c r="F1027" s="162">
        <v>11.41</v>
      </c>
      <c r="G1027" s="162">
        <v>2.596</v>
      </c>
      <c r="H1027" s="162">
        <v>5.142</v>
      </c>
      <c r="I1027" s="162">
        <v>3.4230000000000005</v>
      </c>
      <c r="J1027" s="162">
        <v>2.6</v>
      </c>
      <c r="K1027" s="130">
        <v>300.0</v>
      </c>
      <c r="L1027" s="164"/>
      <c r="M1027" s="165"/>
      <c r="N1027" s="162"/>
      <c r="O1027" s="162"/>
      <c r="P1027" s="162"/>
      <c r="Q1027" s="166"/>
      <c r="S1027" s="166"/>
      <c r="T1027" s="163"/>
    </row>
    <row r="1028" ht="15.75" customHeight="1">
      <c r="A1028" s="130">
        <v>10912.0</v>
      </c>
      <c r="B1028" s="130">
        <v>0.75</v>
      </c>
      <c r="C1028" s="130">
        <v>1.25</v>
      </c>
      <c r="D1028" s="162">
        <v>4.72</v>
      </c>
      <c r="E1028" s="162">
        <v>8.57</v>
      </c>
      <c r="F1028" s="162">
        <v>11.41</v>
      </c>
      <c r="G1028" s="162">
        <v>2.596</v>
      </c>
      <c r="H1028" s="162">
        <v>5.142</v>
      </c>
      <c r="I1028" s="162">
        <v>3.4230000000000005</v>
      </c>
      <c r="J1028" s="162">
        <v>2.6</v>
      </c>
      <c r="K1028" s="130">
        <v>325.0</v>
      </c>
      <c r="L1028" s="164"/>
      <c r="M1028" s="165"/>
      <c r="N1028" s="162"/>
      <c r="O1028" s="162"/>
      <c r="P1028" s="162"/>
      <c r="Q1028" s="166"/>
      <c r="S1028" s="166"/>
      <c r="T1028" s="163"/>
    </row>
    <row r="1029" ht="15.75" customHeight="1">
      <c r="A1029" s="130">
        <v>10914.0</v>
      </c>
      <c r="B1029" s="130">
        <v>0.75</v>
      </c>
      <c r="C1029" s="130">
        <v>1.75</v>
      </c>
      <c r="D1029" s="162">
        <v>6.05</v>
      </c>
      <c r="E1029" s="162">
        <v>10.9</v>
      </c>
      <c r="F1029" s="162">
        <v>14.19</v>
      </c>
      <c r="G1029" s="162">
        <v>3.3275</v>
      </c>
      <c r="H1029" s="162">
        <v>6.54</v>
      </c>
      <c r="I1029" s="162">
        <v>4.257000000000001</v>
      </c>
      <c r="J1029" s="162">
        <v>3.33</v>
      </c>
      <c r="K1029" s="130">
        <v>255.0</v>
      </c>
      <c r="L1029" s="164"/>
      <c r="M1029" s="165"/>
      <c r="N1029" s="162"/>
      <c r="O1029" s="162"/>
      <c r="P1029" s="162"/>
      <c r="Q1029" s="166"/>
      <c r="S1029" s="166"/>
      <c r="T1029" s="163"/>
    </row>
    <row r="1030" ht="15.75" customHeight="1">
      <c r="A1030" s="130">
        <v>10915.0</v>
      </c>
      <c r="B1030" s="130">
        <v>0.75</v>
      </c>
      <c r="C1030" s="130">
        <v>1.75</v>
      </c>
      <c r="D1030" s="162">
        <v>6.05</v>
      </c>
      <c r="E1030" s="162">
        <v>10.9</v>
      </c>
      <c r="F1030" s="162">
        <v>14.19</v>
      </c>
      <c r="G1030" s="162">
        <v>3.3275</v>
      </c>
      <c r="H1030" s="162">
        <v>6.54</v>
      </c>
      <c r="I1030" s="162">
        <v>4.257000000000001</v>
      </c>
      <c r="J1030" s="162">
        <v>3.33</v>
      </c>
      <c r="K1030" s="130">
        <v>250.0</v>
      </c>
      <c r="L1030" s="164"/>
      <c r="M1030" s="165"/>
      <c r="N1030" s="162"/>
      <c r="O1030" s="162"/>
      <c r="P1030" s="162"/>
      <c r="Q1030" s="166"/>
      <c r="S1030" s="166"/>
      <c r="T1030" s="163"/>
    </row>
    <row r="1031" ht="15.75" customHeight="1">
      <c r="A1031" s="130">
        <v>10917.0</v>
      </c>
      <c r="B1031" s="130">
        <v>1.5</v>
      </c>
      <c r="C1031" s="130">
        <v>0.875</v>
      </c>
      <c r="D1031" s="162">
        <v>3.75</v>
      </c>
      <c r="E1031" s="162">
        <v>7.08</v>
      </c>
      <c r="F1031" s="162">
        <v>9.58</v>
      </c>
      <c r="G1031" s="162">
        <v>2.0625</v>
      </c>
      <c r="H1031" s="162">
        <v>4.248</v>
      </c>
      <c r="I1031" s="162">
        <v>2.8740000000000006</v>
      </c>
      <c r="J1031" s="162">
        <v>2.06</v>
      </c>
      <c r="K1031" s="130">
        <v>230.0</v>
      </c>
      <c r="L1031" s="164"/>
      <c r="M1031" s="165"/>
      <c r="N1031" s="162"/>
      <c r="O1031" s="162"/>
      <c r="P1031" s="162"/>
      <c r="Q1031" s="166"/>
      <c r="S1031" s="166"/>
      <c r="T1031" s="163"/>
    </row>
    <row r="1032" ht="15.75" customHeight="1">
      <c r="A1032" s="130">
        <v>10918.0</v>
      </c>
      <c r="B1032" s="130">
        <v>1.5</v>
      </c>
      <c r="C1032" s="130">
        <v>0.875</v>
      </c>
      <c r="D1032" s="162">
        <v>3.75</v>
      </c>
      <c r="E1032" s="162">
        <v>7.08</v>
      </c>
      <c r="F1032" s="162">
        <v>9.58</v>
      </c>
      <c r="G1032" s="162">
        <v>2.0625</v>
      </c>
      <c r="H1032" s="162">
        <v>4.248</v>
      </c>
      <c r="I1032" s="162">
        <v>2.8740000000000006</v>
      </c>
      <c r="J1032" s="162">
        <v>2.06</v>
      </c>
      <c r="K1032" s="130">
        <v>240.0</v>
      </c>
      <c r="L1032" s="164"/>
      <c r="M1032" s="165"/>
      <c r="N1032" s="162"/>
      <c r="O1032" s="162"/>
      <c r="P1032" s="162"/>
      <c r="Q1032" s="166"/>
      <c r="S1032" s="166"/>
      <c r="T1032" s="163"/>
    </row>
    <row r="1033" ht="15.75" customHeight="1">
      <c r="A1033" s="130">
        <v>10920.0</v>
      </c>
      <c r="B1033" s="130">
        <v>0.75</v>
      </c>
      <c r="C1033" s="130">
        <v>0.5</v>
      </c>
      <c r="D1033" s="162">
        <v>2.55</v>
      </c>
      <c r="E1033" s="162">
        <v>5.34</v>
      </c>
      <c r="F1033" s="162">
        <v>7.78</v>
      </c>
      <c r="G1033" s="162">
        <v>1.4025</v>
      </c>
      <c r="H1033" s="162">
        <v>3.2039999999999997</v>
      </c>
      <c r="I1033" s="162">
        <v>2.3340000000000005</v>
      </c>
      <c r="J1033" s="162">
        <v>1.4</v>
      </c>
      <c r="K1033" s="130">
        <v>360.0</v>
      </c>
      <c r="L1033" s="164"/>
      <c r="M1033" s="165"/>
      <c r="N1033" s="162"/>
      <c r="O1033" s="162"/>
      <c r="P1033" s="162"/>
      <c r="Q1033" s="166"/>
      <c r="S1033" s="166"/>
      <c r="T1033" s="163"/>
    </row>
    <row r="1034" ht="15.75" customHeight="1">
      <c r="A1034" s="130">
        <v>10923.0</v>
      </c>
      <c r="B1034" s="130">
        <v>3.25</v>
      </c>
      <c r="C1034" s="130">
        <v>0.5</v>
      </c>
      <c r="D1034" s="162">
        <v>8.19</v>
      </c>
      <c r="E1034" s="162">
        <v>14.14</v>
      </c>
      <c r="F1034" s="162">
        <v>18.27</v>
      </c>
      <c r="G1034" s="162">
        <v>4.5045</v>
      </c>
      <c r="H1034" s="162">
        <v>8.484</v>
      </c>
      <c r="I1034" s="162">
        <v>5.481000000000001</v>
      </c>
      <c r="J1034" s="162">
        <v>4.5</v>
      </c>
      <c r="K1034" s="130">
        <v>100.0</v>
      </c>
      <c r="L1034" s="164"/>
      <c r="M1034" s="165"/>
      <c r="N1034" s="162"/>
      <c r="O1034" s="162"/>
      <c r="P1034" s="162"/>
      <c r="Q1034" s="166"/>
      <c r="S1034" s="166"/>
      <c r="T1034" s="163"/>
    </row>
    <row r="1035" ht="15.75" customHeight="1">
      <c r="A1035" s="130">
        <v>10924.0</v>
      </c>
      <c r="B1035" s="130">
        <v>3.25</v>
      </c>
      <c r="C1035" s="130">
        <v>0.5</v>
      </c>
      <c r="D1035" s="162">
        <v>8.19</v>
      </c>
      <c r="E1035" s="162">
        <v>14.14</v>
      </c>
      <c r="F1035" s="162">
        <v>18.27</v>
      </c>
      <c r="G1035" s="162">
        <v>4.5045</v>
      </c>
      <c r="H1035" s="162">
        <v>8.484</v>
      </c>
      <c r="I1035" s="162">
        <v>5.481000000000001</v>
      </c>
      <c r="J1035" s="162">
        <v>4.5</v>
      </c>
      <c r="K1035" s="130">
        <v>110.0</v>
      </c>
      <c r="L1035" s="164"/>
      <c r="M1035" s="165"/>
      <c r="N1035" s="162"/>
      <c r="O1035" s="162"/>
      <c r="P1035" s="162"/>
      <c r="Q1035" s="166"/>
      <c r="S1035" s="166"/>
      <c r="T1035" s="163"/>
    </row>
    <row r="1036" ht="15.75" customHeight="1">
      <c r="A1036" s="130">
        <v>10926.0</v>
      </c>
      <c r="B1036" s="130">
        <v>1.75</v>
      </c>
      <c r="C1036" s="130">
        <v>0.5</v>
      </c>
      <c r="D1036" s="162">
        <v>4.19</v>
      </c>
      <c r="E1036" s="162">
        <v>7.71</v>
      </c>
      <c r="F1036" s="162">
        <v>10.27</v>
      </c>
      <c r="G1036" s="162">
        <v>2.3045000000000004</v>
      </c>
      <c r="H1036" s="162">
        <v>4.6259999999999994</v>
      </c>
      <c r="I1036" s="162">
        <v>3.0810000000000004</v>
      </c>
      <c r="J1036" s="162">
        <v>2.3</v>
      </c>
      <c r="K1036" s="130">
        <v>290.0</v>
      </c>
      <c r="L1036" s="164"/>
      <c r="M1036" s="165"/>
      <c r="N1036" s="162"/>
      <c r="O1036" s="162"/>
      <c r="P1036" s="162"/>
      <c r="Q1036" s="166"/>
      <c r="S1036" s="166"/>
      <c r="T1036" s="163"/>
    </row>
    <row r="1037" ht="15.75" customHeight="1">
      <c r="A1037" s="130">
        <v>10927.0</v>
      </c>
      <c r="B1037" s="130">
        <v>1.75</v>
      </c>
      <c r="C1037" s="130">
        <v>0.5</v>
      </c>
      <c r="D1037" s="162">
        <v>4.19</v>
      </c>
      <c r="E1037" s="162">
        <v>7.71</v>
      </c>
      <c r="F1037" s="162">
        <v>10.27</v>
      </c>
      <c r="G1037" s="162">
        <v>2.3045000000000004</v>
      </c>
      <c r="H1037" s="162">
        <v>4.6259999999999994</v>
      </c>
      <c r="I1037" s="162">
        <v>3.0810000000000004</v>
      </c>
      <c r="J1037" s="162">
        <v>2.3</v>
      </c>
      <c r="K1037" s="130">
        <v>275.0</v>
      </c>
      <c r="L1037" s="164"/>
      <c r="M1037" s="165"/>
      <c r="N1037" s="162"/>
      <c r="O1037" s="162"/>
      <c r="P1037" s="162"/>
      <c r="Q1037" s="166"/>
      <c r="S1037" s="166"/>
      <c r="T1037" s="163"/>
    </row>
    <row r="1038" ht="15.75" customHeight="1">
      <c r="A1038" s="130">
        <v>10928.0</v>
      </c>
      <c r="B1038" s="130">
        <v>1.75</v>
      </c>
      <c r="C1038" s="130">
        <v>0.5</v>
      </c>
      <c r="D1038" s="162">
        <v>4.19</v>
      </c>
      <c r="E1038" s="162">
        <v>7.71</v>
      </c>
      <c r="F1038" s="162">
        <v>10.27</v>
      </c>
      <c r="G1038" s="162">
        <v>2.3045000000000004</v>
      </c>
      <c r="H1038" s="162">
        <v>4.6259999999999994</v>
      </c>
      <c r="I1038" s="162">
        <v>3.0810000000000004</v>
      </c>
      <c r="J1038" s="162">
        <v>2.3</v>
      </c>
      <c r="K1038" s="130">
        <v>300.0</v>
      </c>
      <c r="L1038" s="164"/>
      <c r="M1038" s="165"/>
      <c r="N1038" s="162"/>
      <c r="O1038" s="162"/>
      <c r="P1038" s="162"/>
      <c r="Q1038" s="166"/>
      <c r="S1038" s="166"/>
      <c r="T1038" s="163"/>
    </row>
    <row r="1039" ht="15.75" customHeight="1">
      <c r="A1039" s="130">
        <v>10929.0</v>
      </c>
      <c r="B1039" s="130">
        <v>1.75</v>
      </c>
      <c r="C1039" s="130">
        <v>0.5</v>
      </c>
      <c r="D1039" s="162">
        <v>4.19</v>
      </c>
      <c r="E1039" s="162">
        <v>7.71</v>
      </c>
      <c r="F1039" s="162">
        <v>10.27</v>
      </c>
      <c r="G1039" s="162">
        <v>2.3045000000000004</v>
      </c>
      <c r="H1039" s="162">
        <v>4.6259999999999994</v>
      </c>
      <c r="I1039" s="162">
        <v>3.0810000000000004</v>
      </c>
      <c r="J1039" s="162">
        <v>2.3</v>
      </c>
      <c r="K1039" s="130">
        <v>285.0</v>
      </c>
      <c r="L1039" s="164"/>
      <c r="M1039" s="165"/>
      <c r="N1039" s="162"/>
      <c r="O1039" s="162"/>
      <c r="P1039" s="162"/>
      <c r="Q1039" s="166"/>
      <c r="S1039" s="166"/>
      <c r="T1039" s="163"/>
    </row>
    <row r="1040" ht="15.75" customHeight="1">
      <c r="A1040" s="130">
        <v>10930.0</v>
      </c>
      <c r="B1040" s="130">
        <v>2.625</v>
      </c>
      <c r="C1040" s="130">
        <v>0.5</v>
      </c>
      <c r="D1040" s="162">
        <v>5.83</v>
      </c>
      <c r="E1040" s="162">
        <v>10.7</v>
      </c>
      <c r="F1040" s="162">
        <v>13.88</v>
      </c>
      <c r="G1040" s="162">
        <v>3.2065</v>
      </c>
      <c r="H1040" s="162">
        <v>6.419999999999999</v>
      </c>
      <c r="I1040" s="162">
        <v>4.164000000000001</v>
      </c>
      <c r="J1040" s="162">
        <v>3.21</v>
      </c>
      <c r="K1040" s="130">
        <v>160.0</v>
      </c>
      <c r="L1040" s="164"/>
      <c r="M1040" s="165"/>
      <c r="N1040" s="162"/>
      <c r="O1040" s="162"/>
      <c r="P1040" s="162"/>
      <c r="Q1040" s="166"/>
      <c r="S1040" s="166"/>
      <c r="T1040" s="163"/>
    </row>
    <row r="1041" ht="15.75" customHeight="1">
      <c r="A1041" s="130">
        <v>10932.0</v>
      </c>
      <c r="B1041" s="130">
        <v>2.625</v>
      </c>
      <c r="C1041" s="130">
        <v>0.5</v>
      </c>
      <c r="D1041" s="162">
        <v>5.83</v>
      </c>
      <c r="E1041" s="162">
        <v>10.7</v>
      </c>
      <c r="F1041" s="162">
        <v>13.88</v>
      </c>
      <c r="G1041" s="162">
        <v>3.2065</v>
      </c>
      <c r="H1041" s="162">
        <v>6.419999999999999</v>
      </c>
      <c r="I1041" s="162">
        <v>4.164000000000001</v>
      </c>
      <c r="J1041" s="162">
        <v>3.21</v>
      </c>
      <c r="K1041" s="130">
        <v>220.0</v>
      </c>
      <c r="L1041" s="164"/>
      <c r="M1041" s="165"/>
      <c r="N1041" s="162"/>
      <c r="O1041" s="162"/>
      <c r="P1041" s="162"/>
      <c r="Q1041" s="166"/>
      <c r="S1041" s="166"/>
      <c r="T1041" s="163"/>
    </row>
    <row r="1042" ht="15.75" customHeight="1">
      <c r="A1042" s="130">
        <v>10936.0</v>
      </c>
      <c r="B1042" s="130">
        <v>1.625</v>
      </c>
      <c r="C1042" s="130">
        <v>0.375</v>
      </c>
      <c r="D1042" s="162">
        <v>4.47</v>
      </c>
      <c r="E1042" s="162">
        <v>8.37</v>
      </c>
      <c r="F1042" s="162">
        <v>11.2</v>
      </c>
      <c r="G1042" s="162">
        <v>2.4585</v>
      </c>
      <c r="H1042" s="162">
        <v>5.021999999999999</v>
      </c>
      <c r="I1042" s="162">
        <v>3.3600000000000003</v>
      </c>
      <c r="J1042" s="162">
        <v>2.46</v>
      </c>
      <c r="K1042" s="130">
        <v>310.0</v>
      </c>
      <c r="L1042" s="164"/>
      <c r="M1042" s="165"/>
      <c r="N1042" s="162"/>
      <c r="O1042" s="162"/>
      <c r="P1042" s="162"/>
      <c r="Q1042" s="166"/>
      <c r="S1042" s="166"/>
      <c r="T1042" s="163"/>
    </row>
    <row r="1043" ht="15.75" customHeight="1">
      <c r="A1043" s="130">
        <v>10937.0</v>
      </c>
      <c r="B1043" s="130">
        <v>1.625</v>
      </c>
      <c r="C1043" s="130">
        <v>0.375</v>
      </c>
      <c r="D1043" s="162">
        <v>4.47</v>
      </c>
      <c r="E1043" s="162">
        <v>8.37</v>
      </c>
      <c r="F1043" s="162">
        <v>11.2</v>
      </c>
      <c r="G1043" s="162">
        <v>2.4585</v>
      </c>
      <c r="H1043" s="162">
        <v>5.021999999999999</v>
      </c>
      <c r="I1043" s="162">
        <v>3.3600000000000003</v>
      </c>
      <c r="J1043" s="162">
        <v>2.46</v>
      </c>
      <c r="K1043" s="130">
        <v>340.0</v>
      </c>
      <c r="L1043" s="164"/>
      <c r="M1043" s="165"/>
      <c r="N1043" s="162"/>
      <c r="O1043" s="162"/>
      <c r="P1043" s="162"/>
      <c r="Q1043" s="166"/>
      <c r="S1043" s="166"/>
      <c r="T1043" s="163"/>
    </row>
    <row r="1044" ht="15.75" customHeight="1">
      <c r="A1044" s="130">
        <v>10939.0</v>
      </c>
      <c r="B1044" s="130">
        <v>1.625</v>
      </c>
      <c r="C1044" s="130">
        <v>0.375</v>
      </c>
      <c r="D1044" s="162">
        <v>4.47</v>
      </c>
      <c r="E1044" s="162">
        <v>8.37</v>
      </c>
      <c r="F1044" s="162">
        <v>11.2</v>
      </c>
      <c r="G1044" s="162">
        <v>2.4585</v>
      </c>
      <c r="H1044" s="162">
        <v>5.021999999999999</v>
      </c>
      <c r="I1044" s="162">
        <v>3.3600000000000003</v>
      </c>
      <c r="J1044" s="162">
        <v>2.46</v>
      </c>
      <c r="K1044" s="130">
        <v>290.0</v>
      </c>
      <c r="L1044" s="164"/>
      <c r="M1044" s="165"/>
      <c r="N1044" s="162"/>
      <c r="O1044" s="162"/>
      <c r="P1044" s="162"/>
      <c r="Q1044" s="166"/>
      <c r="S1044" s="166"/>
      <c r="T1044" s="163"/>
    </row>
    <row r="1045" ht="15.75" customHeight="1">
      <c r="A1045" s="130">
        <v>10940.0</v>
      </c>
      <c r="B1045" s="130">
        <v>1.0</v>
      </c>
      <c r="C1045" s="130">
        <v>1.0</v>
      </c>
      <c r="D1045" s="162">
        <v>3.56</v>
      </c>
      <c r="E1045" s="162">
        <v>6.73</v>
      </c>
      <c r="F1045" s="162">
        <v>9.18</v>
      </c>
      <c r="G1045" s="162">
        <v>1.9580000000000002</v>
      </c>
      <c r="H1045" s="162">
        <v>4.038</v>
      </c>
      <c r="I1045" s="162">
        <v>2.7540000000000004</v>
      </c>
      <c r="J1045" s="162">
        <v>1.96</v>
      </c>
      <c r="K1045" s="130">
        <v>355.0</v>
      </c>
      <c r="L1045" s="164"/>
      <c r="M1045" s="165"/>
      <c r="N1045" s="162"/>
      <c r="O1045" s="162"/>
      <c r="P1045" s="162"/>
      <c r="Q1045" s="166"/>
      <c r="S1045" s="166"/>
      <c r="T1045" s="163"/>
    </row>
    <row r="1046" ht="15.75" customHeight="1">
      <c r="A1046" s="130">
        <v>10941.0</v>
      </c>
      <c r="B1046" s="130">
        <v>1.6875</v>
      </c>
      <c r="C1046" s="130">
        <v>1.375</v>
      </c>
      <c r="D1046" s="162">
        <v>4.63</v>
      </c>
      <c r="E1046" s="162">
        <v>8.59</v>
      </c>
      <c r="F1046" s="162">
        <v>11.61</v>
      </c>
      <c r="G1046" s="162">
        <v>2.5465</v>
      </c>
      <c r="H1046" s="162">
        <v>5.154</v>
      </c>
      <c r="I1046" s="162">
        <v>3.4830000000000005</v>
      </c>
      <c r="J1046" s="162">
        <v>2.55</v>
      </c>
      <c r="K1046" s="130">
        <v>165.0</v>
      </c>
      <c r="L1046" s="164"/>
      <c r="M1046" s="165"/>
      <c r="N1046" s="162"/>
      <c r="O1046" s="162"/>
      <c r="P1046" s="162"/>
      <c r="Q1046" s="166"/>
      <c r="S1046" s="166"/>
      <c r="T1046" s="163"/>
    </row>
    <row r="1047" ht="15.75" customHeight="1">
      <c r="A1047" s="130">
        <v>10942.0</v>
      </c>
      <c r="B1047" s="130">
        <v>1.75</v>
      </c>
      <c r="C1047" s="130">
        <v>1.4375</v>
      </c>
      <c r="D1047" s="162">
        <v>5.12</v>
      </c>
      <c r="E1047" s="162">
        <v>9.39</v>
      </c>
      <c r="F1047" s="162">
        <v>12.46</v>
      </c>
      <c r="G1047" s="162">
        <v>2.8160000000000003</v>
      </c>
      <c r="H1047" s="162">
        <v>5.634</v>
      </c>
      <c r="I1047" s="162">
        <v>3.738000000000001</v>
      </c>
      <c r="J1047" s="162">
        <v>2.82</v>
      </c>
      <c r="K1047" s="130">
        <v>150.0</v>
      </c>
      <c r="L1047" s="164"/>
      <c r="M1047" s="165"/>
      <c r="N1047" s="162"/>
      <c r="O1047" s="162"/>
      <c r="P1047" s="162"/>
      <c r="Q1047" s="166"/>
      <c r="S1047" s="166"/>
      <c r="T1047" s="163"/>
    </row>
    <row r="1048" ht="15.75" customHeight="1">
      <c r="A1048" s="130">
        <v>10943.0</v>
      </c>
      <c r="B1048" s="130">
        <v>0.5</v>
      </c>
      <c r="C1048" s="130">
        <v>0.0</v>
      </c>
      <c r="D1048" s="162">
        <v>1.48</v>
      </c>
      <c r="E1048" s="162">
        <v>3.41</v>
      </c>
      <c r="F1048" s="162" t="s">
        <v>138</v>
      </c>
      <c r="G1048" s="162">
        <v>0.8140000000000001</v>
      </c>
      <c r="H1048" s="162">
        <v>2.046</v>
      </c>
      <c r="I1048" s="162" t="e">
        <v>#VALUE!</v>
      </c>
      <c r="J1048" s="162">
        <v>0.81</v>
      </c>
      <c r="K1048" s="130">
        <v>750.0</v>
      </c>
      <c r="L1048" s="164"/>
      <c r="M1048" s="165"/>
      <c r="N1048" s="162"/>
      <c r="O1048" s="162"/>
      <c r="P1048" s="162"/>
      <c r="Q1048" s="166"/>
      <c r="S1048" s="166"/>
      <c r="T1048" s="163"/>
    </row>
    <row r="1049" ht="15.75" customHeight="1">
      <c r="A1049" s="130">
        <v>10944.0</v>
      </c>
      <c r="B1049" s="130">
        <v>0.5</v>
      </c>
      <c r="C1049" s="130">
        <v>0.0</v>
      </c>
      <c r="D1049" s="162">
        <v>1.48</v>
      </c>
      <c r="E1049" s="162">
        <v>3.41</v>
      </c>
      <c r="F1049" s="162" t="s">
        <v>138</v>
      </c>
      <c r="G1049" s="162">
        <v>0.8140000000000001</v>
      </c>
      <c r="H1049" s="162">
        <v>2.046</v>
      </c>
      <c r="I1049" s="162" t="e">
        <v>#VALUE!</v>
      </c>
      <c r="J1049" s="162">
        <v>0.81</v>
      </c>
      <c r="K1049" s="130">
        <v>880.0</v>
      </c>
      <c r="L1049" s="164"/>
      <c r="M1049" s="165"/>
      <c r="N1049" s="162"/>
      <c r="O1049" s="162"/>
      <c r="P1049" s="162"/>
      <c r="Q1049" s="166"/>
      <c r="S1049" s="166"/>
      <c r="T1049" s="163"/>
    </row>
    <row r="1050" ht="15.75" customHeight="1">
      <c r="A1050" s="130">
        <v>10947.0</v>
      </c>
      <c r="B1050" s="130">
        <v>2.5</v>
      </c>
      <c r="C1050" s="130">
        <v>0.4375</v>
      </c>
      <c r="D1050" s="162">
        <v>6.53</v>
      </c>
      <c r="E1050" s="162">
        <v>11.74</v>
      </c>
      <c r="F1050" s="162">
        <v>15.12</v>
      </c>
      <c r="G1050" s="162">
        <v>3.5915000000000004</v>
      </c>
      <c r="H1050" s="162">
        <v>7.044</v>
      </c>
      <c r="I1050" s="162">
        <v>4.5360000000000005</v>
      </c>
      <c r="J1050" s="162">
        <v>3.59</v>
      </c>
      <c r="K1050" s="130">
        <v>140.0</v>
      </c>
      <c r="L1050" s="164"/>
      <c r="M1050" s="165"/>
      <c r="N1050" s="162"/>
      <c r="O1050" s="162"/>
      <c r="P1050" s="162"/>
      <c r="Q1050" s="166"/>
      <c r="S1050" s="166"/>
      <c r="T1050" s="163"/>
    </row>
    <row r="1051" ht="15.75" customHeight="1">
      <c r="A1051" s="130">
        <v>10948.0</v>
      </c>
      <c r="B1051" s="130">
        <v>1.625</v>
      </c>
      <c r="C1051" s="130">
        <v>1.0</v>
      </c>
      <c r="D1051" s="162">
        <v>4.12</v>
      </c>
      <c r="E1051" s="162">
        <v>8.18</v>
      </c>
      <c r="F1051" s="162">
        <v>10.98</v>
      </c>
      <c r="G1051" s="162">
        <v>2.2660000000000005</v>
      </c>
      <c r="H1051" s="162">
        <v>4.9079999999999995</v>
      </c>
      <c r="I1051" s="162">
        <v>3.2940000000000005</v>
      </c>
      <c r="J1051" s="162">
        <v>2.27</v>
      </c>
      <c r="K1051" s="130">
        <v>170.0</v>
      </c>
      <c r="L1051" s="164"/>
      <c r="M1051" s="165"/>
      <c r="N1051" s="162"/>
      <c r="O1051" s="162"/>
      <c r="P1051" s="162"/>
      <c r="Q1051" s="166"/>
      <c r="S1051" s="166"/>
      <c r="T1051" s="163"/>
    </row>
    <row r="1052" ht="15.75" customHeight="1">
      <c r="A1052" s="130">
        <v>10949.0</v>
      </c>
      <c r="B1052" s="130">
        <v>0.75</v>
      </c>
      <c r="C1052" s="130">
        <v>1.25</v>
      </c>
      <c r="D1052" s="162">
        <v>4.4</v>
      </c>
      <c r="E1052" s="162">
        <v>8.2</v>
      </c>
      <c r="F1052" s="162">
        <v>10.97</v>
      </c>
      <c r="G1052" s="162">
        <v>2.4200000000000004</v>
      </c>
      <c r="H1052" s="162">
        <v>4.919999999999999</v>
      </c>
      <c r="I1052" s="162">
        <v>3.291000000000001</v>
      </c>
      <c r="J1052" s="162">
        <v>2.42</v>
      </c>
      <c r="K1052" s="130">
        <v>370.0</v>
      </c>
      <c r="L1052" s="164"/>
      <c r="M1052" s="165"/>
      <c r="N1052" s="162"/>
      <c r="O1052" s="162"/>
      <c r="P1052" s="162"/>
      <c r="Q1052" s="166"/>
      <c r="S1052" s="166"/>
      <c r="T1052" s="163"/>
    </row>
    <row r="1053" ht="15.75" customHeight="1">
      <c r="A1053" s="130">
        <v>10950.0</v>
      </c>
      <c r="B1053" s="130">
        <v>0.75</v>
      </c>
      <c r="C1053" s="130">
        <v>1.25</v>
      </c>
      <c r="D1053" s="162">
        <v>4.4</v>
      </c>
      <c r="E1053" s="162">
        <v>8.2</v>
      </c>
      <c r="F1053" s="162">
        <v>10.97</v>
      </c>
      <c r="G1053" s="162">
        <v>2.4200000000000004</v>
      </c>
      <c r="H1053" s="162">
        <v>4.919999999999999</v>
      </c>
      <c r="I1053" s="162">
        <v>3.291000000000001</v>
      </c>
      <c r="J1053" s="162">
        <v>2.42</v>
      </c>
      <c r="K1053" s="130">
        <v>450.0</v>
      </c>
      <c r="L1053" s="164"/>
      <c r="M1053" s="165"/>
      <c r="N1053" s="162"/>
      <c r="O1053" s="162"/>
      <c r="P1053" s="162"/>
      <c r="Q1053" s="166"/>
      <c r="S1053" s="166"/>
      <c r="T1053" s="163"/>
    </row>
    <row r="1054" ht="15.75" customHeight="1">
      <c r="A1054" s="130">
        <v>10951.0</v>
      </c>
      <c r="B1054" s="130">
        <v>0.75</v>
      </c>
      <c r="C1054" s="130">
        <v>1.25</v>
      </c>
      <c r="D1054" s="162">
        <v>4.4</v>
      </c>
      <c r="E1054" s="162">
        <v>8.2</v>
      </c>
      <c r="F1054" s="162">
        <v>10.97</v>
      </c>
      <c r="G1054" s="162">
        <v>2.4200000000000004</v>
      </c>
      <c r="H1054" s="162">
        <v>4.919999999999999</v>
      </c>
      <c r="I1054" s="162">
        <v>3.291000000000001</v>
      </c>
      <c r="J1054" s="162">
        <v>2.42</v>
      </c>
      <c r="K1054" s="130">
        <v>430.0</v>
      </c>
      <c r="L1054" s="164"/>
      <c r="M1054" s="165"/>
      <c r="N1054" s="162"/>
      <c r="O1054" s="162"/>
      <c r="P1054" s="162"/>
      <c r="Q1054" s="166"/>
      <c r="S1054" s="166"/>
      <c r="T1054" s="163"/>
    </row>
    <row r="1055" ht="15.75" customHeight="1">
      <c r="A1055" s="130">
        <v>10952.0</v>
      </c>
      <c r="B1055" s="130">
        <v>1.125</v>
      </c>
      <c r="C1055" s="130">
        <v>1.625</v>
      </c>
      <c r="D1055" s="162">
        <v>7.0</v>
      </c>
      <c r="E1055" s="162">
        <v>12.43</v>
      </c>
      <c r="F1055" s="162">
        <v>16.18</v>
      </c>
      <c r="G1055" s="162">
        <v>3.8500000000000005</v>
      </c>
      <c r="H1055" s="162">
        <v>7.457999999999999</v>
      </c>
      <c r="I1055" s="162">
        <v>4.854000000000001</v>
      </c>
      <c r="J1055" s="162">
        <v>3.85</v>
      </c>
      <c r="K1055" s="130">
        <v>260.0</v>
      </c>
      <c r="L1055" s="164"/>
      <c r="M1055" s="165"/>
      <c r="N1055" s="162"/>
      <c r="O1055" s="162"/>
      <c r="P1055" s="162"/>
      <c r="Q1055" s="166"/>
      <c r="S1055" s="166"/>
      <c r="T1055" s="163"/>
    </row>
    <row r="1056" ht="15.75" customHeight="1">
      <c r="A1056" s="130">
        <v>10953.0</v>
      </c>
      <c r="B1056" s="130">
        <v>1.125</v>
      </c>
      <c r="C1056" s="130">
        <v>1.625</v>
      </c>
      <c r="D1056" s="162">
        <v>7.0</v>
      </c>
      <c r="E1056" s="162">
        <v>12.43</v>
      </c>
      <c r="F1056" s="162">
        <v>16.18</v>
      </c>
      <c r="G1056" s="162">
        <v>3.8500000000000005</v>
      </c>
      <c r="H1056" s="162">
        <v>7.457999999999999</v>
      </c>
      <c r="I1056" s="162">
        <v>4.854000000000001</v>
      </c>
      <c r="J1056" s="162">
        <v>3.85</v>
      </c>
      <c r="K1056" s="130">
        <v>260.0</v>
      </c>
      <c r="L1056" s="164"/>
      <c r="M1056" s="165"/>
      <c r="N1056" s="162"/>
      <c r="O1056" s="162"/>
      <c r="P1056" s="162"/>
      <c r="Q1056" s="166"/>
      <c r="S1056" s="166"/>
      <c r="T1056" s="163"/>
    </row>
    <row r="1057" ht="15.75" customHeight="1">
      <c r="A1057" s="130">
        <v>10954.0</v>
      </c>
      <c r="B1057" s="130">
        <v>1.125</v>
      </c>
      <c r="C1057" s="130">
        <v>1.625</v>
      </c>
      <c r="D1057" s="162">
        <v>7.0</v>
      </c>
      <c r="E1057" s="162">
        <v>12.43</v>
      </c>
      <c r="F1057" s="162">
        <v>16.18</v>
      </c>
      <c r="G1057" s="162">
        <v>3.8500000000000005</v>
      </c>
      <c r="H1057" s="162">
        <v>7.457999999999999</v>
      </c>
      <c r="I1057" s="162">
        <v>4.854000000000001</v>
      </c>
      <c r="J1057" s="162">
        <v>3.85</v>
      </c>
      <c r="K1057" s="130">
        <v>265.0</v>
      </c>
      <c r="L1057" s="164"/>
      <c r="M1057" s="165"/>
      <c r="N1057" s="162"/>
      <c r="O1057" s="162"/>
      <c r="P1057" s="162"/>
      <c r="Q1057" s="166"/>
      <c r="S1057" s="166"/>
      <c r="T1057" s="163"/>
    </row>
    <row r="1058" ht="15.75" customHeight="1">
      <c r="A1058" s="130">
        <v>10955.0</v>
      </c>
      <c r="B1058" s="130">
        <v>1.75</v>
      </c>
      <c r="C1058" s="130">
        <v>1.75</v>
      </c>
      <c r="D1058" s="162">
        <v>5.66</v>
      </c>
      <c r="E1058" s="162">
        <v>11.04</v>
      </c>
      <c r="F1058" s="162">
        <v>14.72</v>
      </c>
      <c r="G1058" s="162">
        <v>3.1130000000000004</v>
      </c>
      <c r="H1058" s="162">
        <v>6.624</v>
      </c>
      <c r="I1058" s="162">
        <v>4.416000000000001</v>
      </c>
      <c r="J1058" s="162">
        <v>3.11</v>
      </c>
      <c r="K1058" s="130">
        <v>160.0</v>
      </c>
      <c r="L1058" s="164"/>
      <c r="M1058" s="165"/>
      <c r="N1058" s="162"/>
      <c r="O1058" s="162"/>
      <c r="P1058" s="162"/>
      <c r="Q1058" s="166"/>
      <c r="S1058" s="166"/>
      <c r="T1058" s="163"/>
    </row>
    <row r="1059" ht="15.75" customHeight="1">
      <c r="A1059" s="130">
        <v>10957.0</v>
      </c>
      <c r="B1059" s="130">
        <v>0.75</v>
      </c>
      <c r="C1059" s="130">
        <v>1.0625</v>
      </c>
      <c r="D1059" s="162">
        <v>2.84</v>
      </c>
      <c r="E1059" s="162">
        <v>5.64</v>
      </c>
      <c r="F1059" s="162">
        <v>7.9</v>
      </c>
      <c r="G1059" s="162">
        <v>1.562</v>
      </c>
      <c r="H1059" s="162">
        <v>3.384</v>
      </c>
      <c r="I1059" s="162">
        <v>2.3700000000000006</v>
      </c>
      <c r="J1059" s="162">
        <v>1.56</v>
      </c>
      <c r="K1059" s="130">
        <v>480.0</v>
      </c>
      <c r="L1059" s="164"/>
      <c r="M1059" s="165"/>
      <c r="N1059" s="162"/>
      <c r="O1059" s="162"/>
      <c r="P1059" s="162"/>
      <c r="Q1059" s="166"/>
      <c r="S1059" s="166"/>
      <c r="T1059" s="163"/>
    </row>
    <row r="1060" ht="15.75" customHeight="1">
      <c r="A1060" s="130">
        <v>10958.0</v>
      </c>
      <c r="B1060" s="130">
        <v>0.75</v>
      </c>
      <c r="C1060" s="130">
        <v>1.0625</v>
      </c>
      <c r="D1060" s="162">
        <v>2.84</v>
      </c>
      <c r="E1060" s="162">
        <v>5.64</v>
      </c>
      <c r="F1060" s="162">
        <v>7.9</v>
      </c>
      <c r="G1060" s="162">
        <v>1.562</v>
      </c>
      <c r="H1060" s="162">
        <v>3.384</v>
      </c>
      <c r="I1060" s="162">
        <v>2.3700000000000006</v>
      </c>
      <c r="J1060" s="162">
        <v>1.56</v>
      </c>
      <c r="K1060" s="130">
        <v>525.0</v>
      </c>
      <c r="L1060" s="164"/>
      <c r="M1060" s="165"/>
      <c r="N1060" s="162"/>
      <c r="O1060" s="162"/>
      <c r="P1060" s="162"/>
      <c r="Q1060" s="166"/>
      <c r="S1060" s="166"/>
      <c r="T1060" s="163"/>
    </row>
    <row r="1061" ht="15.75" customHeight="1">
      <c r="A1061" s="130">
        <v>10959.0</v>
      </c>
      <c r="B1061" s="130">
        <v>0.75</v>
      </c>
      <c r="C1061" s="130">
        <v>1.0625</v>
      </c>
      <c r="D1061" s="162">
        <v>2.84</v>
      </c>
      <c r="E1061" s="162">
        <v>5.64</v>
      </c>
      <c r="F1061" s="162">
        <v>7.9</v>
      </c>
      <c r="G1061" s="162">
        <v>1.562</v>
      </c>
      <c r="H1061" s="162">
        <v>3.384</v>
      </c>
      <c r="I1061" s="162">
        <v>2.3700000000000006</v>
      </c>
      <c r="J1061" s="162">
        <v>1.56</v>
      </c>
      <c r="K1061" s="130">
        <v>320.0</v>
      </c>
      <c r="L1061" s="164"/>
      <c r="M1061" s="165"/>
      <c r="N1061" s="162"/>
      <c r="O1061" s="162"/>
      <c r="P1061" s="162"/>
      <c r="Q1061" s="166"/>
      <c r="S1061" s="166"/>
      <c r="T1061" s="163"/>
    </row>
    <row r="1062" ht="15.75" customHeight="1">
      <c r="A1062" s="130">
        <v>10960.0</v>
      </c>
      <c r="B1062" s="130">
        <v>0.75</v>
      </c>
      <c r="C1062" s="130">
        <v>1.0625</v>
      </c>
      <c r="D1062" s="162">
        <v>2.77</v>
      </c>
      <c r="E1062" s="162">
        <v>5.53</v>
      </c>
      <c r="F1062" s="162">
        <v>7.73</v>
      </c>
      <c r="G1062" s="162">
        <v>1.5235</v>
      </c>
      <c r="H1062" s="162">
        <v>3.318</v>
      </c>
      <c r="I1062" s="162">
        <v>2.3190000000000004</v>
      </c>
      <c r="J1062" s="162">
        <v>1.52</v>
      </c>
      <c r="K1062" s="130">
        <v>510.0</v>
      </c>
      <c r="L1062" s="164"/>
      <c r="M1062" s="165"/>
      <c r="N1062" s="162"/>
      <c r="O1062" s="162"/>
      <c r="P1062" s="162"/>
      <c r="Q1062" s="166"/>
      <c r="S1062" s="166"/>
      <c r="T1062" s="163"/>
    </row>
    <row r="1063" ht="15.75" customHeight="1">
      <c r="A1063" s="130">
        <v>10961.0</v>
      </c>
      <c r="B1063" s="130">
        <v>1.25</v>
      </c>
      <c r="C1063" s="130">
        <v>0.5625</v>
      </c>
      <c r="D1063" s="162">
        <v>2.77</v>
      </c>
      <c r="E1063" s="162">
        <v>5.53</v>
      </c>
      <c r="F1063" s="162">
        <v>7.73</v>
      </c>
      <c r="G1063" s="162">
        <v>1.5235</v>
      </c>
      <c r="H1063" s="162">
        <v>3.318</v>
      </c>
      <c r="I1063" s="162">
        <v>2.3190000000000004</v>
      </c>
      <c r="J1063" s="162">
        <v>1.52</v>
      </c>
      <c r="K1063" s="130">
        <v>395.0</v>
      </c>
      <c r="L1063" s="164"/>
      <c r="M1063" s="165"/>
      <c r="N1063" s="162"/>
      <c r="O1063" s="162"/>
      <c r="P1063" s="162"/>
      <c r="Q1063" s="166"/>
      <c r="S1063" s="166"/>
      <c r="T1063" s="163"/>
    </row>
    <row r="1064" ht="15.75" customHeight="1">
      <c r="A1064" s="130">
        <v>10963.0</v>
      </c>
      <c r="B1064" s="130">
        <v>1.25</v>
      </c>
      <c r="C1064" s="130">
        <v>0.5625</v>
      </c>
      <c r="D1064" s="162">
        <v>2.77</v>
      </c>
      <c r="E1064" s="162">
        <v>5.53</v>
      </c>
      <c r="F1064" s="162">
        <v>7.73</v>
      </c>
      <c r="G1064" s="162">
        <v>1.5235</v>
      </c>
      <c r="H1064" s="162">
        <v>3.318</v>
      </c>
      <c r="I1064" s="162">
        <v>2.3190000000000004</v>
      </c>
      <c r="J1064" s="162">
        <v>1.52</v>
      </c>
      <c r="K1064" s="130">
        <v>350.0</v>
      </c>
      <c r="L1064" s="164"/>
      <c r="M1064" s="165"/>
      <c r="N1064" s="162"/>
      <c r="O1064" s="162"/>
      <c r="P1064" s="162"/>
      <c r="Q1064" s="166"/>
      <c r="S1064" s="166"/>
      <c r="T1064" s="163"/>
    </row>
    <row r="1065" ht="15.75" customHeight="1">
      <c r="A1065" s="130">
        <v>10964.0</v>
      </c>
      <c r="B1065" s="130">
        <v>1.25</v>
      </c>
      <c r="C1065" s="130">
        <v>0.5625</v>
      </c>
      <c r="D1065" s="162">
        <v>2.77</v>
      </c>
      <c r="E1065" s="162">
        <v>5.53</v>
      </c>
      <c r="F1065" s="162">
        <v>7.73</v>
      </c>
      <c r="G1065" s="162">
        <v>1.5235</v>
      </c>
      <c r="H1065" s="162">
        <v>3.318</v>
      </c>
      <c r="I1065" s="162">
        <v>2.3190000000000004</v>
      </c>
      <c r="J1065" s="162">
        <v>1.52</v>
      </c>
      <c r="K1065" s="130">
        <v>380.0</v>
      </c>
      <c r="L1065" s="164"/>
      <c r="M1065" s="165"/>
      <c r="N1065" s="162"/>
      <c r="O1065" s="162"/>
      <c r="P1065" s="162"/>
      <c r="Q1065" s="166"/>
      <c r="S1065" s="166"/>
      <c r="T1065" s="163"/>
    </row>
    <row r="1066" ht="15.75" customHeight="1">
      <c r="A1066" s="130">
        <v>10965.0</v>
      </c>
      <c r="B1066" s="130">
        <v>1.75</v>
      </c>
      <c r="C1066" s="130">
        <v>0.5625</v>
      </c>
      <c r="D1066" s="162">
        <v>3.28</v>
      </c>
      <c r="E1066" s="162">
        <v>6.38</v>
      </c>
      <c r="F1066" s="162">
        <v>8.69</v>
      </c>
      <c r="G1066" s="162">
        <v>1.804</v>
      </c>
      <c r="H1066" s="162">
        <v>3.828</v>
      </c>
      <c r="I1066" s="162">
        <v>2.607</v>
      </c>
      <c r="J1066" s="162">
        <v>1.8</v>
      </c>
      <c r="K1066" s="130">
        <v>135.0</v>
      </c>
      <c r="L1066" s="164"/>
      <c r="M1066" s="165"/>
      <c r="N1066" s="162"/>
      <c r="O1066" s="162"/>
      <c r="P1066" s="162"/>
      <c r="Q1066" s="166"/>
      <c r="S1066" s="166"/>
      <c r="T1066" s="163"/>
    </row>
    <row r="1067" ht="15.75" customHeight="1">
      <c r="A1067" s="130">
        <v>10967.0</v>
      </c>
      <c r="B1067" s="130">
        <v>1.75</v>
      </c>
      <c r="C1067" s="130">
        <v>0.5625</v>
      </c>
      <c r="D1067" s="162">
        <v>3.28</v>
      </c>
      <c r="E1067" s="162">
        <v>6.38</v>
      </c>
      <c r="F1067" s="162">
        <v>8.69</v>
      </c>
      <c r="G1067" s="162">
        <v>1.804</v>
      </c>
      <c r="H1067" s="162">
        <v>3.828</v>
      </c>
      <c r="I1067" s="162">
        <v>2.607</v>
      </c>
      <c r="J1067" s="162">
        <v>1.8</v>
      </c>
      <c r="K1067" s="130">
        <v>285.0</v>
      </c>
      <c r="L1067" s="164"/>
      <c r="M1067" s="165"/>
      <c r="N1067" s="162"/>
      <c r="O1067" s="162"/>
      <c r="P1067" s="162"/>
      <c r="Q1067" s="166"/>
      <c r="S1067" s="166"/>
      <c r="T1067" s="163"/>
    </row>
    <row r="1068" ht="15.75" customHeight="1">
      <c r="A1068" s="130">
        <v>10985.0</v>
      </c>
      <c r="B1068" s="130">
        <v>2.0</v>
      </c>
      <c r="C1068" s="130">
        <v>0.5625</v>
      </c>
      <c r="D1068" s="162">
        <v>4.58</v>
      </c>
      <c r="E1068" s="162">
        <v>8.5</v>
      </c>
      <c r="F1068" s="162">
        <v>11.51</v>
      </c>
      <c r="G1068" s="162">
        <v>2.519</v>
      </c>
      <c r="H1068" s="162">
        <v>5.1</v>
      </c>
      <c r="I1068" s="162">
        <v>3.4530000000000003</v>
      </c>
      <c r="J1068" s="162">
        <v>2.52</v>
      </c>
      <c r="K1068" s="130">
        <v>265.0</v>
      </c>
      <c r="L1068" s="164"/>
      <c r="M1068" s="165"/>
      <c r="N1068" s="162"/>
      <c r="O1068" s="162"/>
      <c r="P1068" s="162"/>
      <c r="Q1068" s="166"/>
      <c r="S1068" s="166"/>
      <c r="T1068" s="163"/>
    </row>
    <row r="1069" ht="15.75" customHeight="1">
      <c r="A1069" s="130">
        <v>10988.0</v>
      </c>
      <c r="B1069" s="130">
        <v>2.0</v>
      </c>
      <c r="C1069" s="130">
        <v>0.5</v>
      </c>
      <c r="D1069" s="162">
        <v>3.67</v>
      </c>
      <c r="E1069" s="162">
        <v>7.1</v>
      </c>
      <c r="F1069" s="162">
        <v>9.61</v>
      </c>
      <c r="G1069" s="162">
        <v>2.0185</v>
      </c>
      <c r="H1069" s="162">
        <v>4.26</v>
      </c>
      <c r="I1069" s="162">
        <v>2.8830000000000005</v>
      </c>
      <c r="J1069" s="162">
        <v>2.02</v>
      </c>
      <c r="K1069" s="130">
        <v>285.0</v>
      </c>
      <c r="L1069" s="164"/>
      <c r="M1069" s="165"/>
      <c r="N1069" s="162"/>
      <c r="O1069" s="162"/>
      <c r="P1069" s="162"/>
      <c r="Q1069" s="166"/>
      <c r="S1069" s="166"/>
      <c r="T1069" s="163"/>
    </row>
    <row r="1070" ht="15.75" customHeight="1">
      <c r="A1070" s="130">
        <v>10989.0</v>
      </c>
      <c r="B1070" s="130">
        <v>3.375</v>
      </c>
      <c r="C1070" s="130">
        <v>0.5625</v>
      </c>
      <c r="D1070" s="162">
        <v>8.68</v>
      </c>
      <c r="E1070" s="162">
        <v>15.22</v>
      </c>
      <c r="F1070" s="162">
        <v>19.52</v>
      </c>
      <c r="G1070" s="162">
        <v>4.774</v>
      </c>
      <c r="H1070" s="162">
        <v>9.132</v>
      </c>
      <c r="I1070" s="162">
        <v>5.856000000000001</v>
      </c>
      <c r="J1070" s="162">
        <v>4.77</v>
      </c>
      <c r="K1070" s="130">
        <v>95.0</v>
      </c>
      <c r="L1070" s="164"/>
      <c r="M1070" s="165"/>
      <c r="N1070" s="162"/>
      <c r="O1070" s="162"/>
      <c r="P1070" s="162"/>
      <c r="Q1070" s="166"/>
      <c r="S1070" s="166"/>
      <c r="T1070" s="163"/>
    </row>
    <row r="1071" ht="15.75" customHeight="1">
      <c r="A1071" s="130">
        <v>10990.0</v>
      </c>
      <c r="B1071" s="130">
        <v>2.0</v>
      </c>
      <c r="C1071" s="130">
        <v>0.5</v>
      </c>
      <c r="D1071" s="162">
        <v>5.45</v>
      </c>
      <c r="E1071" s="162">
        <v>10.45</v>
      </c>
      <c r="F1071" s="162">
        <v>13.84</v>
      </c>
      <c r="G1071" s="162">
        <v>2.9975000000000005</v>
      </c>
      <c r="H1071" s="162">
        <v>6.27</v>
      </c>
      <c r="I1071" s="162">
        <v>4.152</v>
      </c>
      <c r="J1071" s="162">
        <v>3.0</v>
      </c>
      <c r="K1071" s="130">
        <v>210.0</v>
      </c>
      <c r="L1071" s="164"/>
      <c r="M1071" s="165"/>
      <c r="N1071" s="162"/>
      <c r="O1071" s="162"/>
      <c r="P1071" s="162"/>
      <c r="Q1071" s="166"/>
      <c r="S1071" s="166"/>
      <c r="T1071" s="163"/>
    </row>
    <row r="1072" ht="15.75" customHeight="1">
      <c r="A1072" s="130">
        <v>10991.0</v>
      </c>
      <c r="B1072" s="130">
        <v>1.25</v>
      </c>
      <c r="C1072" s="130">
        <v>0.375</v>
      </c>
      <c r="D1072" s="162">
        <v>3.63</v>
      </c>
      <c r="E1072" s="162">
        <v>7.16</v>
      </c>
      <c r="F1072" s="162">
        <v>9.78</v>
      </c>
      <c r="G1072" s="162">
        <v>1.9965000000000002</v>
      </c>
      <c r="H1072" s="162">
        <v>4.296</v>
      </c>
      <c r="I1072" s="162">
        <v>2.934</v>
      </c>
      <c r="J1072" s="162">
        <v>2.0</v>
      </c>
      <c r="K1072" s="130">
        <v>520.0</v>
      </c>
      <c r="L1072" s="164"/>
      <c r="M1072" s="165"/>
      <c r="N1072" s="162"/>
      <c r="O1072" s="162"/>
      <c r="P1072" s="162"/>
      <c r="Q1072" s="166"/>
      <c r="S1072" s="166"/>
      <c r="T1072" s="163"/>
    </row>
    <row r="1073" ht="15.75" customHeight="1">
      <c r="A1073" s="130">
        <v>10992.0</v>
      </c>
      <c r="B1073" s="130">
        <v>3.0</v>
      </c>
      <c r="C1073" s="130">
        <v>0.5</v>
      </c>
      <c r="D1073" s="162">
        <v>7.9</v>
      </c>
      <c r="E1073" s="162">
        <v>14.93</v>
      </c>
      <c r="F1073" s="162">
        <v>19.66</v>
      </c>
      <c r="G1073" s="162">
        <v>4.345000000000001</v>
      </c>
      <c r="H1073" s="162">
        <v>8.958</v>
      </c>
      <c r="I1073" s="162">
        <v>5.898000000000001</v>
      </c>
      <c r="J1073" s="162">
        <v>4.35</v>
      </c>
      <c r="K1073" s="130">
        <v>130.0</v>
      </c>
      <c r="L1073" s="164"/>
      <c r="M1073" s="165"/>
      <c r="N1073" s="162"/>
      <c r="O1073" s="162"/>
      <c r="P1073" s="162"/>
      <c r="Q1073" s="166"/>
      <c r="S1073" s="166"/>
      <c r="T1073" s="163"/>
    </row>
    <row r="1074" ht="15.75" customHeight="1">
      <c r="A1074" s="130">
        <v>10993.0</v>
      </c>
      <c r="B1074" s="130">
        <v>3.0</v>
      </c>
      <c r="C1074" s="130">
        <v>0.5</v>
      </c>
      <c r="D1074" s="162">
        <v>7.9</v>
      </c>
      <c r="E1074" s="162">
        <v>14.93</v>
      </c>
      <c r="F1074" s="162">
        <v>19.66</v>
      </c>
      <c r="G1074" s="162">
        <v>4.345000000000001</v>
      </c>
      <c r="H1074" s="162">
        <v>8.958</v>
      </c>
      <c r="I1074" s="162">
        <v>5.898000000000001</v>
      </c>
      <c r="J1074" s="162">
        <v>4.35</v>
      </c>
      <c r="K1074" s="130">
        <v>130.0</v>
      </c>
      <c r="L1074" s="164"/>
      <c r="M1074" s="165"/>
      <c r="N1074" s="162"/>
      <c r="O1074" s="162"/>
      <c r="P1074" s="162"/>
      <c r="Q1074" s="166"/>
      <c r="S1074" s="166"/>
      <c r="T1074" s="163"/>
    </row>
    <row r="1075" ht="15.75" customHeight="1">
      <c r="A1075" s="130">
        <v>10994.0</v>
      </c>
      <c r="B1075" s="130">
        <v>3.0</v>
      </c>
      <c r="C1075" s="130">
        <v>0.5</v>
      </c>
      <c r="D1075" s="162">
        <v>7.9</v>
      </c>
      <c r="E1075" s="162">
        <v>14.93</v>
      </c>
      <c r="F1075" s="162">
        <v>19.66</v>
      </c>
      <c r="G1075" s="162">
        <v>4.345000000000001</v>
      </c>
      <c r="H1075" s="162">
        <v>8.958</v>
      </c>
      <c r="I1075" s="162">
        <v>5.898000000000001</v>
      </c>
      <c r="J1075" s="162">
        <v>4.35</v>
      </c>
      <c r="K1075" s="130">
        <v>130.0</v>
      </c>
      <c r="L1075" s="164"/>
      <c r="M1075" s="165"/>
      <c r="N1075" s="162"/>
      <c r="O1075" s="162"/>
      <c r="P1075" s="162"/>
      <c r="Q1075" s="166"/>
      <c r="S1075" s="166"/>
      <c r="T1075" s="163"/>
    </row>
    <row r="1076" ht="15.75" customHeight="1">
      <c r="A1076" s="130">
        <v>10995.0</v>
      </c>
      <c r="B1076" s="130">
        <v>3.0</v>
      </c>
      <c r="C1076" s="130">
        <v>0.625</v>
      </c>
      <c r="D1076" s="162">
        <v>7.32</v>
      </c>
      <c r="E1076" s="162">
        <v>13.78</v>
      </c>
      <c r="F1076" s="162">
        <v>18.19</v>
      </c>
      <c r="G1076" s="162">
        <v>4.026000000000001</v>
      </c>
      <c r="H1076" s="162">
        <v>8.267999999999999</v>
      </c>
      <c r="I1076" s="162">
        <v>5.457000000000002</v>
      </c>
      <c r="J1076" s="162">
        <v>4.03</v>
      </c>
      <c r="K1076" s="130">
        <v>130.0</v>
      </c>
      <c r="L1076" s="164"/>
      <c r="M1076" s="165"/>
      <c r="N1076" s="162"/>
      <c r="O1076" s="162"/>
      <c r="P1076" s="162"/>
      <c r="Q1076" s="166"/>
      <c r="S1076" s="166"/>
      <c r="T1076" s="163"/>
    </row>
    <row r="1077" ht="15.75" customHeight="1">
      <c r="A1077" s="130">
        <v>10998.0</v>
      </c>
      <c r="B1077" s="130">
        <v>3.0</v>
      </c>
      <c r="C1077" s="130">
        <v>0.625</v>
      </c>
      <c r="D1077" s="162">
        <v>7.32</v>
      </c>
      <c r="E1077" s="162">
        <v>13.78</v>
      </c>
      <c r="F1077" s="162">
        <v>18.19</v>
      </c>
      <c r="G1077" s="162">
        <v>4.026000000000001</v>
      </c>
      <c r="H1077" s="162">
        <v>8.267999999999999</v>
      </c>
      <c r="I1077" s="162">
        <v>5.457000000000002</v>
      </c>
      <c r="J1077" s="162">
        <v>4.03</v>
      </c>
      <c r="K1077" s="130">
        <v>130.0</v>
      </c>
      <c r="L1077" s="164"/>
      <c r="M1077" s="165"/>
      <c r="N1077" s="162"/>
      <c r="O1077" s="162"/>
      <c r="P1077" s="162"/>
      <c r="Q1077" s="166"/>
      <c r="S1077" s="166"/>
      <c r="T1077" s="163"/>
    </row>
    <row r="1078" ht="15.75" customHeight="1">
      <c r="A1078" s="130">
        <v>10999.0</v>
      </c>
      <c r="B1078" s="130">
        <v>3.0</v>
      </c>
      <c r="C1078" s="130">
        <v>0.625</v>
      </c>
      <c r="D1078" s="162">
        <v>7.32</v>
      </c>
      <c r="E1078" s="162">
        <v>13.78</v>
      </c>
      <c r="F1078" s="162">
        <v>18.19</v>
      </c>
      <c r="G1078" s="162">
        <v>4.026000000000001</v>
      </c>
      <c r="H1078" s="162">
        <v>8.267999999999999</v>
      </c>
      <c r="I1078" s="162">
        <v>5.457000000000002</v>
      </c>
      <c r="J1078" s="162">
        <v>4.03</v>
      </c>
      <c r="K1078" s="130">
        <v>130.0</v>
      </c>
      <c r="L1078" s="164"/>
      <c r="M1078" s="165"/>
      <c r="N1078" s="162"/>
      <c r="O1078" s="162"/>
      <c r="P1078" s="162"/>
      <c r="Q1078" s="166"/>
      <c r="S1078" s="166"/>
      <c r="T1078" s="163"/>
    </row>
    <row r="1079" ht="15.75" customHeight="1">
      <c r="A1079" s="130">
        <v>11000.0</v>
      </c>
      <c r="B1079" s="130">
        <v>3.0</v>
      </c>
      <c r="C1079" s="130">
        <v>0.625</v>
      </c>
      <c r="D1079" s="162">
        <v>7.32</v>
      </c>
      <c r="E1079" s="162">
        <v>13.78</v>
      </c>
      <c r="F1079" s="162">
        <v>18.19</v>
      </c>
      <c r="G1079" s="162">
        <v>4.026000000000001</v>
      </c>
      <c r="H1079" s="162">
        <v>8.267999999999999</v>
      </c>
      <c r="I1079" s="162">
        <v>5.457000000000002</v>
      </c>
      <c r="J1079" s="162">
        <v>4.03</v>
      </c>
      <c r="K1079" s="130">
        <v>130.0</v>
      </c>
      <c r="L1079" s="164"/>
      <c r="M1079" s="165"/>
      <c r="N1079" s="162"/>
      <c r="O1079" s="162"/>
      <c r="P1079" s="162"/>
      <c r="Q1079" s="166"/>
      <c r="S1079" s="166"/>
      <c r="T1079" s="163"/>
    </row>
    <row r="1080" ht="15.75" customHeight="1">
      <c r="A1080" s="130">
        <v>11001.0</v>
      </c>
      <c r="B1080" s="130">
        <v>4.0625</v>
      </c>
      <c r="C1080" s="130">
        <v>0.625</v>
      </c>
      <c r="D1080" s="162">
        <v>10.0</v>
      </c>
      <c r="E1080" s="162">
        <v>18.27</v>
      </c>
      <c r="F1080" s="162">
        <v>23.72</v>
      </c>
      <c r="G1080" s="162">
        <v>5.5</v>
      </c>
      <c r="H1080" s="162">
        <v>10.962</v>
      </c>
      <c r="I1080" s="162">
        <v>7.1160000000000005</v>
      </c>
      <c r="J1080" s="162">
        <v>5.5</v>
      </c>
      <c r="K1080" s="130">
        <v>80.0</v>
      </c>
      <c r="L1080" s="164"/>
      <c r="M1080" s="165"/>
      <c r="N1080" s="162"/>
      <c r="O1080" s="162"/>
      <c r="P1080" s="162"/>
      <c r="Q1080" s="166"/>
      <c r="S1080" s="166"/>
      <c r="T1080" s="163"/>
    </row>
    <row r="1081" ht="15.75" customHeight="1">
      <c r="A1081" s="130">
        <v>11002.0</v>
      </c>
      <c r="B1081" s="130">
        <v>4.0625</v>
      </c>
      <c r="C1081" s="130">
        <v>0.625</v>
      </c>
      <c r="D1081" s="162">
        <v>10.0</v>
      </c>
      <c r="E1081" s="162">
        <v>18.27</v>
      </c>
      <c r="F1081" s="162">
        <v>23.72</v>
      </c>
      <c r="G1081" s="162">
        <v>5.5</v>
      </c>
      <c r="H1081" s="162">
        <v>10.962</v>
      </c>
      <c r="I1081" s="162">
        <v>7.1160000000000005</v>
      </c>
      <c r="J1081" s="162">
        <v>5.5</v>
      </c>
      <c r="K1081" s="130">
        <v>100.0</v>
      </c>
      <c r="L1081" s="164"/>
      <c r="M1081" s="165"/>
      <c r="N1081" s="162"/>
      <c r="O1081" s="162"/>
      <c r="P1081" s="162"/>
      <c r="Q1081" s="166"/>
      <c r="S1081" s="166"/>
      <c r="T1081" s="163"/>
    </row>
    <row r="1082" ht="15.75" customHeight="1">
      <c r="A1082" s="130">
        <v>11003.0</v>
      </c>
      <c r="B1082" s="130">
        <v>4.0625</v>
      </c>
      <c r="C1082" s="130">
        <v>0.625</v>
      </c>
      <c r="D1082" s="162">
        <v>10.0</v>
      </c>
      <c r="E1082" s="162">
        <v>18.27</v>
      </c>
      <c r="F1082" s="162">
        <v>23.72</v>
      </c>
      <c r="G1082" s="162">
        <v>5.5</v>
      </c>
      <c r="H1082" s="162">
        <v>10.962</v>
      </c>
      <c r="I1082" s="162">
        <v>7.1160000000000005</v>
      </c>
      <c r="J1082" s="162">
        <v>5.5</v>
      </c>
      <c r="K1082" s="130">
        <v>110.0</v>
      </c>
      <c r="L1082" s="164"/>
      <c r="M1082" s="165"/>
      <c r="N1082" s="162"/>
      <c r="O1082" s="162"/>
      <c r="P1082" s="162"/>
      <c r="Q1082" s="166"/>
      <c r="S1082" s="166"/>
      <c r="T1082" s="163"/>
    </row>
    <row r="1083" ht="15.75" customHeight="1">
      <c r="A1083" s="130">
        <v>11004.0</v>
      </c>
      <c r="B1083" s="130">
        <v>4.0625</v>
      </c>
      <c r="C1083" s="130">
        <v>0.625</v>
      </c>
      <c r="D1083" s="162">
        <v>10.0</v>
      </c>
      <c r="E1083" s="162">
        <v>18.27</v>
      </c>
      <c r="F1083" s="162">
        <v>23.72</v>
      </c>
      <c r="G1083" s="162">
        <v>5.5</v>
      </c>
      <c r="H1083" s="162">
        <v>10.962</v>
      </c>
      <c r="I1083" s="162">
        <v>7.1160000000000005</v>
      </c>
      <c r="J1083" s="162">
        <v>5.5</v>
      </c>
      <c r="K1083" s="130">
        <v>75.0</v>
      </c>
      <c r="L1083" s="164"/>
      <c r="M1083" s="165"/>
      <c r="N1083" s="162"/>
      <c r="O1083" s="162"/>
      <c r="P1083" s="162"/>
      <c r="Q1083" s="166"/>
      <c r="S1083" s="166"/>
      <c r="T1083" s="163"/>
    </row>
    <row r="1084" ht="15.75" customHeight="1">
      <c r="A1084" s="130">
        <v>11005.0</v>
      </c>
      <c r="B1084" s="130">
        <v>3.0</v>
      </c>
      <c r="C1084" s="130">
        <v>0.625</v>
      </c>
      <c r="D1084" s="162">
        <v>8.13</v>
      </c>
      <c r="E1084" s="162">
        <v>13.97</v>
      </c>
      <c r="F1084" s="162">
        <v>18.16</v>
      </c>
      <c r="G1084" s="162">
        <v>4.471500000000001</v>
      </c>
      <c r="H1084" s="162">
        <v>8.382</v>
      </c>
      <c r="I1084" s="162">
        <v>5.448000000000001</v>
      </c>
      <c r="J1084" s="162">
        <v>4.47</v>
      </c>
      <c r="K1084" s="130">
        <v>105.0</v>
      </c>
      <c r="L1084" s="164"/>
      <c r="M1084" s="165"/>
      <c r="N1084" s="162"/>
      <c r="O1084" s="162"/>
      <c r="P1084" s="162"/>
      <c r="Q1084" s="166"/>
      <c r="S1084" s="166"/>
      <c r="T1084" s="163"/>
    </row>
    <row r="1085" ht="15.75" customHeight="1">
      <c r="A1085" s="130">
        <v>11006.0</v>
      </c>
      <c r="B1085" s="130">
        <v>2.0</v>
      </c>
      <c r="C1085" s="130">
        <v>0.75</v>
      </c>
      <c r="D1085" s="162">
        <v>4.71</v>
      </c>
      <c r="E1085" s="162">
        <v>8.92</v>
      </c>
      <c r="F1085" s="162">
        <v>12.0</v>
      </c>
      <c r="G1085" s="162">
        <v>2.5905</v>
      </c>
      <c r="H1085" s="162">
        <v>5.351999999999999</v>
      </c>
      <c r="I1085" s="162">
        <v>3.6000000000000005</v>
      </c>
      <c r="J1085" s="162">
        <v>2.59</v>
      </c>
      <c r="K1085" s="130">
        <v>205.0</v>
      </c>
      <c r="L1085" s="164"/>
      <c r="M1085" s="165"/>
      <c r="N1085" s="162"/>
      <c r="O1085" s="162"/>
      <c r="P1085" s="162"/>
      <c r="Q1085" s="166"/>
      <c r="S1085" s="166"/>
      <c r="T1085" s="163"/>
    </row>
    <row r="1086" ht="15.75" customHeight="1">
      <c r="A1086" s="130">
        <v>11009.0</v>
      </c>
      <c r="B1086" s="130">
        <v>2.0</v>
      </c>
      <c r="C1086" s="130">
        <v>0.75</v>
      </c>
      <c r="D1086" s="162">
        <v>4.71</v>
      </c>
      <c r="E1086" s="162">
        <v>8.92</v>
      </c>
      <c r="F1086" s="162">
        <v>12.0</v>
      </c>
      <c r="G1086" s="162">
        <v>2.5905</v>
      </c>
      <c r="H1086" s="162">
        <v>5.351999999999999</v>
      </c>
      <c r="I1086" s="162">
        <v>3.6000000000000005</v>
      </c>
      <c r="J1086" s="162">
        <v>2.59</v>
      </c>
      <c r="K1086" s="130">
        <v>200.0</v>
      </c>
      <c r="L1086" s="164"/>
      <c r="M1086" s="165"/>
      <c r="N1086" s="162"/>
      <c r="O1086" s="162"/>
      <c r="P1086" s="162"/>
      <c r="Q1086" s="166"/>
      <c r="S1086" s="166"/>
      <c r="T1086" s="163"/>
    </row>
    <row r="1087" ht="15.75" customHeight="1">
      <c r="A1087" s="130">
        <v>11010.0</v>
      </c>
      <c r="B1087" s="130">
        <v>2.0</v>
      </c>
      <c r="C1087" s="130">
        <v>0.75</v>
      </c>
      <c r="D1087" s="162">
        <v>4.71</v>
      </c>
      <c r="E1087" s="162">
        <v>8.92</v>
      </c>
      <c r="F1087" s="162">
        <v>12.0</v>
      </c>
      <c r="G1087" s="162">
        <v>2.5905</v>
      </c>
      <c r="H1087" s="162">
        <v>5.351999999999999</v>
      </c>
      <c r="I1087" s="162">
        <v>3.6000000000000005</v>
      </c>
      <c r="J1087" s="162">
        <v>2.59</v>
      </c>
      <c r="K1087" s="130">
        <v>200.0</v>
      </c>
      <c r="L1087" s="164"/>
      <c r="M1087" s="165"/>
      <c r="N1087" s="162"/>
      <c r="O1087" s="162"/>
      <c r="P1087" s="162"/>
      <c r="Q1087" s="166"/>
      <c r="S1087" s="166"/>
      <c r="T1087" s="163"/>
    </row>
    <row r="1088" ht="15.75" customHeight="1">
      <c r="A1088" s="130">
        <v>11011.0</v>
      </c>
      <c r="B1088" s="130">
        <v>1.5</v>
      </c>
      <c r="C1088" s="130">
        <v>1.125</v>
      </c>
      <c r="D1088" s="162">
        <v>4.78</v>
      </c>
      <c r="E1088" s="162">
        <v>9.13</v>
      </c>
      <c r="F1088" s="162">
        <v>12.34</v>
      </c>
      <c r="G1088" s="162">
        <v>2.6290000000000004</v>
      </c>
      <c r="H1088" s="162">
        <v>5.478000000000001</v>
      </c>
      <c r="I1088" s="162">
        <v>3.7020000000000004</v>
      </c>
      <c r="J1088" s="162">
        <v>2.63</v>
      </c>
      <c r="K1088" s="130">
        <v>205.0</v>
      </c>
      <c r="L1088" s="164"/>
      <c r="M1088" s="165"/>
      <c r="N1088" s="162"/>
      <c r="O1088" s="162"/>
      <c r="P1088" s="162"/>
      <c r="Q1088" s="166"/>
      <c r="S1088" s="166"/>
      <c r="T1088" s="163"/>
    </row>
    <row r="1089" ht="15.75" customHeight="1">
      <c r="A1089" s="130">
        <v>11012.0</v>
      </c>
      <c r="B1089" s="130">
        <v>1.5</v>
      </c>
      <c r="C1089" s="130">
        <v>1.125</v>
      </c>
      <c r="D1089" s="162">
        <v>4.78</v>
      </c>
      <c r="E1089" s="162">
        <v>9.13</v>
      </c>
      <c r="F1089" s="162">
        <v>12.34</v>
      </c>
      <c r="G1089" s="162">
        <v>2.6290000000000004</v>
      </c>
      <c r="H1089" s="162">
        <v>5.478000000000001</v>
      </c>
      <c r="I1089" s="162">
        <v>3.7020000000000004</v>
      </c>
      <c r="J1089" s="162">
        <v>2.63</v>
      </c>
      <c r="K1089" s="130">
        <v>205.0</v>
      </c>
      <c r="L1089" s="164"/>
      <c r="M1089" s="165"/>
      <c r="N1089" s="162"/>
      <c r="O1089" s="162"/>
      <c r="P1089" s="162"/>
      <c r="Q1089" s="166"/>
      <c r="S1089" s="166"/>
      <c r="T1089" s="163"/>
    </row>
    <row r="1090" ht="15.75" customHeight="1">
      <c r="A1090" s="130">
        <v>11013.0</v>
      </c>
      <c r="B1090" s="130">
        <v>1.5</v>
      </c>
      <c r="C1090" s="130">
        <v>1.125</v>
      </c>
      <c r="D1090" s="162">
        <v>4.78</v>
      </c>
      <c r="E1090" s="162">
        <v>9.13</v>
      </c>
      <c r="F1090" s="162">
        <v>12.34</v>
      </c>
      <c r="G1090" s="162">
        <v>2.6290000000000004</v>
      </c>
      <c r="H1090" s="162">
        <v>5.478000000000001</v>
      </c>
      <c r="I1090" s="162">
        <v>3.7020000000000004</v>
      </c>
      <c r="J1090" s="162">
        <v>2.63</v>
      </c>
      <c r="K1090" s="130">
        <v>225.0</v>
      </c>
      <c r="L1090" s="164"/>
      <c r="M1090" s="165"/>
      <c r="N1090" s="162"/>
      <c r="O1090" s="162"/>
      <c r="P1090" s="162"/>
      <c r="Q1090" s="166"/>
      <c r="S1090" s="166"/>
      <c r="T1090" s="163"/>
    </row>
    <row r="1091" ht="15.75" customHeight="1">
      <c r="A1091" s="130">
        <v>11014.0</v>
      </c>
      <c r="B1091" s="130">
        <v>2.0</v>
      </c>
      <c r="C1091" s="130">
        <v>1.0</v>
      </c>
      <c r="D1091" s="162">
        <v>6.04</v>
      </c>
      <c r="E1091" s="162">
        <v>11.79</v>
      </c>
      <c r="F1091" s="162">
        <v>15.64</v>
      </c>
      <c r="G1091" s="162">
        <v>3.3220000000000005</v>
      </c>
      <c r="H1091" s="162">
        <v>7.073999999999999</v>
      </c>
      <c r="I1091" s="162">
        <v>4.692000000000001</v>
      </c>
      <c r="J1091" s="162">
        <v>3.32</v>
      </c>
      <c r="K1091" s="130">
        <v>170.0</v>
      </c>
      <c r="L1091" s="164"/>
      <c r="M1091" s="165"/>
      <c r="N1091" s="162"/>
      <c r="O1091" s="162"/>
      <c r="P1091" s="162"/>
      <c r="Q1091" s="166"/>
      <c r="S1091" s="166"/>
      <c r="T1091" s="163"/>
    </row>
    <row r="1092" ht="15.75" customHeight="1">
      <c r="A1092" s="130">
        <v>11015.0</v>
      </c>
      <c r="B1092" s="130">
        <v>2.0</v>
      </c>
      <c r="C1092" s="130">
        <v>1.0</v>
      </c>
      <c r="D1092" s="162">
        <v>6.04</v>
      </c>
      <c r="E1092" s="162">
        <v>11.79</v>
      </c>
      <c r="F1092" s="162">
        <v>15.64</v>
      </c>
      <c r="G1092" s="162">
        <v>3.3220000000000005</v>
      </c>
      <c r="H1092" s="162">
        <v>7.073999999999999</v>
      </c>
      <c r="I1092" s="162">
        <v>4.692000000000001</v>
      </c>
      <c r="J1092" s="162">
        <v>3.32</v>
      </c>
      <c r="K1092" s="130">
        <v>170.0</v>
      </c>
      <c r="L1092" s="164"/>
      <c r="M1092" s="165"/>
      <c r="N1092" s="162"/>
      <c r="O1092" s="162"/>
      <c r="P1092" s="162"/>
      <c r="Q1092" s="166"/>
      <c r="S1092" s="166"/>
      <c r="T1092" s="163"/>
    </row>
    <row r="1093" ht="15.75" customHeight="1">
      <c r="A1093" s="130">
        <v>11016.0</v>
      </c>
      <c r="B1093" s="130">
        <v>2.0</v>
      </c>
      <c r="C1093" s="130">
        <v>1.0</v>
      </c>
      <c r="D1093" s="162">
        <v>6.04</v>
      </c>
      <c r="E1093" s="162">
        <v>11.79</v>
      </c>
      <c r="F1093" s="162">
        <v>15.64</v>
      </c>
      <c r="G1093" s="162">
        <v>3.3220000000000005</v>
      </c>
      <c r="H1093" s="162">
        <v>7.073999999999999</v>
      </c>
      <c r="I1093" s="162">
        <v>4.692000000000001</v>
      </c>
      <c r="J1093" s="162">
        <v>3.32</v>
      </c>
      <c r="K1093" s="130">
        <v>170.0</v>
      </c>
      <c r="L1093" s="164"/>
      <c r="M1093" s="165"/>
      <c r="N1093" s="162"/>
      <c r="O1093" s="162"/>
      <c r="P1093" s="162"/>
      <c r="Q1093" s="166"/>
      <c r="S1093" s="166"/>
      <c r="T1093" s="163"/>
    </row>
    <row r="1094" ht="15.75" customHeight="1">
      <c r="A1094" s="130">
        <v>11017.0</v>
      </c>
      <c r="B1094" s="130">
        <v>2.25</v>
      </c>
      <c r="C1094" s="130">
        <v>1.875</v>
      </c>
      <c r="D1094" s="162">
        <v>7.17</v>
      </c>
      <c r="E1094" s="162">
        <v>13.49</v>
      </c>
      <c r="F1094" s="162">
        <v>17.74</v>
      </c>
      <c r="G1094" s="162">
        <v>3.9435000000000002</v>
      </c>
      <c r="H1094" s="162">
        <v>8.094</v>
      </c>
      <c r="I1094" s="162">
        <v>5.322</v>
      </c>
      <c r="J1094" s="162">
        <v>3.94</v>
      </c>
      <c r="K1094" s="130">
        <v>110.0</v>
      </c>
      <c r="L1094" s="164"/>
      <c r="M1094" s="165"/>
      <c r="N1094" s="162"/>
      <c r="O1094" s="162"/>
      <c r="P1094" s="162"/>
      <c r="Q1094" s="166"/>
      <c r="S1094" s="166"/>
      <c r="T1094" s="163"/>
    </row>
    <row r="1095" ht="15.75" customHeight="1">
      <c r="A1095" s="130">
        <v>11018.0</v>
      </c>
      <c r="B1095" s="130">
        <v>2.25</v>
      </c>
      <c r="C1095" s="130">
        <v>1.875</v>
      </c>
      <c r="D1095" s="162">
        <v>7.17</v>
      </c>
      <c r="E1095" s="162">
        <v>13.49</v>
      </c>
      <c r="F1095" s="162">
        <v>17.74</v>
      </c>
      <c r="G1095" s="162">
        <v>3.9435000000000002</v>
      </c>
      <c r="H1095" s="162">
        <v>8.094</v>
      </c>
      <c r="I1095" s="162">
        <v>5.322</v>
      </c>
      <c r="J1095" s="162">
        <v>3.94</v>
      </c>
      <c r="K1095" s="130">
        <v>110.0</v>
      </c>
      <c r="L1095" s="164"/>
      <c r="M1095" s="165"/>
      <c r="N1095" s="162"/>
      <c r="O1095" s="162"/>
      <c r="P1095" s="162"/>
      <c r="Q1095" s="166"/>
      <c r="S1095" s="166"/>
      <c r="T1095" s="163"/>
    </row>
    <row r="1096" ht="15.75" customHeight="1">
      <c r="A1096" s="130">
        <v>11019.0</v>
      </c>
      <c r="B1096" s="130">
        <v>2.25</v>
      </c>
      <c r="C1096" s="130">
        <v>1.875</v>
      </c>
      <c r="D1096" s="162">
        <v>7.17</v>
      </c>
      <c r="E1096" s="162">
        <v>13.49</v>
      </c>
      <c r="F1096" s="162">
        <v>17.74</v>
      </c>
      <c r="G1096" s="162">
        <v>3.9435000000000002</v>
      </c>
      <c r="H1096" s="162">
        <v>8.094</v>
      </c>
      <c r="I1096" s="162">
        <v>5.322</v>
      </c>
      <c r="J1096" s="162">
        <v>3.94</v>
      </c>
      <c r="K1096" s="130">
        <v>110.0</v>
      </c>
      <c r="L1096" s="164"/>
      <c r="M1096" s="165"/>
      <c r="N1096" s="162"/>
      <c r="O1096" s="162"/>
      <c r="P1096" s="162"/>
      <c r="Q1096" s="166"/>
      <c r="S1096" s="166"/>
      <c r="T1096" s="163"/>
    </row>
    <row r="1097" ht="15.75" customHeight="1">
      <c r="A1097" s="130">
        <v>11020.0</v>
      </c>
      <c r="B1097" s="130">
        <v>1.5</v>
      </c>
      <c r="C1097" s="130">
        <v>1.125</v>
      </c>
      <c r="D1097" s="162">
        <v>4.78</v>
      </c>
      <c r="E1097" s="162">
        <v>9.13</v>
      </c>
      <c r="F1097" s="162">
        <v>12.34</v>
      </c>
      <c r="G1097" s="162">
        <v>2.6290000000000004</v>
      </c>
      <c r="H1097" s="162">
        <v>5.478000000000001</v>
      </c>
      <c r="I1097" s="162">
        <v>3.7020000000000004</v>
      </c>
      <c r="J1097" s="162">
        <v>2.63</v>
      </c>
      <c r="K1097" s="130">
        <v>205.0</v>
      </c>
      <c r="L1097" s="164"/>
      <c r="M1097" s="165"/>
      <c r="N1097" s="162"/>
      <c r="O1097" s="162"/>
      <c r="P1097" s="162"/>
      <c r="Q1097" s="166"/>
      <c r="S1097" s="166"/>
      <c r="T1097" s="163"/>
    </row>
    <row r="1098" ht="15.75" customHeight="1">
      <c r="A1098" s="130">
        <v>11021.0</v>
      </c>
      <c r="B1098" s="130">
        <v>2.0</v>
      </c>
      <c r="C1098" s="130">
        <v>1.0</v>
      </c>
      <c r="D1098" s="162">
        <v>6.04</v>
      </c>
      <c r="E1098" s="162">
        <v>11.79</v>
      </c>
      <c r="F1098" s="162">
        <v>15.64</v>
      </c>
      <c r="G1098" s="162">
        <v>3.3220000000000005</v>
      </c>
      <c r="H1098" s="162">
        <v>7.073999999999999</v>
      </c>
      <c r="I1098" s="162">
        <v>4.692000000000001</v>
      </c>
      <c r="J1098" s="162">
        <v>3.32</v>
      </c>
      <c r="K1098" s="130">
        <v>170.0</v>
      </c>
      <c r="L1098" s="164"/>
      <c r="M1098" s="165"/>
      <c r="N1098" s="162"/>
      <c r="O1098" s="162"/>
      <c r="P1098" s="162"/>
      <c r="Q1098" s="166"/>
      <c r="S1098" s="166"/>
      <c r="T1098" s="163"/>
    </row>
    <row r="1099" ht="15.75" customHeight="1">
      <c r="A1099" s="130">
        <v>11022.0</v>
      </c>
      <c r="B1099" s="130">
        <v>2.25</v>
      </c>
      <c r="C1099" s="130">
        <v>1.875</v>
      </c>
      <c r="D1099" s="162">
        <v>7.17</v>
      </c>
      <c r="E1099" s="162">
        <v>13.49</v>
      </c>
      <c r="F1099" s="162">
        <v>17.74</v>
      </c>
      <c r="G1099" s="162">
        <v>3.9435000000000002</v>
      </c>
      <c r="H1099" s="162">
        <v>8.094</v>
      </c>
      <c r="I1099" s="162">
        <v>5.322</v>
      </c>
      <c r="J1099" s="162">
        <v>3.94</v>
      </c>
      <c r="K1099" s="130">
        <v>105.0</v>
      </c>
      <c r="L1099" s="164"/>
      <c r="M1099" s="165"/>
      <c r="N1099" s="162"/>
      <c r="O1099" s="162"/>
      <c r="P1099" s="162"/>
      <c r="Q1099" s="166"/>
      <c r="S1099" s="166"/>
      <c r="T1099" s="163"/>
    </row>
    <row r="1100" ht="15.75" customHeight="1">
      <c r="A1100" s="130">
        <v>11023.0</v>
      </c>
      <c r="B1100" s="130">
        <v>1.75</v>
      </c>
      <c r="C1100" s="130">
        <v>0.5</v>
      </c>
      <c r="D1100" s="162">
        <v>3.83</v>
      </c>
      <c r="E1100" s="162">
        <v>7.28</v>
      </c>
      <c r="F1100" s="162">
        <v>9.8</v>
      </c>
      <c r="G1100" s="162">
        <v>2.1065</v>
      </c>
      <c r="H1100" s="162">
        <v>4.368</v>
      </c>
      <c r="I1100" s="162">
        <v>2.940000000000001</v>
      </c>
      <c r="J1100" s="162">
        <v>2.11</v>
      </c>
      <c r="K1100" s="130">
        <v>290.0</v>
      </c>
      <c r="L1100" s="164"/>
      <c r="M1100" s="165"/>
      <c r="N1100" s="162"/>
      <c r="O1100" s="162"/>
      <c r="P1100" s="162"/>
      <c r="Q1100" s="166"/>
      <c r="S1100" s="166"/>
      <c r="T1100" s="163"/>
    </row>
    <row r="1101" ht="15.75" customHeight="1">
      <c r="A1101" s="130">
        <v>11024.0</v>
      </c>
      <c r="B1101" s="130">
        <v>1.75</v>
      </c>
      <c r="C1101" s="130">
        <v>0.5</v>
      </c>
      <c r="D1101" s="162">
        <v>3.83</v>
      </c>
      <c r="E1101" s="162">
        <v>7.28</v>
      </c>
      <c r="F1101" s="162">
        <v>9.8</v>
      </c>
      <c r="G1101" s="162">
        <v>2.1065</v>
      </c>
      <c r="H1101" s="162">
        <v>4.368</v>
      </c>
      <c r="I1101" s="162">
        <v>2.940000000000001</v>
      </c>
      <c r="J1101" s="162">
        <v>2.11</v>
      </c>
      <c r="K1101" s="130">
        <v>310.0</v>
      </c>
      <c r="L1101" s="164"/>
      <c r="M1101" s="165"/>
      <c r="N1101" s="162"/>
      <c r="O1101" s="162"/>
      <c r="P1101" s="162"/>
      <c r="Q1101" s="166"/>
      <c r="S1101" s="166"/>
      <c r="T1101" s="163"/>
    </row>
    <row r="1102" ht="15.75" customHeight="1">
      <c r="A1102" s="130">
        <v>11025.0</v>
      </c>
      <c r="B1102" s="130">
        <v>1.75</v>
      </c>
      <c r="C1102" s="130">
        <v>0.5</v>
      </c>
      <c r="D1102" s="162">
        <v>3.83</v>
      </c>
      <c r="E1102" s="162">
        <v>7.28</v>
      </c>
      <c r="F1102" s="162">
        <v>9.8</v>
      </c>
      <c r="G1102" s="162">
        <v>2.1065</v>
      </c>
      <c r="H1102" s="162">
        <v>4.368</v>
      </c>
      <c r="I1102" s="162">
        <v>2.940000000000001</v>
      </c>
      <c r="J1102" s="162">
        <v>2.11</v>
      </c>
      <c r="K1102" s="130">
        <v>315.0</v>
      </c>
      <c r="L1102" s="164"/>
      <c r="M1102" s="165"/>
      <c r="N1102" s="162"/>
      <c r="O1102" s="162"/>
      <c r="P1102" s="162"/>
      <c r="Q1102" s="166"/>
      <c r="S1102" s="166"/>
      <c r="T1102" s="163"/>
    </row>
    <row r="1103" ht="15.75" customHeight="1">
      <c r="A1103" s="130">
        <v>11026.0</v>
      </c>
      <c r="B1103" s="130">
        <v>1.75</v>
      </c>
      <c r="C1103" s="130">
        <v>0.5</v>
      </c>
      <c r="D1103" s="162">
        <v>3.83</v>
      </c>
      <c r="E1103" s="162">
        <v>7.28</v>
      </c>
      <c r="F1103" s="162">
        <v>9.8</v>
      </c>
      <c r="G1103" s="162">
        <v>2.1065</v>
      </c>
      <c r="H1103" s="162">
        <v>4.368</v>
      </c>
      <c r="I1103" s="162">
        <v>2.940000000000001</v>
      </c>
      <c r="J1103" s="162">
        <v>2.11</v>
      </c>
      <c r="K1103" s="130">
        <v>290.0</v>
      </c>
      <c r="L1103" s="164"/>
      <c r="M1103" s="165"/>
      <c r="N1103" s="162"/>
      <c r="O1103" s="162"/>
      <c r="P1103" s="162"/>
      <c r="Q1103" s="166"/>
      <c r="S1103" s="166"/>
      <c r="T1103" s="163"/>
    </row>
    <row r="1104" ht="15.75" customHeight="1">
      <c r="A1104" s="130">
        <v>11027.0</v>
      </c>
      <c r="B1104" s="130">
        <v>2.5625</v>
      </c>
      <c r="C1104" s="130">
        <v>0.5</v>
      </c>
      <c r="D1104" s="162">
        <v>6.31</v>
      </c>
      <c r="E1104" s="162">
        <v>11.42</v>
      </c>
      <c r="F1104" s="162">
        <v>14.8</v>
      </c>
      <c r="G1104" s="162">
        <v>3.4705</v>
      </c>
      <c r="H1104" s="162">
        <v>6.851999999999999</v>
      </c>
      <c r="I1104" s="162">
        <v>4.440000000000001</v>
      </c>
      <c r="J1104" s="162">
        <v>3.47</v>
      </c>
      <c r="K1104" s="130">
        <v>135.0</v>
      </c>
      <c r="L1104" s="164"/>
      <c r="M1104" s="165"/>
      <c r="N1104" s="162"/>
      <c r="O1104" s="162"/>
      <c r="P1104" s="162"/>
      <c r="Q1104" s="166"/>
      <c r="S1104" s="166"/>
      <c r="T1104" s="163"/>
    </row>
    <row r="1105" ht="15.75" customHeight="1">
      <c r="A1105" s="130">
        <v>11028.0</v>
      </c>
      <c r="B1105" s="130">
        <v>2.5625</v>
      </c>
      <c r="C1105" s="130">
        <v>0.5</v>
      </c>
      <c r="D1105" s="162">
        <v>6.31</v>
      </c>
      <c r="E1105" s="162">
        <v>11.42</v>
      </c>
      <c r="F1105" s="162">
        <v>14.8</v>
      </c>
      <c r="G1105" s="162">
        <v>3.4705</v>
      </c>
      <c r="H1105" s="162">
        <v>6.851999999999999</v>
      </c>
      <c r="I1105" s="162">
        <v>4.440000000000001</v>
      </c>
      <c r="J1105" s="162">
        <v>3.47</v>
      </c>
      <c r="K1105" s="130">
        <v>120.0</v>
      </c>
      <c r="L1105" s="164"/>
      <c r="M1105" s="165"/>
      <c r="N1105" s="162"/>
      <c r="O1105" s="162"/>
      <c r="P1105" s="162"/>
      <c r="Q1105" s="166"/>
      <c r="S1105" s="166"/>
      <c r="T1105" s="163"/>
    </row>
    <row r="1106" ht="15.75" customHeight="1">
      <c r="A1106" s="130">
        <v>11029.0</v>
      </c>
      <c r="B1106" s="130">
        <v>2.5625</v>
      </c>
      <c r="C1106" s="130">
        <v>0.5</v>
      </c>
      <c r="D1106" s="162">
        <v>6.31</v>
      </c>
      <c r="E1106" s="162">
        <v>11.42</v>
      </c>
      <c r="F1106" s="162">
        <v>14.8</v>
      </c>
      <c r="G1106" s="162">
        <v>3.4705</v>
      </c>
      <c r="H1106" s="162">
        <v>6.851999999999999</v>
      </c>
      <c r="I1106" s="162">
        <v>4.440000000000001</v>
      </c>
      <c r="J1106" s="162">
        <v>3.47</v>
      </c>
      <c r="K1106" s="130">
        <v>135.0</v>
      </c>
      <c r="L1106" s="164"/>
      <c r="M1106" s="165"/>
      <c r="N1106" s="162"/>
      <c r="O1106" s="162"/>
      <c r="P1106" s="162"/>
      <c r="Q1106" s="166"/>
      <c r="S1106" s="166"/>
      <c r="T1106" s="163"/>
    </row>
    <row r="1107" ht="15.75" customHeight="1">
      <c r="A1107" s="130">
        <v>11030.0</v>
      </c>
      <c r="B1107" s="130">
        <v>2.5625</v>
      </c>
      <c r="C1107" s="130">
        <v>0.5</v>
      </c>
      <c r="D1107" s="162">
        <v>6.31</v>
      </c>
      <c r="E1107" s="162">
        <v>11.42</v>
      </c>
      <c r="F1107" s="162">
        <v>14.8</v>
      </c>
      <c r="G1107" s="162">
        <v>3.4705</v>
      </c>
      <c r="H1107" s="162">
        <v>6.851999999999999</v>
      </c>
      <c r="I1107" s="162">
        <v>4.440000000000001</v>
      </c>
      <c r="J1107" s="162">
        <v>3.47</v>
      </c>
      <c r="K1107" s="130">
        <v>140.0</v>
      </c>
      <c r="L1107" s="164"/>
      <c r="M1107" s="165"/>
      <c r="N1107" s="162"/>
      <c r="O1107" s="162"/>
      <c r="P1107" s="162"/>
      <c r="Q1107" s="166"/>
      <c r="S1107" s="166"/>
      <c r="T1107" s="163"/>
    </row>
    <row r="1108" ht="15.75" customHeight="1">
      <c r="A1108" s="130">
        <v>11031.0</v>
      </c>
      <c r="B1108" s="130">
        <v>0.625</v>
      </c>
      <c r="C1108" s="130">
        <v>1.0625</v>
      </c>
      <c r="D1108" s="162">
        <v>3.61</v>
      </c>
      <c r="E1108" s="162">
        <v>6.95</v>
      </c>
      <c r="F1108" s="162">
        <v>9.46</v>
      </c>
      <c r="G1108" s="162">
        <v>1.9855</v>
      </c>
      <c r="H1108" s="162">
        <v>4.17</v>
      </c>
      <c r="I1108" s="162">
        <v>2.8380000000000005</v>
      </c>
      <c r="J1108" s="162">
        <v>1.99</v>
      </c>
      <c r="K1108" s="130">
        <v>500.0</v>
      </c>
      <c r="L1108" s="164"/>
      <c r="M1108" s="165"/>
      <c r="N1108" s="162"/>
      <c r="O1108" s="162"/>
      <c r="P1108" s="162"/>
      <c r="Q1108" s="166"/>
      <c r="S1108" s="166"/>
      <c r="T1108" s="163"/>
    </row>
    <row r="1109" ht="15.75" customHeight="1">
      <c r="A1109" s="130">
        <v>11032.0</v>
      </c>
      <c r="B1109" s="130">
        <v>0.625</v>
      </c>
      <c r="C1109" s="130">
        <v>1.0625</v>
      </c>
      <c r="D1109" s="162">
        <v>3.61</v>
      </c>
      <c r="E1109" s="162">
        <v>6.95</v>
      </c>
      <c r="F1109" s="162">
        <v>9.46</v>
      </c>
      <c r="G1109" s="162">
        <v>1.9855</v>
      </c>
      <c r="H1109" s="162">
        <v>4.17</v>
      </c>
      <c r="I1109" s="162">
        <v>2.8380000000000005</v>
      </c>
      <c r="J1109" s="162">
        <v>1.99</v>
      </c>
      <c r="K1109" s="130">
        <v>545.0</v>
      </c>
      <c r="L1109" s="164"/>
      <c r="M1109" s="165"/>
      <c r="N1109" s="162"/>
      <c r="O1109" s="162"/>
      <c r="P1109" s="162"/>
      <c r="Q1109" s="166"/>
      <c r="S1109" s="166"/>
      <c r="T1109" s="163"/>
    </row>
    <row r="1110" ht="15.75" customHeight="1">
      <c r="A1110" s="130">
        <v>11033.0</v>
      </c>
      <c r="B1110" s="130">
        <v>0.625</v>
      </c>
      <c r="C1110" s="130">
        <v>1.0625</v>
      </c>
      <c r="D1110" s="162">
        <v>3.61</v>
      </c>
      <c r="E1110" s="162">
        <v>6.95</v>
      </c>
      <c r="F1110" s="162">
        <v>9.46</v>
      </c>
      <c r="G1110" s="162">
        <v>1.9855</v>
      </c>
      <c r="H1110" s="162">
        <v>4.17</v>
      </c>
      <c r="I1110" s="162">
        <v>2.8380000000000005</v>
      </c>
      <c r="J1110" s="162">
        <v>1.99</v>
      </c>
      <c r="K1110" s="130">
        <v>310.0</v>
      </c>
      <c r="L1110" s="164"/>
      <c r="M1110" s="165"/>
      <c r="N1110" s="162"/>
      <c r="O1110" s="162"/>
      <c r="P1110" s="162"/>
      <c r="Q1110" s="166"/>
      <c r="S1110" s="166"/>
      <c r="T1110" s="163"/>
    </row>
    <row r="1111" ht="15.75" customHeight="1">
      <c r="A1111" s="130">
        <v>11034.0</v>
      </c>
      <c r="B1111" s="130">
        <v>0.625</v>
      </c>
      <c r="C1111" s="130">
        <v>1.0625</v>
      </c>
      <c r="D1111" s="162">
        <v>3.61</v>
      </c>
      <c r="E1111" s="162">
        <v>6.95</v>
      </c>
      <c r="F1111" s="162">
        <v>9.46</v>
      </c>
      <c r="G1111" s="162">
        <v>1.9855</v>
      </c>
      <c r="H1111" s="162">
        <v>4.17</v>
      </c>
      <c r="I1111" s="162">
        <v>2.8380000000000005</v>
      </c>
      <c r="J1111" s="162">
        <v>1.99</v>
      </c>
      <c r="K1111" s="130">
        <v>595.0</v>
      </c>
      <c r="L1111" s="164"/>
      <c r="M1111" s="165"/>
      <c r="N1111" s="162"/>
      <c r="O1111" s="162"/>
      <c r="P1111" s="162"/>
      <c r="Q1111" s="166"/>
      <c r="S1111" s="166"/>
      <c r="T1111" s="163"/>
    </row>
    <row r="1112" ht="15.75" customHeight="1">
      <c r="A1112" s="130">
        <v>11035.0</v>
      </c>
      <c r="B1112" s="130">
        <v>1.0</v>
      </c>
      <c r="C1112" s="130">
        <v>0.5625</v>
      </c>
      <c r="D1112" s="162">
        <v>3.38</v>
      </c>
      <c r="E1112" s="162">
        <v>6.47</v>
      </c>
      <c r="F1112" s="162">
        <v>8.78</v>
      </c>
      <c r="G1112" s="162">
        <v>1.859</v>
      </c>
      <c r="H1112" s="162">
        <v>3.8819999999999997</v>
      </c>
      <c r="I1112" s="162">
        <v>2.6340000000000003</v>
      </c>
      <c r="J1112" s="162">
        <v>1.86</v>
      </c>
      <c r="K1112" s="130">
        <v>385.0</v>
      </c>
      <c r="L1112" s="164"/>
      <c r="M1112" s="165"/>
      <c r="N1112" s="162"/>
      <c r="O1112" s="162"/>
      <c r="P1112" s="162"/>
      <c r="Q1112" s="166"/>
      <c r="S1112" s="166"/>
      <c r="T1112" s="163"/>
    </row>
    <row r="1113" ht="15.75" customHeight="1">
      <c r="A1113" s="130">
        <v>11036.0</v>
      </c>
      <c r="B1113" s="130">
        <v>1.0</v>
      </c>
      <c r="C1113" s="130">
        <v>0.5625</v>
      </c>
      <c r="D1113" s="162">
        <v>3.38</v>
      </c>
      <c r="E1113" s="162">
        <v>6.47</v>
      </c>
      <c r="F1113" s="162">
        <v>8.78</v>
      </c>
      <c r="G1113" s="162">
        <v>1.859</v>
      </c>
      <c r="H1113" s="162">
        <v>3.8819999999999997</v>
      </c>
      <c r="I1113" s="162">
        <v>2.6340000000000003</v>
      </c>
      <c r="J1113" s="162">
        <v>1.86</v>
      </c>
      <c r="K1113" s="130">
        <v>250.0</v>
      </c>
      <c r="L1113" s="164"/>
      <c r="M1113" s="165"/>
      <c r="N1113" s="162"/>
      <c r="O1113" s="162"/>
      <c r="P1113" s="162"/>
      <c r="Q1113" s="166"/>
      <c r="S1113" s="166"/>
      <c r="T1113" s="163"/>
    </row>
    <row r="1114" ht="15.75" customHeight="1">
      <c r="A1114" s="130">
        <v>11037.0</v>
      </c>
      <c r="B1114" s="130">
        <v>1.0</v>
      </c>
      <c r="C1114" s="130">
        <v>0.5625</v>
      </c>
      <c r="D1114" s="162">
        <v>3.38</v>
      </c>
      <c r="E1114" s="162">
        <v>6.47</v>
      </c>
      <c r="F1114" s="162">
        <v>8.78</v>
      </c>
      <c r="G1114" s="162">
        <v>1.859</v>
      </c>
      <c r="H1114" s="162">
        <v>3.8819999999999997</v>
      </c>
      <c r="I1114" s="162">
        <v>2.6340000000000003</v>
      </c>
      <c r="J1114" s="162">
        <v>1.86</v>
      </c>
      <c r="K1114" s="130">
        <v>335.0</v>
      </c>
      <c r="L1114" s="164"/>
      <c r="M1114" s="165"/>
      <c r="N1114" s="162"/>
      <c r="O1114" s="162"/>
      <c r="P1114" s="162"/>
      <c r="Q1114" s="166"/>
      <c r="S1114" s="166"/>
      <c r="T1114" s="163"/>
    </row>
    <row r="1115" ht="15.75" customHeight="1">
      <c r="A1115" s="130">
        <v>11038.0</v>
      </c>
      <c r="B1115" s="130">
        <v>1.0</v>
      </c>
      <c r="C1115" s="130">
        <v>0.5625</v>
      </c>
      <c r="D1115" s="162">
        <v>3.38</v>
      </c>
      <c r="E1115" s="162">
        <v>6.47</v>
      </c>
      <c r="F1115" s="162">
        <v>8.78</v>
      </c>
      <c r="G1115" s="162">
        <v>1.859</v>
      </c>
      <c r="H1115" s="162">
        <v>3.8819999999999997</v>
      </c>
      <c r="I1115" s="162">
        <v>2.6340000000000003</v>
      </c>
      <c r="J1115" s="162">
        <v>1.86</v>
      </c>
      <c r="K1115" s="130">
        <v>290.0</v>
      </c>
      <c r="L1115" s="164"/>
      <c r="M1115" s="165"/>
      <c r="N1115" s="162"/>
      <c r="O1115" s="162"/>
      <c r="P1115" s="162"/>
      <c r="Q1115" s="166"/>
      <c r="S1115" s="166"/>
      <c r="T1115" s="163"/>
    </row>
    <row r="1116" ht="15.75" customHeight="1">
      <c r="A1116" s="130">
        <v>11039.0</v>
      </c>
      <c r="B1116" s="130">
        <v>1.5</v>
      </c>
      <c r="C1116" s="130">
        <v>0.5625</v>
      </c>
      <c r="D1116" s="162">
        <v>4.97</v>
      </c>
      <c r="E1116" s="162">
        <v>9.08</v>
      </c>
      <c r="F1116" s="162">
        <v>12.07</v>
      </c>
      <c r="G1116" s="162">
        <v>2.7335000000000003</v>
      </c>
      <c r="H1116" s="162">
        <v>5.4479999999999995</v>
      </c>
      <c r="I1116" s="162">
        <v>3.6210000000000004</v>
      </c>
      <c r="J1116" s="162">
        <v>2.73</v>
      </c>
      <c r="K1116" s="130">
        <v>190.0</v>
      </c>
      <c r="L1116" s="164"/>
      <c r="M1116" s="165"/>
      <c r="N1116" s="162"/>
      <c r="O1116" s="162"/>
      <c r="P1116" s="162"/>
      <c r="Q1116" s="166"/>
      <c r="S1116" s="166"/>
      <c r="T1116" s="163"/>
    </row>
    <row r="1117" ht="15.75" customHeight="1">
      <c r="A1117" s="130">
        <v>11040.0</v>
      </c>
      <c r="B1117" s="130">
        <v>1.5</v>
      </c>
      <c r="C1117" s="130">
        <v>0.5625</v>
      </c>
      <c r="D1117" s="162">
        <v>4.97</v>
      </c>
      <c r="E1117" s="162">
        <v>9.08</v>
      </c>
      <c r="F1117" s="162">
        <v>12.07</v>
      </c>
      <c r="G1117" s="162">
        <v>2.7335000000000003</v>
      </c>
      <c r="H1117" s="162">
        <v>5.4479999999999995</v>
      </c>
      <c r="I1117" s="162">
        <v>3.6210000000000004</v>
      </c>
      <c r="J1117" s="162">
        <v>2.73</v>
      </c>
      <c r="K1117" s="130">
        <v>200.0</v>
      </c>
      <c r="L1117" s="164"/>
      <c r="M1117" s="165"/>
      <c r="N1117" s="162"/>
      <c r="O1117" s="162"/>
      <c r="P1117" s="162"/>
      <c r="Q1117" s="166"/>
      <c r="S1117" s="166"/>
      <c r="T1117" s="163"/>
    </row>
    <row r="1118" ht="15.75" customHeight="1">
      <c r="A1118" s="130">
        <v>11042.0</v>
      </c>
      <c r="B1118" s="130">
        <v>1.5</v>
      </c>
      <c r="C1118" s="130">
        <v>0.5625</v>
      </c>
      <c r="D1118" s="162">
        <v>4.97</v>
      </c>
      <c r="E1118" s="162">
        <v>9.08</v>
      </c>
      <c r="F1118" s="162">
        <v>12.07</v>
      </c>
      <c r="G1118" s="162">
        <v>2.7335000000000003</v>
      </c>
      <c r="H1118" s="162">
        <v>5.4479999999999995</v>
      </c>
      <c r="I1118" s="162">
        <v>3.6210000000000004</v>
      </c>
      <c r="J1118" s="162">
        <v>2.73</v>
      </c>
      <c r="K1118" s="130">
        <v>260.0</v>
      </c>
      <c r="L1118" s="164"/>
      <c r="M1118" s="165"/>
      <c r="N1118" s="162"/>
      <c r="O1118" s="162"/>
      <c r="P1118" s="162"/>
      <c r="Q1118" s="166"/>
      <c r="S1118" s="166"/>
      <c r="T1118" s="163"/>
    </row>
    <row r="1119" ht="15.75" customHeight="1">
      <c r="A1119" s="130">
        <v>11043.0</v>
      </c>
      <c r="B1119" s="130">
        <v>0.75</v>
      </c>
      <c r="C1119" s="130">
        <v>1.25</v>
      </c>
      <c r="D1119" s="162">
        <v>4.97</v>
      </c>
      <c r="E1119" s="162">
        <v>9.08</v>
      </c>
      <c r="F1119" s="162">
        <v>12.07</v>
      </c>
      <c r="G1119" s="162">
        <v>2.7335000000000003</v>
      </c>
      <c r="H1119" s="162">
        <v>5.4479999999999995</v>
      </c>
      <c r="I1119" s="162">
        <v>3.6210000000000004</v>
      </c>
      <c r="J1119" s="162">
        <v>2.73</v>
      </c>
      <c r="K1119" s="130">
        <v>370.0</v>
      </c>
      <c r="L1119" s="164"/>
      <c r="M1119" s="165"/>
      <c r="N1119" s="162"/>
      <c r="O1119" s="162"/>
      <c r="P1119" s="162"/>
      <c r="Q1119" s="166"/>
      <c r="S1119" s="166"/>
      <c r="T1119" s="163"/>
    </row>
    <row r="1120" ht="15.75" customHeight="1">
      <c r="A1120" s="130">
        <v>11046.0</v>
      </c>
      <c r="B1120" s="130">
        <v>0.75</v>
      </c>
      <c r="C1120" s="130">
        <v>1.25</v>
      </c>
      <c r="D1120" s="162">
        <v>4.97</v>
      </c>
      <c r="E1120" s="162">
        <v>9.08</v>
      </c>
      <c r="F1120" s="162">
        <v>12.07</v>
      </c>
      <c r="G1120" s="162">
        <v>2.7335000000000003</v>
      </c>
      <c r="H1120" s="162">
        <v>5.4479999999999995</v>
      </c>
      <c r="I1120" s="162">
        <v>3.6210000000000004</v>
      </c>
      <c r="J1120" s="162">
        <v>2.73</v>
      </c>
      <c r="K1120" s="130">
        <v>330.0</v>
      </c>
      <c r="L1120" s="164"/>
      <c r="M1120" s="165"/>
      <c r="N1120" s="162"/>
      <c r="O1120" s="162"/>
      <c r="P1120" s="162"/>
      <c r="Q1120" s="166"/>
      <c r="S1120" s="166"/>
      <c r="T1120" s="163"/>
    </row>
    <row r="1121" ht="15.75" customHeight="1">
      <c r="A1121" s="130">
        <v>11047.0</v>
      </c>
      <c r="B1121" s="130">
        <v>1.75</v>
      </c>
      <c r="C1121" s="130">
        <v>1.75</v>
      </c>
      <c r="D1121" s="162">
        <v>6.7</v>
      </c>
      <c r="E1121" s="162">
        <v>12.81</v>
      </c>
      <c r="F1121" s="162">
        <v>16.92</v>
      </c>
      <c r="G1121" s="162">
        <v>3.6850000000000005</v>
      </c>
      <c r="H1121" s="162">
        <v>7.686</v>
      </c>
      <c r="I1121" s="162">
        <v>5.076000000000001</v>
      </c>
      <c r="J1121" s="162">
        <v>3.69</v>
      </c>
      <c r="K1121" s="130">
        <v>160.0</v>
      </c>
      <c r="L1121" s="164"/>
      <c r="M1121" s="165"/>
      <c r="N1121" s="162"/>
      <c r="O1121" s="162"/>
      <c r="P1121" s="162"/>
      <c r="Q1121" s="166"/>
      <c r="S1121" s="166"/>
      <c r="T1121" s="163"/>
    </row>
    <row r="1122" ht="15.75" customHeight="1">
      <c r="A1122" s="130">
        <v>11048.0</v>
      </c>
      <c r="B1122" s="130">
        <v>1.75</v>
      </c>
      <c r="C1122" s="130">
        <v>1.75</v>
      </c>
      <c r="D1122" s="162">
        <v>6.7</v>
      </c>
      <c r="E1122" s="162">
        <v>12.81</v>
      </c>
      <c r="F1122" s="162">
        <v>16.92</v>
      </c>
      <c r="G1122" s="162">
        <v>3.6850000000000005</v>
      </c>
      <c r="H1122" s="162">
        <v>7.686</v>
      </c>
      <c r="I1122" s="162">
        <v>5.076000000000001</v>
      </c>
      <c r="J1122" s="162">
        <v>3.69</v>
      </c>
      <c r="K1122" s="130">
        <v>200.0</v>
      </c>
      <c r="L1122" s="164"/>
      <c r="M1122" s="165"/>
      <c r="N1122" s="162"/>
      <c r="O1122" s="162"/>
      <c r="P1122" s="162"/>
      <c r="Q1122" s="166"/>
      <c r="S1122" s="166"/>
      <c r="T1122" s="163"/>
    </row>
    <row r="1123" ht="15.75" customHeight="1">
      <c r="A1123" s="130">
        <v>11049.0</v>
      </c>
      <c r="B1123" s="130">
        <v>1.75</v>
      </c>
      <c r="C1123" s="130">
        <v>1.75</v>
      </c>
      <c r="D1123" s="162">
        <v>6.7</v>
      </c>
      <c r="E1123" s="162">
        <v>12.81</v>
      </c>
      <c r="F1123" s="162">
        <v>16.92</v>
      </c>
      <c r="G1123" s="162">
        <v>3.6850000000000005</v>
      </c>
      <c r="H1123" s="162">
        <v>7.686</v>
      </c>
      <c r="I1123" s="162">
        <v>5.076000000000001</v>
      </c>
      <c r="J1123" s="162">
        <v>3.69</v>
      </c>
      <c r="K1123" s="130">
        <v>150.0</v>
      </c>
      <c r="L1123" s="164"/>
      <c r="M1123" s="165"/>
      <c r="N1123" s="162"/>
      <c r="O1123" s="162"/>
      <c r="P1123" s="162"/>
      <c r="Q1123" s="166"/>
      <c r="S1123" s="166"/>
      <c r="T1123" s="163"/>
    </row>
    <row r="1124" ht="15.75" customHeight="1">
      <c r="A1124" s="130">
        <v>11050.0</v>
      </c>
      <c r="B1124" s="130">
        <v>1.75</v>
      </c>
      <c r="C1124" s="130">
        <v>1.75</v>
      </c>
      <c r="D1124" s="162">
        <v>6.1</v>
      </c>
      <c r="E1124" s="162">
        <v>11.68</v>
      </c>
      <c r="F1124" s="162">
        <v>15.4</v>
      </c>
      <c r="G1124" s="162">
        <v>3.355</v>
      </c>
      <c r="H1124" s="162">
        <v>7.008</v>
      </c>
      <c r="I1124" s="162">
        <v>4.620000000000001</v>
      </c>
      <c r="J1124" s="162">
        <v>3.36</v>
      </c>
      <c r="K1124" s="130">
        <v>170.0</v>
      </c>
      <c r="L1124" s="164"/>
      <c r="M1124" s="165"/>
      <c r="N1124" s="162"/>
      <c r="O1124" s="162"/>
      <c r="P1124" s="162"/>
      <c r="Q1124" s="166"/>
      <c r="S1124" s="166"/>
      <c r="T1124" s="163"/>
    </row>
    <row r="1125" ht="15.75" customHeight="1">
      <c r="A1125" s="130">
        <v>11051.0</v>
      </c>
      <c r="B1125" s="130">
        <v>1.75</v>
      </c>
      <c r="C1125" s="130">
        <v>1.75</v>
      </c>
      <c r="D1125" s="162">
        <v>6.1</v>
      </c>
      <c r="E1125" s="162">
        <v>11.68</v>
      </c>
      <c r="F1125" s="162">
        <v>15.4</v>
      </c>
      <c r="G1125" s="162">
        <v>3.355</v>
      </c>
      <c r="H1125" s="162">
        <v>7.008</v>
      </c>
      <c r="I1125" s="162">
        <v>4.620000000000001</v>
      </c>
      <c r="J1125" s="162">
        <v>3.36</v>
      </c>
      <c r="K1125" s="130">
        <v>170.0</v>
      </c>
      <c r="L1125" s="164"/>
      <c r="M1125" s="165"/>
      <c r="N1125" s="162"/>
      <c r="O1125" s="162"/>
      <c r="P1125" s="162"/>
      <c r="Q1125" s="166"/>
      <c r="S1125" s="166"/>
      <c r="T1125" s="163"/>
    </row>
    <row r="1126" ht="15.75" customHeight="1">
      <c r="A1126" s="130">
        <v>11052.0</v>
      </c>
      <c r="B1126" s="130">
        <v>1.5</v>
      </c>
      <c r="C1126" s="130">
        <v>0.875</v>
      </c>
      <c r="D1126" s="162">
        <v>3.75</v>
      </c>
      <c r="E1126" s="162">
        <v>7.08</v>
      </c>
      <c r="F1126" s="162">
        <v>9.58</v>
      </c>
      <c r="G1126" s="162">
        <v>2.0625</v>
      </c>
      <c r="H1126" s="162">
        <v>4.248</v>
      </c>
      <c r="I1126" s="162">
        <v>2.8740000000000006</v>
      </c>
      <c r="J1126" s="162">
        <v>2.06</v>
      </c>
      <c r="K1126" s="130">
        <v>225.0</v>
      </c>
      <c r="L1126" s="164"/>
      <c r="M1126" s="165"/>
      <c r="N1126" s="162"/>
      <c r="O1126" s="162"/>
      <c r="P1126" s="162"/>
      <c r="Q1126" s="166"/>
      <c r="S1126" s="166"/>
      <c r="T1126" s="163"/>
    </row>
    <row r="1127" ht="15.75" customHeight="1">
      <c r="A1127" s="130">
        <v>11053.0</v>
      </c>
      <c r="B1127" s="130">
        <v>1.5</v>
      </c>
      <c r="C1127" s="130">
        <v>0.875</v>
      </c>
      <c r="D1127" s="162">
        <v>3.75</v>
      </c>
      <c r="E1127" s="162">
        <v>7.08</v>
      </c>
      <c r="F1127" s="162">
        <v>9.58</v>
      </c>
      <c r="G1127" s="162">
        <v>2.0625</v>
      </c>
      <c r="H1127" s="162">
        <v>4.248</v>
      </c>
      <c r="I1127" s="162">
        <v>2.8740000000000006</v>
      </c>
      <c r="J1127" s="162">
        <v>2.06</v>
      </c>
      <c r="K1127" s="130">
        <v>210.0</v>
      </c>
      <c r="L1127" s="164"/>
      <c r="M1127" s="165"/>
      <c r="N1127" s="162"/>
      <c r="O1127" s="162"/>
      <c r="P1127" s="162"/>
      <c r="Q1127" s="166"/>
      <c r="S1127" s="166"/>
      <c r="T1127" s="163"/>
    </row>
    <row r="1128" ht="15.75" customHeight="1">
      <c r="A1128" s="130">
        <v>11054.0</v>
      </c>
      <c r="B1128" s="130">
        <v>2.0</v>
      </c>
      <c r="C1128" s="130">
        <v>0.25</v>
      </c>
      <c r="D1128" s="162">
        <v>3.03</v>
      </c>
      <c r="E1128" s="162">
        <v>6.35</v>
      </c>
      <c r="F1128" s="162">
        <v>8.77</v>
      </c>
      <c r="G1128" s="162">
        <v>1.6665</v>
      </c>
      <c r="H1128" s="162">
        <v>3.8099999999999996</v>
      </c>
      <c r="I1128" s="162">
        <v>2.6310000000000002</v>
      </c>
      <c r="J1128" s="162">
        <v>1.67</v>
      </c>
      <c r="K1128" s="130">
        <v>310.0</v>
      </c>
      <c r="L1128" s="164"/>
      <c r="M1128" s="165"/>
      <c r="N1128" s="162"/>
      <c r="O1128" s="162"/>
      <c r="P1128" s="162"/>
      <c r="Q1128" s="166"/>
      <c r="S1128" s="166"/>
      <c r="T1128" s="163"/>
    </row>
    <row r="1129" ht="15.75" customHeight="1">
      <c r="A1129" s="130">
        <v>11055.0</v>
      </c>
      <c r="B1129" s="130">
        <v>1.625</v>
      </c>
      <c r="C1129" s="130">
        <v>0.75</v>
      </c>
      <c r="D1129" s="162">
        <v>5.9</v>
      </c>
      <c r="E1129" s="162">
        <v>11.5</v>
      </c>
      <c r="F1129" s="162">
        <v>15.7</v>
      </c>
      <c r="G1129" s="162">
        <v>3.2450000000000006</v>
      </c>
      <c r="H1129" s="162">
        <v>6.8999999999999995</v>
      </c>
      <c r="I1129" s="162">
        <v>4.710000000000001</v>
      </c>
      <c r="J1129" s="162">
        <v>3.25</v>
      </c>
      <c r="K1129" s="130">
        <v>200.0</v>
      </c>
      <c r="L1129" s="164"/>
      <c r="M1129" s="165"/>
      <c r="N1129" s="162"/>
      <c r="O1129" s="162"/>
      <c r="P1129" s="162"/>
      <c r="Q1129" s="166"/>
      <c r="S1129" s="166"/>
      <c r="T1129" s="163"/>
    </row>
    <row r="1130" ht="15.75" customHeight="1">
      <c r="A1130" s="130">
        <v>11056.0</v>
      </c>
      <c r="B1130" s="130">
        <v>1.625</v>
      </c>
      <c r="C1130" s="130">
        <v>0.75</v>
      </c>
      <c r="D1130" s="162">
        <v>5.9</v>
      </c>
      <c r="E1130" s="162">
        <v>11.5</v>
      </c>
      <c r="F1130" s="162">
        <v>15.7</v>
      </c>
      <c r="G1130" s="162">
        <v>3.2450000000000006</v>
      </c>
      <c r="H1130" s="162">
        <v>6.8999999999999995</v>
      </c>
      <c r="I1130" s="162">
        <v>4.710000000000001</v>
      </c>
      <c r="J1130" s="162">
        <v>3.25</v>
      </c>
      <c r="K1130" s="130">
        <v>200.0</v>
      </c>
      <c r="L1130" s="164"/>
      <c r="M1130" s="165"/>
      <c r="N1130" s="162"/>
      <c r="O1130" s="162"/>
      <c r="P1130" s="162"/>
      <c r="Q1130" s="166"/>
      <c r="S1130" s="166"/>
      <c r="T1130" s="163"/>
    </row>
    <row r="1131" ht="15.75" customHeight="1">
      <c r="A1131" s="130">
        <v>11057.0</v>
      </c>
      <c r="B1131" s="130">
        <v>1.625</v>
      </c>
      <c r="C1131" s="130">
        <v>0.75</v>
      </c>
      <c r="D1131" s="162">
        <v>5.59</v>
      </c>
      <c r="E1131" s="162">
        <v>10.87</v>
      </c>
      <c r="F1131" s="162">
        <v>14.86</v>
      </c>
      <c r="G1131" s="162">
        <v>3.0745</v>
      </c>
      <c r="H1131" s="162">
        <v>6.521999999999999</v>
      </c>
      <c r="I1131" s="162">
        <v>4.458</v>
      </c>
      <c r="J1131" s="162">
        <v>3.07</v>
      </c>
      <c r="K1131" s="130">
        <v>160.0</v>
      </c>
      <c r="L1131" s="164"/>
      <c r="M1131" s="165"/>
      <c r="N1131" s="162"/>
      <c r="O1131" s="162"/>
      <c r="P1131" s="162"/>
      <c r="Q1131" s="166"/>
      <c r="S1131" s="166"/>
      <c r="T1131" s="163"/>
    </row>
    <row r="1132" ht="15.75" customHeight="1">
      <c r="A1132" s="130">
        <v>11059.0</v>
      </c>
      <c r="B1132" s="130">
        <v>3.75</v>
      </c>
      <c r="C1132" s="130">
        <v>1.0</v>
      </c>
      <c r="D1132" s="162">
        <v>9.42</v>
      </c>
      <c r="E1132" s="162">
        <v>16.02</v>
      </c>
      <c r="F1132" s="162">
        <v>20.37</v>
      </c>
      <c r="G1132" s="162">
        <v>5.181</v>
      </c>
      <c r="H1132" s="162">
        <v>9.612</v>
      </c>
      <c r="I1132" s="162">
        <v>6.1110000000000015</v>
      </c>
      <c r="J1132" s="162">
        <v>5.18</v>
      </c>
      <c r="K1132" s="130">
        <v>80.0</v>
      </c>
      <c r="L1132" s="164"/>
      <c r="M1132" s="165"/>
      <c r="N1132" s="162"/>
      <c r="O1132" s="162"/>
      <c r="P1132" s="162"/>
      <c r="Q1132" s="166"/>
      <c r="S1132" s="166"/>
      <c r="T1132" s="163"/>
    </row>
    <row r="1133" ht="15.75" customHeight="1">
      <c r="A1133" s="130">
        <v>11061.0</v>
      </c>
      <c r="B1133" s="130">
        <v>1.25</v>
      </c>
      <c r="C1133" s="130">
        <v>1.125</v>
      </c>
      <c r="D1133" s="162">
        <v>4.3</v>
      </c>
      <c r="E1133" s="162">
        <v>8.15</v>
      </c>
      <c r="F1133" s="162">
        <v>10.83</v>
      </c>
      <c r="G1133" s="162">
        <v>2.365</v>
      </c>
      <c r="H1133" s="162">
        <v>4.89</v>
      </c>
      <c r="I1133" s="162">
        <v>3.2490000000000006</v>
      </c>
      <c r="J1133" s="162">
        <v>2.37</v>
      </c>
      <c r="K1133" s="130">
        <v>225.0</v>
      </c>
      <c r="L1133" s="164"/>
      <c r="M1133" s="165"/>
      <c r="N1133" s="162"/>
      <c r="O1133" s="162"/>
      <c r="P1133" s="162"/>
      <c r="Q1133" s="166"/>
      <c r="S1133" s="166"/>
      <c r="T1133" s="163"/>
    </row>
    <row r="1134" ht="15.75" customHeight="1">
      <c r="A1134" s="130">
        <v>11062.0</v>
      </c>
      <c r="B1134" s="130">
        <v>1.5</v>
      </c>
      <c r="C1134" s="130">
        <v>1.625</v>
      </c>
      <c r="D1134" s="162">
        <v>5.45</v>
      </c>
      <c r="E1134" s="162">
        <v>10.15</v>
      </c>
      <c r="F1134" s="162">
        <v>13.4</v>
      </c>
      <c r="G1134" s="162">
        <v>2.9975000000000005</v>
      </c>
      <c r="H1134" s="162">
        <v>6.09</v>
      </c>
      <c r="I1134" s="162">
        <v>4.0200000000000005</v>
      </c>
      <c r="J1134" s="162">
        <v>3.0</v>
      </c>
      <c r="K1134" s="130">
        <v>170.0</v>
      </c>
      <c r="L1134" s="164"/>
      <c r="M1134" s="165"/>
      <c r="N1134" s="162"/>
      <c r="O1134" s="162"/>
      <c r="P1134" s="162"/>
      <c r="Q1134" s="166"/>
      <c r="S1134" s="166"/>
      <c r="T1134" s="163"/>
    </row>
    <row r="1135" ht="15.75" customHeight="1">
      <c r="A1135" s="130">
        <v>11063.0</v>
      </c>
      <c r="B1135" s="130">
        <v>1.75</v>
      </c>
      <c r="C1135" s="130">
        <v>2.125</v>
      </c>
      <c r="D1135" s="162">
        <v>6.9</v>
      </c>
      <c r="E1135" s="162">
        <v>12.79</v>
      </c>
      <c r="F1135" s="162">
        <v>16.81</v>
      </c>
      <c r="G1135" s="162">
        <v>3.7950000000000004</v>
      </c>
      <c r="H1135" s="162">
        <v>7.6739999999999995</v>
      </c>
      <c r="I1135" s="162">
        <v>5.043</v>
      </c>
      <c r="J1135" s="162">
        <v>3.8</v>
      </c>
      <c r="K1135" s="130">
        <v>110.0</v>
      </c>
      <c r="L1135" s="164"/>
      <c r="M1135" s="165"/>
      <c r="N1135" s="162"/>
      <c r="O1135" s="162"/>
      <c r="P1135" s="162"/>
      <c r="Q1135" s="166"/>
      <c r="S1135" s="166"/>
      <c r="T1135" s="163"/>
    </row>
    <row r="1136" ht="15.75" customHeight="1">
      <c r="A1136" s="130">
        <v>11067.0</v>
      </c>
      <c r="B1136" s="130">
        <v>2.0</v>
      </c>
      <c r="C1136" s="130">
        <v>0.5625</v>
      </c>
      <c r="D1136" s="162">
        <v>4.6</v>
      </c>
      <c r="E1136" s="162">
        <v>8.54</v>
      </c>
      <c r="F1136" s="162">
        <v>11.51</v>
      </c>
      <c r="G1136" s="162">
        <v>2.53</v>
      </c>
      <c r="H1136" s="162">
        <v>5.124</v>
      </c>
      <c r="I1136" s="162">
        <v>3.4530000000000003</v>
      </c>
      <c r="J1136" s="162">
        <v>2.53</v>
      </c>
      <c r="K1136" s="130">
        <v>250.0</v>
      </c>
      <c r="L1136" s="164"/>
      <c r="M1136" s="165"/>
      <c r="N1136" s="162"/>
      <c r="O1136" s="162"/>
      <c r="P1136" s="162"/>
      <c r="Q1136" s="166"/>
      <c r="S1136" s="166"/>
      <c r="T1136" s="163"/>
    </row>
    <row r="1137" ht="15.75" customHeight="1">
      <c r="A1137" s="130">
        <v>11072.0</v>
      </c>
      <c r="B1137" s="130">
        <v>3.0</v>
      </c>
      <c r="C1137" s="130">
        <v>0.5625</v>
      </c>
      <c r="D1137" s="162">
        <v>6.92</v>
      </c>
      <c r="E1137" s="162">
        <v>12.48</v>
      </c>
      <c r="F1137" s="162">
        <v>16.11</v>
      </c>
      <c r="G1137" s="162">
        <v>3.806</v>
      </c>
      <c r="H1137" s="162">
        <v>7.4879999999999995</v>
      </c>
      <c r="I1137" s="162">
        <v>4.833</v>
      </c>
      <c r="J1137" s="162">
        <v>3.81</v>
      </c>
      <c r="K1137" s="130">
        <v>140.0</v>
      </c>
      <c r="L1137" s="164"/>
      <c r="M1137" s="165"/>
      <c r="N1137" s="162"/>
      <c r="O1137" s="162"/>
      <c r="P1137" s="162"/>
      <c r="Q1137" s="166"/>
      <c r="S1137" s="166"/>
      <c r="T1137" s="163"/>
    </row>
    <row r="1138" ht="15.75" customHeight="1">
      <c r="A1138" s="130">
        <v>11074.0</v>
      </c>
      <c r="B1138" s="130">
        <v>1.5</v>
      </c>
      <c r="C1138" s="130">
        <v>0.3125</v>
      </c>
      <c r="D1138" s="162">
        <v>2.16</v>
      </c>
      <c r="E1138" s="162">
        <v>5.1</v>
      </c>
      <c r="F1138" s="162">
        <v>7.18</v>
      </c>
      <c r="G1138" s="162">
        <v>1.1880000000000002</v>
      </c>
      <c r="H1138" s="162">
        <v>3.0599999999999996</v>
      </c>
      <c r="I1138" s="162">
        <v>2.1540000000000004</v>
      </c>
      <c r="J1138" s="162">
        <v>1.19</v>
      </c>
      <c r="K1138" s="130">
        <v>410.0</v>
      </c>
      <c r="L1138" s="164"/>
      <c r="M1138" s="165"/>
      <c r="N1138" s="162"/>
      <c r="O1138" s="162"/>
      <c r="P1138" s="162"/>
      <c r="Q1138" s="166"/>
      <c r="S1138" s="166"/>
      <c r="T1138" s="163"/>
    </row>
    <row r="1139" ht="15.75" customHeight="1">
      <c r="A1139" s="130">
        <v>11077.0</v>
      </c>
      <c r="B1139" s="130">
        <v>1.25</v>
      </c>
      <c r="C1139" s="130">
        <v>1.125</v>
      </c>
      <c r="D1139" s="162">
        <v>4.3</v>
      </c>
      <c r="E1139" s="162">
        <v>8.15</v>
      </c>
      <c r="F1139" s="162">
        <v>10.83</v>
      </c>
      <c r="G1139" s="162">
        <v>2.365</v>
      </c>
      <c r="H1139" s="162">
        <v>4.89</v>
      </c>
      <c r="I1139" s="162">
        <v>3.2490000000000006</v>
      </c>
      <c r="J1139" s="162">
        <v>2.37</v>
      </c>
      <c r="K1139" s="130">
        <v>210.0</v>
      </c>
      <c r="L1139" s="164"/>
      <c r="M1139" s="165"/>
      <c r="N1139" s="162"/>
      <c r="O1139" s="162"/>
      <c r="P1139" s="162"/>
      <c r="Q1139" s="166"/>
      <c r="S1139" s="166"/>
      <c r="T1139" s="163"/>
    </row>
    <row r="1140" ht="15.75" customHeight="1">
      <c r="A1140" s="130">
        <v>11078.0</v>
      </c>
      <c r="B1140" s="130">
        <v>1.5</v>
      </c>
      <c r="C1140" s="130">
        <v>1.625</v>
      </c>
      <c r="D1140" s="162">
        <v>5.45</v>
      </c>
      <c r="E1140" s="162">
        <v>10.15</v>
      </c>
      <c r="F1140" s="162">
        <v>13.4</v>
      </c>
      <c r="G1140" s="162">
        <v>2.9975000000000005</v>
      </c>
      <c r="H1140" s="162">
        <v>6.09</v>
      </c>
      <c r="I1140" s="162">
        <v>4.0200000000000005</v>
      </c>
      <c r="J1140" s="162">
        <v>3.0</v>
      </c>
      <c r="K1140" s="130">
        <v>170.0</v>
      </c>
      <c r="L1140" s="164"/>
      <c r="M1140" s="165"/>
      <c r="N1140" s="162"/>
      <c r="O1140" s="162"/>
      <c r="P1140" s="162"/>
      <c r="Q1140" s="166"/>
      <c r="S1140" s="166"/>
      <c r="T1140" s="163"/>
    </row>
    <row r="1141" ht="15.75" customHeight="1">
      <c r="A1141" s="130">
        <v>11079.0</v>
      </c>
      <c r="B1141" s="130">
        <v>1.75</v>
      </c>
      <c r="C1141" s="130">
        <v>2.125</v>
      </c>
      <c r="D1141" s="162">
        <v>6.52</v>
      </c>
      <c r="E1141" s="162">
        <v>12.07</v>
      </c>
      <c r="F1141" s="162">
        <v>15.71</v>
      </c>
      <c r="G1141" s="162">
        <v>3.586</v>
      </c>
      <c r="H1141" s="162">
        <v>7.242</v>
      </c>
      <c r="I1141" s="162">
        <v>4.713000000000001</v>
      </c>
      <c r="J1141" s="162">
        <v>3.59</v>
      </c>
      <c r="K1141" s="130">
        <v>110.0</v>
      </c>
      <c r="L1141" s="164"/>
      <c r="M1141" s="165"/>
      <c r="N1141" s="162"/>
      <c r="O1141" s="162"/>
      <c r="P1141" s="162"/>
      <c r="Q1141" s="166"/>
      <c r="S1141" s="166"/>
      <c r="T1141" s="163"/>
    </row>
    <row r="1142" ht="15.75" customHeight="1">
      <c r="A1142" s="130">
        <v>11080.0</v>
      </c>
      <c r="B1142" s="130">
        <v>0.8125</v>
      </c>
      <c r="C1142" s="130">
        <v>0.75</v>
      </c>
      <c r="D1142" s="162">
        <v>3.25</v>
      </c>
      <c r="E1142" s="162">
        <v>6.37</v>
      </c>
      <c r="F1142" s="162">
        <v>8.69</v>
      </c>
      <c r="G1142" s="162">
        <v>1.7875</v>
      </c>
      <c r="H1142" s="162">
        <v>3.822</v>
      </c>
      <c r="I1142" s="162">
        <v>2.607</v>
      </c>
      <c r="J1142" s="162">
        <v>1.79</v>
      </c>
      <c r="K1142" s="130">
        <v>270.0</v>
      </c>
      <c r="L1142" s="164"/>
      <c r="M1142" s="165"/>
      <c r="N1142" s="162"/>
      <c r="O1142" s="162"/>
      <c r="P1142" s="162"/>
      <c r="Q1142" s="166"/>
      <c r="S1142" s="166"/>
      <c r="T1142" s="163"/>
    </row>
    <row r="1143" ht="15.75" customHeight="1">
      <c r="A1143" s="130">
        <v>11082.0</v>
      </c>
      <c r="B1143" s="130">
        <v>1.0</v>
      </c>
      <c r="C1143" s="130">
        <v>0.875</v>
      </c>
      <c r="D1143" s="162">
        <v>2.72</v>
      </c>
      <c r="E1143" s="162">
        <v>5.78</v>
      </c>
      <c r="F1143" s="162">
        <v>7.99</v>
      </c>
      <c r="G1143" s="162">
        <v>1.4960000000000002</v>
      </c>
      <c r="H1143" s="162">
        <v>3.468</v>
      </c>
      <c r="I1143" s="162">
        <v>2.3970000000000002</v>
      </c>
      <c r="J1143" s="162">
        <v>1.5</v>
      </c>
      <c r="K1143" s="130">
        <v>330.0</v>
      </c>
      <c r="L1143" s="164"/>
      <c r="M1143" s="165"/>
      <c r="N1143" s="162"/>
      <c r="O1143" s="162"/>
      <c r="P1143" s="162"/>
      <c r="Q1143" s="166"/>
      <c r="S1143" s="166"/>
      <c r="T1143" s="163"/>
    </row>
    <row r="1144" ht="15.75" customHeight="1">
      <c r="A1144" s="130">
        <v>11083.0</v>
      </c>
      <c r="B1144" s="130">
        <v>1.0</v>
      </c>
      <c r="C1144" s="130">
        <v>2.5</v>
      </c>
      <c r="D1144" s="162">
        <v>7.68</v>
      </c>
      <c r="E1144" s="162">
        <v>13.34</v>
      </c>
      <c r="F1144" s="162">
        <v>17.49</v>
      </c>
      <c r="G1144" s="162">
        <v>4.224</v>
      </c>
      <c r="H1144" s="162">
        <v>8.004</v>
      </c>
      <c r="I1144" s="162">
        <v>5.247</v>
      </c>
      <c r="J1144" s="162">
        <v>4.22</v>
      </c>
      <c r="K1144" s="130">
        <v>160.0</v>
      </c>
      <c r="L1144" s="164"/>
      <c r="M1144" s="165"/>
      <c r="N1144" s="162"/>
      <c r="O1144" s="162"/>
      <c r="P1144" s="162"/>
      <c r="Q1144" s="166"/>
      <c r="S1144" s="166"/>
      <c r="T1144" s="163"/>
    </row>
    <row r="1145" ht="15.75" customHeight="1">
      <c r="A1145" s="130">
        <v>11084.0</v>
      </c>
      <c r="B1145" s="130">
        <v>1.0</v>
      </c>
      <c r="C1145" s="130">
        <v>2.5</v>
      </c>
      <c r="D1145" s="162">
        <v>7.68</v>
      </c>
      <c r="E1145" s="162">
        <v>13.34</v>
      </c>
      <c r="F1145" s="162">
        <v>17.49</v>
      </c>
      <c r="G1145" s="162">
        <v>4.224</v>
      </c>
      <c r="H1145" s="162">
        <v>8.004</v>
      </c>
      <c r="I1145" s="162">
        <v>5.247</v>
      </c>
      <c r="J1145" s="162">
        <v>4.22</v>
      </c>
      <c r="K1145" s="130">
        <v>170.0</v>
      </c>
      <c r="L1145" s="164"/>
      <c r="M1145" s="165"/>
      <c r="N1145" s="162"/>
      <c r="O1145" s="162"/>
      <c r="P1145" s="162"/>
      <c r="Q1145" s="166"/>
      <c r="S1145" s="166"/>
      <c r="T1145" s="163"/>
    </row>
    <row r="1146" ht="15.75" customHeight="1">
      <c r="A1146" s="130">
        <v>11085.0</v>
      </c>
      <c r="B1146" s="130">
        <v>1.125</v>
      </c>
      <c r="C1146" s="130">
        <v>0.75</v>
      </c>
      <c r="D1146" s="162">
        <v>3.45</v>
      </c>
      <c r="E1146" s="162">
        <v>6.61</v>
      </c>
      <c r="F1146" s="162">
        <v>8.89</v>
      </c>
      <c r="G1146" s="162">
        <v>1.8975000000000002</v>
      </c>
      <c r="H1146" s="162">
        <v>3.966</v>
      </c>
      <c r="I1146" s="162">
        <v>2.6670000000000007</v>
      </c>
      <c r="J1146" s="162">
        <v>1.9</v>
      </c>
      <c r="K1146" s="130">
        <v>215.0</v>
      </c>
      <c r="L1146" s="164"/>
      <c r="M1146" s="165"/>
      <c r="N1146" s="162"/>
      <c r="O1146" s="162"/>
      <c r="P1146" s="162"/>
      <c r="Q1146" s="166"/>
      <c r="S1146" s="166"/>
      <c r="T1146" s="163"/>
    </row>
    <row r="1147" ht="15.75" customHeight="1">
      <c r="A1147" s="130">
        <v>11086.0</v>
      </c>
      <c r="B1147" s="130">
        <v>1.125</v>
      </c>
      <c r="C1147" s="130">
        <v>0.75</v>
      </c>
      <c r="D1147" s="162">
        <v>3.45</v>
      </c>
      <c r="E1147" s="162">
        <v>6.61</v>
      </c>
      <c r="F1147" s="162">
        <v>8.89</v>
      </c>
      <c r="G1147" s="162">
        <v>1.8975000000000002</v>
      </c>
      <c r="H1147" s="162">
        <v>3.966</v>
      </c>
      <c r="I1147" s="162">
        <v>2.6670000000000007</v>
      </c>
      <c r="J1147" s="162">
        <v>1.9</v>
      </c>
      <c r="K1147" s="130">
        <v>210.0</v>
      </c>
      <c r="L1147" s="164"/>
      <c r="M1147" s="165"/>
      <c r="N1147" s="162"/>
      <c r="O1147" s="162"/>
      <c r="P1147" s="162"/>
      <c r="Q1147" s="166"/>
      <c r="S1147" s="166"/>
      <c r="T1147" s="163"/>
    </row>
    <row r="1148" ht="15.75" customHeight="1">
      <c r="A1148" s="130">
        <v>11087.0</v>
      </c>
      <c r="B1148" s="130">
        <v>0.6875</v>
      </c>
      <c r="C1148" s="130">
        <v>0.5</v>
      </c>
      <c r="D1148" s="162">
        <v>2.83</v>
      </c>
      <c r="E1148" s="162">
        <v>6.01</v>
      </c>
      <c r="F1148" s="162">
        <v>8.27</v>
      </c>
      <c r="G1148" s="162">
        <v>1.5565000000000002</v>
      </c>
      <c r="H1148" s="162">
        <v>3.606</v>
      </c>
      <c r="I1148" s="162">
        <v>2.4810000000000003</v>
      </c>
      <c r="J1148" s="162">
        <v>1.56</v>
      </c>
      <c r="K1148" s="130">
        <v>670.0</v>
      </c>
      <c r="L1148" s="164"/>
      <c r="M1148" s="165"/>
      <c r="N1148" s="162"/>
      <c r="O1148" s="162"/>
      <c r="P1148" s="162"/>
      <c r="Q1148" s="166"/>
      <c r="S1148" s="166"/>
      <c r="T1148" s="163"/>
    </row>
    <row r="1149" ht="15.75" customHeight="1">
      <c r="A1149" s="130">
        <v>11088.0</v>
      </c>
      <c r="B1149" s="130">
        <v>2.0</v>
      </c>
      <c r="C1149" s="130">
        <v>0.8125</v>
      </c>
      <c r="D1149" s="162">
        <v>6.24</v>
      </c>
      <c r="E1149" s="162">
        <v>11.89</v>
      </c>
      <c r="F1149" s="162">
        <v>15.79</v>
      </c>
      <c r="G1149" s="162">
        <v>3.4320000000000004</v>
      </c>
      <c r="H1149" s="162">
        <v>7.134</v>
      </c>
      <c r="I1149" s="162">
        <v>4.737</v>
      </c>
      <c r="J1149" s="162">
        <v>3.43</v>
      </c>
      <c r="K1149" s="130">
        <v>170.0</v>
      </c>
      <c r="L1149" s="164"/>
      <c r="M1149" s="165"/>
      <c r="N1149" s="162"/>
      <c r="O1149" s="162"/>
      <c r="P1149" s="162"/>
      <c r="Q1149" s="166"/>
      <c r="S1149" s="166"/>
      <c r="T1149" s="163"/>
    </row>
    <row r="1150" ht="15.75" customHeight="1">
      <c r="A1150" s="130">
        <v>11089.0</v>
      </c>
      <c r="B1150" s="130">
        <v>3.75</v>
      </c>
      <c r="C1150" s="130">
        <v>0.625</v>
      </c>
      <c r="D1150" s="162">
        <v>9.78</v>
      </c>
      <c r="E1150" s="162">
        <v>17.81</v>
      </c>
      <c r="F1150" s="162">
        <v>23.11</v>
      </c>
      <c r="G1150" s="162">
        <v>5.3790000000000004</v>
      </c>
      <c r="H1150" s="162">
        <v>10.685999999999998</v>
      </c>
      <c r="I1150" s="162">
        <v>6.933000000000001</v>
      </c>
      <c r="J1150" s="162">
        <v>5.38</v>
      </c>
      <c r="K1150" s="130">
        <v>85.0</v>
      </c>
      <c r="L1150" s="164"/>
      <c r="M1150" s="165"/>
      <c r="N1150" s="162"/>
      <c r="O1150" s="162"/>
      <c r="P1150" s="162"/>
      <c r="Q1150" s="166"/>
      <c r="S1150" s="166"/>
      <c r="T1150" s="163"/>
    </row>
    <row r="1151" ht="15.75" customHeight="1">
      <c r="A1151" s="130">
        <v>11094.0</v>
      </c>
      <c r="B1151" s="130">
        <v>1.5</v>
      </c>
      <c r="C1151" s="130">
        <v>0.375</v>
      </c>
      <c r="D1151" s="162">
        <v>3.73</v>
      </c>
      <c r="E1151" s="162">
        <v>7.61</v>
      </c>
      <c r="F1151" s="162">
        <v>10.41</v>
      </c>
      <c r="G1151" s="162">
        <v>2.0515000000000003</v>
      </c>
      <c r="H1151" s="162">
        <v>4.566</v>
      </c>
      <c r="I1151" s="162">
        <v>3.1230000000000007</v>
      </c>
      <c r="J1151" s="162">
        <v>2.05</v>
      </c>
      <c r="K1151" s="130">
        <v>305.0</v>
      </c>
      <c r="L1151" s="164"/>
      <c r="M1151" s="165"/>
      <c r="N1151" s="162"/>
      <c r="O1151" s="162"/>
      <c r="P1151" s="162"/>
      <c r="Q1151" s="166"/>
      <c r="S1151" s="166"/>
      <c r="T1151" s="163"/>
    </row>
    <row r="1152" ht="15.75" customHeight="1">
      <c r="A1152" s="130">
        <v>11098.0</v>
      </c>
      <c r="B1152" s="130">
        <v>0.75</v>
      </c>
      <c r="C1152" s="130">
        <v>0.625</v>
      </c>
      <c r="D1152" s="162">
        <v>3.04</v>
      </c>
      <c r="E1152" s="162">
        <v>6.42</v>
      </c>
      <c r="F1152" s="162">
        <v>9.06</v>
      </c>
      <c r="G1152" s="162">
        <v>1.6720000000000002</v>
      </c>
      <c r="H1152" s="162">
        <v>3.852</v>
      </c>
      <c r="I1152" s="162">
        <v>2.7180000000000004</v>
      </c>
      <c r="J1152" s="162">
        <v>1.67</v>
      </c>
      <c r="K1152" s="130">
        <v>670.0</v>
      </c>
      <c r="L1152" s="164"/>
      <c r="M1152" s="165"/>
      <c r="N1152" s="162"/>
      <c r="O1152" s="162"/>
      <c r="P1152" s="162"/>
      <c r="Q1152" s="166"/>
      <c r="S1152" s="166"/>
      <c r="T1152" s="163"/>
    </row>
    <row r="1153" ht="15.75" customHeight="1">
      <c r="A1153" s="130">
        <v>11099.0</v>
      </c>
      <c r="B1153" s="130">
        <v>0.75</v>
      </c>
      <c r="C1153" s="130">
        <v>1.0</v>
      </c>
      <c r="D1153" s="162">
        <v>3.43</v>
      </c>
      <c r="E1153" s="162">
        <v>7.31</v>
      </c>
      <c r="F1153" s="162">
        <v>10.13</v>
      </c>
      <c r="G1153" s="162">
        <v>1.8865000000000003</v>
      </c>
      <c r="H1153" s="162">
        <v>4.385999999999999</v>
      </c>
      <c r="I1153" s="162">
        <v>3.0390000000000006</v>
      </c>
      <c r="J1153" s="162">
        <v>1.89</v>
      </c>
      <c r="K1153" s="130">
        <v>410.0</v>
      </c>
      <c r="L1153" s="164"/>
      <c r="M1153" s="165"/>
      <c r="N1153" s="162"/>
      <c r="O1153" s="162"/>
      <c r="P1153" s="162"/>
      <c r="Q1153" s="166"/>
      <c r="S1153" s="166"/>
      <c r="T1153" s="163"/>
    </row>
    <row r="1154" ht="15.75" customHeight="1">
      <c r="A1154" s="130">
        <v>11103.0</v>
      </c>
      <c r="B1154" s="130">
        <v>1.125</v>
      </c>
      <c r="C1154" s="130">
        <v>0.5625</v>
      </c>
      <c r="D1154" s="162">
        <v>3.08</v>
      </c>
      <c r="E1154" s="162">
        <v>6.14</v>
      </c>
      <c r="F1154" s="162">
        <v>8.43</v>
      </c>
      <c r="G1154" s="162">
        <v>1.6940000000000002</v>
      </c>
      <c r="H1154" s="162">
        <v>3.6839999999999997</v>
      </c>
      <c r="I1154" s="162">
        <v>2.5290000000000004</v>
      </c>
      <c r="J1154" s="162">
        <v>1.69</v>
      </c>
      <c r="K1154" s="130">
        <v>430.0</v>
      </c>
      <c r="L1154" s="164"/>
      <c r="M1154" s="165"/>
      <c r="N1154" s="162"/>
      <c r="O1154" s="162"/>
      <c r="P1154" s="162"/>
      <c r="Q1154" s="166"/>
      <c r="S1154" s="166"/>
      <c r="T1154" s="163"/>
    </row>
    <row r="1155" ht="15.75" customHeight="1">
      <c r="A1155" s="130">
        <v>11105.0</v>
      </c>
      <c r="B1155" s="130">
        <v>0.9375</v>
      </c>
      <c r="C1155" s="130">
        <v>1.0</v>
      </c>
      <c r="D1155" s="162">
        <v>3.95</v>
      </c>
      <c r="E1155" s="162">
        <v>7.36</v>
      </c>
      <c r="F1155" s="162">
        <v>9.87</v>
      </c>
      <c r="G1155" s="162">
        <v>2.1725000000000003</v>
      </c>
      <c r="H1155" s="162">
        <v>4.416</v>
      </c>
      <c r="I1155" s="162">
        <v>2.9610000000000003</v>
      </c>
      <c r="J1155" s="162">
        <v>2.17</v>
      </c>
      <c r="K1155" s="130">
        <v>360.0</v>
      </c>
      <c r="L1155" s="164"/>
      <c r="M1155" s="165"/>
      <c r="N1155" s="162"/>
      <c r="O1155" s="162"/>
      <c r="P1155" s="162"/>
      <c r="Q1155" s="166"/>
      <c r="S1155" s="166"/>
      <c r="T1155" s="163"/>
    </row>
    <row r="1156" ht="15.75" customHeight="1">
      <c r="A1156" s="130">
        <v>11106.0</v>
      </c>
      <c r="B1156" s="130">
        <v>0.75</v>
      </c>
      <c r="C1156" s="130">
        <v>0.625</v>
      </c>
      <c r="D1156" s="162">
        <v>3.04</v>
      </c>
      <c r="E1156" s="162">
        <v>6.42</v>
      </c>
      <c r="F1156" s="162">
        <v>9.06</v>
      </c>
      <c r="G1156" s="162">
        <v>1.6720000000000002</v>
      </c>
      <c r="H1156" s="162">
        <v>3.852</v>
      </c>
      <c r="I1156" s="162">
        <v>2.7180000000000004</v>
      </c>
      <c r="J1156" s="162">
        <v>1.67</v>
      </c>
      <c r="K1156" s="130">
        <v>490.0</v>
      </c>
      <c r="L1156" s="164"/>
      <c r="M1156" s="165"/>
      <c r="N1156" s="162"/>
      <c r="O1156" s="162"/>
      <c r="P1156" s="162"/>
      <c r="Q1156" s="166"/>
      <c r="S1156" s="166"/>
      <c r="T1156" s="163"/>
    </row>
    <row r="1157" ht="15.75" customHeight="1">
      <c r="A1157" s="130">
        <v>11107.0</v>
      </c>
      <c r="B1157" s="130">
        <v>0.75</v>
      </c>
      <c r="C1157" s="130">
        <v>1.0</v>
      </c>
      <c r="D1157" s="162">
        <v>3.43</v>
      </c>
      <c r="E1157" s="162">
        <v>7.31</v>
      </c>
      <c r="F1157" s="162">
        <v>10.13</v>
      </c>
      <c r="G1157" s="162">
        <v>1.8865000000000003</v>
      </c>
      <c r="H1157" s="162">
        <v>4.385999999999999</v>
      </c>
      <c r="I1157" s="162">
        <v>3.0390000000000006</v>
      </c>
      <c r="J1157" s="162">
        <v>1.89</v>
      </c>
      <c r="K1157" s="130">
        <v>470.0</v>
      </c>
      <c r="L1157" s="164"/>
      <c r="M1157" s="165"/>
      <c r="N1157" s="162"/>
      <c r="O1157" s="162"/>
      <c r="P1157" s="162"/>
      <c r="Q1157" s="166"/>
      <c r="S1157" s="166"/>
      <c r="T1157" s="163"/>
    </row>
    <row r="1158" ht="15.75" customHeight="1">
      <c r="A1158" s="130">
        <v>11108.0</v>
      </c>
      <c r="B1158" s="130">
        <v>0.75</v>
      </c>
      <c r="C1158" s="130">
        <v>0.625</v>
      </c>
      <c r="D1158" s="162">
        <v>3.19</v>
      </c>
      <c r="E1158" s="162">
        <v>5.98</v>
      </c>
      <c r="F1158" s="162">
        <v>8.37</v>
      </c>
      <c r="G1158" s="162">
        <v>1.7545000000000002</v>
      </c>
      <c r="H1158" s="162">
        <v>3.588</v>
      </c>
      <c r="I1158" s="162">
        <v>2.511</v>
      </c>
      <c r="J1158" s="162">
        <v>1.75</v>
      </c>
      <c r="K1158" s="130">
        <v>400.0</v>
      </c>
      <c r="L1158" s="164"/>
      <c r="M1158" s="165"/>
      <c r="N1158" s="162"/>
      <c r="O1158" s="162"/>
      <c r="P1158" s="162"/>
      <c r="Q1158" s="166"/>
      <c r="S1158" s="166"/>
      <c r="T1158" s="163"/>
    </row>
    <row r="1159" ht="15.75" customHeight="1">
      <c r="A1159" s="130">
        <v>11109.0</v>
      </c>
      <c r="B1159" s="130">
        <v>0.75</v>
      </c>
      <c r="C1159" s="130">
        <v>0.625</v>
      </c>
      <c r="D1159" s="162">
        <v>3.19</v>
      </c>
      <c r="E1159" s="162">
        <v>5.98</v>
      </c>
      <c r="F1159" s="162">
        <v>8.37</v>
      </c>
      <c r="G1159" s="162">
        <v>1.7545000000000002</v>
      </c>
      <c r="H1159" s="162">
        <v>3.588</v>
      </c>
      <c r="I1159" s="162">
        <v>2.511</v>
      </c>
      <c r="J1159" s="162">
        <v>1.75</v>
      </c>
      <c r="K1159" s="130">
        <v>400.0</v>
      </c>
      <c r="L1159" s="164"/>
      <c r="M1159" s="165"/>
      <c r="N1159" s="162"/>
      <c r="O1159" s="162"/>
      <c r="P1159" s="162"/>
      <c r="Q1159" s="166"/>
      <c r="S1159" s="166"/>
      <c r="T1159" s="163"/>
    </row>
    <row r="1160" ht="15.75" customHeight="1">
      <c r="A1160" s="130">
        <v>11111.0</v>
      </c>
      <c r="B1160" s="130">
        <v>1.625</v>
      </c>
      <c r="C1160" s="130">
        <v>1.0</v>
      </c>
      <c r="D1160" s="162">
        <v>5.32</v>
      </c>
      <c r="E1160" s="162">
        <v>10.53</v>
      </c>
      <c r="F1160" s="162">
        <v>14.21</v>
      </c>
      <c r="G1160" s="162">
        <v>2.9260000000000006</v>
      </c>
      <c r="H1160" s="162">
        <v>6.318</v>
      </c>
      <c r="I1160" s="162">
        <v>4.263000000000001</v>
      </c>
      <c r="J1160" s="162">
        <v>2.93</v>
      </c>
      <c r="K1160" s="130">
        <v>170.0</v>
      </c>
      <c r="L1160" s="164"/>
      <c r="M1160" s="165"/>
      <c r="N1160" s="162"/>
      <c r="O1160" s="162"/>
      <c r="P1160" s="162"/>
      <c r="Q1160" s="166"/>
      <c r="S1160" s="166"/>
      <c r="T1160" s="163"/>
    </row>
    <row r="1161" ht="15.75" customHeight="1">
      <c r="A1161" s="130">
        <v>11112.0</v>
      </c>
      <c r="B1161" s="130">
        <v>0.625</v>
      </c>
      <c r="C1161" s="130">
        <v>1.5</v>
      </c>
      <c r="D1161" s="162">
        <v>3.73</v>
      </c>
      <c r="E1161" s="162">
        <v>7.61</v>
      </c>
      <c r="F1161" s="162">
        <v>10.41</v>
      </c>
      <c r="G1161" s="162">
        <v>2.0515000000000003</v>
      </c>
      <c r="H1161" s="162">
        <v>4.566</v>
      </c>
      <c r="I1161" s="162">
        <v>3.1230000000000007</v>
      </c>
      <c r="J1161" s="162">
        <v>2.05</v>
      </c>
      <c r="K1161" s="130">
        <v>455.0</v>
      </c>
      <c r="L1161" s="164"/>
      <c r="M1161" s="165"/>
      <c r="N1161" s="162"/>
      <c r="O1161" s="162"/>
      <c r="P1161" s="162"/>
      <c r="Q1161" s="166"/>
      <c r="S1161" s="166"/>
      <c r="T1161" s="163"/>
    </row>
    <row r="1162" ht="15.75" customHeight="1">
      <c r="A1162" s="130">
        <v>11113.0</v>
      </c>
      <c r="B1162" s="130">
        <v>0.625</v>
      </c>
      <c r="C1162" s="130">
        <v>1.5</v>
      </c>
      <c r="D1162" s="162">
        <v>3.73</v>
      </c>
      <c r="E1162" s="162">
        <v>7.36</v>
      </c>
      <c r="F1162" s="162">
        <v>10.1</v>
      </c>
      <c r="G1162" s="162">
        <v>2.0515000000000003</v>
      </c>
      <c r="H1162" s="162">
        <v>4.416</v>
      </c>
      <c r="I1162" s="162">
        <v>3.0300000000000002</v>
      </c>
      <c r="J1162" s="162">
        <v>2.05</v>
      </c>
      <c r="K1162" s="130">
        <v>520.0</v>
      </c>
      <c r="L1162" s="164"/>
      <c r="M1162" s="165"/>
      <c r="N1162" s="162"/>
      <c r="O1162" s="162"/>
      <c r="P1162" s="162"/>
      <c r="Q1162" s="166"/>
      <c r="S1162" s="166"/>
      <c r="T1162" s="163"/>
    </row>
    <row r="1163" ht="15.75" customHeight="1">
      <c r="A1163" s="130">
        <v>11114.0</v>
      </c>
      <c r="B1163" s="130">
        <v>1.0</v>
      </c>
      <c r="C1163" s="130">
        <v>2.0</v>
      </c>
      <c r="D1163" s="162">
        <v>4.67</v>
      </c>
      <c r="E1163" s="162">
        <v>8.5</v>
      </c>
      <c r="F1163" s="162">
        <v>11.54</v>
      </c>
      <c r="G1163" s="162">
        <v>2.5685000000000002</v>
      </c>
      <c r="H1163" s="162">
        <v>5.1</v>
      </c>
      <c r="I1163" s="162">
        <v>3.462</v>
      </c>
      <c r="J1163" s="162">
        <v>2.57</v>
      </c>
      <c r="K1163" s="130">
        <v>320.0</v>
      </c>
      <c r="L1163" s="164"/>
      <c r="M1163" s="165"/>
      <c r="N1163" s="162"/>
      <c r="O1163" s="162"/>
      <c r="P1163" s="162"/>
      <c r="Q1163" s="166"/>
      <c r="S1163" s="166"/>
      <c r="T1163" s="163"/>
    </row>
    <row r="1164" ht="15.75" customHeight="1">
      <c r="A1164" s="130">
        <v>11115.0</v>
      </c>
      <c r="B1164" s="130">
        <v>1.0</v>
      </c>
      <c r="C1164" s="130">
        <v>2.0</v>
      </c>
      <c r="D1164" s="162">
        <v>4.67</v>
      </c>
      <c r="E1164" s="162">
        <v>8.5</v>
      </c>
      <c r="F1164" s="162">
        <v>11.54</v>
      </c>
      <c r="G1164" s="162">
        <v>2.5685000000000002</v>
      </c>
      <c r="H1164" s="162">
        <v>5.1</v>
      </c>
      <c r="I1164" s="162">
        <v>3.462</v>
      </c>
      <c r="J1164" s="162">
        <v>2.57</v>
      </c>
      <c r="K1164" s="130">
        <v>260.0</v>
      </c>
      <c r="L1164" s="164"/>
      <c r="M1164" s="165"/>
      <c r="N1164" s="162"/>
      <c r="O1164" s="162"/>
      <c r="P1164" s="162"/>
      <c r="Q1164" s="166"/>
      <c r="S1164" s="166"/>
      <c r="T1164" s="163"/>
    </row>
    <row r="1165" ht="15.75" customHeight="1">
      <c r="A1165" s="130">
        <v>11117.0</v>
      </c>
      <c r="B1165" s="130">
        <v>1.25</v>
      </c>
      <c r="C1165" s="130">
        <v>0.4375</v>
      </c>
      <c r="D1165" s="162">
        <v>3.7</v>
      </c>
      <c r="E1165" s="162">
        <v>7.75</v>
      </c>
      <c r="F1165" s="162">
        <v>10.61</v>
      </c>
      <c r="G1165" s="162">
        <v>2.035</v>
      </c>
      <c r="H1165" s="162">
        <v>4.6499999999999995</v>
      </c>
      <c r="I1165" s="162">
        <v>3.1830000000000003</v>
      </c>
      <c r="J1165" s="162">
        <v>2.04</v>
      </c>
      <c r="K1165" s="130">
        <v>330.0</v>
      </c>
      <c r="L1165" s="164"/>
      <c r="M1165" s="165"/>
      <c r="N1165" s="162"/>
      <c r="O1165" s="162"/>
      <c r="P1165" s="162"/>
      <c r="Q1165" s="166"/>
      <c r="S1165" s="166"/>
      <c r="T1165" s="163"/>
    </row>
    <row r="1166" ht="15.75" customHeight="1">
      <c r="A1166" s="130">
        <v>11119.0</v>
      </c>
      <c r="B1166" s="130">
        <v>1.25</v>
      </c>
      <c r="C1166" s="130">
        <v>0.4375</v>
      </c>
      <c r="D1166" s="162">
        <v>3.7</v>
      </c>
      <c r="E1166" s="162">
        <v>7.75</v>
      </c>
      <c r="F1166" s="162">
        <v>10.61</v>
      </c>
      <c r="G1166" s="162">
        <v>2.035</v>
      </c>
      <c r="H1166" s="162">
        <v>4.6499999999999995</v>
      </c>
      <c r="I1166" s="162">
        <v>3.1830000000000003</v>
      </c>
      <c r="J1166" s="162">
        <v>2.04</v>
      </c>
      <c r="K1166" s="130">
        <v>350.0</v>
      </c>
      <c r="L1166" s="164"/>
      <c r="M1166" s="165"/>
      <c r="N1166" s="162"/>
      <c r="O1166" s="162"/>
      <c r="P1166" s="162"/>
      <c r="Q1166" s="166"/>
      <c r="S1166" s="166"/>
      <c r="T1166" s="163"/>
    </row>
    <row r="1167" ht="15.75" customHeight="1">
      <c r="A1167" s="130">
        <v>11121.0</v>
      </c>
      <c r="B1167" s="130">
        <v>1.25</v>
      </c>
      <c r="C1167" s="130">
        <v>1.0</v>
      </c>
      <c r="D1167" s="162">
        <v>5.0</v>
      </c>
      <c r="E1167" s="162">
        <v>9.94</v>
      </c>
      <c r="F1167" s="162">
        <v>13.53</v>
      </c>
      <c r="G1167" s="162">
        <v>2.75</v>
      </c>
      <c r="H1167" s="162">
        <v>5.9639999999999995</v>
      </c>
      <c r="I1167" s="162">
        <v>4.059</v>
      </c>
      <c r="J1167" s="162">
        <v>2.75</v>
      </c>
      <c r="K1167" s="130">
        <v>260.0</v>
      </c>
      <c r="L1167" s="164"/>
      <c r="M1167" s="165"/>
      <c r="N1167" s="162"/>
      <c r="O1167" s="162"/>
      <c r="P1167" s="162"/>
      <c r="Q1167" s="166"/>
      <c r="S1167" s="166"/>
      <c r="T1167" s="163"/>
    </row>
    <row r="1168" ht="15.75" customHeight="1">
      <c r="A1168" s="130">
        <v>11123.0</v>
      </c>
      <c r="B1168" s="130">
        <v>1.25</v>
      </c>
      <c r="C1168" s="130">
        <v>1.0</v>
      </c>
      <c r="D1168" s="162">
        <v>5.0</v>
      </c>
      <c r="E1168" s="162">
        <v>9.94</v>
      </c>
      <c r="F1168" s="162">
        <v>13.53</v>
      </c>
      <c r="G1168" s="162">
        <v>2.75</v>
      </c>
      <c r="H1168" s="162">
        <v>5.9639999999999995</v>
      </c>
      <c r="I1168" s="162">
        <v>4.059</v>
      </c>
      <c r="J1168" s="162">
        <v>2.75</v>
      </c>
      <c r="K1168" s="130">
        <v>260.0</v>
      </c>
      <c r="L1168" s="164"/>
      <c r="M1168" s="165"/>
      <c r="N1168" s="162"/>
      <c r="O1168" s="162"/>
      <c r="P1168" s="162"/>
      <c r="Q1168" s="166"/>
      <c r="S1168" s="166"/>
      <c r="T1168" s="163"/>
    </row>
    <row r="1169" ht="15.75" customHeight="1">
      <c r="A1169" s="130">
        <v>11125.0</v>
      </c>
      <c r="B1169" s="130">
        <v>1.875</v>
      </c>
      <c r="C1169" s="130">
        <v>0.75</v>
      </c>
      <c r="D1169" s="162">
        <v>5.65</v>
      </c>
      <c r="E1169" s="162">
        <v>11.13</v>
      </c>
      <c r="F1169" s="162">
        <v>14.82</v>
      </c>
      <c r="G1169" s="162">
        <v>3.1075000000000004</v>
      </c>
      <c r="H1169" s="162">
        <v>6.678</v>
      </c>
      <c r="I1169" s="162">
        <v>4.446000000000001</v>
      </c>
      <c r="J1169" s="162">
        <v>3.11</v>
      </c>
      <c r="K1169" s="130">
        <v>225.0</v>
      </c>
      <c r="L1169" s="164"/>
      <c r="M1169" s="165"/>
      <c r="N1169" s="162"/>
      <c r="O1169" s="162"/>
      <c r="P1169" s="162"/>
      <c r="Q1169" s="166"/>
      <c r="S1169" s="166"/>
      <c r="T1169" s="163"/>
    </row>
    <row r="1170" ht="15.75" customHeight="1">
      <c r="A1170" s="130">
        <v>11126.0</v>
      </c>
      <c r="B1170" s="130">
        <v>1.875</v>
      </c>
      <c r="C1170" s="130">
        <v>0.75</v>
      </c>
      <c r="D1170" s="162">
        <v>5.65</v>
      </c>
      <c r="E1170" s="162">
        <v>11.13</v>
      </c>
      <c r="F1170" s="162">
        <v>14.82</v>
      </c>
      <c r="G1170" s="162">
        <v>3.1075000000000004</v>
      </c>
      <c r="H1170" s="162">
        <v>6.678</v>
      </c>
      <c r="I1170" s="162">
        <v>4.446000000000001</v>
      </c>
      <c r="J1170" s="162">
        <v>3.11</v>
      </c>
      <c r="K1170" s="130">
        <v>225.0</v>
      </c>
      <c r="L1170" s="164"/>
      <c r="M1170" s="165"/>
      <c r="N1170" s="162"/>
      <c r="O1170" s="162"/>
      <c r="P1170" s="162"/>
      <c r="Q1170" s="166"/>
      <c r="S1170" s="166"/>
      <c r="T1170" s="163"/>
    </row>
    <row r="1171" ht="15.75" customHeight="1">
      <c r="A1171" s="130">
        <v>11127.0</v>
      </c>
      <c r="B1171" s="130">
        <v>1.875</v>
      </c>
      <c r="C1171" s="130">
        <v>0.75</v>
      </c>
      <c r="D1171" s="162">
        <v>5.65</v>
      </c>
      <c r="E1171" s="162">
        <v>11.13</v>
      </c>
      <c r="F1171" s="162">
        <v>14.82</v>
      </c>
      <c r="G1171" s="162">
        <v>3.1075000000000004</v>
      </c>
      <c r="H1171" s="162">
        <v>6.678</v>
      </c>
      <c r="I1171" s="162">
        <v>4.446000000000001</v>
      </c>
      <c r="J1171" s="162">
        <v>3.11</v>
      </c>
      <c r="K1171" s="130">
        <v>200.0</v>
      </c>
      <c r="L1171" s="164"/>
      <c r="M1171" s="165"/>
      <c r="N1171" s="162"/>
      <c r="O1171" s="162"/>
      <c r="P1171" s="162"/>
      <c r="Q1171" s="166"/>
      <c r="S1171" s="166"/>
      <c r="T1171" s="163"/>
    </row>
    <row r="1172" ht="15.75" customHeight="1">
      <c r="A1172" s="130">
        <v>11128.0</v>
      </c>
      <c r="B1172" s="130">
        <v>2.0</v>
      </c>
      <c r="C1172" s="130">
        <v>1.4375</v>
      </c>
      <c r="D1172" s="162">
        <v>2.92</v>
      </c>
      <c r="E1172" s="162">
        <v>6.33</v>
      </c>
      <c r="F1172" s="162">
        <v>8.8</v>
      </c>
      <c r="G1172" s="162">
        <v>1.606</v>
      </c>
      <c r="H1172" s="162">
        <v>3.798</v>
      </c>
      <c r="I1172" s="162">
        <v>2.6400000000000006</v>
      </c>
      <c r="J1172" s="162">
        <v>1.61</v>
      </c>
      <c r="K1172" s="130">
        <v>200.0</v>
      </c>
      <c r="L1172" s="164"/>
      <c r="M1172" s="165"/>
      <c r="N1172" s="162"/>
      <c r="O1172" s="162"/>
      <c r="P1172" s="162"/>
      <c r="Q1172" s="166"/>
      <c r="S1172" s="166"/>
      <c r="T1172" s="163"/>
    </row>
    <row r="1173" ht="15.75" customHeight="1">
      <c r="A1173" s="130">
        <v>11129.0</v>
      </c>
      <c r="B1173" s="130">
        <v>0.75</v>
      </c>
      <c r="C1173" s="130">
        <v>0.625</v>
      </c>
      <c r="D1173" s="162">
        <v>2.86</v>
      </c>
      <c r="E1173" s="162">
        <v>5.45</v>
      </c>
      <c r="F1173" s="162">
        <v>7.79</v>
      </c>
      <c r="G1173" s="162">
        <v>1.573</v>
      </c>
      <c r="H1173" s="162">
        <v>3.27</v>
      </c>
      <c r="I1173" s="162">
        <v>2.337</v>
      </c>
      <c r="J1173" s="162">
        <v>1.57</v>
      </c>
      <c r="K1173" s="130">
        <v>380.0</v>
      </c>
      <c r="L1173" s="164"/>
      <c r="M1173" s="165"/>
      <c r="N1173" s="162"/>
      <c r="O1173" s="162"/>
      <c r="P1173" s="162"/>
      <c r="Q1173" s="166"/>
      <c r="S1173" s="166"/>
      <c r="T1173" s="163"/>
    </row>
    <row r="1174" ht="15.75" customHeight="1">
      <c r="A1174" s="130">
        <v>11130.0</v>
      </c>
      <c r="B1174" s="130">
        <v>1.625</v>
      </c>
      <c r="C1174" s="130">
        <v>0.375</v>
      </c>
      <c r="D1174" s="162">
        <v>4.23</v>
      </c>
      <c r="E1174" s="162">
        <v>7.81</v>
      </c>
      <c r="F1174" s="162">
        <v>10.42</v>
      </c>
      <c r="G1174" s="162">
        <v>2.3265000000000002</v>
      </c>
      <c r="H1174" s="162">
        <v>4.686</v>
      </c>
      <c r="I1174" s="162">
        <v>3.1260000000000003</v>
      </c>
      <c r="J1174" s="162">
        <v>2.33</v>
      </c>
      <c r="K1174" s="130">
        <v>290.0</v>
      </c>
      <c r="L1174" s="164"/>
      <c r="M1174" s="165"/>
      <c r="N1174" s="162"/>
      <c r="O1174" s="162"/>
      <c r="P1174" s="162"/>
      <c r="Q1174" s="166"/>
      <c r="S1174" s="166"/>
      <c r="T1174" s="163"/>
    </row>
    <row r="1175" ht="15.75" customHeight="1">
      <c r="A1175" s="130">
        <v>11131.0</v>
      </c>
      <c r="B1175" s="130">
        <v>1.625</v>
      </c>
      <c r="C1175" s="130">
        <v>0.375</v>
      </c>
      <c r="D1175" s="162">
        <v>4.23</v>
      </c>
      <c r="E1175" s="162">
        <v>7.81</v>
      </c>
      <c r="F1175" s="162">
        <v>10.42</v>
      </c>
      <c r="G1175" s="162">
        <v>2.3265000000000002</v>
      </c>
      <c r="H1175" s="162">
        <v>4.686</v>
      </c>
      <c r="I1175" s="162">
        <v>3.1260000000000003</v>
      </c>
      <c r="J1175" s="162">
        <v>2.33</v>
      </c>
      <c r="K1175" s="130">
        <v>325.0</v>
      </c>
      <c r="L1175" s="164"/>
      <c r="M1175" s="165"/>
      <c r="N1175" s="162"/>
      <c r="O1175" s="162"/>
      <c r="P1175" s="162"/>
      <c r="Q1175" s="166"/>
      <c r="S1175" s="166"/>
      <c r="T1175" s="163"/>
    </row>
    <row r="1176" ht="15.75" customHeight="1">
      <c r="A1176" s="130">
        <v>11133.0</v>
      </c>
      <c r="B1176" s="130">
        <v>1.625</v>
      </c>
      <c r="C1176" s="130">
        <v>1.0</v>
      </c>
      <c r="D1176" s="162">
        <v>5.32</v>
      </c>
      <c r="E1176" s="162">
        <v>10.53</v>
      </c>
      <c r="F1176" s="162">
        <v>14.21</v>
      </c>
      <c r="G1176" s="162">
        <v>2.9260000000000006</v>
      </c>
      <c r="H1176" s="162">
        <v>6.318</v>
      </c>
      <c r="I1176" s="162">
        <v>4.263000000000001</v>
      </c>
      <c r="J1176" s="162">
        <v>2.93</v>
      </c>
      <c r="K1176" s="130">
        <v>160.0</v>
      </c>
      <c r="L1176" s="164"/>
      <c r="M1176" s="165"/>
      <c r="N1176" s="162"/>
      <c r="O1176" s="162"/>
      <c r="P1176" s="162"/>
      <c r="Q1176" s="166"/>
      <c r="S1176" s="166"/>
      <c r="T1176" s="163"/>
    </row>
    <row r="1177" ht="15.75" customHeight="1">
      <c r="A1177" s="130">
        <v>11134.0</v>
      </c>
      <c r="B1177" s="130">
        <v>1.0</v>
      </c>
      <c r="C1177" s="130">
        <v>2.5</v>
      </c>
      <c r="D1177" s="162">
        <v>6.78</v>
      </c>
      <c r="E1177" s="162">
        <v>12.51</v>
      </c>
      <c r="F1177" s="162">
        <v>16.25</v>
      </c>
      <c r="G1177" s="162">
        <v>3.7290000000000005</v>
      </c>
      <c r="H1177" s="162">
        <v>7.505999999999999</v>
      </c>
      <c r="I1177" s="162">
        <v>4.875000000000001</v>
      </c>
      <c r="J1177" s="162">
        <v>3.73</v>
      </c>
      <c r="K1177" s="130">
        <v>180.0</v>
      </c>
      <c r="L1177" s="164"/>
      <c r="M1177" s="165"/>
      <c r="N1177" s="162"/>
      <c r="O1177" s="162"/>
      <c r="P1177" s="162"/>
      <c r="Q1177" s="166"/>
      <c r="S1177" s="166"/>
      <c r="T1177" s="163"/>
    </row>
    <row r="1178" ht="15.75" customHeight="1">
      <c r="A1178" s="130">
        <v>11136.0</v>
      </c>
      <c r="B1178" s="130">
        <v>1.25</v>
      </c>
      <c r="C1178" s="130">
        <v>0.4375</v>
      </c>
      <c r="D1178" s="162">
        <v>2.32</v>
      </c>
      <c r="E1178" s="162">
        <v>4.97</v>
      </c>
      <c r="F1178" s="162">
        <v>6.87</v>
      </c>
      <c r="G1178" s="162">
        <v>1.276</v>
      </c>
      <c r="H1178" s="162">
        <v>2.9819999999999998</v>
      </c>
      <c r="I1178" s="162">
        <v>2.0610000000000004</v>
      </c>
      <c r="J1178" s="162">
        <v>1.28</v>
      </c>
      <c r="K1178" s="130">
        <v>400.0</v>
      </c>
      <c r="L1178" s="164"/>
      <c r="M1178" s="165"/>
      <c r="N1178" s="162"/>
      <c r="O1178" s="162"/>
      <c r="P1178" s="162"/>
      <c r="Q1178" s="166"/>
      <c r="S1178" s="166"/>
      <c r="T1178" s="163"/>
    </row>
    <row r="1179" ht="15.75" customHeight="1">
      <c r="A1179" s="130">
        <v>11137.0</v>
      </c>
      <c r="B1179" s="130">
        <v>0.75</v>
      </c>
      <c r="C1179" s="130">
        <v>1.125</v>
      </c>
      <c r="D1179" s="162">
        <v>2.68</v>
      </c>
      <c r="E1179" s="162">
        <v>5.67</v>
      </c>
      <c r="F1179" s="162">
        <v>7.88</v>
      </c>
      <c r="G1179" s="162">
        <v>1.4740000000000002</v>
      </c>
      <c r="H1179" s="162">
        <v>3.4019999999999997</v>
      </c>
      <c r="I1179" s="162">
        <v>2.3640000000000003</v>
      </c>
      <c r="J1179" s="162">
        <v>1.47</v>
      </c>
      <c r="K1179" s="130">
        <v>410.0</v>
      </c>
      <c r="L1179" s="164"/>
      <c r="M1179" s="165"/>
      <c r="N1179" s="162"/>
      <c r="O1179" s="162"/>
      <c r="P1179" s="162"/>
      <c r="Q1179" s="166"/>
      <c r="S1179" s="166"/>
      <c r="T1179" s="163"/>
    </row>
    <row r="1180" ht="15.75" customHeight="1">
      <c r="A1180" s="130">
        <v>11138.0</v>
      </c>
      <c r="B1180" s="130">
        <v>1.75</v>
      </c>
      <c r="C1180" s="130">
        <v>0.5625</v>
      </c>
      <c r="D1180" s="162">
        <v>3.67</v>
      </c>
      <c r="E1180" s="162">
        <v>6.88</v>
      </c>
      <c r="F1180" s="162">
        <v>9.27</v>
      </c>
      <c r="G1180" s="162">
        <v>2.0185</v>
      </c>
      <c r="H1180" s="162">
        <v>4.128</v>
      </c>
      <c r="I1180" s="162">
        <v>2.781</v>
      </c>
      <c r="J1180" s="162">
        <v>2.02</v>
      </c>
      <c r="K1180" s="130">
        <v>240.0</v>
      </c>
      <c r="L1180" s="164"/>
      <c r="M1180" s="165"/>
      <c r="N1180" s="162"/>
      <c r="O1180" s="162"/>
      <c r="P1180" s="162"/>
      <c r="Q1180" s="166"/>
      <c r="S1180" s="166"/>
      <c r="T1180" s="163"/>
    </row>
    <row r="1181" ht="15.75" customHeight="1">
      <c r="A1181" s="130">
        <v>11139.0</v>
      </c>
      <c r="B1181" s="130">
        <v>1.25</v>
      </c>
      <c r="C1181" s="130">
        <v>0.4375</v>
      </c>
      <c r="D1181" s="162">
        <v>2.32</v>
      </c>
      <c r="E1181" s="162">
        <v>4.97</v>
      </c>
      <c r="F1181" s="162">
        <v>6.87</v>
      </c>
      <c r="G1181" s="162">
        <v>1.276</v>
      </c>
      <c r="H1181" s="162">
        <v>2.9819999999999998</v>
      </c>
      <c r="I1181" s="162">
        <v>2.0610000000000004</v>
      </c>
      <c r="J1181" s="162">
        <v>1.28</v>
      </c>
      <c r="K1181" s="130">
        <v>420.0</v>
      </c>
      <c r="L1181" s="164"/>
      <c r="M1181" s="165"/>
      <c r="N1181" s="162"/>
      <c r="O1181" s="162"/>
      <c r="P1181" s="162"/>
      <c r="Q1181" s="166"/>
      <c r="S1181" s="166"/>
      <c r="T1181" s="163"/>
    </row>
    <row r="1182" ht="15.75" customHeight="1">
      <c r="A1182" s="130">
        <v>11140.0</v>
      </c>
      <c r="B1182" s="130">
        <v>0.75</v>
      </c>
      <c r="C1182" s="130">
        <v>1.125</v>
      </c>
      <c r="D1182" s="162">
        <v>2.68</v>
      </c>
      <c r="E1182" s="162">
        <v>5.67</v>
      </c>
      <c r="F1182" s="162">
        <v>7.88</v>
      </c>
      <c r="G1182" s="162">
        <v>1.4740000000000002</v>
      </c>
      <c r="H1182" s="162">
        <v>3.4019999999999997</v>
      </c>
      <c r="I1182" s="162">
        <v>2.3640000000000003</v>
      </c>
      <c r="J1182" s="162">
        <v>1.47</v>
      </c>
      <c r="K1182" s="130">
        <v>420.0</v>
      </c>
      <c r="L1182" s="164"/>
      <c r="M1182" s="165"/>
      <c r="N1182" s="162"/>
      <c r="O1182" s="162"/>
      <c r="P1182" s="162"/>
      <c r="Q1182" s="166"/>
      <c r="S1182" s="166"/>
      <c r="T1182" s="163"/>
    </row>
    <row r="1183" ht="15.75" customHeight="1">
      <c r="A1183" s="130">
        <v>11141.0</v>
      </c>
      <c r="B1183" s="130">
        <v>1.75</v>
      </c>
      <c r="C1183" s="130">
        <v>0.5625</v>
      </c>
      <c r="D1183" s="162">
        <v>3.67</v>
      </c>
      <c r="E1183" s="162">
        <v>6.88</v>
      </c>
      <c r="F1183" s="162">
        <v>9.27</v>
      </c>
      <c r="G1183" s="162">
        <v>2.0185</v>
      </c>
      <c r="H1183" s="162">
        <v>4.128</v>
      </c>
      <c r="I1183" s="162">
        <v>2.781</v>
      </c>
      <c r="J1183" s="162">
        <v>2.02</v>
      </c>
      <c r="K1183" s="130">
        <v>240.0</v>
      </c>
      <c r="L1183" s="164"/>
      <c r="M1183" s="165"/>
      <c r="N1183" s="162"/>
      <c r="O1183" s="162"/>
      <c r="P1183" s="162"/>
      <c r="Q1183" s="166"/>
      <c r="S1183" s="166"/>
      <c r="T1183" s="163"/>
    </row>
    <row r="1184" ht="15.75" customHeight="1">
      <c r="A1184" s="130">
        <v>11145.0</v>
      </c>
      <c r="B1184" s="130">
        <v>1.75</v>
      </c>
      <c r="C1184" s="130">
        <v>0.4375</v>
      </c>
      <c r="D1184" s="162">
        <v>3.57</v>
      </c>
      <c r="E1184" s="162">
        <v>6.69</v>
      </c>
      <c r="F1184" s="162">
        <v>9.1</v>
      </c>
      <c r="G1184" s="162">
        <v>1.9635</v>
      </c>
      <c r="H1184" s="162">
        <v>4.014</v>
      </c>
      <c r="I1184" s="162">
        <v>2.7300000000000004</v>
      </c>
      <c r="J1184" s="162">
        <v>1.96</v>
      </c>
      <c r="K1184" s="130">
        <v>310.0</v>
      </c>
      <c r="L1184" s="164"/>
      <c r="M1184" s="165"/>
      <c r="N1184" s="162"/>
      <c r="O1184" s="162"/>
      <c r="P1184" s="162"/>
      <c r="Q1184" s="166"/>
      <c r="S1184" s="166"/>
      <c r="T1184" s="163"/>
    </row>
    <row r="1185" ht="15.75" customHeight="1">
      <c r="A1185" s="130">
        <v>11146.0</v>
      </c>
      <c r="B1185" s="130">
        <v>1.75</v>
      </c>
      <c r="C1185" s="130">
        <v>0.4375</v>
      </c>
      <c r="D1185" s="162">
        <v>3.57</v>
      </c>
      <c r="E1185" s="162">
        <v>6.69</v>
      </c>
      <c r="F1185" s="162">
        <v>9.1</v>
      </c>
      <c r="G1185" s="162">
        <v>1.9635</v>
      </c>
      <c r="H1185" s="162">
        <v>4.014</v>
      </c>
      <c r="I1185" s="162">
        <v>2.7300000000000004</v>
      </c>
      <c r="J1185" s="162">
        <v>1.96</v>
      </c>
      <c r="K1185" s="130">
        <v>270.0</v>
      </c>
      <c r="L1185" s="164"/>
      <c r="M1185" s="165"/>
      <c r="N1185" s="162"/>
      <c r="O1185" s="162"/>
      <c r="P1185" s="162"/>
      <c r="Q1185" s="166"/>
      <c r="S1185" s="166"/>
      <c r="T1185" s="163"/>
    </row>
    <row r="1186" ht="15.75" customHeight="1">
      <c r="A1186" s="130">
        <v>11147.0</v>
      </c>
      <c r="B1186" s="130">
        <v>1.75</v>
      </c>
      <c r="C1186" s="130">
        <v>0.4375</v>
      </c>
      <c r="D1186" s="162">
        <v>3.57</v>
      </c>
      <c r="E1186" s="162">
        <v>6.69</v>
      </c>
      <c r="F1186" s="162">
        <v>9.1</v>
      </c>
      <c r="G1186" s="162">
        <v>1.9635</v>
      </c>
      <c r="H1186" s="162">
        <v>4.014</v>
      </c>
      <c r="I1186" s="162">
        <v>2.7300000000000004</v>
      </c>
      <c r="J1186" s="162">
        <v>1.96</v>
      </c>
      <c r="K1186" s="130">
        <v>300.0</v>
      </c>
      <c r="L1186" s="164"/>
      <c r="M1186" s="165"/>
      <c r="N1186" s="162"/>
      <c r="O1186" s="162"/>
      <c r="P1186" s="162"/>
      <c r="Q1186" s="166"/>
      <c r="S1186" s="166"/>
      <c r="T1186" s="163"/>
    </row>
    <row r="1187" ht="15.75" customHeight="1">
      <c r="A1187" s="130">
        <v>11148.0</v>
      </c>
      <c r="B1187" s="130">
        <v>1.75</v>
      </c>
      <c r="C1187" s="130">
        <v>0.4375</v>
      </c>
      <c r="D1187" s="162">
        <v>3.57</v>
      </c>
      <c r="E1187" s="162">
        <v>6.69</v>
      </c>
      <c r="F1187" s="162">
        <v>9.1</v>
      </c>
      <c r="G1187" s="162">
        <v>1.9635</v>
      </c>
      <c r="H1187" s="162">
        <v>4.014</v>
      </c>
      <c r="I1187" s="162">
        <v>2.7300000000000004</v>
      </c>
      <c r="J1187" s="162">
        <v>1.96</v>
      </c>
      <c r="K1187" s="130">
        <v>300.0</v>
      </c>
      <c r="L1187" s="164"/>
      <c r="M1187" s="165"/>
      <c r="N1187" s="162"/>
      <c r="O1187" s="162"/>
      <c r="P1187" s="162"/>
      <c r="Q1187" s="166"/>
      <c r="S1187" s="166"/>
      <c r="T1187" s="163"/>
    </row>
    <row r="1188" ht="15.75" customHeight="1">
      <c r="A1188" s="130">
        <v>11149.0</v>
      </c>
      <c r="B1188" s="130">
        <v>1.75</v>
      </c>
      <c r="C1188" s="130">
        <v>0.4375</v>
      </c>
      <c r="D1188" s="162">
        <v>3.57</v>
      </c>
      <c r="E1188" s="162">
        <v>6.69</v>
      </c>
      <c r="F1188" s="162">
        <v>9.1</v>
      </c>
      <c r="G1188" s="162">
        <v>1.9635</v>
      </c>
      <c r="H1188" s="162">
        <v>4.014</v>
      </c>
      <c r="I1188" s="162">
        <v>2.7300000000000004</v>
      </c>
      <c r="J1188" s="162">
        <v>1.96</v>
      </c>
      <c r="K1188" s="130">
        <v>340.0</v>
      </c>
      <c r="L1188" s="164"/>
      <c r="M1188" s="165"/>
      <c r="N1188" s="162"/>
      <c r="O1188" s="162"/>
      <c r="P1188" s="162"/>
      <c r="Q1188" s="166"/>
      <c r="S1188" s="166"/>
      <c r="T1188" s="163"/>
    </row>
    <row r="1189" ht="15.75" customHeight="1">
      <c r="A1189" s="130">
        <v>11150.0</v>
      </c>
      <c r="B1189" s="130">
        <v>1.75</v>
      </c>
      <c r="C1189" s="130">
        <v>0.4375</v>
      </c>
      <c r="D1189" s="162">
        <v>3.57</v>
      </c>
      <c r="E1189" s="162">
        <v>6.69</v>
      </c>
      <c r="F1189" s="162">
        <v>9.1</v>
      </c>
      <c r="G1189" s="162">
        <v>1.9635</v>
      </c>
      <c r="H1189" s="162">
        <v>4.014</v>
      </c>
      <c r="I1189" s="162">
        <v>2.7300000000000004</v>
      </c>
      <c r="J1189" s="162">
        <v>1.96</v>
      </c>
      <c r="K1189" s="130">
        <v>320.0</v>
      </c>
      <c r="L1189" s="164"/>
      <c r="M1189" s="165"/>
      <c r="N1189" s="162"/>
      <c r="O1189" s="162"/>
      <c r="P1189" s="162"/>
      <c r="Q1189" s="166"/>
      <c r="S1189" s="166"/>
      <c r="T1189" s="163"/>
    </row>
    <row r="1190" ht="15.75" customHeight="1">
      <c r="A1190" s="130">
        <v>11151.0</v>
      </c>
      <c r="B1190" s="130">
        <v>1.1875</v>
      </c>
      <c r="C1190" s="130">
        <v>0.625</v>
      </c>
      <c r="D1190" s="162">
        <v>2.27</v>
      </c>
      <c r="E1190" s="162">
        <v>4.97</v>
      </c>
      <c r="F1190" s="162">
        <v>6.79</v>
      </c>
      <c r="G1190" s="162">
        <v>1.2485000000000002</v>
      </c>
      <c r="H1190" s="162">
        <v>2.9819999999999998</v>
      </c>
      <c r="I1190" s="162">
        <v>2.0370000000000004</v>
      </c>
      <c r="J1190" s="162">
        <v>1.25</v>
      </c>
      <c r="K1190" s="130">
        <v>420.0</v>
      </c>
      <c r="L1190" s="164"/>
      <c r="M1190" s="165"/>
      <c r="N1190" s="162"/>
      <c r="O1190" s="162"/>
      <c r="P1190" s="162"/>
      <c r="Q1190" s="166"/>
      <c r="S1190" s="166"/>
      <c r="T1190" s="163"/>
    </row>
    <row r="1191" ht="15.75" customHeight="1">
      <c r="A1191" s="130">
        <v>11153.0</v>
      </c>
      <c r="B1191" s="130">
        <v>1.1875</v>
      </c>
      <c r="C1191" s="130">
        <v>0.625</v>
      </c>
      <c r="D1191" s="162">
        <v>2.27</v>
      </c>
      <c r="E1191" s="162">
        <v>4.97</v>
      </c>
      <c r="F1191" s="162">
        <v>6.79</v>
      </c>
      <c r="G1191" s="162">
        <v>1.2485000000000002</v>
      </c>
      <c r="H1191" s="162">
        <v>2.9819999999999998</v>
      </c>
      <c r="I1191" s="162">
        <v>2.0370000000000004</v>
      </c>
      <c r="J1191" s="162">
        <v>1.25</v>
      </c>
      <c r="K1191" s="130">
        <v>425.0</v>
      </c>
      <c r="L1191" s="164"/>
      <c r="M1191" s="165"/>
      <c r="N1191" s="162"/>
      <c r="O1191" s="162"/>
      <c r="P1191" s="162"/>
      <c r="Q1191" s="166"/>
      <c r="S1191" s="166"/>
      <c r="T1191" s="163"/>
    </row>
    <row r="1192" ht="15.75" customHeight="1">
      <c r="A1192" s="130">
        <v>11154.0</v>
      </c>
      <c r="B1192" s="130">
        <v>2.25</v>
      </c>
      <c r="C1192" s="130">
        <v>0.625</v>
      </c>
      <c r="D1192" s="162">
        <v>3.74</v>
      </c>
      <c r="E1192" s="162">
        <v>7.22</v>
      </c>
      <c r="F1192" s="162">
        <v>9.73</v>
      </c>
      <c r="G1192" s="162">
        <v>2.0570000000000004</v>
      </c>
      <c r="H1192" s="162">
        <v>4.332</v>
      </c>
      <c r="I1192" s="162">
        <v>2.9190000000000005</v>
      </c>
      <c r="J1192" s="162">
        <v>2.06</v>
      </c>
      <c r="K1192" s="130">
        <v>210.0</v>
      </c>
      <c r="L1192" s="164"/>
      <c r="M1192" s="165"/>
      <c r="N1192" s="162"/>
      <c r="O1192" s="162"/>
      <c r="P1192" s="162"/>
      <c r="Q1192" s="166"/>
      <c r="S1192" s="166"/>
      <c r="T1192" s="163"/>
    </row>
    <row r="1193" ht="15.75" customHeight="1">
      <c r="A1193" s="130">
        <v>11155.0</v>
      </c>
      <c r="B1193" s="130">
        <v>1.1875</v>
      </c>
      <c r="C1193" s="130">
        <v>0.625</v>
      </c>
      <c r="D1193" s="162">
        <v>2.27</v>
      </c>
      <c r="E1193" s="162">
        <v>4.97</v>
      </c>
      <c r="F1193" s="162">
        <v>6.79</v>
      </c>
      <c r="G1193" s="162">
        <v>1.2485000000000002</v>
      </c>
      <c r="H1193" s="162">
        <v>2.9819999999999998</v>
      </c>
      <c r="I1193" s="162">
        <v>2.0370000000000004</v>
      </c>
      <c r="J1193" s="162">
        <v>1.25</v>
      </c>
      <c r="K1193" s="130">
        <v>420.0</v>
      </c>
      <c r="L1193" s="164"/>
      <c r="M1193" s="165"/>
      <c r="N1193" s="162"/>
      <c r="O1193" s="162"/>
      <c r="P1193" s="162"/>
      <c r="Q1193" s="166"/>
      <c r="S1193" s="166"/>
      <c r="T1193" s="163"/>
    </row>
    <row r="1194" ht="15.75" customHeight="1">
      <c r="A1194" s="130">
        <v>11156.0</v>
      </c>
      <c r="B1194" s="130">
        <v>2.25</v>
      </c>
      <c r="C1194" s="130">
        <v>0.625</v>
      </c>
      <c r="D1194" s="162">
        <v>3.74</v>
      </c>
      <c r="E1194" s="162">
        <v>7.22</v>
      </c>
      <c r="F1194" s="162">
        <v>9.73</v>
      </c>
      <c r="G1194" s="162">
        <v>2.0570000000000004</v>
      </c>
      <c r="H1194" s="162">
        <v>4.332</v>
      </c>
      <c r="I1194" s="162">
        <v>2.9190000000000005</v>
      </c>
      <c r="J1194" s="162">
        <v>2.06</v>
      </c>
      <c r="K1194" s="130">
        <v>210.0</v>
      </c>
      <c r="L1194" s="164"/>
      <c r="M1194" s="165"/>
      <c r="N1194" s="162"/>
      <c r="O1194" s="162"/>
      <c r="P1194" s="162"/>
      <c r="Q1194" s="166"/>
      <c r="S1194" s="166"/>
      <c r="T1194" s="163"/>
    </row>
    <row r="1195" ht="15.75" customHeight="1">
      <c r="A1195" s="130">
        <v>11157.0</v>
      </c>
      <c r="B1195" s="130">
        <v>0.75</v>
      </c>
      <c r="C1195" s="130">
        <v>1.125</v>
      </c>
      <c r="D1195" s="162">
        <v>2.53</v>
      </c>
      <c r="E1195" s="162">
        <v>5.35</v>
      </c>
      <c r="F1195" s="162">
        <v>7.38</v>
      </c>
      <c r="G1195" s="162">
        <v>1.3915</v>
      </c>
      <c r="H1195" s="162">
        <v>3.2099999999999995</v>
      </c>
      <c r="I1195" s="162">
        <v>2.2140000000000004</v>
      </c>
      <c r="J1195" s="162">
        <v>1.39</v>
      </c>
      <c r="K1195" s="130">
        <v>470.0</v>
      </c>
      <c r="L1195" s="164"/>
      <c r="M1195" s="165"/>
      <c r="N1195" s="162"/>
      <c r="O1195" s="162"/>
      <c r="P1195" s="162"/>
      <c r="Q1195" s="166"/>
      <c r="S1195" s="166"/>
      <c r="T1195" s="163"/>
    </row>
    <row r="1196" ht="15.75" customHeight="1">
      <c r="A1196" s="130">
        <v>11159.0</v>
      </c>
      <c r="B1196" s="130">
        <v>0.75</v>
      </c>
      <c r="C1196" s="130">
        <v>1.125</v>
      </c>
      <c r="D1196" s="162">
        <v>2.53</v>
      </c>
      <c r="E1196" s="162">
        <v>5.35</v>
      </c>
      <c r="F1196" s="162">
        <v>7.38</v>
      </c>
      <c r="G1196" s="162">
        <v>1.3915</v>
      </c>
      <c r="H1196" s="162">
        <v>3.2099999999999995</v>
      </c>
      <c r="I1196" s="162">
        <v>2.2140000000000004</v>
      </c>
      <c r="J1196" s="162">
        <v>1.39</v>
      </c>
      <c r="K1196" s="130">
        <v>450.0</v>
      </c>
      <c r="L1196" s="164"/>
      <c r="M1196" s="165"/>
      <c r="N1196" s="162"/>
      <c r="O1196" s="162"/>
      <c r="P1196" s="162"/>
      <c r="Q1196" s="166"/>
      <c r="S1196" s="166"/>
      <c r="T1196" s="163"/>
    </row>
    <row r="1197" ht="15.75" customHeight="1">
      <c r="A1197" s="130">
        <v>11160.0</v>
      </c>
      <c r="B1197" s="130">
        <v>1.75</v>
      </c>
      <c r="C1197" s="130">
        <v>0.4375</v>
      </c>
      <c r="D1197" s="162">
        <v>3.31</v>
      </c>
      <c r="E1197" s="162">
        <v>6.41</v>
      </c>
      <c r="F1197" s="162">
        <v>8.69</v>
      </c>
      <c r="G1197" s="162">
        <v>1.8205000000000002</v>
      </c>
      <c r="H1197" s="162">
        <v>3.846</v>
      </c>
      <c r="I1197" s="162">
        <v>2.607</v>
      </c>
      <c r="J1197" s="162">
        <v>1.82</v>
      </c>
      <c r="K1197" s="130">
        <v>240.0</v>
      </c>
      <c r="L1197" s="164"/>
      <c r="M1197" s="165"/>
      <c r="N1197" s="162"/>
      <c r="O1197" s="162"/>
      <c r="P1197" s="162"/>
      <c r="Q1197" s="166"/>
      <c r="S1197" s="166"/>
      <c r="T1197" s="163"/>
    </row>
    <row r="1198" ht="15.75" customHeight="1">
      <c r="A1198" s="130">
        <v>11161.0</v>
      </c>
      <c r="B1198" s="130">
        <v>1.75</v>
      </c>
      <c r="C1198" s="130">
        <v>0.4375</v>
      </c>
      <c r="D1198" s="162">
        <v>3.31</v>
      </c>
      <c r="E1198" s="162">
        <v>6.41</v>
      </c>
      <c r="F1198" s="162">
        <v>8.69</v>
      </c>
      <c r="G1198" s="162">
        <v>1.8205000000000002</v>
      </c>
      <c r="H1198" s="162">
        <v>3.846</v>
      </c>
      <c r="I1198" s="162">
        <v>2.607</v>
      </c>
      <c r="J1198" s="162">
        <v>1.82</v>
      </c>
      <c r="K1198" s="130">
        <v>250.0</v>
      </c>
      <c r="L1198" s="164"/>
      <c r="M1198" s="165"/>
      <c r="N1198" s="162"/>
      <c r="O1198" s="162"/>
      <c r="P1198" s="162"/>
      <c r="Q1198" s="166"/>
      <c r="S1198" s="166"/>
      <c r="T1198" s="163"/>
    </row>
    <row r="1199" ht="15.75" customHeight="1">
      <c r="A1199" s="130">
        <v>11164.0</v>
      </c>
      <c r="B1199" s="130">
        <v>0.875</v>
      </c>
      <c r="C1199" s="130">
        <v>0.875</v>
      </c>
      <c r="D1199" s="162">
        <v>3.31</v>
      </c>
      <c r="E1199" s="162">
        <v>6.41</v>
      </c>
      <c r="F1199" s="162">
        <v>8.69</v>
      </c>
      <c r="G1199" s="162">
        <v>1.8205000000000002</v>
      </c>
      <c r="H1199" s="162">
        <v>3.846</v>
      </c>
      <c r="I1199" s="162">
        <v>2.607</v>
      </c>
      <c r="J1199" s="162">
        <v>1.82</v>
      </c>
      <c r="K1199" s="130">
        <v>285.0</v>
      </c>
      <c r="L1199" s="164"/>
      <c r="M1199" s="165"/>
      <c r="N1199" s="162"/>
      <c r="O1199" s="162"/>
      <c r="P1199" s="162"/>
      <c r="Q1199" s="166"/>
      <c r="S1199" s="166"/>
      <c r="T1199" s="163"/>
    </row>
    <row r="1200" ht="15.75" customHeight="1">
      <c r="A1200" s="130">
        <v>11165.0</v>
      </c>
      <c r="B1200" s="130">
        <v>0.5</v>
      </c>
      <c r="C1200" s="130">
        <v>0.8125</v>
      </c>
      <c r="D1200" s="162">
        <v>1.96</v>
      </c>
      <c r="E1200" s="162">
        <v>4.31</v>
      </c>
      <c r="F1200" s="162">
        <v>6.34</v>
      </c>
      <c r="G1200" s="162">
        <v>1.078</v>
      </c>
      <c r="H1200" s="162">
        <v>2.586</v>
      </c>
      <c r="I1200" s="162">
        <v>1.9020000000000001</v>
      </c>
      <c r="J1200" s="162">
        <v>1.08</v>
      </c>
      <c r="K1200" s="130">
        <v>1035.0</v>
      </c>
      <c r="L1200" s="164"/>
      <c r="M1200" s="165"/>
      <c r="N1200" s="162"/>
      <c r="O1200" s="162"/>
      <c r="P1200" s="162"/>
      <c r="Q1200" s="166"/>
      <c r="S1200" s="166"/>
      <c r="T1200" s="163"/>
    </row>
    <row r="1201" ht="15.75" customHeight="1">
      <c r="A1201" s="130">
        <v>11167.0</v>
      </c>
      <c r="B1201" s="130">
        <v>0.75</v>
      </c>
      <c r="C1201" s="130">
        <v>0.75</v>
      </c>
      <c r="D1201" s="162">
        <v>3.11</v>
      </c>
      <c r="E1201" s="162">
        <v>6.21</v>
      </c>
      <c r="F1201" s="162">
        <v>8.52</v>
      </c>
      <c r="G1201" s="162">
        <v>1.7105000000000001</v>
      </c>
      <c r="H1201" s="162">
        <v>3.726</v>
      </c>
      <c r="I1201" s="162">
        <v>2.556</v>
      </c>
      <c r="J1201" s="162">
        <v>1.71</v>
      </c>
      <c r="K1201" s="130">
        <v>340.0</v>
      </c>
      <c r="L1201" s="164"/>
      <c r="M1201" s="165"/>
      <c r="N1201" s="162"/>
      <c r="O1201" s="162"/>
      <c r="P1201" s="162"/>
      <c r="Q1201" s="166"/>
      <c r="S1201" s="166"/>
      <c r="T1201" s="163"/>
    </row>
    <row r="1202" ht="15.75" customHeight="1">
      <c r="A1202" s="130">
        <v>11168.0</v>
      </c>
      <c r="B1202" s="130">
        <v>0.75</v>
      </c>
      <c r="C1202" s="130">
        <v>0.75</v>
      </c>
      <c r="D1202" s="162">
        <v>3.11</v>
      </c>
      <c r="E1202" s="162">
        <v>6.21</v>
      </c>
      <c r="F1202" s="162">
        <v>8.52</v>
      </c>
      <c r="G1202" s="162">
        <v>1.7105000000000001</v>
      </c>
      <c r="H1202" s="162">
        <v>3.726</v>
      </c>
      <c r="I1202" s="162">
        <v>2.556</v>
      </c>
      <c r="J1202" s="162">
        <v>1.71</v>
      </c>
      <c r="K1202" s="130">
        <v>320.0</v>
      </c>
      <c r="L1202" s="164"/>
      <c r="M1202" s="165"/>
      <c r="N1202" s="162"/>
      <c r="O1202" s="162"/>
      <c r="P1202" s="162"/>
      <c r="Q1202" s="166"/>
      <c r="S1202" s="166"/>
      <c r="T1202" s="163"/>
    </row>
    <row r="1203" ht="15.75" customHeight="1">
      <c r="A1203" s="130">
        <v>11169.0</v>
      </c>
      <c r="B1203" s="130">
        <v>0.75</v>
      </c>
      <c r="C1203" s="130">
        <v>0.75</v>
      </c>
      <c r="D1203" s="162">
        <v>3.11</v>
      </c>
      <c r="E1203" s="162">
        <v>6.21</v>
      </c>
      <c r="F1203" s="162">
        <v>8.52</v>
      </c>
      <c r="G1203" s="162">
        <v>1.7105000000000001</v>
      </c>
      <c r="H1203" s="162">
        <v>3.726</v>
      </c>
      <c r="I1203" s="162">
        <v>2.556</v>
      </c>
      <c r="J1203" s="162">
        <v>1.71</v>
      </c>
      <c r="K1203" s="130">
        <v>370.0</v>
      </c>
      <c r="L1203" s="164"/>
      <c r="M1203" s="165"/>
      <c r="N1203" s="162"/>
      <c r="O1203" s="162"/>
      <c r="P1203" s="162"/>
      <c r="Q1203" s="166"/>
      <c r="S1203" s="166"/>
      <c r="T1203" s="163"/>
    </row>
    <row r="1204" ht="15.75" customHeight="1">
      <c r="A1204" s="130">
        <v>11170.0</v>
      </c>
      <c r="B1204" s="130">
        <v>0.75</v>
      </c>
      <c r="C1204" s="130">
        <v>1.375</v>
      </c>
      <c r="D1204" s="162">
        <v>4.6</v>
      </c>
      <c r="E1204" s="162">
        <v>8.5</v>
      </c>
      <c r="F1204" s="162">
        <v>11.51</v>
      </c>
      <c r="G1204" s="162">
        <v>2.53</v>
      </c>
      <c r="H1204" s="162">
        <v>5.1</v>
      </c>
      <c r="I1204" s="162">
        <v>3.4530000000000003</v>
      </c>
      <c r="J1204" s="162">
        <v>2.53</v>
      </c>
      <c r="K1204" s="130">
        <v>240.0</v>
      </c>
      <c r="L1204" s="164"/>
      <c r="M1204" s="165"/>
      <c r="N1204" s="162"/>
      <c r="O1204" s="162"/>
      <c r="P1204" s="162"/>
      <c r="Q1204" s="166"/>
      <c r="S1204" s="166"/>
      <c r="T1204" s="163"/>
    </row>
    <row r="1205" ht="15.75" customHeight="1">
      <c r="A1205" s="130">
        <v>11171.0</v>
      </c>
      <c r="B1205" s="130">
        <v>0.75</v>
      </c>
      <c r="C1205" s="130">
        <v>1.375</v>
      </c>
      <c r="D1205" s="162">
        <v>4.6</v>
      </c>
      <c r="E1205" s="162">
        <v>8.5</v>
      </c>
      <c r="F1205" s="162">
        <v>11.51</v>
      </c>
      <c r="G1205" s="162">
        <v>2.53</v>
      </c>
      <c r="H1205" s="162">
        <v>5.1</v>
      </c>
      <c r="I1205" s="162">
        <v>3.4530000000000003</v>
      </c>
      <c r="J1205" s="162">
        <v>2.53</v>
      </c>
      <c r="K1205" s="130">
        <v>230.0</v>
      </c>
      <c r="L1205" s="164"/>
      <c r="M1205" s="165"/>
      <c r="N1205" s="162"/>
      <c r="O1205" s="162"/>
      <c r="P1205" s="162"/>
      <c r="Q1205" s="166"/>
      <c r="S1205" s="166"/>
      <c r="T1205" s="163"/>
    </row>
    <row r="1206" ht="15.75" customHeight="1">
      <c r="A1206" s="130">
        <v>11172.0</v>
      </c>
      <c r="B1206" s="130">
        <v>0.75</v>
      </c>
      <c r="C1206" s="130">
        <v>1.375</v>
      </c>
      <c r="D1206" s="162">
        <v>4.6</v>
      </c>
      <c r="E1206" s="162">
        <v>8.5</v>
      </c>
      <c r="F1206" s="162">
        <v>11.51</v>
      </c>
      <c r="G1206" s="162">
        <v>2.53</v>
      </c>
      <c r="H1206" s="162">
        <v>5.1</v>
      </c>
      <c r="I1206" s="162">
        <v>3.4530000000000003</v>
      </c>
      <c r="J1206" s="162">
        <v>2.53</v>
      </c>
      <c r="K1206" s="130">
        <v>260.0</v>
      </c>
      <c r="L1206" s="164"/>
      <c r="M1206" s="165"/>
      <c r="N1206" s="162"/>
      <c r="O1206" s="162"/>
      <c r="P1206" s="162"/>
      <c r="Q1206" s="166"/>
      <c r="S1206" s="166"/>
      <c r="T1206" s="163"/>
    </row>
    <row r="1207" ht="15.75" customHeight="1">
      <c r="A1207" s="130">
        <v>11173.0</v>
      </c>
      <c r="B1207" s="130">
        <v>1.5</v>
      </c>
      <c r="C1207" s="130">
        <v>1.5625</v>
      </c>
      <c r="D1207" s="162">
        <v>5.8</v>
      </c>
      <c r="E1207" s="162">
        <v>10.61</v>
      </c>
      <c r="F1207" s="162">
        <v>13.81</v>
      </c>
      <c r="G1207" s="162">
        <v>3.19</v>
      </c>
      <c r="H1207" s="162">
        <v>6.366</v>
      </c>
      <c r="I1207" s="162">
        <v>4.143000000000001</v>
      </c>
      <c r="J1207" s="162">
        <v>3.19</v>
      </c>
      <c r="K1207" s="130">
        <v>120.0</v>
      </c>
      <c r="L1207" s="164"/>
      <c r="M1207" s="165"/>
      <c r="N1207" s="162"/>
      <c r="O1207" s="162"/>
      <c r="P1207" s="162"/>
      <c r="Q1207" s="166"/>
      <c r="S1207" s="166"/>
      <c r="T1207" s="163"/>
    </row>
    <row r="1208" ht="15.75" customHeight="1">
      <c r="A1208" s="130">
        <v>11174.0</v>
      </c>
      <c r="B1208" s="130">
        <v>1.5</v>
      </c>
      <c r="C1208" s="130">
        <v>1.5625</v>
      </c>
      <c r="D1208" s="162">
        <v>5.8</v>
      </c>
      <c r="E1208" s="162">
        <v>10.61</v>
      </c>
      <c r="F1208" s="162">
        <v>13.81</v>
      </c>
      <c r="G1208" s="162">
        <v>3.19</v>
      </c>
      <c r="H1208" s="162">
        <v>6.366</v>
      </c>
      <c r="I1208" s="162">
        <v>4.143000000000001</v>
      </c>
      <c r="J1208" s="162">
        <v>3.19</v>
      </c>
      <c r="K1208" s="130">
        <v>140.0</v>
      </c>
      <c r="L1208" s="164"/>
      <c r="M1208" s="165"/>
      <c r="N1208" s="162"/>
      <c r="O1208" s="162"/>
      <c r="P1208" s="162"/>
      <c r="Q1208" s="166"/>
      <c r="S1208" s="166"/>
      <c r="T1208" s="163"/>
    </row>
    <row r="1209" ht="15.75" customHeight="1">
      <c r="A1209" s="130">
        <v>11175.0</v>
      </c>
      <c r="B1209" s="130">
        <v>1.5</v>
      </c>
      <c r="C1209" s="130">
        <v>1.5625</v>
      </c>
      <c r="D1209" s="162">
        <v>5.8</v>
      </c>
      <c r="E1209" s="162">
        <v>10.64</v>
      </c>
      <c r="F1209" s="162">
        <v>13.53</v>
      </c>
      <c r="G1209" s="162">
        <v>3.19</v>
      </c>
      <c r="H1209" s="162">
        <v>6.384</v>
      </c>
      <c r="I1209" s="162">
        <v>4.059</v>
      </c>
      <c r="J1209" s="162">
        <v>3.19</v>
      </c>
      <c r="K1209" s="130">
        <v>120.0</v>
      </c>
      <c r="L1209" s="164"/>
      <c r="M1209" s="165"/>
      <c r="N1209" s="162"/>
      <c r="O1209" s="162"/>
      <c r="P1209" s="162"/>
      <c r="Q1209" s="166"/>
      <c r="S1209" s="166"/>
      <c r="T1209" s="163"/>
    </row>
    <row r="1210" ht="15.75" customHeight="1">
      <c r="A1210" s="130">
        <v>11176.0</v>
      </c>
      <c r="B1210" s="130">
        <v>1.75</v>
      </c>
      <c r="C1210" s="130">
        <v>0.5</v>
      </c>
      <c r="D1210" s="162">
        <v>4.51</v>
      </c>
      <c r="E1210" s="162">
        <v>8.37</v>
      </c>
      <c r="F1210" s="162">
        <v>11.2</v>
      </c>
      <c r="G1210" s="162">
        <v>2.4805</v>
      </c>
      <c r="H1210" s="162">
        <v>5.021999999999999</v>
      </c>
      <c r="I1210" s="162">
        <v>3.3600000000000003</v>
      </c>
      <c r="J1210" s="162">
        <v>2.48</v>
      </c>
      <c r="K1210" s="130">
        <v>285.0</v>
      </c>
      <c r="L1210" s="164"/>
      <c r="M1210" s="165"/>
      <c r="N1210" s="162"/>
      <c r="O1210" s="162"/>
      <c r="P1210" s="162"/>
      <c r="Q1210" s="166"/>
      <c r="S1210" s="166"/>
      <c r="T1210" s="163"/>
    </row>
    <row r="1211" ht="15.75" customHeight="1">
      <c r="A1211" s="130">
        <v>11177.0</v>
      </c>
      <c r="B1211" s="130">
        <v>1.75</v>
      </c>
      <c r="C1211" s="130">
        <v>0.5</v>
      </c>
      <c r="D1211" s="162">
        <v>4.51</v>
      </c>
      <c r="E1211" s="162">
        <v>8.37</v>
      </c>
      <c r="F1211" s="162">
        <v>11.2</v>
      </c>
      <c r="G1211" s="162">
        <v>2.4805</v>
      </c>
      <c r="H1211" s="162">
        <v>5.021999999999999</v>
      </c>
      <c r="I1211" s="162">
        <v>3.3600000000000003</v>
      </c>
      <c r="J1211" s="162">
        <v>2.48</v>
      </c>
      <c r="K1211" s="130">
        <v>275.0</v>
      </c>
      <c r="L1211" s="164"/>
      <c r="M1211" s="165"/>
      <c r="N1211" s="162"/>
      <c r="O1211" s="162"/>
      <c r="P1211" s="162"/>
      <c r="Q1211" s="166"/>
      <c r="S1211" s="166"/>
      <c r="T1211" s="163"/>
    </row>
    <row r="1212" ht="15.75" customHeight="1">
      <c r="A1212" s="130">
        <v>11179.0</v>
      </c>
      <c r="B1212" s="130">
        <v>2.25</v>
      </c>
      <c r="C1212" s="130">
        <v>0.625</v>
      </c>
      <c r="D1212" s="162">
        <v>6.5</v>
      </c>
      <c r="E1212" s="162">
        <v>11.69</v>
      </c>
      <c r="F1212" s="162">
        <v>15.12</v>
      </c>
      <c r="G1212" s="162">
        <v>3.575</v>
      </c>
      <c r="H1212" s="162">
        <v>7.013999999999999</v>
      </c>
      <c r="I1212" s="162">
        <v>4.5360000000000005</v>
      </c>
      <c r="J1212" s="162">
        <v>3.58</v>
      </c>
      <c r="K1212" s="130">
        <v>175.0</v>
      </c>
      <c r="L1212" s="164"/>
      <c r="M1212" s="165"/>
      <c r="N1212" s="162"/>
      <c r="O1212" s="162"/>
      <c r="P1212" s="162"/>
      <c r="Q1212" s="166"/>
      <c r="S1212" s="166"/>
      <c r="T1212" s="163"/>
    </row>
    <row r="1213" ht="15.75" customHeight="1">
      <c r="A1213" s="130">
        <v>11191.0</v>
      </c>
      <c r="B1213" s="130">
        <v>0.75</v>
      </c>
      <c r="C1213" s="130">
        <v>0.75</v>
      </c>
      <c r="D1213" s="162">
        <v>3.08</v>
      </c>
      <c r="E1213" s="162">
        <v>6.14</v>
      </c>
      <c r="F1213" s="162">
        <v>8.46</v>
      </c>
      <c r="G1213" s="162">
        <v>1.6940000000000002</v>
      </c>
      <c r="H1213" s="162">
        <v>3.6839999999999997</v>
      </c>
      <c r="I1213" s="162">
        <v>2.5380000000000007</v>
      </c>
      <c r="J1213" s="162">
        <v>1.69</v>
      </c>
      <c r="K1213" s="130">
        <v>530.0</v>
      </c>
      <c r="L1213" s="164"/>
      <c r="M1213" s="165"/>
      <c r="N1213" s="162"/>
      <c r="O1213" s="162"/>
      <c r="P1213" s="162"/>
      <c r="Q1213" s="166"/>
      <c r="S1213" s="166"/>
      <c r="T1213" s="163"/>
    </row>
    <row r="1214" ht="15.75" customHeight="1">
      <c r="A1214" s="130">
        <v>11192.0</v>
      </c>
      <c r="B1214" s="130">
        <v>0.75</v>
      </c>
      <c r="C1214" s="130">
        <v>0.75</v>
      </c>
      <c r="D1214" s="162">
        <v>3.08</v>
      </c>
      <c r="E1214" s="162">
        <v>6.14</v>
      </c>
      <c r="F1214" s="162">
        <v>8.46</v>
      </c>
      <c r="G1214" s="162">
        <v>1.6940000000000002</v>
      </c>
      <c r="H1214" s="162">
        <v>3.6839999999999997</v>
      </c>
      <c r="I1214" s="162">
        <v>2.5380000000000007</v>
      </c>
      <c r="J1214" s="162">
        <v>1.69</v>
      </c>
      <c r="K1214" s="130">
        <v>570.0</v>
      </c>
      <c r="L1214" s="164"/>
      <c r="M1214" s="165"/>
      <c r="N1214" s="162"/>
      <c r="O1214" s="162"/>
      <c r="P1214" s="162"/>
      <c r="Q1214" s="166"/>
      <c r="S1214" s="166"/>
      <c r="T1214" s="163"/>
    </row>
    <row r="1215" ht="15.75" customHeight="1">
      <c r="A1215" s="130">
        <v>11193.0</v>
      </c>
      <c r="B1215" s="130">
        <v>0.75</v>
      </c>
      <c r="C1215" s="130">
        <v>0.75</v>
      </c>
      <c r="D1215" s="162">
        <v>3.08</v>
      </c>
      <c r="E1215" s="162">
        <v>6.14</v>
      </c>
      <c r="F1215" s="162">
        <v>8.46</v>
      </c>
      <c r="G1215" s="162">
        <v>1.6940000000000002</v>
      </c>
      <c r="H1215" s="162">
        <v>3.6839999999999997</v>
      </c>
      <c r="I1215" s="162">
        <v>2.5380000000000007</v>
      </c>
      <c r="J1215" s="162">
        <v>1.69</v>
      </c>
      <c r="K1215" s="130">
        <v>240.0</v>
      </c>
      <c r="L1215" s="164"/>
      <c r="M1215" s="165"/>
      <c r="N1215" s="162"/>
      <c r="O1215" s="162"/>
      <c r="P1215" s="162"/>
      <c r="Q1215" s="166"/>
      <c r="S1215" s="166"/>
      <c r="T1215" s="163"/>
    </row>
    <row r="1216" ht="15.75" customHeight="1">
      <c r="A1216" s="130">
        <v>11194.0</v>
      </c>
      <c r="B1216" s="130">
        <v>0.75</v>
      </c>
      <c r="C1216" s="130">
        <v>0.75</v>
      </c>
      <c r="D1216" s="162">
        <v>3.08</v>
      </c>
      <c r="E1216" s="162">
        <v>6.14</v>
      </c>
      <c r="F1216" s="162">
        <v>8.46</v>
      </c>
      <c r="G1216" s="162">
        <v>1.6940000000000002</v>
      </c>
      <c r="H1216" s="162">
        <v>3.6839999999999997</v>
      </c>
      <c r="I1216" s="162">
        <v>2.5380000000000007</v>
      </c>
      <c r="J1216" s="162">
        <v>1.69</v>
      </c>
      <c r="K1216" s="130">
        <v>470.0</v>
      </c>
      <c r="L1216" s="164"/>
      <c r="M1216" s="165"/>
      <c r="N1216" s="162"/>
      <c r="O1216" s="162"/>
      <c r="P1216" s="162"/>
      <c r="Q1216" s="166"/>
      <c r="S1216" s="166"/>
      <c r="T1216" s="163"/>
    </row>
    <row r="1217" ht="15.75" customHeight="1">
      <c r="A1217" s="130">
        <v>11195.0</v>
      </c>
      <c r="B1217" s="130">
        <v>0.75</v>
      </c>
      <c r="C1217" s="130">
        <v>0.75</v>
      </c>
      <c r="D1217" s="162">
        <v>3.08</v>
      </c>
      <c r="E1217" s="162">
        <v>6.14</v>
      </c>
      <c r="F1217" s="162">
        <v>8.46</v>
      </c>
      <c r="G1217" s="162">
        <v>1.6940000000000002</v>
      </c>
      <c r="H1217" s="162">
        <v>3.6839999999999997</v>
      </c>
      <c r="I1217" s="162">
        <v>2.5380000000000007</v>
      </c>
      <c r="J1217" s="162">
        <v>1.69</v>
      </c>
      <c r="K1217" s="130">
        <v>570.0</v>
      </c>
      <c r="L1217" s="164"/>
      <c r="M1217" s="165"/>
      <c r="N1217" s="162"/>
      <c r="O1217" s="162"/>
      <c r="P1217" s="162"/>
      <c r="Q1217" s="166"/>
      <c r="S1217" s="166"/>
      <c r="T1217" s="163"/>
    </row>
    <row r="1218" ht="15.75" customHeight="1">
      <c r="A1218" s="130">
        <v>11196.0</v>
      </c>
      <c r="B1218" s="130">
        <v>0.75</v>
      </c>
      <c r="C1218" s="130">
        <v>0.75</v>
      </c>
      <c r="D1218" s="162">
        <v>3.08</v>
      </c>
      <c r="E1218" s="162">
        <v>6.14</v>
      </c>
      <c r="F1218" s="162">
        <v>8.46</v>
      </c>
      <c r="G1218" s="162">
        <v>1.6940000000000002</v>
      </c>
      <c r="H1218" s="162">
        <v>3.6839999999999997</v>
      </c>
      <c r="I1218" s="162">
        <v>2.5380000000000007</v>
      </c>
      <c r="J1218" s="162">
        <v>1.69</v>
      </c>
      <c r="K1218" s="130">
        <v>510.0</v>
      </c>
      <c r="L1218" s="164"/>
      <c r="M1218" s="165"/>
      <c r="N1218" s="162"/>
      <c r="O1218" s="162"/>
      <c r="P1218" s="162"/>
      <c r="Q1218" s="166"/>
      <c r="S1218" s="166"/>
      <c r="T1218" s="163"/>
    </row>
    <row r="1219" ht="15.75" customHeight="1">
      <c r="A1219" s="130">
        <v>11197.0</v>
      </c>
      <c r="B1219" s="130">
        <v>0.75</v>
      </c>
      <c r="C1219" s="130">
        <v>0.75</v>
      </c>
      <c r="D1219" s="162">
        <v>3.08</v>
      </c>
      <c r="E1219" s="162">
        <v>6.14</v>
      </c>
      <c r="F1219" s="162">
        <v>8.46</v>
      </c>
      <c r="G1219" s="162">
        <v>1.6940000000000002</v>
      </c>
      <c r="H1219" s="162">
        <v>3.6839999999999997</v>
      </c>
      <c r="I1219" s="162">
        <v>2.5380000000000007</v>
      </c>
      <c r="J1219" s="162">
        <v>1.69</v>
      </c>
      <c r="K1219" s="130">
        <v>320.0</v>
      </c>
      <c r="L1219" s="164"/>
      <c r="M1219" s="165"/>
      <c r="N1219" s="162"/>
      <c r="O1219" s="162"/>
      <c r="P1219" s="162"/>
      <c r="Q1219" s="166"/>
      <c r="S1219" s="166"/>
      <c r="T1219" s="163"/>
    </row>
    <row r="1220" ht="15.75" customHeight="1">
      <c r="A1220" s="130">
        <v>11198.0</v>
      </c>
      <c r="B1220" s="130">
        <v>0.75</v>
      </c>
      <c r="C1220" s="130">
        <v>0.75</v>
      </c>
      <c r="D1220" s="162">
        <v>3.08</v>
      </c>
      <c r="E1220" s="162">
        <v>6.14</v>
      </c>
      <c r="F1220" s="162">
        <v>8.46</v>
      </c>
      <c r="G1220" s="162">
        <v>1.6940000000000002</v>
      </c>
      <c r="H1220" s="162">
        <v>3.6839999999999997</v>
      </c>
      <c r="I1220" s="162">
        <v>2.5380000000000007</v>
      </c>
      <c r="J1220" s="162">
        <v>1.69</v>
      </c>
      <c r="K1220" s="130">
        <v>470.0</v>
      </c>
      <c r="L1220" s="164"/>
      <c r="M1220" s="165"/>
      <c r="N1220" s="162"/>
      <c r="O1220" s="162"/>
      <c r="P1220" s="162"/>
      <c r="Q1220" s="166"/>
      <c r="S1220" s="166"/>
      <c r="T1220" s="163"/>
    </row>
    <row r="1221" ht="15.75" customHeight="1">
      <c r="A1221" s="130">
        <v>11199.0</v>
      </c>
      <c r="B1221" s="130">
        <v>1.625</v>
      </c>
      <c r="C1221" s="130">
        <v>0.375</v>
      </c>
      <c r="D1221" s="162">
        <v>4.23</v>
      </c>
      <c r="E1221" s="162">
        <v>7.81</v>
      </c>
      <c r="F1221" s="162">
        <v>10.42</v>
      </c>
      <c r="G1221" s="162">
        <v>2.3265000000000002</v>
      </c>
      <c r="H1221" s="162">
        <v>4.686</v>
      </c>
      <c r="I1221" s="162">
        <v>3.1260000000000003</v>
      </c>
      <c r="J1221" s="162">
        <v>2.33</v>
      </c>
      <c r="K1221" s="130">
        <v>375.0</v>
      </c>
      <c r="L1221" s="164"/>
      <c r="M1221" s="165"/>
      <c r="N1221" s="162"/>
      <c r="O1221" s="162"/>
      <c r="P1221" s="162"/>
      <c r="Q1221" s="166"/>
      <c r="S1221" s="166"/>
      <c r="T1221" s="163"/>
    </row>
    <row r="1222" ht="15.75" customHeight="1">
      <c r="A1222" s="130">
        <v>11200.0</v>
      </c>
      <c r="B1222" s="130">
        <v>1.625</v>
      </c>
      <c r="C1222" s="130">
        <v>0.375</v>
      </c>
      <c r="D1222" s="162">
        <v>4.23</v>
      </c>
      <c r="E1222" s="162">
        <v>7.81</v>
      </c>
      <c r="F1222" s="162">
        <v>10.42</v>
      </c>
      <c r="G1222" s="162">
        <v>2.3265000000000002</v>
      </c>
      <c r="H1222" s="162">
        <v>4.686</v>
      </c>
      <c r="I1222" s="162">
        <v>3.1260000000000003</v>
      </c>
      <c r="J1222" s="162">
        <v>2.33</v>
      </c>
      <c r="K1222" s="130">
        <v>300.0</v>
      </c>
      <c r="L1222" s="164"/>
      <c r="M1222" s="165"/>
      <c r="N1222" s="162"/>
      <c r="O1222" s="162"/>
      <c r="P1222" s="162"/>
      <c r="Q1222" s="166"/>
      <c r="S1222" s="166"/>
      <c r="T1222" s="163"/>
    </row>
    <row r="1223" ht="15.75" customHeight="1">
      <c r="A1223" s="130">
        <v>11201.0</v>
      </c>
      <c r="B1223" s="130">
        <v>1.625</v>
      </c>
      <c r="C1223" s="130">
        <v>0.375</v>
      </c>
      <c r="D1223" s="162">
        <v>4.23</v>
      </c>
      <c r="E1223" s="162">
        <v>7.81</v>
      </c>
      <c r="F1223" s="162">
        <v>10.42</v>
      </c>
      <c r="G1223" s="162">
        <v>2.3265000000000002</v>
      </c>
      <c r="H1223" s="162">
        <v>4.686</v>
      </c>
      <c r="I1223" s="162">
        <v>3.1260000000000003</v>
      </c>
      <c r="J1223" s="162">
        <v>2.33</v>
      </c>
      <c r="K1223" s="130">
        <v>395.0</v>
      </c>
      <c r="L1223" s="164"/>
      <c r="M1223" s="165"/>
      <c r="N1223" s="162"/>
      <c r="O1223" s="162"/>
      <c r="P1223" s="162"/>
      <c r="Q1223" s="166"/>
      <c r="S1223" s="166"/>
      <c r="T1223" s="163"/>
    </row>
    <row r="1224" ht="15.75" customHeight="1">
      <c r="A1224" s="130">
        <v>11202.0</v>
      </c>
      <c r="B1224" s="130">
        <v>1.625</v>
      </c>
      <c r="C1224" s="130">
        <v>0.375</v>
      </c>
      <c r="D1224" s="162">
        <v>4.23</v>
      </c>
      <c r="E1224" s="162">
        <v>7.81</v>
      </c>
      <c r="F1224" s="162">
        <v>10.42</v>
      </c>
      <c r="G1224" s="162">
        <v>2.3265000000000002</v>
      </c>
      <c r="H1224" s="162">
        <v>4.686</v>
      </c>
      <c r="I1224" s="162">
        <v>3.1260000000000003</v>
      </c>
      <c r="J1224" s="162">
        <v>2.33</v>
      </c>
      <c r="K1224" s="130">
        <v>325.0</v>
      </c>
      <c r="L1224" s="164"/>
      <c r="M1224" s="165"/>
      <c r="N1224" s="162"/>
      <c r="O1224" s="162"/>
      <c r="P1224" s="162"/>
      <c r="Q1224" s="166"/>
      <c r="S1224" s="166"/>
      <c r="T1224" s="163"/>
    </row>
    <row r="1225" ht="15.75" customHeight="1">
      <c r="A1225" s="130">
        <v>11203.0</v>
      </c>
      <c r="B1225" s="130">
        <v>1.625</v>
      </c>
      <c r="C1225" s="130">
        <v>0.375</v>
      </c>
      <c r="D1225" s="162">
        <v>4.23</v>
      </c>
      <c r="E1225" s="162">
        <v>7.81</v>
      </c>
      <c r="F1225" s="162">
        <v>10.42</v>
      </c>
      <c r="G1225" s="162">
        <v>2.3265000000000002</v>
      </c>
      <c r="H1225" s="162">
        <v>4.686</v>
      </c>
      <c r="I1225" s="162">
        <v>3.1260000000000003</v>
      </c>
      <c r="J1225" s="162">
        <v>2.33</v>
      </c>
      <c r="K1225" s="130">
        <v>360.0</v>
      </c>
      <c r="L1225" s="164"/>
      <c r="M1225" s="165"/>
      <c r="N1225" s="162"/>
      <c r="O1225" s="162"/>
      <c r="P1225" s="162"/>
      <c r="Q1225" s="166"/>
      <c r="S1225" s="166"/>
      <c r="T1225" s="163"/>
    </row>
    <row r="1226" ht="15.75" customHeight="1">
      <c r="A1226" s="130">
        <v>11204.0</v>
      </c>
      <c r="B1226" s="130">
        <v>1.75</v>
      </c>
      <c r="C1226" s="130">
        <v>0.5625</v>
      </c>
      <c r="D1226" s="162">
        <v>4.58</v>
      </c>
      <c r="E1226" s="162">
        <v>8.54</v>
      </c>
      <c r="F1226" s="162">
        <v>11.57</v>
      </c>
      <c r="G1226" s="162">
        <v>2.519</v>
      </c>
      <c r="H1226" s="162">
        <v>5.124</v>
      </c>
      <c r="I1226" s="162">
        <v>3.4710000000000005</v>
      </c>
      <c r="J1226" s="162">
        <v>2.52</v>
      </c>
      <c r="K1226" s="130">
        <v>260.0</v>
      </c>
      <c r="L1226" s="164"/>
      <c r="M1226" s="165"/>
      <c r="N1226" s="162"/>
      <c r="O1226" s="162"/>
      <c r="P1226" s="162"/>
      <c r="Q1226" s="166"/>
      <c r="S1226" s="166"/>
      <c r="T1226" s="163"/>
    </row>
    <row r="1227" ht="15.75" customHeight="1">
      <c r="A1227" s="130">
        <v>11205.0</v>
      </c>
      <c r="B1227" s="130">
        <v>1.75</v>
      </c>
      <c r="C1227" s="130">
        <v>0.5625</v>
      </c>
      <c r="D1227" s="162">
        <v>4.58</v>
      </c>
      <c r="E1227" s="162">
        <v>8.54</v>
      </c>
      <c r="F1227" s="162">
        <v>11.57</v>
      </c>
      <c r="G1227" s="162">
        <v>2.519</v>
      </c>
      <c r="H1227" s="162">
        <v>5.124</v>
      </c>
      <c r="I1227" s="162">
        <v>3.4710000000000005</v>
      </c>
      <c r="J1227" s="162">
        <v>2.52</v>
      </c>
      <c r="K1227" s="130">
        <v>260.0</v>
      </c>
      <c r="L1227" s="164"/>
      <c r="M1227" s="165"/>
      <c r="N1227" s="162"/>
      <c r="O1227" s="162"/>
      <c r="P1227" s="162"/>
      <c r="Q1227" s="166"/>
      <c r="S1227" s="166"/>
      <c r="T1227" s="163"/>
    </row>
    <row r="1228" ht="15.75" customHeight="1">
      <c r="A1228" s="130">
        <v>11206.0</v>
      </c>
      <c r="B1228" s="130">
        <v>1.75</v>
      </c>
      <c r="C1228" s="130">
        <v>0.5625</v>
      </c>
      <c r="D1228" s="162">
        <v>4.58</v>
      </c>
      <c r="E1228" s="162">
        <v>8.54</v>
      </c>
      <c r="F1228" s="162">
        <v>11.57</v>
      </c>
      <c r="G1228" s="162">
        <v>2.519</v>
      </c>
      <c r="H1228" s="162">
        <v>5.124</v>
      </c>
      <c r="I1228" s="162">
        <v>3.4710000000000005</v>
      </c>
      <c r="J1228" s="162">
        <v>2.52</v>
      </c>
      <c r="K1228" s="130">
        <v>350.0</v>
      </c>
      <c r="L1228" s="164"/>
      <c r="M1228" s="165"/>
      <c r="N1228" s="162"/>
      <c r="O1228" s="162"/>
      <c r="P1228" s="162"/>
      <c r="Q1228" s="166"/>
      <c r="S1228" s="166"/>
      <c r="T1228" s="163"/>
    </row>
    <row r="1229" ht="15.75" customHeight="1">
      <c r="A1229" s="130">
        <v>11207.0</v>
      </c>
      <c r="B1229" s="130">
        <v>1.75</v>
      </c>
      <c r="C1229" s="130">
        <v>0.5625</v>
      </c>
      <c r="D1229" s="162">
        <v>4.58</v>
      </c>
      <c r="E1229" s="162">
        <v>8.54</v>
      </c>
      <c r="F1229" s="162">
        <v>11.57</v>
      </c>
      <c r="G1229" s="162">
        <v>2.519</v>
      </c>
      <c r="H1229" s="162">
        <v>5.124</v>
      </c>
      <c r="I1229" s="162">
        <v>3.4710000000000005</v>
      </c>
      <c r="J1229" s="162">
        <v>2.52</v>
      </c>
      <c r="K1229" s="130">
        <v>350.0</v>
      </c>
      <c r="L1229" s="164"/>
      <c r="M1229" s="165"/>
      <c r="N1229" s="162"/>
      <c r="O1229" s="162"/>
      <c r="P1229" s="162"/>
      <c r="Q1229" s="166"/>
      <c r="S1229" s="166"/>
      <c r="T1229" s="163"/>
    </row>
    <row r="1230" ht="15.75" customHeight="1">
      <c r="A1230" s="130">
        <v>11208.0</v>
      </c>
      <c r="B1230" s="130">
        <v>2.75</v>
      </c>
      <c r="C1230" s="130">
        <v>0.4375</v>
      </c>
      <c r="D1230" s="162">
        <v>6.92</v>
      </c>
      <c r="E1230" s="162">
        <v>12.48</v>
      </c>
      <c r="F1230" s="162">
        <v>16.18</v>
      </c>
      <c r="G1230" s="162">
        <v>3.806</v>
      </c>
      <c r="H1230" s="162">
        <v>7.4879999999999995</v>
      </c>
      <c r="I1230" s="162">
        <v>4.854000000000001</v>
      </c>
      <c r="J1230" s="162">
        <v>3.81</v>
      </c>
      <c r="K1230" s="130">
        <v>215.0</v>
      </c>
      <c r="L1230" s="164"/>
      <c r="M1230" s="165"/>
      <c r="N1230" s="162"/>
      <c r="O1230" s="162"/>
      <c r="P1230" s="162"/>
      <c r="Q1230" s="166"/>
      <c r="S1230" s="166"/>
      <c r="T1230" s="163"/>
    </row>
    <row r="1231" ht="15.75" customHeight="1">
      <c r="A1231" s="130">
        <v>11209.0</v>
      </c>
      <c r="B1231" s="130">
        <v>2.75</v>
      </c>
      <c r="C1231" s="130">
        <v>0.4375</v>
      </c>
      <c r="D1231" s="162">
        <v>6.92</v>
      </c>
      <c r="E1231" s="162">
        <v>12.48</v>
      </c>
      <c r="F1231" s="162">
        <v>16.18</v>
      </c>
      <c r="G1231" s="162">
        <v>3.806</v>
      </c>
      <c r="H1231" s="162">
        <v>7.4879999999999995</v>
      </c>
      <c r="I1231" s="162">
        <v>4.854000000000001</v>
      </c>
      <c r="J1231" s="162">
        <v>3.81</v>
      </c>
      <c r="K1231" s="130">
        <v>210.0</v>
      </c>
      <c r="L1231" s="164"/>
      <c r="M1231" s="165"/>
      <c r="N1231" s="162"/>
      <c r="O1231" s="162"/>
      <c r="P1231" s="162"/>
      <c r="Q1231" s="166"/>
      <c r="S1231" s="166"/>
      <c r="T1231" s="163"/>
    </row>
    <row r="1232" ht="15.75" customHeight="1">
      <c r="A1232" s="130">
        <v>11210.0</v>
      </c>
      <c r="B1232" s="130">
        <v>2.75</v>
      </c>
      <c r="C1232" s="130">
        <v>0.4375</v>
      </c>
      <c r="D1232" s="162">
        <v>6.92</v>
      </c>
      <c r="E1232" s="162">
        <v>12.48</v>
      </c>
      <c r="F1232" s="162">
        <v>16.18</v>
      </c>
      <c r="G1232" s="162">
        <v>3.806</v>
      </c>
      <c r="H1232" s="162">
        <v>7.4879999999999995</v>
      </c>
      <c r="I1232" s="162">
        <v>4.854000000000001</v>
      </c>
      <c r="J1232" s="162">
        <v>3.81</v>
      </c>
      <c r="K1232" s="130">
        <v>215.0</v>
      </c>
      <c r="L1232" s="164"/>
      <c r="M1232" s="165"/>
      <c r="N1232" s="162"/>
      <c r="O1232" s="162"/>
      <c r="P1232" s="162"/>
      <c r="Q1232" s="166"/>
      <c r="S1232" s="166"/>
      <c r="T1232" s="163"/>
    </row>
    <row r="1233" ht="15.75" customHeight="1">
      <c r="A1233" s="130">
        <v>11212.0</v>
      </c>
      <c r="B1233" s="130">
        <v>0.75</v>
      </c>
      <c r="C1233" s="130">
        <v>0.75</v>
      </c>
      <c r="D1233" s="162">
        <v>3.11</v>
      </c>
      <c r="E1233" s="162">
        <v>6.21</v>
      </c>
      <c r="F1233" s="162">
        <v>8.52</v>
      </c>
      <c r="G1233" s="162">
        <v>1.7105000000000001</v>
      </c>
      <c r="H1233" s="162">
        <v>3.726</v>
      </c>
      <c r="I1233" s="162">
        <v>2.556</v>
      </c>
      <c r="J1233" s="162">
        <v>1.71</v>
      </c>
      <c r="K1233" s="130">
        <v>400.0</v>
      </c>
      <c r="L1233" s="164"/>
      <c r="M1233" s="165"/>
      <c r="N1233" s="162"/>
      <c r="O1233" s="162"/>
      <c r="P1233" s="162"/>
      <c r="Q1233" s="166"/>
      <c r="S1233" s="166"/>
      <c r="T1233" s="163"/>
    </row>
    <row r="1234" ht="15.75" customHeight="1">
      <c r="A1234" s="130">
        <v>11213.0</v>
      </c>
      <c r="B1234" s="130">
        <v>0.75</v>
      </c>
      <c r="C1234" s="130">
        <v>1.375</v>
      </c>
      <c r="D1234" s="162">
        <v>4.6</v>
      </c>
      <c r="E1234" s="162">
        <v>8.5</v>
      </c>
      <c r="F1234" s="162">
        <v>11.51</v>
      </c>
      <c r="G1234" s="162">
        <v>2.53</v>
      </c>
      <c r="H1234" s="162">
        <v>5.1</v>
      </c>
      <c r="I1234" s="162">
        <v>3.4530000000000003</v>
      </c>
      <c r="J1234" s="162">
        <v>2.53</v>
      </c>
      <c r="K1234" s="130">
        <v>360.0</v>
      </c>
      <c r="L1234" s="164"/>
      <c r="M1234" s="165"/>
      <c r="N1234" s="162"/>
      <c r="O1234" s="162"/>
      <c r="P1234" s="162"/>
      <c r="Q1234" s="166"/>
      <c r="S1234" s="166"/>
      <c r="T1234" s="163"/>
    </row>
    <row r="1235" ht="15.75" customHeight="1">
      <c r="A1235" s="130">
        <v>11214.0</v>
      </c>
      <c r="B1235" s="130">
        <v>1.5</v>
      </c>
      <c r="C1235" s="130">
        <v>1.5625</v>
      </c>
      <c r="D1235" s="162">
        <v>5.8</v>
      </c>
      <c r="E1235" s="162">
        <v>10.61</v>
      </c>
      <c r="F1235" s="162">
        <v>13.81</v>
      </c>
      <c r="G1235" s="162">
        <v>3.19</v>
      </c>
      <c r="H1235" s="162">
        <v>6.366</v>
      </c>
      <c r="I1235" s="162">
        <v>4.143000000000001</v>
      </c>
      <c r="J1235" s="162">
        <v>3.19</v>
      </c>
      <c r="K1235" s="130">
        <v>120.0</v>
      </c>
      <c r="L1235" s="164"/>
      <c r="M1235" s="165"/>
      <c r="N1235" s="162"/>
      <c r="O1235" s="162"/>
      <c r="P1235" s="162"/>
      <c r="Q1235" s="166"/>
      <c r="S1235" s="166"/>
      <c r="T1235" s="163"/>
    </row>
    <row r="1236" ht="15.75" customHeight="1">
      <c r="A1236" s="130">
        <v>11215.0</v>
      </c>
      <c r="B1236" s="130">
        <v>1.25</v>
      </c>
      <c r="C1236" s="130">
        <v>0.6875</v>
      </c>
      <c r="D1236" s="162">
        <v>4.34</v>
      </c>
      <c r="E1236" s="162">
        <v>8.12</v>
      </c>
      <c r="F1236" s="162">
        <v>10.68</v>
      </c>
      <c r="G1236" s="162">
        <v>2.387</v>
      </c>
      <c r="H1236" s="162">
        <v>4.871999999999999</v>
      </c>
      <c r="I1236" s="162">
        <v>3.204</v>
      </c>
      <c r="J1236" s="162">
        <v>2.39</v>
      </c>
      <c r="K1236" s="130">
        <v>380.0</v>
      </c>
      <c r="L1236" s="164"/>
      <c r="M1236" s="165"/>
      <c r="N1236" s="162"/>
      <c r="O1236" s="162"/>
      <c r="P1236" s="162"/>
      <c r="Q1236" s="166"/>
      <c r="S1236" s="166"/>
      <c r="T1236" s="163"/>
    </row>
    <row r="1237" ht="15.75" customHeight="1">
      <c r="A1237" s="130">
        <v>11216.0</v>
      </c>
      <c r="B1237" s="130">
        <v>2.0</v>
      </c>
      <c r="C1237" s="130">
        <v>0.6875</v>
      </c>
      <c r="D1237" s="162">
        <v>6.34</v>
      </c>
      <c r="E1237" s="162">
        <v>11.91</v>
      </c>
      <c r="F1237" s="162">
        <v>15.6</v>
      </c>
      <c r="G1237" s="162">
        <v>3.487</v>
      </c>
      <c r="H1237" s="162">
        <v>7.146</v>
      </c>
      <c r="I1237" s="162">
        <v>4.680000000000001</v>
      </c>
      <c r="J1237" s="162">
        <v>3.49</v>
      </c>
      <c r="K1237" s="130">
        <v>240.0</v>
      </c>
      <c r="L1237" s="164"/>
      <c r="M1237" s="165"/>
      <c r="N1237" s="162"/>
      <c r="O1237" s="162"/>
      <c r="P1237" s="162"/>
      <c r="Q1237" s="166"/>
      <c r="S1237" s="166"/>
      <c r="T1237" s="163"/>
    </row>
    <row r="1238" ht="15.75" customHeight="1">
      <c r="A1238" s="130">
        <v>11217.0</v>
      </c>
      <c r="B1238" s="130">
        <v>1.25</v>
      </c>
      <c r="C1238" s="130">
        <v>0.6875</v>
      </c>
      <c r="D1238" s="162">
        <v>4.34</v>
      </c>
      <c r="E1238" s="162">
        <v>8.12</v>
      </c>
      <c r="F1238" s="162">
        <v>10.68</v>
      </c>
      <c r="G1238" s="162">
        <v>2.387</v>
      </c>
      <c r="H1238" s="162">
        <v>4.871999999999999</v>
      </c>
      <c r="I1238" s="162">
        <v>3.204</v>
      </c>
      <c r="J1238" s="162">
        <v>2.39</v>
      </c>
      <c r="K1238" s="130">
        <v>350.0</v>
      </c>
      <c r="L1238" s="164"/>
      <c r="M1238" s="165"/>
      <c r="N1238" s="162"/>
      <c r="O1238" s="162"/>
      <c r="P1238" s="162"/>
      <c r="Q1238" s="166"/>
      <c r="S1238" s="166"/>
      <c r="T1238" s="163"/>
    </row>
    <row r="1239" ht="15.75" customHeight="1">
      <c r="A1239" s="130">
        <v>11218.0</v>
      </c>
      <c r="B1239" s="130">
        <v>2.0</v>
      </c>
      <c r="C1239" s="130">
        <v>0.6875</v>
      </c>
      <c r="D1239" s="162">
        <v>6.34</v>
      </c>
      <c r="E1239" s="162">
        <v>11.84</v>
      </c>
      <c r="F1239" s="162">
        <v>15.51</v>
      </c>
      <c r="G1239" s="162">
        <v>3.487</v>
      </c>
      <c r="H1239" s="162">
        <v>7.104</v>
      </c>
      <c r="I1239" s="162">
        <v>4.6530000000000005</v>
      </c>
      <c r="J1239" s="162">
        <v>3.49</v>
      </c>
      <c r="K1239" s="130">
        <v>230.0</v>
      </c>
      <c r="L1239" s="164"/>
      <c r="M1239" s="165"/>
      <c r="N1239" s="162"/>
      <c r="O1239" s="162"/>
      <c r="P1239" s="162"/>
      <c r="Q1239" s="166"/>
      <c r="S1239" s="166"/>
      <c r="T1239" s="163"/>
    </row>
    <row r="1240" ht="15.75" customHeight="1">
      <c r="A1240" s="130">
        <v>11219.0</v>
      </c>
      <c r="B1240" s="130">
        <v>1.25</v>
      </c>
      <c r="C1240" s="130">
        <v>0.6875</v>
      </c>
      <c r="D1240" s="162">
        <v>4.34</v>
      </c>
      <c r="E1240" s="162">
        <v>8.12</v>
      </c>
      <c r="F1240" s="162">
        <v>10.68</v>
      </c>
      <c r="G1240" s="162">
        <v>2.387</v>
      </c>
      <c r="H1240" s="162">
        <v>4.871999999999999</v>
      </c>
      <c r="I1240" s="162">
        <v>3.204</v>
      </c>
      <c r="J1240" s="162">
        <v>2.39</v>
      </c>
      <c r="K1240" s="130">
        <v>330.0</v>
      </c>
      <c r="L1240" s="164"/>
      <c r="M1240" s="165"/>
      <c r="N1240" s="162"/>
      <c r="O1240" s="162"/>
      <c r="P1240" s="162"/>
      <c r="Q1240" s="166"/>
      <c r="S1240" s="166"/>
      <c r="T1240" s="163"/>
    </row>
    <row r="1241" ht="15.75" customHeight="1">
      <c r="A1241" s="130">
        <v>11220.0</v>
      </c>
      <c r="B1241" s="130">
        <v>2.0</v>
      </c>
      <c r="C1241" s="130">
        <v>0.6875</v>
      </c>
      <c r="D1241" s="162">
        <v>6.34</v>
      </c>
      <c r="E1241" s="162">
        <v>11.84</v>
      </c>
      <c r="F1241" s="162">
        <v>15.51</v>
      </c>
      <c r="G1241" s="162">
        <v>3.487</v>
      </c>
      <c r="H1241" s="162">
        <v>7.104</v>
      </c>
      <c r="I1241" s="162">
        <v>4.6530000000000005</v>
      </c>
      <c r="J1241" s="162">
        <v>3.49</v>
      </c>
      <c r="K1241" s="130">
        <v>230.0</v>
      </c>
      <c r="L1241" s="164"/>
      <c r="M1241" s="165"/>
      <c r="N1241" s="162"/>
      <c r="O1241" s="162"/>
      <c r="P1241" s="162"/>
      <c r="Q1241" s="166"/>
      <c r="S1241" s="166"/>
      <c r="T1241" s="163"/>
    </row>
    <row r="1242" ht="15.75" customHeight="1">
      <c r="A1242" s="130">
        <v>11221.0</v>
      </c>
      <c r="B1242" s="130">
        <v>1.25</v>
      </c>
      <c r="C1242" s="130">
        <v>0.6875</v>
      </c>
      <c r="D1242" s="162">
        <v>4.34</v>
      </c>
      <c r="E1242" s="162">
        <v>8.12</v>
      </c>
      <c r="F1242" s="162">
        <v>10.68</v>
      </c>
      <c r="G1242" s="162">
        <v>2.387</v>
      </c>
      <c r="H1242" s="162">
        <v>4.871999999999999</v>
      </c>
      <c r="I1242" s="162">
        <v>3.204</v>
      </c>
      <c r="J1242" s="162">
        <v>2.39</v>
      </c>
      <c r="K1242" s="130">
        <v>300.0</v>
      </c>
      <c r="L1242" s="164"/>
      <c r="M1242" s="165"/>
      <c r="N1242" s="162"/>
      <c r="O1242" s="162"/>
      <c r="P1242" s="162"/>
      <c r="Q1242" s="166"/>
      <c r="S1242" s="166"/>
      <c r="T1242" s="163"/>
    </row>
    <row r="1243" ht="15.75" customHeight="1">
      <c r="A1243" s="130">
        <v>11222.0</v>
      </c>
      <c r="B1243" s="130">
        <v>2.0</v>
      </c>
      <c r="C1243" s="130">
        <v>0.6875</v>
      </c>
      <c r="D1243" s="162">
        <v>6.34</v>
      </c>
      <c r="E1243" s="162">
        <v>11.84</v>
      </c>
      <c r="F1243" s="162">
        <v>15.51</v>
      </c>
      <c r="G1243" s="162">
        <v>3.487</v>
      </c>
      <c r="H1243" s="162">
        <v>7.104</v>
      </c>
      <c r="I1243" s="162">
        <v>4.6530000000000005</v>
      </c>
      <c r="J1243" s="162">
        <v>3.49</v>
      </c>
      <c r="K1243" s="130">
        <v>220.0</v>
      </c>
      <c r="L1243" s="164"/>
      <c r="M1243" s="165"/>
      <c r="N1243" s="162"/>
      <c r="O1243" s="162"/>
      <c r="P1243" s="162"/>
      <c r="Q1243" s="166"/>
      <c r="S1243" s="166"/>
      <c r="T1243" s="163"/>
    </row>
    <row r="1244" ht="15.75" customHeight="1">
      <c r="A1244" s="130">
        <v>11223.0</v>
      </c>
      <c r="B1244" s="130">
        <v>0.75</v>
      </c>
      <c r="C1244" s="130">
        <v>0.9375</v>
      </c>
      <c r="D1244" s="162">
        <v>2.92</v>
      </c>
      <c r="E1244" s="162">
        <v>5.94</v>
      </c>
      <c r="F1244" s="162">
        <v>8.19</v>
      </c>
      <c r="G1244" s="162">
        <v>1.606</v>
      </c>
      <c r="H1244" s="162">
        <v>3.564</v>
      </c>
      <c r="I1244" s="162">
        <v>2.4570000000000003</v>
      </c>
      <c r="J1244" s="162">
        <v>1.61</v>
      </c>
      <c r="K1244" s="130">
        <v>560.0</v>
      </c>
      <c r="L1244" s="164"/>
      <c r="M1244" s="165"/>
      <c r="N1244" s="162"/>
      <c r="O1244" s="162"/>
      <c r="P1244" s="162"/>
      <c r="Q1244" s="166"/>
      <c r="S1244" s="166"/>
      <c r="T1244" s="163"/>
    </row>
    <row r="1245" ht="15.75" customHeight="1">
      <c r="A1245" s="130">
        <v>11224.0</v>
      </c>
      <c r="B1245" s="130">
        <v>0.75</v>
      </c>
      <c r="C1245" s="130">
        <v>0.9375</v>
      </c>
      <c r="D1245" s="162">
        <v>2.92</v>
      </c>
      <c r="E1245" s="162">
        <v>5.94</v>
      </c>
      <c r="F1245" s="162">
        <v>8.19</v>
      </c>
      <c r="G1245" s="162">
        <v>1.606</v>
      </c>
      <c r="H1245" s="162">
        <v>3.564</v>
      </c>
      <c r="I1245" s="162">
        <v>2.4570000000000003</v>
      </c>
      <c r="J1245" s="162">
        <v>1.61</v>
      </c>
      <c r="K1245" s="130">
        <v>555.0</v>
      </c>
      <c r="L1245" s="164"/>
      <c r="M1245" s="165"/>
      <c r="N1245" s="162"/>
      <c r="O1245" s="162"/>
      <c r="P1245" s="162"/>
      <c r="Q1245" s="166"/>
      <c r="S1245" s="166"/>
      <c r="T1245" s="163"/>
    </row>
    <row r="1246" ht="15.75" customHeight="1">
      <c r="A1246" s="130">
        <v>11225.0</v>
      </c>
      <c r="B1246" s="130">
        <v>1.125</v>
      </c>
      <c r="C1246" s="130">
        <v>0.625</v>
      </c>
      <c r="D1246" s="162">
        <v>3.21</v>
      </c>
      <c r="E1246" s="162">
        <v>6.33</v>
      </c>
      <c r="F1246" s="162">
        <v>8.63</v>
      </c>
      <c r="G1246" s="162">
        <v>1.7655</v>
      </c>
      <c r="H1246" s="162">
        <v>3.798</v>
      </c>
      <c r="I1246" s="162">
        <v>2.5890000000000004</v>
      </c>
      <c r="J1246" s="162">
        <v>1.77</v>
      </c>
      <c r="K1246" s="130">
        <v>380.0</v>
      </c>
      <c r="L1246" s="164"/>
      <c r="M1246" s="165"/>
      <c r="N1246" s="162"/>
      <c r="O1246" s="162"/>
      <c r="P1246" s="162"/>
      <c r="Q1246" s="166"/>
      <c r="S1246" s="166"/>
      <c r="T1246" s="163"/>
    </row>
    <row r="1247" ht="15.75" customHeight="1">
      <c r="A1247" s="130">
        <v>11226.0</v>
      </c>
      <c r="B1247" s="130">
        <v>1.125</v>
      </c>
      <c r="C1247" s="130">
        <v>0.625</v>
      </c>
      <c r="D1247" s="162">
        <v>3.21</v>
      </c>
      <c r="E1247" s="162">
        <v>6.33</v>
      </c>
      <c r="F1247" s="162">
        <v>8.63</v>
      </c>
      <c r="G1247" s="162">
        <v>1.7655</v>
      </c>
      <c r="H1247" s="162">
        <v>3.798</v>
      </c>
      <c r="I1247" s="162">
        <v>2.5890000000000004</v>
      </c>
      <c r="J1247" s="162">
        <v>1.77</v>
      </c>
      <c r="K1247" s="130">
        <v>260.0</v>
      </c>
      <c r="L1247" s="164"/>
      <c r="M1247" s="165"/>
      <c r="N1247" s="162"/>
      <c r="O1247" s="162"/>
      <c r="P1247" s="162"/>
      <c r="Q1247" s="166"/>
      <c r="S1247" s="166"/>
      <c r="T1247" s="163"/>
    </row>
    <row r="1248" ht="15.75" customHeight="1">
      <c r="A1248" s="130">
        <v>11227.0</v>
      </c>
      <c r="B1248" s="130">
        <v>1.625</v>
      </c>
      <c r="C1248" s="130">
        <v>0.9375</v>
      </c>
      <c r="D1248" s="162">
        <v>5.26</v>
      </c>
      <c r="E1248" s="162">
        <v>9.71</v>
      </c>
      <c r="F1248" s="162">
        <v>12.77</v>
      </c>
      <c r="G1248" s="162">
        <v>2.8930000000000002</v>
      </c>
      <c r="H1248" s="162">
        <v>5.8260000000000005</v>
      </c>
      <c r="I1248" s="162">
        <v>3.8310000000000004</v>
      </c>
      <c r="J1248" s="162">
        <v>2.89</v>
      </c>
      <c r="K1248" s="130">
        <v>180.0</v>
      </c>
      <c r="L1248" s="164"/>
      <c r="M1248" s="165"/>
      <c r="N1248" s="162"/>
      <c r="O1248" s="162"/>
      <c r="P1248" s="162"/>
      <c r="Q1248" s="166"/>
      <c r="S1248" s="166"/>
      <c r="T1248" s="163"/>
    </row>
    <row r="1249" ht="15.75" customHeight="1">
      <c r="A1249" s="130">
        <v>11228.0</v>
      </c>
      <c r="B1249" s="130">
        <v>1.625</v>
      </c>
      <c r="C1249" s="130">
        <v>0.9375</v>
      </c>
      <c r="D1249" s="162">
        <v>5.26</v>
      </c>
      <c r="E1249" s="162">
        <v>9.71</v>
      </c>
      <c r="F1249" s="162">
        <v>12.77</v>
      </c>
      <c r="G1249" s="162">
        <v>2.8930000000000002</v>
      </c>
      <c r="H1249" s="162">
        <v>5.8260000000000005</v>
      </c>
      <c r="I1249" s="162">
        <v>3.8310000000000004</v>
      </c>
      <c r="J1249" s="162">
        <v>2.89</v>
      </c>
      <c r="K1249" s="130">
        <v>185.0</v>
      </c>
      <c r="L1249" s="164"/>
      <c r="M1249" s="165"/>
      <c r="N1249" s="162"/>
      <c r="O1249" s="162"/>
      <c r="P1249" s="162"/>
      <c r="Q1249" s="166"/>
      <c r="S1249" s="166"/>
      <c r="T1249" s="163"/>
    </row>
    <row r="1250" ht="15.75" customHeight="1">
      <c r="A1250" s="130">
        <v>11229.0</v>
      </c>
      <c r="B1250" s="130">
        <v>1.375</v>
      </c>
      <c r="C1250" s="130">
        <v>0.5</v>
      </c>
      <c r="D1250" s="162">
        <v>3.64</v>
      </c>
      <c r="E1250" s="162">
        <v>6.85</v>
      </c>
      <c r="F1250" s="162">
        <v>9.27</v>
      </c>
      <c r="G1250" s="162">
        <v>2.0020000000000002</v>
      </c>
      <c r="H1250" s="162">
        <v>4.109999999999999</v>
      </c>
      <c r="I1250" s="162">
        <v>2.781</v>
      </c>
      <c r="J1250" s="162">
        <v>2.0</v>
      </c>
      <c r="K1250" s="130">
        <v>380.0</v>
      </c>
      <c r="L1250" s="164"/>
      <c r="M1250" s="165"/>
      <c r="N1250" s="162"/>
      <c r="O1250" s="162"/>
      <c r="P1250" s="162"/>
      <c r="Q1250" s="166"/>
      <c r="S1250" s="166"/>
      <c r="T1250" s="163"/>
    </row>
    <row r="1251" ht="15.75" customHeight="1">
      <c r="A1251" s="130">
        <v>11230.0</v>
      </c>
      <c r="B1251" s="130">
        <v>1.375</v>
      </c>
      <c r="C1251" s="130">
        <v>0.5</v>
      </c>
      <c r="D1251" s="162">
        <v>3.64</v>
      </c>
      <c r="E1251" s="162">
        <v>6.85</v>
      </c>
      <c r="F1251" s="162">
        <v>9.27</v>
      </c>
      <c r="G1251" s="162">
        <v>2.0020000000000002</v>
      </c>
      <c r="H1251" s="162">
        <v>4.109999999999999</v>
      </c>
      <c r="I1251" s="162">
        <v>2.781</v>
      </c>
      <c r="J1251" s="162">
        <v>2.0</v>
      </c>
      <c r="K1251" s="130">
        <v>380.0</v>
      </c>
      <c r="L1251" s="164"/>
      <c r="M1251" s="165"/>
      <c r="N1251" s="162"/>
      <c r="O1251" s="162"/>
      <c r="P1251" s="162"/>
      <c r="Q1251" s="166"/>
      <c r="S1251" s="166"/>
      <c r="T1251" s="163"/>
    </row>
    <row r="1252" ht="15.75" customHeight="1">
      <c r="A1252" s="130">
        <v>11234.0</v>
      </c>
      <c r="B1252" s="130">
        <v>1.25</v>
      </c>
      <c r="C1252" s="130">
        <v>0.375</v>
      </c>
      <c r="D1252" s="162">
        <v>2.8</v>
      </c>
      <c r="E1252" s="162">
        <v>5.94</v>
      </c>
      <c r="F1252" s="162">
        <v>8.19</v>
      </c>
      <c r="G1252" s="162">
        <v>1.54</v>
      </c>
      <c r="H1252" s="162">
        <v>3.564</v>
      </c>
      <c r="I1252" s="162">
        <v>2.4570000000000003</v>
      </c>
      <c r="J1252" s="162">
        <v>1.54</v>
      </c>
      <c r="K1252" s="130">
        <v>380.0</v>
      </c>
      <c r="L1252" s="164"/>
      <c r="M1252" s="165"/>
      <c r="N1252" s="162"/>
      <c r="O1252" s="162"/>
      <c r="P1252" s="162"/>
      <c r="Q1252" s="166"/>
      <c r="S1252" s="166"/>
      <c r="T1252" s="163"/>
    </row>
    <row r="1253" ht="15.75" customHeight="1">
      <c r="A1253" s="130">
        <v>11235.0</v>
      </c>
      <c r="B1253" s="130">
        <v>1.0</v>
      </c>
      <c r="C1253" s="130">
        <v>0.4375</v>
      </c>
      <c r="D1253" s="162">
        <v>3.71</v>
      </c>
      <c r="E1253" s="162">
        <v>7.69</v>
      </c>
      <c r="F1253" s="162">
        <v>10.6</v>
      </c>
      <c r="G1253" s="162">
        <v>2.0405</v>
      </c>
      <c r="H1253" s="162">
        <v>4.614</v>
      </c>
      <c r="I1253" s="162">
        <v>3.18</v>
      </c>
      <c r="J1253" s="162">
        <v>2.04</v>
      </c>
      <c r="K1253" s="130">
        <v>400.0</v>
      </c>
      <c r="L1253" s="164"/>
      <c r="M1253" s="165"/>
      <c r="N1253" s="162"/>
      <c r="O1253" s="162"/>
      <c r="P1253" s="162"/>
      <c r="Q1253" s="166"/>
      <c r="S1253" s="166"/>
      <c r="T1253" s="163"/>
    </row>
    <row r="1254" ht="15.75" customHeight="1">
      <c r="A1254" s="130">
        <v>11238.0</v>
      </c>
      <c r="B1254" s="130">
        <v>0.75</v>
      </c>
      <c r="C1254" s="130">
        <v>1.125</v>
      </c>
      <c r="D1254" s="162">
        <v>2.53</v>
      </c>
      <c r="E1254" s="162">
        <v>5.35</v>
      </c>
      <c r="F1254" s="162">
        <v>7.38</v>
      </c>
      <c r="G1254" s="162">
        <v>1.3915</v>
      </c>
      <c r="H1254" s="162">
        <v>3.2099999999999995</v>
      </c>
      <c r="I1254" s="162">
        <v>2.2140000000000004</v>
      </c>
      <c r="J1254" s="162">
        <v>1.39</v>
      </c>
      <c r="K1254" s="130">
        <v>490.0</v>
      </c>
      <c r="L1254" s="164"/>
      <c r="M1254" s="165"/>
      <c r="N1254" s="162"/>
      <c r="O1254" s="162"/>
      <c r="P1254" s="162"/>
      <c r="Q1254" s="166"/>
      <c r="S1254" s="166"/>
      <c r="T1254" s="163"/>
    </row>
    <row r="1255" ht="15.75" customHeight="1">
      <c r="A1255" s="130">
        <v>11239.0</v>
      </c>
      <c r="B1255" s="130">
        <v>1.0</v>
      </c>
      <c r="C1255" s="130">
        <v>0.5</v>
      </c>
      <c r="D1255" s="162">
        <v>2.34</v>
      </c>
      <c r="E1255" s="162">
        <v>4.89</v>
      </c>
      <c r="F1255" s="162">
        <v>6.75</v>
      </c>
      <c r="G1255" s="162">
        <v>1.287</v>
      </c>
      <c r="H1255" s="162">
        <v>2.9339999999999997</v>
      </c>
      <c r="I1255" s="162">
        <v>2.0250000000000004</v>
      </c>
      <c r="J1255" s="162">
        <v>1.29</v>
      </c>
      <c r="K1255" s="130">
        <v>430.0</v>
      </c>
      <c r="L1255" s="164"/>
      <c r="M1255" s="165"/>
      <c r="N1255" s="162"/>
      <c r="O1255" s="162"/>
      <c r="P1255" s="162"/>
      <c r="Q1255" s="166"/>
      <c r="S1255" s="166"/>
      <c r="T1255" s="163"/>
    </row>
    <row r="1256" ht="15.75" customHeight="1">
      <c r="A1256" s="130">
        <v>11240.0</v>
      </c>
      <c r="B1256" s="130">
        <v>1.0</v>
      </c>
      <c r="C1256" s="130">
        <v>0.5</v>
      </c>
      <c r="D1256" s="162">
        <v>2.34</v>
      </c>
      <c r="E1256" s="162">
        <v>4.89</v>
      </c>
      <c r="F1256" s="162">
        <v>6.75</v>
      </c>
      <c r="G1256" s="162">
        <v>1.287</v>
      </c>
      <c r="H1256" s="162">
        <v>2.9339999999999997</v>
      </c>
      <c r="I1256" s="162">
        <v>2.0250000000000004</v>
      </c>
      <c r="J1256" s="162">
        <v>1.29</v>
      </c>
      <c r="K1256" s="130">
        <v>420.0</v>
      </c>
      <c r="L1256" s="164"/>
      <c r="M1256" s="165"/>
      <c r="N1256" s="162"/>
      <c r="O1256" s="162"/>
      <c r="P1256" s="162"/>
      <c r="Q1256" s="166"/>
      <c r="S1256" s="166"/>
      <c r="T1256" s="163"/>
    </row>
    <row r="1257" ht="15.75" customHeight="1">
      <c r="A1257" s="130">
        <v>11241.0</v>
      </c>
      <c r="B1257" s="130">
        <v>1.625</v>
      </c>
      <c r="C1257" s="130">
        <v>0.625</v>
      </c>
      <c r="D1257" s="162">
        <v>3.48</v>
      </c>
      <c r="E1257" s="162">
        <v>6.73</v>
      </c>
      <c r="F1257" s="162">
        <v>9.06</v>
      </c>
      <c r="G1257" s="162">
        <v>1.9140000000000001</v>
      </c>
      <c r="H1257" s="162">
        <v>4.038</v>
      </c>
      <c r="I1257" s="162">
        <v>2.7180000000000004</v>
      </c>
      <c r="J1257" s="162">
        <v>1.91</v>
      </c>
      <c r="K1257" s="130">
        <v>265.0</v>
      </c>
      <c r="L1257" s="164"/>
      <c r="M1257" s="165"/>
      <c r="N1257" s="162"/>
      <c r="O1257" s="162"/>
      <c r="P1257" s="162"/>
      <c r="Q1257" s="166"/>
      <c r="S1257" s="166"/>
      <c r="T1257" s="163"/>
    </row>
    <row r="1258" ht="15.75" customHeight="1">
      <c r="A1258" s="130">
        <v>11242.0</v>
      </c>
      <c r="B1258" s="130">
        <v>1.625</v>
      </c>
      <c r="C1258" s="130">
        <v>0.625</v>
      </c>
      <c r="D1258" s="162">
        <v>3.48</v>
      </c>
      <c r="E1258" s="162">
        <v>6.73</v>
      </c>
      <c r="F1258" s="162">
        <v>9.06</v>
      </c>
      <c r="G1258" s="162">
        <v>1.9140000000000001</v>
      </c>
      <c r="H1258" s="162">
        <v>4.038</v>
      </c>
      <c r="I1258" s="162">
        <v>2.7180000000000004</v>
      </c>
      <c r="J1258" s="162">
        <v>1.91</v>
      </c>
      <c r="K1258" s="130">
        <v>250.0</v>
      </c>
      <c r="L1258" s="164"/>
      <c r="M1258" s="165"/>
      <c r="N1258" s="162"/>
      <c r="O1258" s="162"/>
      <c r="P1258" s="162"/>
      <c r="Q1258" s="166"/>
      <c r="S1258" s="166"/>
      <c r="T1258" s="163"/>
    </row>
    <row r="1259" ht="15.75" customHeight="1">
      <c r="A1259" s="130">
        <v>11243.0</v>
      </c>
      <c r="B1259" s="130">
        <v>0.625</v>
      </c>
      <c r="C1259" s="130">
        <v>1.25</v>
      </c>
      <c r="D1259" s="162">
        <v>2.76</v>
      </c>
      <c r="E1259" s="162">
        <v>5.8</v>
      </c>
      <c r="F1259" s="162">
        <v>8.02</v>
      </c>
      <c r="G1259" s="162">
        <v>1.518</v>
      </c>
      <c r="H1259" s="162">
        <v>3.48</v>
      </c>
      <c r="I1259" s="162">
        <v>2.406</v>
      </c>
      <c r="J1259" s="162">
        <v>1.52</v>
      </c>
      <c r="K1259" s="130">
        <v>550.0</v>
      </c>
      <c r="L1259" s="164"/>
      <c r="M1259" s="165"/>
      <c r="N1259" s="162"/>
      <c r="O1259" s="162"/>
      <c r="P1259" s="162"/>
      <c r="Q1259" s="166"/>
      <c r="S1259" s="166"/>
      <c r="T1259" s="163"/>
    </row>
    <row r="1260" ht="15.75" customHeight="1">
      <c r="A1260" s="130">
        <v>11244.0</v>
      </c>
      <c r="B1260" s="130">
        <v>0.625</v>
      </c>
      <c r="C1260" s="130">
        <v>1.25</v>
      </c>
      <c r="D1260" s="162">
        <v>2.76</v>
      </c>
      <c r="E1260" s="162">
        <v>5.8</v>
      </c>
      <c r="F1260" s="162">
        <v>8.02</v>
      </c>
      <c r="G1260" s="162">
        <v>1.518</v>
      </c>
      <c r="H1260" s="162">
        <v>3.48</v>
      </c>
      <c r="I1260" s="162">
        <v>2.406</v>
      </c>
      <c r="J1260" s="162">
        <v>1.52</v>
      </c>
      <c r="K1260" s="130">
        <v>575.0</v>
      </c>
      <c r="L1260" s="164"/>
      <c r="M1260" s="165"/>
      <c r="N1260" s="162"/>
      <c r="O1260" s="162"/>
      <c r="P1260" s="162"/>
      <c r="Q1260" s="166"/>
      <c r="S1260" s="166"/>
      <c r="T1260" s="163"/>
    </row>
    <row r="1261" ht="15.75" customHeight="1">
      <c r="A1261" s="130">
        <v>11246.0</v>
      </c>
      <c r="B1261" s="130">
        <v>0.625</v>
      </c>
      <c r="C1261" s="130">
        <v>1.25</v>
      </c>
      <c r="D1261" s="162">
        <v>2.76</v>
      </c>
      <c r="E1261" s="162">
        <v>5.8</v>
      </c>
      <c r="F1261" s="162">
        <v>8.02</v>
      </c>
      <c r="G1261" s="162">
        <v>1.518</v>
      </c>
      <c r="H1261" s="162">
        <v>3.48</v>
      </c>
      <c r="I1261" s="162">
        <v>2.406</v>
      </c>
      <c r="J1261" s="162">
        <v>1.52</v>
      </c>
      <c r="K1261" s="130">
        <v>630.0</v>
      </c>
      <c r="L1261" s="164"/>
      <c r="M1261" s="165"/>
      <c r="N1261" s="162"/>
      <c r="O1261" s="162"/>
      <c r="P1261" s="162"/>
      <c r="Q1261" s="166"/>
      <c r="S1261" s="166"/>
      <c r="T1261" s="163"/>
    </row>
    <row r="1262" ht="15.75" customHeight="1">
      <c r="A1262" s="130">
        <v>11247.0</v>
      </c>
      <c r="B1262" s="130">
        <v>0.625</v>
      </c>
      <c r="C1262" s="130">
        <v>1.25</v>
      </c>
      <c r="D1262" s="162">
        <v>2.76</v>
      </c>
      <c r="E1262" s="162">
        <v>5.8</v>
      </c>
      <c r="F1262" s="162">
        <v>8.02</v>
      </c>
      <c r="G1262" s="162">
        <v>1.518</v>
      </c>
      <c r="H1262" s="162">
        <v>3.48</v>
      </c>
      <c r="I1262" s="162">
        <v>2.406</v>
      </c>
      <c r="J1262" s="162">
        <v>1.52</v>
      </c>
      <c r="K1262" s="130">
        <v>545.0</v>
      </c>
      <c r="L1262" s="164"/>
      <c r="M1262" s="165"/>
      <c r="N1262" s="162"/>
      <c r="O1262" s="162"/>
      <c r="P1262" s="162"/>
      <c r="Q1262" s="166"/>
      <c r="S1262" s="166"/>
      <c r="T1262" s="163"/>
    </row>
    <row r="1263" ht="15.75" customHeight="1">
      <c r="A1263" s="130">
        <v>11248.0</v>
      </c>
      <c r="B1263" s="130">
        <v>0.625</v>
      </c>
      <c r="C1263" s="130">
        <v>1.25</v>
      </c>
      <c r="D1263" s="162">
        <v>2.76</v>
      </c>
      <c r="E1263" s="162">
        <v>5.8</v>
      </c>
      <c r="F1263" s="162">
        <v>8.02</v>
      </c>
      <c r="G1263" s="162">
        <v>1.518</v>
      </c>
      <c r="H1263" s="162">
        <v>3.48</v>
      </c>
      <c r="I1263" s="162">
        <v>2.406</v>
      </c>
      <c r="J1263" s="162">
        <v>1.52</v>
      </c>
      <c r="K1263" s="130">
        <v>540.0</v>
      </c>
      <c r="L1263" s="164"/>
      <c r="M1263" s="165"/>
      <c r="N1263" s="162"/>
      <c r="O1263" s="162"/>
      <c r="P1263" s="162"/>
      <c r="Q1263" s="166"/>
      <c r="S1263" s="166"/>
      <c r="T1263" s="163"/>
    </row>
    <row r="1264" ht="15.75" customHeight="1">
      <c r="A1264" s="130">
        <v>11249.0</v>
      </c>
      <c r="B1264" s="130">
        <v>0.625</v>
      </c>
      <c r="C1264" s="130">
        <v>1.25</v>
      </c>
      <c r="D1264" s="162">
        <v>2.76</v>
      </c>
      <c r="E1264" s="162">
        <v>5.8</v>
      </c>
      <c r="F1264" s="162">
        <v>8.02</v>
      </c>
      <c r="G1264" s="162">
        <v>1.518</v>
      </c>
      <c r="H1264" s="162">
        <v>3.48</v>
      </c>
      <c r="I1264" s="162">
        <v>2.406</v>
      </c>
      <c r="J1264" s="162">
        <v>1.52</v>
      </c>
      <c r="K1264" s="130">
        <v>580.0</v>
      </c>
      <c r="L1264" s="164"/>
      <c r="M1264" s="165"/>
      <c r="N1264" s="162"/>
      <c r="O1264" s="162"/>
      <c r="P1264" s="162"/>
      <c r="Q1264" s="166"/>
      <c r="S1264" s="166"/>
      <c r="T1264" s="163"/>
    </row>
    <row r="1265" ht="15.75" customHeight="1">
      <c r="A1265" s="130">
        <v>11250.0</v>
      </c>
      <c r="B1265" s="130">
        <v>1.0</v>
      </c>
      <c r="C1265" s="130">
        <v>0.875</v>
      </c>
      <c r="D1265" s="162">
        <v>2.56</v>
      </c>
      <c r="E1265" s="162">
        <v>5.39</v>
      </c>
      <c r="F1265" s="162">
        <v>7.45</v>
      </c>
      <c r="G1265" s="162">
        <v>1.4080000000000001</v>
      </c>
      <c r="H1265" s="162">
        <v>3.2339999999999995</v>
      </c>
      <c r="I1265" s="162">
        <v>2.2350000000000003</v>
      </c>
      <c r="J1265" s="162">
        <v>1.41</v>
      </c>
      <c r="K1265" s="130">
        <v>285.0</v>
      </c>
      <c r="L1265" s="164"/>
      <c r="M1265" s="165"/>
      <c r="N1265" s="162"/>
      <c r="O1265" s="162"/>
      <c r="P1265" s="162"/>
      <c r="Q1265" s="166"/>
      <c r="S1265" s="166"/>
      <c r="T1265" s="163"/>
    </row>
    <row r="1266" ht="15.75" customHeight="1">
      <c r="A1266" s="130">
        <v>11251.0</v>
      </c>
      <c r="B1266" s="130">
        <v>1.0</v>
      </c>
      <c r="C1266" s="130">
        <v>0.875</v>
      </c>
      <c r="D1266" s="162">
        <v>2.56</v>
      </c>
      <c r="E1266" s="162">
        <v>5.39</v>
      </c>
      <c r="F1266" s="162">
        <v>7.45</v>
      </c>
      <c r="G1266" s="162">
        <v>1.4080000000000001</v>
      </c>
      <c r="H1266" s="162">
        <v>3.2339999999999995</v>
      </c>
      <c r="I1266" s="162">
        <v>2.2350000000000003</v>
      </c>
      <c r="J1266" s="162">
        <v>1.41</v>
      </c>
      <c r="K1266" s="130">
        <v>285.0</v>
      </c>
      <c r="L1266" s="164"/>
      <c r="M1266" s="165"/>
      <c r="N1266" s="162"/>
      <c r="O1266" s="162"/>
      <c r="P1266" s="162"/>
      <c r="Q1266" s="166"/>
      <c r="S1266" s="166"/>
      <c r="T1266" s="163"/>
    </row>
    <row r="1267" ht="15.75" customHeight="1">
      <c r="A1267" s="130">
        <v>11252.0</v>
      </c>
      <c r="B1267" s="130">
        <v>1.0</v>
      </c>
      <c r="C1267" s="130">
        <v>0.875</v>
      </c>
      <c r="D1267" s="162">
        <v>2.56</v>
      </c>
      <c r="E1267" s="162">
        <v>5.39</v>
      </c>
      <c r="F1267" s="162">
        <v>7.45</v>
      </c>
      <c r="G1267" s="162">
        <v>1.4080000000000001</v>
      </c>
      <c r="H1267" s="162">
        <v>3.2339999999999995</v>
      </c>
      <c r="I1267" s="162">
        <v>2.2350000000000003</v>
      </c>
      <c r="J1267" s="162">
        <v>1.41</v>
      </c>
      <c r="K1267" s="130">
        <v>260.0</v>
      </c>
      <c r="L1267" s="164"/>
      <c r="M1267" s="165"/>
      <c r="N1267" s="162"/>
      <c r="O1267" s="162"/>
      <c r="P1267" s="162"/>
      <c r="Q1267" s="166"/>
      <c r="S1267" s="166"/>
      <c r="T1267" s="163"/>
    </row>
    <row r="1268" ht="15.75" customHeight="1">
      <c r="A1268" s="130">
        <v>11253.0</v>
      </c>
      <c r="B1268" s="130">
        <v>1.0</v>
      </c>
      <c r="C1268" s="130">
        <v>0.875</v>
      </c>
      <c r="D1268" s="162">
        <v>2.56</v>
      </c>
      <c r="E1268" s="162">
        <v>5.39</v>
      </c>
      <c r="F1268" s="162">
        <v>7.45</v>
      </c>
      <c r="G1268" s="162">
        <v>1.4080000000000001</v>
      </c>
      <c r="H1268" s="162">
        <v>3.2339999999999995</v>
      </c>
      <c r="I1268" s="162">
        <v>2.2350000000000003</v>
      </c>
      <c r="J1268" s="162">
        <v>1.41</v>
      </c>
      <c r="K1268" s="130">
        <v>285.0</v>
      </c>
      <c r="L1268" s="164"/>
      <c r="M1268" s="165"/>
      <c r="N1268" s="162"/>
      <c r="O1268" s="162"/>
      <c r="P1268" s="162"/>
      <c r="Q1268" s="166"/>
      <c r="S1268" s="166"/>
      <c r="T1268" s="163"/>
    </row>
    <row r="1269" ht="15.75" customHeight="1">
      <c r="A1269" s="130">
        <v>11254.0</v>
      </c>
      <c r="B1269" s="130">
        <v>2.0</v>
      </c>
      <c r="C1269" s="130">
        <v>0.6875</v>
      </c>
      <c r="D1269" s="162">
        <v>4.02</v>
      </c>
      <c r="E1269" s="162">
        <v>7.45</v>
      </c>
      <c r="F1269" s="162">
        <v>10.01</v>
      </c>
      <c r="G1269" s="162">
        <v>2.211</v>
      </c>
      <c r="H1269" s="162">
        <v>4.47</v>
      </c>
      <c r="I1269" s="162">
        <v>3.0030000000000006</v>
      </c>
      <c r="J1269" s="162">
        <v>2.21</v>
      </c>
      <c r="K1269" s="130">
        <v>225.0</v>
      </c>
      <c r="L1269" s="164"/>
      <c r="M1269" s="165"/>
      <c r="N1269" s="162"/>
      <c r="O1269" s="162"/>
      <c r="P1269" s="162"/>
      <c r="Q1269" s="166"/>
      <c r="S1269" s="166"/>
      <c r="T1269" s="163"/>
    </row>
    <row r="1270" ht="15.75" customHeight="1">
      <c r="A1270" s="130">
        <v>11255.0</v>
      </c>
      <c r="B1270" s="130">
        <v>2.0</v>
      </c>
      <c r="C1270" s="130">
        <v>0.6875</v>
      </c>
      <c r="D1270" s="162">
        <v>4.02</v>
      </c>
      <c r="E1270" s="162">
        <v>7.45</v>
      </c>
      <c r="F1270" s="162">
        <v>10.01</v>
      </c>
      <c r="G1270" s="162">
        <v>2.211</v>
      </c>
      <c r="H1270" s="162">
        <v>4.47</v>
      </c>
      <c r="I1270" s="162">
        <v>3.0030000000000006</v>
      </c>
      <c r="J1270" s="162">
        <v>2.21</v>
      </c>
      <c r="K1270" s="130">
        <v>210.0</v>
      </c>
      <c r="L1270" s="164"/>
      <c r="M1270" s="165"/>
      <c r="N1270" s="162"/>
      <c r="O1270" s="162"/>
      <c r="P1270" s="162"/>
      <c r="Q1270" s="166"/>
      <c r="S1270" s="166"/>
      <c r="T1270" s="163"/>
    </row>
    <row r="1271" ht="15.75" customHeight="1">
      <c r="A1271" s="130">
        <v>11256.0</v>
      </c>
      <c r="B1271" s="130">
        <v>2.0</v>
      </c>
      <c r="C1271" s="130">
        <v>0.6875</v>
      </c>
      <c r="D1271" s="162">
        <v>4.02</v>
      </c>
      <c r="E1271" s="162">
        <v>7.45</v>
      </c>
      <c r="F1271" s="162">
        <v>10.01</v>
      </c>
      <c r="G1271" s="162">
        <v>2.211</v>
      </c>
      <c r="H1271" s="162">
        <v>4.47</v>
      </c>
      <c r="I1271" s="162">
        <v>3.0030000000000006</v>
      </c>
      <c r="J1271" s="162">
        <v>2.21</v>
      </c>
      <c r="K1271" s="130">
        <v>220.0</v>
      </c>
      <c r="L1271" s="164"/>
      <c r="M1271" s="165"/>
      <c r="N1271" s="162"/>
      <c r="O1271" s="162"/>
      <c r="P1271" s="162"/>
      <c r="Q1271" s="166"/>
      <c r="S1271" s="166"/>
      <c r="T1271" s="163"/>
    </row>
    <row r="1272" ht="15.75" customHeight="1">
      <c r="A1272" s="130">
        <v>11257.0</v>
      </c>
      <c r="B1272" s="130">
        <v>2.0</v>
      </c>
      <c r="C1272" s="130">
        <v>0.6875</v>
      </c>
      <c r="D1272" s="162">
        <v>4.02</v>
      </c>
      <c r="E1272" s="162">
        <v>7.45</v>
      </c>
      <c r="F1272" s="162">
        <v>10.01</v>
      </c>
      <c r="G1272" s="162">
        <v>2.211</v>
      </c>
      <c r="H1272" s="162">
        <v>4.47</v>
      </c>
      <c r="I1272" s="162">
        <v>3.0030000000000006</v>
      </c>
      <c r="J1272" s="162">
        <v>2.21</v>
      </c>
      <c r="K1272" s="130">
        <v>225.0</v>
      </c>
      <c r="L1272" s="164"/>
      <c r="M1272" s="165"/>
      <c r="N1272" s="162"/>
      <c r="O1272" s="162"/>
      <c r="P1272" s="162"/>
      <c r="Q1272" s="166"/>
      <c r="S1272" s="166"/>
      <c r="T1272" s="163"/>
    </row>
    <row r="1273" ht="15.75" customHeight="1">
      <c r="A1273" s="130">
        <v>11258.0</v>
      </c>
      <c r="B1273" s="130">
        <v>2.0</v>
      </c>
      <c r="C1273" s="130">
        <v>0.6875</v>
      </c>
      <c r="D1273" s="162">
        <v>4.02</v>
      </c>
      <c r="E1273" s="162">
        <v>7.45</v>
      </c>
      <c r="F1273" s="162">
        <v>10.01</v>
      </c>
      <c r="G1273" s="162">
        <v>2.211</v>
      </c>
      <c r="H1273" s="162">
        <v>4.47</v>
      </c>
      <c r="I1273" s="162">
        <v>3.0030000000000006</v>
      </c>
      <c r="J1273" s="162">
        <v>2.21</v>
      </c>
      <c r="K1273" s="130">
        <v>220.0</v>
      </c>
      <c r="L1273" s="164"/>
      <c r="M1273" s="165"/>
      <c r="N1273" s="162"/>
      <c r="O1273" s="162"/>
      <c r="P1273" s="162"/>
      <c r="Q1273" s="166"/>
      <c r="S1273" s="166"/>
      <c r="T1273" s="163"/>
    </row>
    <row r="1274" ht="15.75" customHeight="1">
      <c r="A1274" s="130">
        <v>11259.0</v>
      </c>
      <c r="B1274" s="130">
        <v>1.0</v>
      </c>
      <c r="C1274" s="130">
        <v>0.875</v>
      </c>
      <c r="D1274" s="162">
        <v>2.56</v>
      </c>
      <c r="E1274" s="162">
        <v>5.39</v>
      </c>
      <c r="F1274" s="162">
        <v>7.45</v>
      </c>
      <c r="G1274" s="162">
        <v>1.4080000000000001</v>
      </c>
      <c r="H1274" s="162">
        <v>3.2339999999999995</v>
      </c>
      <c r="I1274" s="162">
        <v>2.2350000000000003</v>
      </c>
      <c r="J1274" s="162">
        <v>1.41</v>
      </c>
      <c r="K1274" s="130">
        <v>285.0</v>
      </c>
      <c r="L1274" s="164"/>
      <c r="M1274" s="165"/>
      <c r="N1274" s="162"/>
      <c r="O1274" s="162"/>
      <c r="P1274" s="162"/>
      <c r="Q1274" s="166"/>
      <c r="S1274" s="166"/>
      <c r="T1274" s="163"/>
    </row>
    <row r="1275" ht="15.75" customHeight="1">
      <c r="A1275" s="130">
        <v>11260.0</v>
      </c>
      <c r="B1275" s="130">
        <v>1.0</v>
      </c>
      <c r="C1275" s="130">
        <v>0.9375</v>
      </c>
      <c r="D1275" s="162">
        <v>2.45</v>
      </c>
      <c r="E1275" s="162">
        <v>5.3</v>
      </c>
      <c r="F1275" s="162">
        <v>7.46</v>
      </c>
      <c r="G1275" s="162">
        <v>1.3475000000000001</v>
      </c>
      <c r="H1275" s="162">
        <v>3.1799999999999997</v>
      </c>
      <c r="I1275" s="162">
        <v>2.2380000000000004</v>
      </c>
      <c r="J1275" s="162">
        <v>1.35</v>
      </c>
      <c r="K1275" s="130">
        <v>450.0</v>
      </c>
      <c r="L1275" s="164"/>
      <c r="M1275" s="165"/>
      <c r="N1275" s="162"/>
      <c r="O1275" s="162"/>
      <c r="P1275" s="162"/>
      <c r="Q1275" s="166"/>
      <c r="S1275" s="166"/>
      <c r="T1275" s="163"/>
    </row>
    <row r="1276" ht="15.75" customHeight="1">
      <c r="A1276" s="130">
        <v>11261.0</v>
      </c>
      <c r="B1276" s="130">
        <v>1.0</v>
      </c>
      <c r="C1276" s="130">
        <v>0.9375</v>
      </c>
      <c r="D1276" s="162">
        <v>2.45</v>
      </c>
      <c r="E1276" s="162">
        <v>5.3</v>
      </c>
      <c r="F1276" s="162">
        <v>7.46</v>
      </c>
      <c r="G1276" s="162">
        <v>1.3475000000000001</v>
      </c>
      <c r="H1276" s="162">
        <v>3.1799999999999997</v>
      </c>
      <c r="I1276" s="162">
        <v>2.2380000000000004</v>
      </c>
      <c r="J1276" s="162">
        <v>1.35</v>
      </c>
      <c r="K1276" s="130">
        <v>460.0</v>
      </c>
      <c r="L1276" s="164"/>
      <c r="M1276" s="165"/>
      <c r="N1276" s="162"/>
      <c r="O1276" s="162"/>
      <c r="P1276" s="162"/>
      <c r="Q1276" s="166"/>
      <c r="S1276" s="166"/>
      <c r="T1276" s="163"/>
    </row>
    <row r="1277" ht="15.75" customHeight="1">
      <c r="A1277" s="130">
        <v>11262.0</v>
      </c>
      <c r="B1277" s="130">
        <v>1.0</v>
      </c>
      <c r="C1277" s="130">
        <v>0.9375</v>
      </c>
      <c r="D1277" s="162">
        <v>2.45</v>
      </c>
      <c r="E1277" s="162">
        <v>5.3</v>
      </c>
      <c r="F1277" s="162">
        <v>7.46</v>
      </c>
      <c r="G1277" s="162">
        <v>1.3475000000000001</v>
      </c>
      <c r="H1277" s="162">
        <v>3.1799999999999997</v>
      </c>
      <c r="I1277" s="162">
        <v>2.2380000000000004</v>
      </c>
      <c r="J1277" s="162">
        <v>1.35</v>
      </c>
      <c r="K1277" s="130">
        <v>480.0</v>
      </c>
      <c r="L1277" s="164"/>
      <c r="M1277" s="165"/>
      <c r="N1277" s="162"/>
      <c r="O1277" s="162"/>
      <c r="P1277" s="162"/>
      <c r="Q1277" s="166"/>
      <c r="S1277" s="166"/>
      <c r="T1277" s="163"/>
    </row>
    <row r="1278" ht="15.75" customHeight="1">
      <c r="A1278" s="130">
        <v>11263.0</v>
      </c>
      <c r="B1278" s="130">
        <v>1.0</v>
      </c>
      <c r="C1278" s="130">
        <v>0.9375</v>
      </c>
      <c r="D1278" s="162">
        <v>2.45</v>
      </c>
      <c r="E1278" s="162">
        <v>5.3</v>
      </c>
      <c r="F1278" s="162">
        <v>7.46</v>
      </c>
      <c r="G1278" s="162">
        <v>1.3475000000000001</v>
      </c>
      <c r="H1278" s="162">
        <v>3.1799999999999997</v>
      </c>
      <c r="I1278" s="162">
        <v>2.2380000000000004</v>
      </c>
      <c r="J1278" s="162">
        <v>1.35</v>
      </c>
      <c r="K1278" s="130">
        <v>530.0</v>
      </c>
      <c r="L1278" s="164"/>
      <c r="M1278" s="165"/>
      <c r="N1278" s="162"/>
      <c r="O1278" s="162"/>
      <c r="P1278" s="162"/>
      <c r="Q1278" s="166"/>
      <c r="S1278" s="166"/>
      <c r="T1278" s="163"/>
    </row>
    <row r="1279" ht="15.75" customHeight="1">
      <c r="A1279" s="130">
        <v>11264.0</v>
      </c>
      <c r="B1279" s="130">
        <v>0.75</v>
      </c>
      <c r="C1279" s="130">
        <v>1.25</v>
      </c>
      <c r="D1279" s="162">
        <v>3.48</v>
      </c>
      <c r="E1279" s="162">
        <v>6.76</v>
      </c>
      <c r="F1279" s="162">
        <v>9.22</v>
      </c>
      <c r="G1279" s="162">
        <v>1.9140000000000001</v>
      </c>
      <c r="H1279" s="162">
        <v>4.056</v>
      </c>
      <c r="I1279" s="162">
        <v>2.7660000000000005</v>
      </c>
      <c r="J1279" s="162">
        <v>1.91</v>
      </c>
      <c r="K1279" s="130">
        <v>400.0</v>
      </c>
      <c r="L1279" s="164"/>
      <c r="M1279" s="165"/>
      <c r="N1279" s="162"/>
      <c r="O1279" s="162"/>
      <c r="P1279" s="162"/>
      <c r="Q1279" s="166"/>
      <c r="S1279" s="166"/>
      <c r="T1279" s="163"/>
    </row>
    <row r="1280" ht="15.75" customHeight="1">
      <c r="A1280" s="130">
        <v>11265.0</v>
      </c>
      <c r="B1280" s="130">
        <v>0.75</v>
      </c>
      <c r="C1280" s="130">
        <v>1.25</v>
      </c>
      <c r="D1280" s="162">
        <v>3.48</v>
      </c>
      <c r="E1280" s="162">
        <v>6.76</v>
      </c>
      <c r="F1280" s="162">
        <v>9.22</v>
      </c>
      <c r="G1280" s="162">
        <v>1.9140000000000001</v>
      </c>
      <c r="H1280" s="162">
        <v>4.056</v>
      </c>
      <c r="I1280" s="162">
        <v>2.7660000000000005</v>
      </c>
      <c r="J1280" s="162">
        <v>1.91</v>
      </c>
      <c r="K1280" s="130">
        <v>430.0</v>
      </c>
      <c r="L1280" s="164"/>
      <c r="M1280" s="165"/>
      <c r="N1280" s="162"/>
      <c r="O1280" s="162"/>
      <c r="P1280" s="162"/>
      <c r="Q1280" s="166"/>
      <c r="S1280" s="166"/>
      <c r="T1280" s="163"/>
    </row>
    <row r="1281" ht="15.75" customHeight="1">
      <c r="A1281" s="130">
        <v>11266.0</v>
      </c>
      <c r="B1281" s="130">
        <v>0.75</v>
      </c>
      <c r="C1281" s="130">
        <v>1.25</v>
      </c>
      <c r="D1281" s="162">
        <v>3.48</v>
      </c>
      <c r="E1281" s="162">
        <v>6.76</v>
      </c>
      <c r="F1281" s="162">
        <v>9.22</v>
      </c>
      <c r="G1281" s="162">
        <v>1.9140000000000001</v>
      </c>
      <c r="H1281" s="162">
        <v>4.056</v>
      </c>
      <c r="I1281" s="162">
        <v>2.7660000000000005</v>
      </c>
      <c r="J1281" s="162">
        <v>1.91</v>
      </c>
      <c r="K1281" s="130">
        <v>360.0</v>
      </c>
      <c r="L1281" s="164"/>
      <c r="M1281" s="165"/>
      <c r="N1281" s="162"/>
      <c r="O1281" s="162"/>
      <c r="P1281" s="162"/>
      <c r="Q1281" s="166"/>
      <c r="S1281" s="166"/>
      <c r="T1281" s="163"/>
    </row>
    <row r="1282" ht="15.75" customHeight="1">
      <c r="A1282" s="130">
        <v>11267.0</v>
      </c>
      <c r="B1282" s="130">
        <v>0.75</v>
      </c>
      <c r="C1282" s="130">
        <v>1.25</v>
      </c>
      <c r="D1282" s="162">
        <v>3.48</v>
      </c>
      <c r="E1282" s="162">
        <v>6.76</v>
      </c>
      <c r="F1282" s="162">
        <v>9.22</v>
      </c>
      <c r="G1282" s="162">
        <v>1.9140000000000001</v>
      </c>
      <c r="H1282" s="162">
        <v>4.056</v>
      </c>
      <c r="I1282" s="162">
        <v>2.7660000000000005</v>
      </c>
      <c r="J1282" s="162">
        <v>1.91</v>
      </c>
      <c r="K1282" s="130">
        <v>400.0</v>
      </c>
      <c r="L1282" s="164"/>
      <c r="M1282" s="165"/>
      <c r="N1282" s="162"/>
      <c r="O1282" s="162"/>
      <c r="P1282" s="162"/>
      <c r="Q1282" s="166"/>
      <c r="S1282" s="166"/>
      <c r="T1282" s="163"/>
    </row>
    <row r="1283" ht="15.75" customHeight="1">
      <c r="A1283" s="130">
        <v>11268.0</v>
      </c>
      <c r="B1283" s="130">
        <v>1.5</v>
      </c>
      <c r="C1283" s="130">
        <v>1.0</v>
      </c>
      <c r="D1283" s="162">
        <v>4.53</v>
      </c>
      <c r="E1283" s="162">
        <v>8.75</v>
      </c>
      <c r="F1283" s="162">
        <v>11.96</v>
      </c>
      <c r="G1283" s="162">
        <v>2.4915000000000003</v>
      </c>
      <c r="H1283" s="162">
        <v>5.25</v>
      </c>
      <c r="I1283" s="162">
        <v>3.588000000000001</v>
      </c>
      <c r="J1283" s="162">
        <v>2.49</v>
      </c>
      <c r="K1283" s="130">
        <v>250.0</v>
      </c>
      <c r="L1283" s="164"/>
      <c r="M1283" s="165"/>
      <c r="N1283" s="162"/>
      <c r="O1283" s="162"/>
      <c r="P1283" s="162"/>
      <c r="Q1283" s="166"/>
      <c r="S1283" s="166"/>
      <c r="T1283" s="163"/>
    </row>
    <row r="1284" ht="15.75" customHeight="1">
      <c r="A1284" s="130">
        <v>11269.0</v>
      </c>
      <c r="B1284" s="130">
        <v>1.5</v>
      </c>
      <c r="C1284" s="130">
        <v>1.0</v>
      </c>
      <c r="D1284" s="162">
        <v>4.53</v>
      </c>
      <c r="E1284" s="162">
        <v>8.75</v>
      </c>
      <c r="F1284" s="162">
        <v>11.96</v>
      </c>
      <c r="G1284" s="162">
        <v>2.4915000000000003</v>
      </c>
      <c r="H1284" s="162">
        <v>5.25</v>
      </c>
      <c r="I1284" s="162">
        <v>3.588000000000001</v>
      </c>
      <c r="J1284" s="162">
        <v>2.49</v>
      </c>
      <c r="K1284" s="130">
        <v>240.0</v>
      </c>
      <c r="L1284" s="164"/>
      <c r="M1284" s="165"/>
      <c r="N1284" s="162"/>
      <c r="O1284" s="162"/>
      <c r="P1284" s="162"/>
      <c r="Q1284" s="166"/>
      <c r="S1284" s="166"/>
      <c r="T1284" s="163"/>
    </row>
    <row r="1285" ht="15.75" customHeight="1">
      <c r="A1285" s="130">
        <v>11270.0</v>
      </c>
      <c r="B1285" s="130">
        <v>1.5</v>
      </c>
      <c r="C1285" s="130">
        <v>1.0</v>
      </c>
      <c r="D1285" s="162">
        <v>4.53</v>
      </c>
      <c r="E1285" s="162">
        <v>8.75</v>
      </c>
      <c r="F1285" s="162">
        <v>11.96</v>
      </c>
      <c r="G1285" s="162">
        <v>2.4915000000000003</v>
      </c>
      <c r="H1285" s="162">
        <v>5.25</v>
      </c>
      <c r="I1285" s="162">
        <v>3.588000000000001</v>
      </c>
      <c r="J1285" s="162">
        <v>2.49</v>
      </c>
      <c r="K1285" s="130">
        <v>240.0</v>
      </c>
      <c r="L1285" s="164"/>
      <c r="M1285" s="165"/>
      <c r="N1285" s="162"/>
      <c r="O1285" s="162"/>
      <c r="P1285" s="162"/>
      <c r="Q1285" s="166"/>
      <c r="S1285" s="166"/>
      <c r="T1285" s="163"/>
    </row>
    <row r="1286" ht="15.75" customHeight="1">
      <c r="A1286" s="130">
        <v>11271.0</v>
      </c>
      <c r="B1286" s="130">
        <v>1.5</v>
      </c>
      <c r="C1286" s="130">
        <v>1.0</v>
      </c>
      <c r="D1286" s="162">
        <v>4.53</v>
      </c>
      <c r="E1286" s="162">
        <v>8.75</v>
      </c>
      <c r="F1286" s="162">
        <v>11.96</v>
      </c>
      <c r="G1286" s="162">
        <v>2.4915000000000003</v>
      </c>
      <c r="H1286" s="162">
        <v>5.25</v>
      </c>
      <c r="I1286" s="162">
        <v>3.588000000000001</v>
      </c>
      <c r="J1286" s="162">
        <v>2.49</v>
      </c>
      <c r="K1286" s="130">
        <v>220.0</v>
      </c>
      <c r="L1286" s="164"/>
      <c r="M1286" s="165"/>
      <c r="N1286" s="162"/>
      <c r="O1286" s="162"/>
      <c r="P1286" s="162"/>
      <c r="Q1286" s="166"/>
      <c r="S1286" s="166"/>
      <c r="T1286" s="163"/>
    </row>
    <row r="1287" ht="15.75" customHeight="1">
      <c r="A1287" s="130">
        <v>11272.0</v>
      </c>
      <c r="B1287" s="130">
        <v>1.75</v>
      </c>
      <c r="C1287" s="130">
        <v>0.625</v>
      </c>
      <c r="D1287" s="162">
        <v>3.98</v>
      </c>
      <c r="E1287" s="162">
        <v>7.58</v>
      </c>
      <c r="F1287" s="162">
        <v>10.31</v>
      </c>
      <c r="G1287" s="162">
        <v>2.189</v>
      </c>
      <c r="H1287" s="162">
        <v>4.548</v>
      </c>
      <c r="I1287" s="162">
        <v>3.0930000000000004</v>
      </c>
      <c r="J1287" s="162">
        <v>2.19</v>
      </c>
      <c r="K1287" s="130">
        <v>300.0</v>
      </c>
      <c r="L1287" s="164"/>
      <c r="M1287" s="165"/>
      <c r="N1287" s="162"/>
      <c r="O1287" s="162"/>
      <c r="P1287" s="162"/>
      <c r="Q1287" s="166"/>
      <c r="S1287" s="166"/>
      <c r="T1287" s="163"/>
    </row>
    <row r="1288" ht="15.75" customHeight="1">
      <c r="A1288" s="130">
        <v>11273.0</v>
      </c>
      <c r="B1288" s="130">
        <v>1.75</v>
      </c>
      <c r="C1288" s="130">
        <v>0.625</v>
      </c>
      <c r="D1288" s="162">
        <v>3.98</v>
      </c>
      <c r="E1288" s="162">
        <v>7.58</v>
      </c>
      <c r="F1288" s="162">
        <v>10.31</v>
      </c>
      <c r="G1288" s="162">
        <v>2.189</v>
      </c>
      <c r="H1288" s="162">
        <v>4.548</v>
      </c>
      <c r="I1288" s="162">
        <v>3.0930000000000004</v>
      </c>
      <c r="J1288" s="162">
        <v>2.19</v>
      </c>
      <c r="K1288" s="130">
        <v>250.0</v>
      </c>
      <c r="L1288" s="164"/>
      <c r="M1288" s="165"/>
      <c r="N1288" s="162"/>
      <c r="O1288" s="162"/>
      <c r="P1288" s="162"/>
      <c r="Q1288" s="166"/>
      <c r="S1288" s="166"/>
      <c r="T1288" s="163"/>
    </row>
    <row r="1289" ht="15.75" customHeight="1">
      <c r="A1289" s="130">
        <v>11274.0</v>
      </c>
      <c r="B1289" s="130">
        <v>1.75</v>
      </c>
      <c r="C1289" s="130">
        <v>0.625</v>
      </c>
      <c r="D1289" s="162">
        <v>3.98</v>
      </c>
      <c r="E1289" s="162">
        <v>7.58</v>
      </c>
      <c r="F1289" s="162">
        <v>10.31</v>
      </c>
      <c r="G1289" s="162">
        <v>2.189</v>
      </c>
      <c r="H1289" s="162">
        <v>4.548</v>
      </c>
      <c r="I1289" s="162">
        <v>3.0930000000000004</v>
      </c>
      <c r="J1289" s="162">
        <v>2.19</v>
      </c>
      <c r="K1289" s="130">
        <v>230.0</v>
      </c>
      <c r="L1289" s="164"/>
      <c r="M1289" s="165"/>
      <c r="N1289" s="162"/>
      <c r="O1289" s="162"/>
      <c r="P1289" s="162"/>
      <c r="Q1289" s="166"/>
      <c r="S1289" s="166"/>
      <c r="T1289" s="163"/>
    </row>
    <row r="1290" ht="15.75" customHeight="1">
      <c r="A1290" s="130">
        <v>11275.0</v>
      </c>
      <c r="B1290" s="130">
        <v>1.75</v>
      </c>
      <c r="C1290" s="130">
        <v>0.625</v>
      </c>
      <c r="D1290" s="162">
        <v>3.98</v>
      </c>
      <c r="E1290" s="162">
        <v>7.58</v>
      </c>
      <c r="F1290" s="162">
        <v>10.31</v>
      </c>
      <c r="G1290" s="162">
        <v>2.189</v>
      </c>
      <c r="H1290" s="162">
        <v>4.548</v>
      </c>
      <c r="I1290" s="162">
        <v>3.0930000000000004</v>
      </c>
      <c r="J1290" s="162">
        <v>2.19</v>
      </c>
      <c r="K1290" s="130">
        <v>300.0</v>
      </c>
      <c r="L1290" s="164"/>
      <c r="M1290" s="165"/>
      <c r="N1290" s="162"/>
      <c r="O1290" s="162"/>
      <c r="P1290" s="162"/>
      <c r="Q1290" s="166"/>
      <c r="S1290" s="166"/>
      <c r="T1290" s="163"/>
    </row>
    <row r="1291" ht="15.75" customHeight="1">
      <c r="A1291" s="130">
        <v>11276.0</v>
      </c>
      <c r="B1291" s="130">
        <v>1.25</v>
      </c>
      <c r="C1291" s="130">
        <v>2.0</v>
      </c>
      <c r="D1291" s="162">
        <v>6.27</v>
      </c>
      <c r="E1291" s="162">
        <v>11.81</v>
      </c>
      <c r="F1291" s="162">
        <v>15.52</v>
      </c>
      <c r="G1291" s="162">
        <v>3.4485</v>
      </c>
      <c r="H1291" s="162">
        <v>7.086</v>
      </c>
      <c r="I1291" s="162">
        <v>4.656000000000001</v>
      </c>
      <c r="J1291" s="162">
        <v>3.45</v>
      </c>
      <c r="K1291" s="130">
        <v>170.0</v>
      </c>
      <c r="L1291" s="164"/>
      <c r="M1291" s="165"/>
      <c r="N1291" s="162"/>
      <c r="O1291" s="162"/>
      <c r="P1291" s="162"/>
      <c r="Q1291" s="166"/>
      <c r="S1291" s="166"/>
      <c r="T1291" s="163"/>
    </row>
    <row r="1292" ht="15.75" customHeight="1">
      <c r="A1292" s="130">
        <v>11277.0</v>
      </c>
      <c r="B1292" s="130">
        <v>1.25</v>
      </c>
      <c r="C1292" s="130">
        <v>2.0</v>
      </c>
      <c r="D1292" s="162">
        <v>6.27</v>
      </c>
      <c r="E1292" s="162">
        <v>11.81</v>
      </c>
      <c r="F1292" s="162">
        <v>15.52</v>
      </c>
      <c r="G1292" s="162">
        <v>3.4485</v>
      </c>
      <c r="H1292" s="162">
        <v>7.086</v>
      </c>
      <c r="I1292" s="162">
        <v>4.656000000000001</v>
      </c>
      <c r="J1292" s="162">
        <v>3.45</v>
      </c>
      <c r="K1292" s="130">
        <v>170.0</v>
      </c>
      <c r="L1292" s="164"/>
      <c r="M1292" s="165"/>
      <c r="N1292" s="162"/>
      <c r="O1292" s="162"/>
      <c r="P1292" s="162"/>
      <c r="Q1292" s="166"/>
      <c r="S1292" s="166"/>
      <c r="T1292" s="163"/>
    </row>
    <row r="1293" ht="15.75" customHeight="1">
      <c r="A1293" s="130">
        <v>11278.0</v>
      </c>
      <c r="B1293" s="130">
        <v>1.25</v>
      </c>
      <c r="C1293" s="130">
        <v>2.0</v>
      </c>
      <c r="D1293" s="162">
        <v>6.27</v>
      </c>
      <c r="E1293" s="162">
        <v>11.81</v>
      </c>
      <c r="F1293" s="162">
        <v>15.52</v>
      </c>
      <c r="G1293" s="162">
        <v>3.4485</v>
      </c>
      <c r="H1293" s="162">
        <v>7.086</v>
      </c>
      <c r="I1293" s="162">
        <v>4.656000000000001</v>
      </c>
      <c r="J1293" s="162">
        <v>3.45</v>
      </c>
      <c r="K1293" s="130">
        <v>180.0</v>
      </c>
      <c r="L1293" s="164"/>
      <c r="M1293" s="165"/>
      <c r="N1293" s="162"/>
      <c r="O1293" s="162"/>
      <c r="P1293" s="162"/>
      <c r="Q1293" s="166"/>
      <c r="S1293" s="166"/>
      <c r="T1293" s="163"/>
    </row>
    <row r="1294" ht="15.75" customHeight="1">
      <c r="A1294" s="130">
        <v>11279.0</v>
      </c>
      <c r="B1294" s="130">
        <v>1.25</v>
      </c>
      <c r="C1294" s="130">
        <v>2.0</v>
      </c>
      <c r="D1294" s="162">
        <v>6.27</v>
      </c>
      <c r="E1294" s="162">
        <v>11.81</v>
      </c>
      <c r="F1294" s="162">
        <v>15.52</v>
      </c>
      <c r="G1294" s="162">
        <v>3.4485</v>
      </c>
      <c r="H1294" s="162">
        <v>7.086</v>
      </c>
      <c r="I1294" s="162">
        <v>4.656000000000001</v>
      </c>
      <c r="J1294" s="162">
        <v>3.45</v>
      </c>
      <c r="K1294" s="130">
        <v>175.0</v>
      </c>
      <c r="L1294" s="164"/>
      <c r="M1294" s="165"/>
      <c r="N1294" s="162"/>
      <c r="O1294" s="162"/>
      <c r="P1294" s="162"/>
      <c r="Q1294" s="166"/>
      <c r="S1294" s="166"/>
      <c r="T1294" s="163"/>
    </row>
    <row r="1295" ht="15.75" customHeight="1">
      <c r="A1295" s="130">
        <v>11280.0</v>
      </c>
      <c r="B1295" s="130">
        <v>2.75</v>
      </c>
      <c r="C1295" s="130">
        <v>1.0</v>
      </c>
      <c r="D1295" s="162">
        <v>7.43</v>
      </c>
      <c r="E1295" s="162">
        <v>13.57</v>
      </c>
      <c r="F1295" s="162">
        <v>17.75</v>
      </c>
      <c r="G1295" s="162">
        <v>4.0865</v>
      </c>
      <c r="H1295" s="162">
        <v>8.142</v>
      </c>
      <c r="I1295" s="162">
        <v>5.325000000000001</v>
      </c>
      <c r="J1295" s="162">
        <v>4.09</v>
      </c>
      <c r="K1295" s="130">
        <v>105.0</v>
      </c>
      <c r="L1295" s="164"/>
      <c r="M1295" s="165"/>
      <c r="N1295" s="162"/>
      <c r="O1295" s="162"/>
      <c r="P1295" s="162"/>
      <c r="Q1295" s="166"/>
      <c r="S1295" s="166"/>
      <c r="T1295" s="163"/>
    </row>
    <row r="1296" ht="15.75" customHeight="1">
      <c r="A1296" s="130">
        <v>11281.0</v>
      </c>
      <c r="B1296" s="130">
        <v>2.75</v>
      </c>
      <c r="C1296" s="130">
        <v>1.0</v>
      </c>
      <c r="D1296" s="162">
        <v>7.43</v>
      </c>
      <c r="E1296" s="162">
        <v>13.57</v>
      </c>
      <c r="F1296" s="162">
        <v>17.75</v>
      </c>
      <c r="G1296" s="162">
        <v>4.0865</v>
      </c>
      <c r="H1296" s="162">
        <v>8.142</v>
      </c>
      <c r="I1296" s="162">
        <v>5.325000000000001</v>
      </c>
      <c r="J1296" s="162">
        <v>4.09</v>
      </c>
      <c r="K1296" s="130">
        <v>105.0</v>
      </c>
      <c r="L1296" s="164"/>
      <c r="M1296" s="165"/>
      <c r="N1296" s="162"/>
      <c r="O1296" s="162"/>
      <c r="P1296" s="162"/>
      <c r="Q1296" s="166"/>
      <c r="S1296" s="166"/>
      <c r="T1296" s="163"/>
    </row>
    <row r="1297" ht="15.75" customHeight="1">
      <c r="A1297" s="130">
        <v>11282.0</v>
      </c>
      <c r="B1297" s="130">
        <v>2.75</v>
      </c>
      <c r="C1297" s="130">
        <v>1.0</v>
      </c>
      <c r="D1297" s="162">
        <v>7.43</v>
      </c>
      <c r="E1297" s="162">
        <v>13.57</v>
      </c>
      <c r="F1297" s="162">
        <v>17.75</v>
      </c>
      <c r="G1297" s="162">
        <v>4.0865</v>
      </c>
      <c r="H1297" s="162">
        <v>8.142</v>
      </c>
      <c r="I1297" s="162">
        <v>5.325000000000001</v>
      </c>
      <c r="J1297" s="162">
        <v>4.09</v>
      </c>
      <c r="K1297" s="130">
        <v>105.0</v>
      </c>
      <c r="L1297" s="164"/>
      <c r="M1297" s="165"/>
      <c r="N1297" s="162"/>
      <c r="O1297" s="162"/>
      <c r="P1297" s="162"/>
      <c r="Q1297" s="166"/>
      <c r="S1297" s="166"/>
      <c r="T1297" s="163"/>
    </row>
    <row r="1298" ht="15.75" customHeight="1">
      <c r="A1298" s="130">
        <v>11283.0</v>
      </c>
      <c r="B1298" s="130">
        <v>2.75</v>
      </c>
      <c r="C1298" s="130">
        <v>1.0</v>
      </c>
      <c r="D1298" s="162">
        <v>7.43</v>
      </c>
      <c r="E1298" s="162">
        <v>13.57</v>
      </c>
      <c r="F1298" s="162">
        <v>17.75</v>
      </c>
      <c r="G1298" s="162">
        <v>4.0865</v>
      </c>
      <c r="H1298" s="162">
        <v>8.142</v>
      </c>
      <c r="I1298" s="162">
        <v>5.325000000000001</v>
      </c>
      <c r="J1298" s="162">
        <v>4.09</v>
      </c>
      <c r="K1298" s="130">
        <v>105.0</v>
      </c>
      <c r="L1298" s="164"/>
      <c r="M1298" s="165"/>
      <c r="N1298" s="162"/>
      <c r="O1298" s="162"/>
      <c r="P1298" s="162"/>
      <c r="Q1298" s="166"/>
      <c r="S1298" s="166"/>
      <c r="T1298" s="163"/>
    </row>
    <row r="1299" ht="15.75" customHeight="1">
      <c r="A1299" s="130">
        <v>11284.0</v>
      </c>
      <c r="B1299" s="130">
        <v>0.875</v>
      </c>
      <c r="C1299" s="130">
        <v>0.75</v>
      </c>
      <c r="D1299" s="162">
        <v>4.26</v>
      </c>
      <c r="E1299" s="162">
        <v>7.98</v>
      </c>
      <c r="F1299" s="162">
        <v>10.71</v>
      </c>
      <c r="G1299" s="162">
        <v>2.343</v>
      </c>
      <c r="H1299" s="162">
        <v>4.788</v>
      </c>
      <c r="I1299" s="162">
        <v>3.2130000000000005</v>
      </c>
      <c r="J1299" s="162">
        <v>2.34</v>
      </c>
      <c r="K1299" s="130">
        <v>270.0</v>
      </c>
      <c r="L1299" s="164"/>
      <c r="M1299" s="165"/>
      <c r="N1299" s="162"/>
      <c r="O1299" s="162"/>
      <c r="P1299" s="162"/>
      <c r="Q1299" s="166"/>
      <c r="S1299" s="166"/>
      <c r="T1299" s="163"/>
    </row>
    <row r="1300" ht="15.75" customHeight="1">
      <c r="A1300" s="130">
        <v>11285.0</v>
      </c>
      <c r="B1300" s="130">
        <v>0.875</v>
      </c>
      <c r="C1300" s="130">
        <v>0.75</v>
      </c>
      <c r="D1300" s="162">
        <v>4.26</v>
      </c>
      <c r="E1300" s="162">
        <v>7.98</v>
      </c>
      <c r="F1300" s="162">
        <v>10.71</v>
      </c>
      <c r="G1300" s="162">
        <v>2.343</v>
      </c>
      <c r="H1300" s="162">
        <v>4.788</v>
      </c>
      <c r="I1300" s="162">
        <v>3.2130000000000005</v>
      </c>
      <c r="J1300" s="162">
        <v>2.34</v>
      </c>
      <c r="K1300" s="130">
        <v>250.0</v>
      </c>
      <c r="L1300" s="164"/>
      <c r="M1300" s="165"/>
      <c r="N1300" s="162"/>
      <c r="O1300" s="162"/>
      <c r="P1300" s="162"/>
      <c r="Q1300" s="166"/>
      <c r="S1300" s="166"/>
      <c r="T1300" s="163"/>
    </row>
    <row r="1301" ht="15.75" customHeight="1">
      <c r="A1301" s="130">
        <v>11286.0</v>
      </c>
      <c r="B1301" s="130">
        <v>0.875</v>
      </c>
      <c r="C1301" s="130">
        <v>0.75</v>
      </c>
      <c r="D1301" s="162">
        <v>4.26</v>
      </c>
      <c r="E1301" s="162">
        <v>7.98</v>
      </c>
      <c r="F1301" s="162">
        <v>10.71</v>
      </c>
      <c r="G1301" s="162">
        <v>2.343</v>
      </c>
      <c r="H1301" s="162">
        <v>4.788</v>
      </c>
      <c r="I1301" s="162">
        <v>3.2130000000000005</v>
      </c>
      <c r="J1301" s="162">
        <v>2.34</v>
      </c>
      <c r="K1301" s="130">
        <v>260.0</v>
      </c>
      <c r="L1301" s="164"/>
      <c r="M1301" s="165"/>
      <c r="N1301" s="162"/>
      <c r="O1301" s="162"/>
      <c r="P1301" s="162"/>
      <c r="Q1301" s="166"/>
      <c r="S1301" s="166"/>
      <c r="T1301" s="163"/>
    </row>
    <row r="1302" ht="15.75" customHeight="1">
      <c r="A1302" s="130">
        <v>11287.0</v>
      </c>
      <c r="B1302" s="130">
        <v>0.875</v>
      </c>
      <c r="C1302" s="130">
        <v>0.75</v>
      </c>
      <c r="D1302" s="162">
        <v>4.26</v>
      </c>
      <c r="E1302" s="162">
        <v>7.98</v>
      </c>
      <c r="F1302" s="162">
        <v>10.71</v>
      </c>
      <c r="G1302" s="162">
        <v>2.343</v>
      </c>
      <c r="H1302" s="162">
        <v>4.788</v>
      </c>
      <c r="I1302" s="162">
        <v>3.2130000000000005</v>
      </c>
      <c r="J1302" s="162">
        <v>2.34</v>
      </c>
      <c r="K1302" s="130">
        <v>280.0</v>
      </c>
      <c r="L1302" s="164"/>
      <c r="M1302" s="165"/>
      <c r="N1302" s="162"/>
      <c r="O1302" s="162"/>
      <c r="P1302" s="162"/>
      <c r="Q1302" s="166"/>
      <c r="S1302" s="166"/>
      <c r="T1302" s="163"/>
    </row>
    <row r="1303" ht="15.75" customHeight="1">
      <c r="A1303" s="130">
        <v>11288.0</v>
      </c>
      <c r="B1303" s="130">
        <v>1.75</v>
      </c>
      <c r="C1303" s="130">
        <v>1.625</v>
      </c>
      <c r="D1303" s="162">
        <v>5.22</v>
      </c>
      <c r="E1303" s="162">
        <v>9.94</v>
      </c>
      <c r="F1303" s="162">
        <v>13.32</v>
      </c>
      <c r="G1303" s="162">
        <v>2.871</v>
      </c>
      <c r="H1303" s="162">
        <v>5.9639999999999995</v>
      </c>
      <c r="I1303" s="162">
        <v>3.996000000000001</v>
      </c>
      <c r="J1303" s="162">
        <v>2.87</v>
      </c>
      <c r="K1303" s="130">
        <v>205.0</v>
      </c>
      <c r="L1303" s="164"/>
      <c r="M1303" s="165"/>
      <c r="N1303" s="162"/>
      <c r="O1303" s="162"/>
      <c r="P1303" s="162"/>
      <c r="Q1303" s="166"/>
      <c r="S1303" s="166"/>
      <c r="T1303" s="163"/>
    </row>
    <row r="1304" ht="15.75" customHeight="1">
      <c r="A1304" s="130">
        <v>11289.0</v>
      </c>
      <c r="B1304" s="130">
        <v>1.75</v>
      </c>
      <c r="C1304" s="130">
        <v>1.625</v>
      </c>
      <c r="D1304" s="162">
        <v>5.22</v>
      </c>
      <c r="E1304" s="162">
        <v>9.94</v>
      </c>
      <c r="F1304" s="162">
        <v>13.32</v>
      </c>
      <c r="G1304" s="162">
        <v>2.871</v>
      </c>
      <c r="H1304" s="162">
        <v>5.9639999999999995</v>
      </c>
      <c r="I1304" s="162">
        <v>3.996000000000001</v>
      </c>
      <c r="J1304" s="162">
        <v>2.87</v>
      </c>
      <c r="K1304" s="130">
        <v>190.0</v>
      </c>
      <c r="L1304" s="164"/>
      <c r="M1304" s="165"/>
      <c r="N1304" s="162"/>
      <c r="O1304" s="162"/>
      <c r="P1304" s="162"/>
      <c r="Q1304" s="166"/>
      <c r="S1304" s="166"/>
      <c r="T1304" s="163"/>
    </row>
    <row r="1305" ht="15.75" customHeight="1">
      <c r="A1305" s="130">
        <v>11290.0</v>
      </c>
      <c r="B1305" s="130">
        <v>1.75</v>
      </c>
      <c r="C1305" s="130">
        <v>1.625</v>
      </c>
      <c r="D1305" s="162">
        <v>5.22</v>
      </c>
      <c r="E1305" s="162">
        <v>9.94</v>
      </c>
      <c r="F1305" s="162">
        <v>13.32</v>
      </c>
      <c r="G1305" s="162">
        <v>2.871</v>
      </c>
      <c r="H1305" s="162">
        <v>5.9639999999999995</v>
      </c>
      <c r="I1305" s="162">
        <v>3.996000000000001</v>
      </c>
      <c r="J1305" s="162">
        <v>2.87</v>
      </c>
      <c r="K1305" s="130">
        <v>170.0</v>
      </c>
      <c r="L1305" s="164"/>
      <c r="M1305" s="165"/>
      <c r="N1305" s="162"/>
      <c r="O1305" s="162"/>
      <c r="P1305" s="162"/>
      <c r="Q1305" s="166"/>
      <c r="S1305" s="166"/>
      <c r="T1305" s="163"/>
    </row>
    <row r="1306" ht="15.75" customHeight="1">
      <c r="A1306" s="130">
        <v>11291.0</v>
      </c>
      <c r="B1306" s="130">
        <v>1.75</v>
      </c>
      <c r="C1306" s="130">
        <v>1.625</v>
      </c>
      <c r="D1306" s="162">
        <v>5.22</v>
      </c>
      <c r="E1306" s="162">
        <v>9.94</v>
      </c>
      <c r="F1306" s="162">
        <v>13.32</v>
      </c>
      <c r="G1306" s="162">
        <v>2.871</v>
      </c>
      <c r="H1306" s="162">
        <v>5.9639999999999995</v>
      </c>
      <c r="I1306" s="162">
        <v>3.996000000000001</v>
      </c>
      <c r="J1306" s="162">
        <v>2.87</v>
      </c>
      <c r="K1306" s="130">
        <v>205.0</v>
      </c>
      <c r="L1306" s="164"/>
      <c r="M1306" s="165"/>
      <c r="N1306" s="162"/>
      <c r="O1306" s="162"/>
      <c r="P1306" s="162"/>
      <c r="Q1306" s="166"/>
      <c r="S1306" s="166"/>
      <c r="T1306" s="163"/>
    </row>
    <row r="1307" ht="15.75" customHeight="1">
      <c r="A1307" s="130">
        <v>11292.0</v>
      </c>
      <c r="B1307" s="130">
        <v>0.75</v>
      </c>
      <c r="C1307" s="130">
        <v>0.625</v>
      </c>
      <c r="D1307" s="162">
        <v>2.38</v>
      </c>
      <c r="E1307" s="162">
        <v>5.15</v>
      </c>
      <c r="F1307" s="162">
        <v>7.24</v>
      </c>
      <c r="G1307" s="162">
        <v>1.309</v>
      </c>
      <c r="H1307" s="162">
        <v>3.0900000000000003</v>
      </c>
      <c r="I1307" s="162">
        <v>2.1720000000000006</v>
      </c>
      <c r="J1307" s="162">
        <v>1.31</v>
      </c>
      <c r="K1307" s="130">
        <v>570.0</v>
      </c>
      <c r="L1307" s="164"/>
      <c r="M1307" s="165"/>
      <c r="N1307" s="162"/>
      <c r="O1307" s="162"/>
      <c r="P1307" s="162"/>
      <c r="Q1307" s="166"/>
      <c r="S1307" s="166"/>
      <c r="T1307" s="163"/>
    </row>
    <row r="1308" ht="15.75" customHeight="1">
      <c r="A1308" s="130">
        <v>11293.0</v>
      </c>
      <c r="B1308" s="130">
        <v>0.75</v>
      </c>
      <c r="C1308" s="130">
        <v>0.625</v>
      </c>
      <c r="D1308" s="162">
        <v>2.38</v>
      </c>
      <c r="E1308" s="162">
        <v>5.15</v>
      </c>
      <c r="F1308" s="162">
        <v>7.24</v>
      </c>
      <c r="G1308" s="162">
        <v>1.309</v>
      </c>
      <c r="H1308" s="162">
        <v>3.0900000000000003</v>
      </c>
      <c r="I1308" s="162">
        <v>2.1720000000000006</v>
      </c>
      <c r="J1308" s="162">
        <v>1.31</v>
      </c>
      <c r="K1308" s="130">
        <v>620.0</v>
      </c>
      <c r="L1308" s="164"/>
      <c r="M1308" s="165"/>
      <c r="N1308" s="162"/>
      <c r="O1308" s="162"/>
      <c r="P1308" s="162"/>
      <c r="Q1308" s="166"/>
      <c r="S1308" s="166"/>
      <c r="T1308" s="163"/>
    </row>
    <row r="1309" ht="15.75" customHeight="1">
      <c r="A1309" s="130">
        <v>11294.0</v>
      </c>
      <c r="B1309" s="130">
        <v>0.75</v>
      </c>
      <c r="C1309" s="130">
        <v>0.625</v>
      </c>
      <c r="D1309" s="162">
        <v>2.38</v>
      </c>
      <c r="E1309" s="162">
        <v>5.15</v>
      </c>
      <c r="F1309" s="162">
        <v>7.24</v>
      </c>
      <c r="G1309" s="162">
        <v>1.309</v>
      </c>
      <c r="H1309" s="162">
        <v>3.0900000000000003</v>
      </c>
      <c r="I1309" s="162">
        <v>2.1720000000000006</v>
      </c>
      <c r="J1309" s="162">
        <v>1.31</v>
      </c>
      <c r="K1309" s="130">
        <v>600.0</v>
      </c>
      <c r="L1309" s="164"/>
      <c r="M1309" s="165"/>
      <c r="N1309" s="162"/>
      <c r="O1309" s="162"/>
      <c r="P1309" s="162"/>
      <c r="Q1309" s="166"/>
      <c r="S1309" s="166"/>
      <c r="T1309" s="163"/>
    </row>
    <row r="1310" ht="15.75" customHeight="1">
      <c r="A1310" s="130">
        <v>11299.0</v>
      </c>
      <c r="B1310" s="130">
        <v>1.375</v>
      </c>
      <c r="C1310" s="130">
        <v>0.75</v>
      </c>
      <c r="D1310" s="162">
        <v>3.9</v>
      </c>
      <c r="E1310" s="162">
        <v>7.57</v>
      </c>
      <c r="F1310" s="162">
        <v>10.25</v>
      </c>
      <c r="G1310" s="162">
        <v>2.145</v>
      </c>
      <c r="H1310" s="162">
        <v>4.542</v>
      </c>
      <c r="I1310" s="162">
        <v>3.0750000000000006</v>
      </c>
      <c r="J1310" s="162">
        <v>2.15</v>
      </c>
      <c r="K1310" s="130">
        <v>240.0</v>
      </c>
      <c r="L1310" s="164"/>
      <c r="M1310" s="165"/>
      <c r="N1310" s="162"/>
      <c r="O1310" s="162"/>
      <c r="P1310" s="162"/>
      <c r="Q1310" s="166"/>
      <c r="S1310" s="166"/>
      <c r="T1310" s="163"/>
    </row>
    <row r="1311" ht="15.75" customHeight="1">
      <c r="A1311" s="130">
        <v>11300.0</v>
      </c>
      <c r="B1311" s="130">
        <v>1.375</v>
      </c>
      <c r="C1311" s="130">
        <v>0.75</v>
      </c>
      <c r="D1311" s="162">
        <v>3.9</v>
      </c>
      <c r="E1311" s="162">
        <v>7.57</v>
      </c>
      <c r="F1311" s="162">
        <v>10.25</v>
      </c>
      <c r="G1311" s="162">
        <v>2.145</v>
      </c>
      <c r="H1311" s="162">
        <v>4.542</v>
      </c>
      <c r="I1311" s="162">
        <v>3.0750000000000006</v>
      </c>
      <c r="J1311" s="162">
        <v>2.15</v>
      </c>
      <c r="K1311" s="130">
        <v>250.0</v>
      </c>
      <c r="L1311" s="164"/>
      <c r="M1311" s="165"/>
      <c r="N1311" s="162"/>
      <c r="O1311" s="162"/>
      <c r="P1311" s="162"/>
      <c r="Q1311" s="166"/>
      <c r="S1311" s="166"/>
      <c r="T1311" s="163"/>
    </row>
    <row r="1312" ht="15.75" customHeight="1">
      <c r="A1312" s="130">
        <v>11301.0</v>
      </c>
      <c r="B1312" s="130">
        <v>1.375</v>
      </c>
      <c r="C1312" s="130">
        <v>0.75</v>
      </c>
      <c r="D1312" s="162">
        <v>3.9</v>
      </c>
      <c r="E1312" s="162">
        <v>7.57</v>
      </c>
      <c r="F1312" s="162">
        <v>10.25</v>
      </c>
      <c r="G1312" s="162">
        <v>2.145</v>
      </c>
      <c r="H1312" s="162">
        <v>4.542</v>
      </c>
      <c r="I1312" s="162">
        <v>3.0750000000000006</v>
      </c>
      <c r="J1312" s="162">
        <v>2.15</v>
      </c>
      <c r="K1312" s="130">
        <v>230.0</v>
      </c>
      <c r="L1312" s="164"/>
      <c r="M1312" s="165"/>
      <c r="N1312" s="162"/>
      <c r="O1312" s="162"/>
      <c r="P1312" s="162"/>
      <c r="Q1312" s="166"/>
      <c r="S1312" s="166"/>
      <c r="T1312" s="163"/>
    </row>
    <row r="1313" ht="15.75" customHeight="1">
      <c r="A1313" s="130">
        <v>11306.0</v>
      </c>
      <c r="B1313" s="130">
        <v>2.0</v>
      </c>
      <c r="C1313" s="130">
        <v>1.0</v>
      </c>
      <c r="D1313" s="162">
        <v>4.31</v>
      </c>
      <c r="E1313" s="162">
        <v>8.08</v>
      </c>
      <c r="F1313" s="162">
        <v>10.64</v>
      </c>
      <c r="G1313" s="162">
        <v>2.3705</v>
      </c>
      <c r="H1313" s="162">
        <v>4.848</v>
      </c>
      <c r="I1313" s="162">
        <v>3.1920000000000006</v>
      </c>
      <c r="J1313" s="162">
        <v>2.37</v>
      </c>
      <c r="K1313" s="130">
        <v>170.0</v>
      </c>
      <c r="L1313" s="164"/>
      <c r="M1313" s="165"/>
      <c r="N1313" s="162"/>
      <c r="O1313" s="162"/>
      <c r="P1313" s="162"/>
      <c r="Q1313" s="166"/>
      <c r="S1313" s="166"/>
      <c r="T1313" s="163"/>
    </row>
    <row r="1314" ht="15.75" customHeight="1">
      <c r="A1314" s="130">
        <v>11307.0</v>
      </c>
      <c r="B1314" s="130">
        <v>2.0</v>
      </c>
      <c r="C1314" s="130">
        <v>1.0</v>
      </c>
      <c r="D1314" s="162">
        <v>4.31</v>
      </c>
      <c r="E1314" s="162">
        <v>8.08</v>
      </c>
      <c r="F1314" s="162">
        <v>10.64</v>
      </c>
      <c r="G1314" s="162">
        <v>2.3705</v>
      </c>
      <c r="H1314" s="162">
        <v>4.848</v>
      </c>
      <c r="I1314" s="162">
        <v>3.1920000000000006</v>
      </c>
      <c r="J1314" s="162">
        <v>2.37</v>
      </c>
      <c r="K1314" s="130">
        <v>170.0</v>
      </c>
      <c r="L1314" s="164"/>
      <c r="M1314" s="165"/>
      <c r="N1314" s="162"/>
      <c r="O1314" s="162"/>
      <c r="P1314" s="162"/>
      <c r="Q1314" s="166"/>
      <c r="S1314" s="166"/>
      <c r="T1314" s="163"/>
    </row>
    <row r="1315" ht="15.75" customHeight="1">
      <c r="A1315" s="130">
        <v>11308.0</v>
      </c>
      <c r="B1315" s="130">
        <v>3.0</v>
      </c>
      <c r="C1315" s="130">
        <v>0.875</v>
      </c>
      <c r="D1315" s="162">
        <v>7.93</v>
      </c>
      <c r="E1315" s="162">
        <v>13.6</v>
      </c>
      <c r="F1315" s="162">
        <v>17.75</v>
      </c>
      <c r="G1315" s="162">
        <v>4.3615</v>
      </c>
      <c r="H1315" s="162">
        <v>8.16</v>
      </c>
      <c r="I1315" s="162">
        <v>5.325000000000001</v>
      </c>
      <c r="J1315" s="162">
        <v>4.36</v>
      </c>
      <c r="K1315" s="130">
        <v>65.0</v>
      </c>
      <c r="L1315" s="164"/>
      <c r="M1315" s="165"/>
      <c r="N1315" s="162"/>
      <c r="O1315" s="162"/>
      <c r="P1315" s="162"/>
      <c r="Q1315" s="166"/>
      <c r="S1315" s="166"/>
      <c r="T1315" s="163"/>
    </row>
    <row r="1316" ht="15.75" customHeight="1">
      <c r="A1316" s="130">
        <v>11309.0</v>
      </c>
      <c r="B1316" s="130">
        <v>3.0</v>
      </c>
      <c r="C1316" s="130">
        <v>0.875</v>
      </c>
      <c r="D1316" s="162">
        <v>7.93</v>
      </c>
      <c r="E1316" s="162">
        <v>13.6</v>
      </c>
      <c r="F1316" s="162">
        <v>17.75</v>
      </c>
      <c r="G1316" s="162">
        <v>4.3615</v>
      </c>
      <c r="H1316" s="162">
        <v>8.16</v>
      </c>
      <c r="I1316" s="162">
        <v>5.325000000000001</v>
      </c>
      <c r="J1316" s="162">
        <v>4.36</v>
      </c>
      <c r="K1316" s="130">
        <v>60.0</v>
      </c>
      <c r="L1316" s="164"/>
      <c r="M1316" s="165"/>
      <c r="N1316" s="162"/>
      <c r="O1316" s="162"/>
      <c r="P1316" s="162"/>
      <c r="Q1316" s="166"/>
      <c r="S1316" s="166"/>
      <c r="T1316" s="163"/>
    </row>
    <row r="1317" ht="15.75" customHeight="1">
      <c r="A1317" s="130">
        <v>11310.0</v>
      </c>
      <c r="B1317" s="130">
        <v>2.0</v>
      </c>
      <c r="C1317" s="130">
        <v>0.6875</v>
      </c>
      <c r="D1317" s="162">
        <v>6.76</v>
      </c>
      <c r="E1317" s="162">
        <v>12.1</v>
      </c>
      <c r="F1317" s="162">
        <v>15.78</v>
      </c>
      <c r="G1317" s="162">
        <v>3.718</v>
      </c>
      <c r="H1317" s="162">
        <v>7.26</v>
      </c>
      <c r="I1317" s="162">
        <v>4.734000000000001</v>
      </c>
      <c r="J1317" s="162">
        <v>3.72</v>
      </c>
      <c r="K1317" s="130">
        <v>90.0</v>
      </c>
      <c r="L1317" s="164"/>
      <c r="M1317" s="165"/>
      <c r="N1317" s="162"/>
      <c r="O1317" s="162"/>
      <c r="P1317" s="162"/>
      <c r="Q1317" s="166"/>
      <c r="S1317" s="166"/>
      <c r="T1317" s="163"/>
    </row>
    <row r="1318" ht="15.75" customHeight="1">
      <c r="A1318" s="130">
        <v>11311.0</v>
      </c>
      <c r="B1318" s="130">
        <v>2.0</v>
      </c>
      <c r="C1318" s="130">
        <v>0.6875</v>
      </c>
      <c r="D1318" s="162">
        <v>6.76</v>
      </c>
      <c r="E1318" s="162">
        <v>12.1</v>
      </c>
      <c r="F1318" s="162">
        <v>15.78</v>
      </c>
      <c r="G1318" s="162">
        <v>3.718</v>
      </c>
      <c r="H1318" s="162">
        <v>7.26</v>
      </c>
      <c r="I1318" s="162">
        <v>4.734000000000001</v>
      </c>
      <c r="J1318" s="162">
        <v>3.72</v>
      </c>
      <c r="K1318" s="130">
        <v>90.0</v>
      </c>
      <c r="L1318" s="164"/>
      <c r="M1318" s="165"/>
      <c r="N1318" s="162"/>
      <c r="O1318" s="162"/>
      <c r="P1318" s="162"/>
      <c r="Q1318" s="166"/>
      <c r="S1318" s="166"/>
      <c r="T1318" s="163"/>
    </row>
    <row r="1319" ht="15.75" customHeight="1">
      <c r="A1319" s="130">
        <v>11312.0</v>
      </c>
      <c r="B1319" s="130">
        <v>1.5</v>
      </c>
      <c r="C1319" s="130">
        <v>1.75</v>
      </c>
      <c r="D1319" s="162">
        <v>6.76</v>
      </c>
      <c r="E1319" s="162">
        <v>12.1</v>
      </c>
      <c r="F1319" s="162">
        <v>15.78</v>
      </c>
      <c r="G1319" s="162">
        <v>3.718</v>
      </c>
      <c r="H1319" s="162">
        <v>7.26</v>
      </c>
      <c r="I1319" s="162">
        <v>4.734000000000001</v>
      </c>
      <c r="J1319" s="162">
        <v>3.72</v>
      </c>
      <c r="K1319" s="130">
        <v>85.0</v>
      </c>
      <c r="L1319" s="164"/>
      <c r="M1319" s="165"/>
      <c r="N1319" s="162"/>
      <c r="O1319" s="162"/>
      <c r="P1319" s="162"/>
      <c r="Q1319" s="166"/>
      <c r="S1319" s="166"/>
      <c r="T1319" s="163"/>
    </row>
    <row r="1320" ht="15.75" customHeight="1">
      <c r="A1320" s="130">
        <v>11313.0</v>
      </c>
      <c r="B1320" s="130">
        <v>1.5</v>
      </c>
      <c r="C1320" s="130">
        <v>1.75</v>
      </c>
      <c r="D1320" s="162">
        <v>6.76</v>
      </c>
      <c r="E1320" s="162">
        <v>12.1</v>
      </c>
      <c r="F1320" s="162">
        <v>15.78</v>
      </c>
      <c r="G1320" s="162">
        <v>3.718</v>
      </c>
      <c r="H1320" s="162">
        <v>7.26</v>
      </c>
      <c r="I1320" s="162">
        <v>4.734000000000001</v>
      </c>
      <c r="J1320" s="162">
        <v>3.72</v>
      </c>
      <c r="K1320" s="130">
        <v>95.0</v>
      </c>
      <c r="L1320" s="164"/>
      <c r="M1320" s="165"/>
      <c r="N1320" s="162"/>
      <c r="O1320" s="162"/>
      <c r="P1320" s="162"/>
      <c r="Q1320" s="166"/>
      <c r="S1320" s="166"/>
      <c r="T1320" s="163"/>
    </row>
    <row r="1321" ht="15.75" customHeight="1">
      <c r="A1321" s="130">
        <v>11314.0</v>
      </c>
      <c r="B1321" s="130">
        <v>1.25</v>
      </c>
      <c r="C1321" s="130">
        <v>1.1875</v>
      </c>
      <c r="D1321" s="162">
        <v>4.18</v>
      </c>
      <c r="E1321" s="162">
        <v>7.74</v>
      </c>
      <c r="F1321" s="162">
        <v>10.31</v>
      </c>
      <c r="G1321" s="162">
        <v>2.299</v>
      </c>
      <c r="H1321" s="162">
        <v>4.644</v>
      </c>
      <c r="I1321" s="162">
        <v>3.0930000000000004</v>
      </c>
      <c r="J1321" s="162">
        <v>2.3</v>
      </c>
      <c r="K1321" s="130">
        <v>260.0</v>
      </c>
      <c r="L1321" s="164"/>
      <c r="M1321" s="165"/>
      <c r="N1321" s="162"/>
      <c r="O1321" s="162"/>
      <c r="P1321" s="162"/>
      <c r="Q1321" s="166"/>
      <c r="S1321" s="166"/>
      <c r="T1321" s="163"/>
    </row>
    <row r="1322" ht="15.75" customHeight="1">
      <c r="A1322" s="130">
        <v>11315.0</v>
      </c>
      <c r="B1322" s="130">
        <v>1.25</v>
      </c>
      <c r="C1322" s="130">
        <v>1.1875</v>
      </c>
      <c r="D1322" s="162">
        <v>4.64</v>
      </c>
      <c r="E1322" s="162">
        <v>8.57</v>
      </c>
      <c r="F1322" s="162">
        <v>11.59</v>
      </c>
      <c r="G1322" s="162">
        <v>2.552</v>
      </c>
      <c r="H1322" s="162">
        <v>5.142</v>
      </c>
      <c r="I1322" s="162">
        <v>3.4770000000000003</v>
      </c>
      <c r="J1322" s="162">
        <v>2.55</v>
      </c>
      <c r="K1322" s="130">
        <v>260.0</v>
      </c>
      <c r="L1322" s="164"/>
      <c r="M1322" s="165"/>
      <c r="N1322" s="162"/>
      <c r="O1322" s="162"/>
      <c r="P1322" s="162"/>
      <c r="Q1322" s="166"/>
      <c r="S1322" s="166"/>
      <c r="T1322" s="163"/>
    </row>
    <row r="1323" ht="15.75" customHeight="1">
      <c r="A1323" s="130">
        <v>11316.0</v>
      </c>
      <c r="B1323" s="130">
        <v>1.25</v>
      </c>
      <c r="C1323" s="130">
        <v>1.1875</v>
      </c>
      <c r="D1323" s="162">
        <v>4.64</v>
      </c>
      <c r="E1323" s="162">
        <v>8.57</v>
      </c>
      <c r="F1323" s="162">
        <v>11.59</v>
      </c>
      <c r="G1323" s="162">
        <v>2.552</v>
      </c>
      <c r="H1323" s="162">
        <v>5.142</v>
      </c>
      <c r="I1323" s="162">
        <v>3.4770000000000003</v>
      </c>
      <c r="J1323" s="162">
        <v>2.55</v>
      </c>
      <c r="K1323" s="130">
        <v>260.0</v>
      </c>
      <c r="L1323" s="164"/>
      <c r="M1323" s="165"/>
      <c r="N1323" s="162"/>
      <c r="O1323" s="162"/>
      <c r="P1323" s="162"/>
      <c r="Q1323" s="166"/>
      <c r="S1323" s="166"/>
      <c r="T1323" s="163"/>
    </row>
    <row r="1324" ht="15.75" customHeight="1">
      <c r="A1324" s="130">
        <v>11321.0</v>
      </c>
      <c r="B1324" s="130">
        <v>1.625</v>
      </c>
      <c r="C1324" s="130">
        <v>0.5</v>
      </c>
      <c r="D1324" s="162">
        <v>3.09</v>
      </c>
      <c r="E1324" s="162">
        <v>6.34</v>
      </c>
      <c r="F1324" s="162">
        <v>8.75</v>
      </c>
      <c r="G1324" s="162">
        <v>1.6995</v>
      </c>
      <c r="H1324" s="162">
        <v>3.804</v>
      </c>
      <c r="I1324" s="162">
        <v>2.6250000000000004</v>
      </c>
      <c r="J1324" s="162">
        <v>1.7</v>
      </c>
      <c r="K1324" s="130">
        <v>300.0</v>
      </c>
      <c r="L1324" s="164"/>
      <c r="M1324" s="165"/>
      <c r="N1324" s="162"/>
      <c r="O1324" s="162"/>
      <c r="P1324" s="162"/>
      <c r="Q1324" s="166"/>
      <c r="S1324" s="166"/>
      <c r="T1324" s="163"/>
    </row>
    <row r="1325" ht="15.75" customHeight="1">
      <c r="A1325" s="130">
        <v>11322.0</v>
      </c>
      <c r="B1325" s="130">
        <v>1.625</v>
      </c>
      <c r="C1325" s="130">
        <v>0.5</v>
      </c>
      <c r="D1325" s="162">
        <v>3.09</v>
      </c>
      <c r="E1325" s="162">
        <v>6.34</v>
      </c>
      <c r="F1325" s="162">
        <v>8.75</v>
      </c>
      <c r="G1325" s="162">
        <v>1.6995</v>
      </c>
      <c r="H1325" s="162">
        <v>3.804</v>
      </c>
      <c r="I1325" s="162">
        <v>2.6250000000000004</v>
      </c>
      <c r="J1325" s="162">
        <v>1.7</v>
      </c>
      <c r="K1325" s="130">
        <v>320.0</v>
      </c>
      <c r="L1325" s="164"/>
      <c r="M1325" s="165"/>
      <c r="N1325" s="162"/>
      <c r="O1325" s="162"/>
      <c r="P1325" s="162"/>
      <c r="Q1325" s="166"/>
      <c r="S1325" s="166"/>
      <c r="T1325" s="163"/>
    </row>
    <row r="1326" ht="15.75" customHeight="1">
      <c r="A1326" s="130">
        <v>11324.0</v>
      </c>
      <c r="B1326" s="130">
        <v>5.75</v>
      </c>
      <c r="C1326" s="130">
        <v>0.6875</v>
      </c>
      <c r="D1326" s="162">
        <v>24.53</v>
      </c>
      <c r="E1326" s="162">
        <v>38.68</v>
      </c>
      <c r="F1326" s="162">
        <v>44.36</v>
      </c>
      <c r="G1326" s="162">
        <v>13.491500000000002</v>
      </c>
      <c r="H1326" s="162">
        <v>23.208</v>
      </c>
      <c r="I1326" s="162">
        <v>13.308000000000002</v>
      </c>
      <c r="J1326" s="162">
        <v>13.49</v>
      </c>
      <c r="K1326" s="130">
        <v>30.0</v>
      </c>
      <c r="L1326" s="164"/>
      <c r="M1326" s="165"/>
      <c r="N1326" s="162"/>
      <c r="O1326" s="162"/>
      <c r="P1326" s="162"/>
      <c r="Q1326" s="166"/>
      <c r="S1326" s="166"/>
      <c r="T1326" s="163"/>
    </row>
    <row r="1327" ht="15.75" customHeight="1">
      <c r="A1327" s="130">
        <v>11326.0</v>
      </c>
      <c r="B1327" s="130">
        <v>1.5</v>
      </c>
      <c r="C1327" s="130">
        <v>0.0</v>
      </c>
      <c r="D1327" s="162">
        <v>1.1</v>
      </c>
      <c r="E1327" s="162">
        <v>2.99</v>
      </c>
      <c r="F1327" s="162">
        <v>4.37</v>
      </c>
      <c r="G1327" s="162">
        <v>0.6050000000000001</v>
      </c>
      <c r="H1327" s="162">
        <v>1.794</v>
      </c>
      <c r="I1327" s="162">
        <v>1.3110000000000002</v>
      </c>
      <c r="J1327" s="162">
        <v>0.61</v>
      </c>
      <c r="K1327" s="130">
        <v>550.0</v>
      </c>
      <c r="L1327" s="164"/>
      <c r="M1327" s="165"/>
      <c r="N1327" s="162"/>
      <c r="O1327" s="162"/>
      <c r="P1327" s="162"/>
      <c r="Q1327" s="166"/>
      <c r="S1327" s="166"/>
      <c r="T1327" s="163"/>
    </row>
    <row r="1328" ht="15.75" customHeight="1">
      <c r="A1328" s="130">
        <v>11328.0</v>
      </c>
      <c r="B1328" s="130">
        <v>1.0</v>
      </c>
      <c r="C1328" s="130">
        <v>0.5625</v>
      </c>
      <c r="D1328" s="162">
        <v>2.45</v>
      </c>
      <c r="E1328" s="162">
        <v>5.3</v>
      </c>
      <c r="F1328" s="162">
        <v>7.46</v>
      </c>
      <c r="G1328" s="162">
        <v>1.3475000000000001</v>
      </c>
      <c r="H1328" s="162">
        <v>3.1799999999999997</v>
      </c>
      <c r="I1328" s="162">
        <v>2.2380000000000004</v>
      </c>
      <c r="J1328" s="162">
        <v>1.35</v>
      </c>
      <c r="K1328" s="130">
        <v>340.0</v>
      </c>
      <c r="L1328" s="164"/>
      <c r="M1328" s="165"/>
      <c r="N1328" s="162"/>
      <c r="O1328" s="162"/>
      <c r="P1328" s="162"/>
      <c r="Q1328" s="166"/>
      <c r="S1328" s="166"/>
      <c r="T1328" s="163"/>
    </row>
    <row r="1329" ht="15.75" customHeight="1">
      <c r="A1329" s="130">
        <v>11329.0</v>
      </c>
      <c r="B1329" s="130">
        <v>0.75</v>
      </c>
      <c r="C1329" s="130">
        <v>1.25</v>
      </c>
      <c r="D1329" s="162">
        <v>3.48</v>
      </c>
      <c r="E1329" s="162">
        <v>6.76</v>
      </c>
      <c r="F1329" s="162">
        <v>9.22</v>
      </c>
      <c r="G1329" s="162">
        <v>1.9140000000000001</v>
      </c>
      <c r="H1329" s="162">
        <v>4.056</v>
      </c>
      <c r="I1329" s="162">
        <v>2.7660000000000005</v>
      </c>
      <c r="J1329" s="162">
        <v>1.91</v>
      </c>
      <c r="K1329" s="130">
        <v>270.0</v>
      </c>
      <c r="L1329" s="164"/>
      <c r="M1329" s="165"/>
      <c r="N1329" s="162"/>
      <c r="O1329" s="162"/>
      <c r="P1329" s="162"/>
      <c r="Q1329" s="166"/>
      <c r="S1329" s="166"/>
      <c r="T1329" s="163"/>
    </row>
    <row r="1330" ht="15.75" customHeight="1">
      <c r="A1330" s="130">
        <v>11330.0</v>
      </c>
      <c r="B1330" s="130">
        <v>1.5</v>
      </c>
      <c r="C1330" s="130">
        <v>1.0</v>
      </c>
      <c r="D1330" s="162">
        <v>4.53</v>
      </c>
      <c r="E1330" s="162">
        <v>8.75</v>
      </c>
      <c r="F1330" s="162">
        <v>11.96</v>
      </c>
      <c r="G1330" s="162">
        <v>2.4915000000000003</v>
      </c>
      <c r="H1330" s="162">
        <v>5.25</v>
      </c>
      <c r="I1330" s="162">
        <v>3.588000000000001</v>
      </c>
      <c r="J1330" s="162">
        <v>2.49</v>
      </c>
      <c r="K1330" s="130">
        <v>150.0</v>
      </c>
      <c r="L1330" s="164"/>
      <c r="M1330" s="165"/>
      <c r="N1330" s="162"/>
      <c r="O1330" s="162"/>
      <c r="P1330" s="162"/>
      <c r="Q1330" s="166"/>
      <c r="S1330" s="166"/>
      <c r="T1330" s="163"/>
    </row>
    <row r="1331" ht="15.75" customHeight="1">
      <c r="A1331" s="130">
        <v>11331.0</v>
      </c>
      <c r="B1331" s="130">
        <v>1.75</v>
      </c>
      <c r="C1331" s="130">
        <v>0.625</v>
      </c>
      <c r="D1331" s="162">
        <v>3.98</v>
      </c>
      <c r="E1331" s="162">
        <v>7.58</v>
      </c>
      <c r="F1331" s="162">
        <v>10.31</v>
      </c>
      <c r="G1331" s="162">
        <v>2.189</v>
      </c>
      <c r="H1331" s="162">
        <v>4.548</v>
      </c>
      <c r="I1331" s="162">
        <v>3.0930000000000004</v>
      </c>
      <c r="J1331" s="162">
        <v>2.19</v>
      </c>
      <c r="K1331" s="130">
        <v>160.0</v>
      </c>
      <c r="L1331" s="164"/>
      <c r="M1331" s="165"/>
      <c r="N1331" s="162"/>
      <c r="O1331" s="162"/>
      <c r="P1331" s="162"/>
      <c r="Q1331" s="166"/>
      <c r="S1331" s="166"/>
      <c r="T1331" s="163"/>
    </row>
    <row r="1332" ht="15.75" customHeight="1">
      <c r="A1332" s="130">
        <v>11332.0</v>
      </c>
      <c r="B1332" s="130">
        <v>1.0</v>
      </c>
      <c r="C1332" s="130">
        <v>1.5625</v>
      </c>
      <c r="D1332" s="162">
        <v>4.34</v>
      </c>
      <c r="E1332" s="162">
        <v>8.22</v>
      </c>
      <c r="F1332" s="162">
        <v>10.91</v>
      </c>
      <c r="G1332" s="162">
        <v>2.387</v>
      </c>
      <c r="H1332" s="162">
        <v>4.932</v>
      </c>
      <c r="I1332" s="162">
        <v>3.2730000000000006</v>
      </c>
      <c r="J1332" s="162">
        <v>2.39</v>
      </c>
      <c r="K1332" s="130">
        <v>280.0</v>
      </c>
      <c r="L1332" s="164"/>
      <c r="M1332" s="165"/>
      <c r="N1332" s="162"/>
      <c r="O1332" s="162"/>
      <c r="P1332" s="162"/>
      <c r="Q1332" s="166"/>
      <c r="S1332" s="166"/>
      <c r="T1332" s="163"/>
    </row>
    <row r="1333" ht="15.75" customHeight="1">
      <c r="A1333" s="130">
        <v>11333.0</v>
      </c>
      <c r="B1333" s="130">
        <v>2.75</v>
      </c>
      <c r="C1333" s="130">
        <v>1.0</v>
      </c>
      <c r="D1333" s="162">
        <v>7.43</v>
      </c>
      <c r="E1333" s="162">
        <v>13.57</v>
      </c>
      <c r="F1333" s="162">
        <v>17.75</v>
      </c>
      <c r="G1333" s="162">
        <v>4.0865</v>
      </c>
      <c r="H1333" s="162">
        <v>8.142</v>
      </c>
      <c r="I1333" s="162">
        <v>5.325000000000001</v>
      </c>
      <c r="J1333" s="162">
        <v>4.09</v>
      </c>
      <c r="K1333" s="130">
        <v>105.0</v>
      </c>
      <c r="L1333" s="164"/>
      <c r="M1333" s="165"/>
      <c r="N1333" s="162"/>
      <c r="O1333" s="162"/>
      <c r="P1333" s="162"/>
      <c r="Q1333" s="166"/>
      <c r="S1333" s="166"/>
      <c r="T1333" s="163"/>
    </row>
    <row r="1334" ht="15.75" customHeight="1">
      <c r="A1334" s="130">
        <v>11334.0</v>
      </c>
      <c r="B1334" s="130">
        <v>1.75</v>
      </c>
      <c r="C1334" s="130">
        <v>1.5625</v>
      </c>
      <c r="D1334" s="162">
        <v>4.81</v>
      </c>
      <c r="E1334" s="162">
        <v>9.01</v>
      </c>
      <c r="F1334" s="162">
        <v>12.12</v>
      </c>
      <c r="G1334" s="162">
        <v>2.6455</v>
      </c>
      <c r="H1334" s="162">
        <v>5.406</v>
      </c>
      <c r="I1334" s="162">
        <v>3.636</v>
      </c>
      <c r="J1334" s="162">
        <v>2.65</v>
      </c>
      <c r="K1334" s="130">
        <v>180.0</v>
      </c>
      <c r="L1334" s="164"/>
      <c r="M1334" s="165"/>
      <c r="N1334" s="162"/>
      <c r="O1334" s="162"/>
      <c r="P1334" s="162"/>
      <c r="Q1334" s="166"/>
      <c r="S1334" s="166"/>
      <c r="T1334" s="163"/>
    </row>
    <row r="1335" ht="15.75" customHeight="1">
      <c r="A1335" s="130">
        <v>11335.0</v>
      </c>
      <c r="B1335" s="130">
        <v>0.875</v>
      </c>
      <c r="C1335" s="130">
        <v>0.75</v>
      </c>
      <c r="D1335" s="162">
        <v>3.74</v>
      </c>
      <c r="E1335" s="162">
        <v>7.1</v>
      </c>
      <c r="F1335" s="162">
        <v>9.61</v>
      </c>
      <c r="G1335" s="162">
        <v>2.0570000000000004</v>
      </c>
      <c r="H1335" s="162">
        <v>4.26</v>
      </c>
      <c r="I1335" s="162">
        <v>2.8830000000000005</v>
      </c>
      <c r="J1335" s="162">
        <v>2.06</v>
      </c>
      <c r="K1335" s="130">
        <v>180.0</v>
      </c>
      <c r="L1335" s="164"/>
      <c r="M1335" s="165"/>
      <c r="N1335" s="162"/>
      <c r="O1335" s="162"/>
      <c r="P1335" s="162"/>
      <c r="Q1335" s="166"/>
      <c r="S1335" s="166"/>
      <c r="T1335" s="163"/>
    </row>
    <row r="1336" ht="15.75" customHeight="1">
      <c r="A1336" s="130">
        <v>11336.0</v>
      </c>
      <c r="B1336" s="130">
        <v>0.875</v>
      </c>
      <c r="C1336" s="130">
        <v>0.625</v>
      </c>
      <c r="D1336" s="162">
        <v>2.23</v>
      </c>
      <c r="E1336" s="162">
        <v>4.76</v>
      </c>
      <c r="F1336" s="162">
        <v>6.74</v>
      </c>
      <c r="G1336" s="162">
        <v>1.2265000000000001</v>
      </c>
      <c r="H1336" s="162">
        <v>2.856</v>
      </c>
      <c r="I1336" s="162">
        <v>2.0220000000000002</v>
      </c>
      <c r="J1336" s="162">
        <v>1.23</v>
      </c>
      <c r="K1336" s="130">
        <v>360.0</v>
      </c>
      <c r="L1336" s="164"/>
      <c r="M1336" s="165"/>
      <c r="N1336" s="162"/>
      <c r="O1336" s="162"/>
      <c r="P1336" s="162"/>
      <c r="Q1336" s="166"/>
      <c r="S1336" s="166"/>
      <c r="T1336" s="163"/>
    </row>
    <row r="1337" ht="15.75" customHeight="1">
      <c r="A1337" s="130">
        <v>11337.0</v>
      </c>
      <c r="B1337" s="130">
        <v>1.0</v>
      </c>
      <c r="C1337" s="130">
        <v>0.5</v>
      </c>
      <c r="D1337" s="162">
        <v>2.32</v>
      </c>
      <c r="E1337" s="162">
        <v>4.9</v>
      </c>
      <c r="F1337" s="162">
        <v>6.76</v>
      </c>
      <c r="G1337" s="162">
        <v>1.276</v>
      </c>
      <c r="H1337" s="162">
        <v>2.94</v>
      </c>
      <c r="I1337" s="162">
        <v>2.028</v>
      </c>
      <c r="J1337" s="162">
        <v>1.28</v>
      </c>
      <c r="K1337" s="130">
        <v>340.0</v>
      </c>
      <c r="L1337" s="164"/>
      <c r="M1337" s="165"/>
      <c r="N1337" s="162"/>
      <c r="O1337" s="162"/>
      <c r="P1337" s="162"/>
      <c r="Q1337" s="166"/>
      <c r="S1337" s="166"/>
      <c r="T1337" s="163"/>
    </row>
    <row r="1338" ht="15.75" customHeight="1">
      <c r="A1338" s="130">
        <v>11338.0</v>
      </c>
      <c r="B1338" s="130">
        <v>0.875</v>
      </c>
      <c r="C1338" s="130">
        <v>0.8125</v>
      </c>
      <c r="D1338" s="162">
        <v>2.45</v>
      </c>
      <c r="E1338" s="162">
        <v>5.25</v>
      </c>
      <c r="F1338" s="162">
        <v>7.28</v>
      </c>
      <c r="G1338" s="162">
        <v>1.3475000000000001</v>
      </c>
      <c r="H1338" s="162">
        <v>3.15</v>
      </c>
      <c r="I1338" s="162">
        <v>2.1840000000000006</v>
      </c>
      <c r="J1338" s="162">
        <v>1.35</v>
      </c>
      <c r="K1338" s="130">
        <v>455.0</v>
      </c>
      <c r="L1338" s="164"/>
      <c r="M1338" s="165"/>
      <c r="N1338" s="162"/>
      <c r="O1338" s="162"/>
      <c r="P1338" s="162"/>
      <c r="Q1338" s="166"/>
      <c r="S1338" s="166"/>
      <c r="T1338" s="163"/>
    </row>
    <row r="1339" ht="15.75" customHeight="1">
      <c r="A1339" s="130">
        <v>11339.0</v>
      </c>
      <c r="B1339" s="130">
        <v>1.25</v>
      </c>
      <c r="C1339" s="130">
        <v>1.25</v>
      </c>
      <c r="D1339" s="162">
        <v>4.52</v>
      </c>
      <c r="E1339" s="162">
        <v>8.4</v>
      </c>
      <c r="F1339" s="162">
        <v>11.35</v>
      </c>
      <c r="G1339" s="162">
        <v>2.4859999999999998</v>
      </c>
      <c r="H1339" s="162">
        <v>5.04</v>
      </c>
      <c r="I1339" s="162">
        <v>3.4050000000000002</v>
      </c>
      <c r="J1339" s="162">
        <v>2.49</v>
      </c>
      <c r="K1339" s="130">
        <v>225.0</v>
      </c>
      <c r="L1339" s="164"/>
      <c r="M1339" s="165"/>
      <c r="N1339" s="162"/>
      <c r="O1339" s="162"/>
      <c r="P1339" s="162"/>
      <c r="Q1339" s="166"/>
      <c r="S1339" s="166"/>
      <c r="T1339" s="163"/>
    </row>
    <row r="1340" ht="15.75" customHeight="1">
      <c r="A1340" s="130">
        <v>11340.0</v>
      </c>
      <c r="B1340" s="130">
        <v>0.75</v>
      </c>
      <c r="C1340" s="130">
        <v>0.5</v>
      </c>
      <c r="D1340" s="162">
        <v>1.68</v>
      </c>
      <c r="E1340" s="162">
        <v>4.06</v>
      </c>
      <c r="F1340" s="162">
        <v>5.69</v>
      </c>
      <c r="G1340" s="162">
        <v>0.924</v>
      </c>
      <c r="H1340" s="162">
        <v>2.4359999999999995</v>
      </c>
      <c r="I1340" s="162">
        <v>1.7070000000000003</v>
      </c>
      <c r="J1340" s="162">
        <v>0.92</v>
      </c>
      <c r="K1340" s="130">
        <v>570.0</v>
      </c>
      <c r="L1340" s="164"/>
      <c r="M1340" s="165"/>
      <c r="N1340" s="162"/>
      <c r="O1340" s="162"/>
      <c r="P1340" s="162"/>
      <c r="Q1340" s="166"/>
      <c r="S1340" s="166"/>
      <c r="T1340" s="163"/>
    </row>
    <row r="1341" ht="15.75" customHeight="1">
      <c r="A1341" s="130">
        <v>11341.0</v>
      </c>
      <c r="B1341" s="130">
        <v>1.125</v>
      </c>
      <c r="C1341" s="130">
        <v>0.5625</v>
      </c>
      <c r="D1341" s="162">
        <v>2.04</v>
      </c>
      <c r="E1341" s="162">
        <v>4.35</v>
      </c>
      <c r="F1341" s="162">
        <v>5.98</v>
      </c>
      <c r="G1341" s="162">
        <v>1.122</v>
      </c>
      <c r="H1341" s="162">
        <v>2.61</v>
      </c>
      <c r="I1341" s="162">
        <v>1.7940000000000005</v>
      </c>
      <c r="J1341" s="162">
        <v>1.12</v>
      </c>
      <c r="K1341" s="130">
        <v>340.0</v>
      </c>
      <c r="L1341" s="164"/>
      <c r="M1341" s="165"/>
      <c r="N1341" s="162"/>
      <c r="O1341" s="162"/>
      <c r="P1341" s="162"/>
      <c r="Q1341" s="166"/>
      <c r="S1341" s="166"/>
      <c r="T1341" s="163"/>
    </row>
    <row r="1342" ht="15.75" customHeight="1">
      <c r="A1342" s="130">
        <v>11342.0</v>
      </c>
      <c r="B1342" s="130">
        <v>0.75</v>
      </c>
      <c r="C1342" s="130">
        <v>0.9375</v>
      </c>
      <c r="D1342" s="162">
        <v>2.19</v>
      </c>
      <c r="E1342" s="162">
        <v>4.4</v>
      </c>
      <c r="F1342" s="162">
        <v>6.13</v>
      </c>
      <c r="G1342" s="162">
        <v>1.2045000000000001</v>
      </c>
      <c r="H1342" s="162">
        <v>2.64</v>
      </c>
      <c r="I1342" s="162">
        <v>1.8390000000000002</v>
      </c>
      <c r="J1342" s="162">
        <v>1.2</v>
      </c>
      <c r="K1342" s="130">
        <v>360.0</v>
      </c>
      <c r="L1342" s="164"/>
      <c r="M1342" s="165"/>
      <c r="N1342" s="162"/>
      <c r="O1342" s="162"/>
      <c r="P1342" s="162"/>
      <c r="Q1342" s="166"/>
      <c r="S1342" s="166"/>
      <c r="T1342" s="163"/>
    </row>
    <row r="1343" ht="15.75" customHeight="1">
      <c r="A1343" s="130">
        <v>11343.0</v>
      </c>
      <c r="B1343" s="130">
        <v>1.625</v>
      </c>
      <c r="C1343" s="130">
        <v>1.0</v>
      </c>
      <c r="D1343" s="162">
        <v>4.08</v>
      </c>
      <c r="E1343" s="162">
        <v>7.07</v>
      </c>
      <c r="F1343" s="162">
        <v>9.62</v>
      </c>
      <c r="G1343" s="162">
        <v>2.244</v>
      </c>
      <c r="H1343" s="162">
        <v>4.242</v>
      </c>
      <c r="I1343" s="162">
        <v>2.886</v>
      </c>
      <c r="J1343" s="162">
        <v>2.24</v>
      </c>
      <c r="K1343" s="130">
        <v>170.0</v>
      </c>
      <c r="L1343" s="164"/>
      <c r="M1343" s="165"/>
      <c r="N1343" s="162"/>
      <c r="O1343" s="162"/>
      <c r="P1343" s="162"/>
      <c r="Q1343" s="166"/>
      <c r="S1343" s="166"/>
      <c r="T1343" s="163"/>
    </row>
    <row r="1344" ht="15.75" customHeight="1">
      <c r="A1344" s="130">
        <v>11344.0</v>
      </c>
      <c r="B1344" s="130">
        <v>1.0</v>
      </c>
      <c r="C1344" s="130">
        <v>1.625</v>
      </c>
      <c r="D1344" s="162">
        <v>3.9</v>
      </c>
      <c r="E1344" s="162">
        <v>7.69</v>
      </c>
      <c r="F1344" s="162">
        <v>10.3</v>
      </c>
      <c r="G1344" s="162">
        <v>2.145</v>
      </c>
      <c r="H1344" s="162">
        <v>4.614</v>
      </c>
      <c r="I1344" s="162">
        <v>3.0900000000000007</v>
      </c>
      <c r="J1344" s="162">
        <v>2.15</v>
      </c>
      <c r="K1344" s="130">
        <v>170.0</v>
      </c>
      <c r="L1344" s="164"/>
      <c r="M1344" s="165"/>
      <c r="N1344" s="162"/>
      <c r="O1344" s="162"/>
      <c r="P1344" s="162"/>
      <c r="Q1344" s="166"/>
      <c r="S1344" s="166"/>
      <c r="T1344" s="163"/>
    </row>
    <row r="1345" ht="15.75" customHeight="1">
      <c r="A1345" s="130">
        <v>11345.0</v>
      </c>
      <c r="B1345" s="130">
        <v>1.5</v>
      </c>
      <c r="C1345" s="130">
        <v>1.625</v>
      </c>
      <c r="D1345" s="162">
        <v>4.27</v>
      </c>
      <c r="E1345" s="162">
        <v>8.26</v>
      </c>
      <c r="F1345" s="162">
        <v>10.92</v>
      </c>
      <c r="G1345" s="162">
        <v>2.3485</v>
      </c>
      <c r="H1345" s="162">
        <v>4.9559999999999995</v>
      </c>
      <c r="I1345" s="162">
        <v>3.2760000000000002</v>
      </c>
      <c r="J1345" s="162">
        <v>2.35</v>
      </c>
      <c r="K1345" s="130">
        <v>190.0</v>
      </c>
      <c r="L1345" s="164"/>
      <c r="M1345" s="165"/>
      <c r="N1345" s="162"/>
      <c r="O1345" s="162"/>
      <c r="P1345" s="162"/>
      <c r="Q1345" s="166"/>
      <c r="S1345" s="166"/>
      <c r="T1345" s="163"/>
    </row>
    <row r="1346" ht="15.75" customHeight="1">
      <c r="A1346" s="130">
        <v>11346.0</v>
      </c>
      <c r="B1346" s="130">
        <v>0.75</v>
      </c>
      <c r="C1346" s="130">
        <v>0.5</v>
      </c>
      <c r="D1346" s="162">
        <v>1.68</v>
      </c>
      <c r="E1346" s="162">
        <v>4.06</v>
      </c>
      <c r="F1346" s="162">
        <v>5.69</v>
      </c>
      <c r="G1346" s="162">
        <v>0.924</v>
      </c>
      <c r="H1346" s="162">
        <v>2.4359999999999995</v>
      </c>
      <c r="I1346" s="162">
        <v>1.7070000000000003</v>
      </c>
      <c r="J1346" s="162">
        <v>0.92</v>
      </c>
      <c r="K1346" s="130">
        <v>570.0</v>
      </c>
      <c r="L1346" s="164"/>
      <c r="M1346" s="165"/>
      <c r="N1346" s="162"/>
      <c r="O1346" s="162"/>
      <c r="P1346" s="162"/>
      <c r="Q1346" s="166"/>
      <c r="S1346" s="166"/>
      <c r="T1346" s="163"/>
    </row>
    <row r="1347" ht="15.75" customHeight="1">
      <c r="A1347" s="130">
        <v>11347.0</v>
      </c>
      <c r="B1347" s="130">
        <v>1.125</v>
      </c>
      <c r="C1347" s="130">
        <v>0.5625</v>
      </c>
      <c r="D1347" s="162">
        <v>2.04</v>
      </c>
      <c r="E1347" s="162">
        <v>4.35</v>
      </c>
      <c r="F1347" s="162">
        <v>5.98</v>
      </c>
      <c r="G1347" s="162">
        <v>1.122</v>
      </c>
      <c r="H1347" s="162">
        <v>2.61</v>
      </c>
      <c r="I1347" s="162">
        <v>1.7940000000000005</v>
      </c>
      <c r="J1347" s="162">
        <v>1.12</v>
      </c>
      <c r="K1347" s="130">
        <v>330.0</v>
      </c>
      <c r="L1347" s="164"/>
      <c r="M1347" s="165"/>
      <c r="N1347" s="162"/>
      <c r="O1347" s="162"/>
      <c r="P1347" s="162"/>
      <c r="Q1347" s="166"/>
      <c r="S1347" s="166"/>
      <c r="T1347" s="163"/>
    </row>
    <row r="1348" ht="15.75" customHeight="1">
      <c r="A1348" s="130">
        <v>11348.0</v>
      </c>
      <c r="B1348" s="130">
        <v>0.75</v>
      </c>
      <c r="C1348" s="130">
        <v>0.9375</v>
      </c>
      <c r="D1348" s="162">
        <v>2.19</v>
      </c>
      <c r="E1348" s="162">
        <v>4.4</v>
      </c>
      <c r="F1348" s="162">
        <v>6.13</v>
      </c>
      <c r="G1348" s="162">
        <v>1.2045000000000001</v>
      </c>
      <c r="H1348" s="162">
        <v>2.64</v>
      </c>
      <c r="I1348" s="162">
        <v>1.8390000000000002</v>
      </c>
      <c r="J1348" s="162">
        <v>1.2</v>
      </c>
      <c r="K1348" s="130">
        <v>310.0</v>
      </c>
      <c r="L1348" s="164"/>
      <c r="M1348" s="165"/>
      <c r="N1348" s="162"/>
      <c r="O1348" s="162"/>
      <c r="P1348" s="162"/>
      <c r="Q1348" s="166"/>
      <c r="S1348" s="166"/>
      <c r="T1348" s="163"/>
    </row>
    <row r="1349" ht="15.75" customHeight="1">
      <c r="A1349" s="130">
        <v>11349.0</v>
      </c>
      <c r="B1349" s="130">
        <v>1.625</v>
      </c>
      <c r="C1349" s="130">
        <v>1.0</v>
      </c>
      <c r="D1349" s="162">
        <v>4.08</v>
      </c>
      <c r="E1349" s="162">
        <v>7.07</v>
      </c>
      <c r="F1349" s="162">
        <v>9.62</v>
      </c>
      <c r="G1349" s="162">
        <v>2.244</v>
      </c>
      <c r="H1349" s="162">
        <v>4.242</v>
      </c>
      <c r="I1349" s="162">
        <v>2.886</v>
      </c>
      <c r="J1349" s="162">
        <v>2.24</v>
      </c>
      <c r="K1349" s="130">
        <v>190.0</v>
      </c>
      <c r="L1349" s="164"/>
      <c r="M1349" s="165"/>
      <c r="N1349" s="162"/>
      <c r="O1349" s="162"/>
      <c r="P1349" s="162"/>
      <c r="Q1349" s="166"/>
      <c r="S1349" s="166"/>
      <c r="T1349" s="163"/>
    </row>
    <row r="1350" ht="15.75" customHeight="1">
      <c r="A1350" s="130">
        <v>11350.0</v>
      </c>
      <c r="B1350" s="130">
        <v>1.0</v>
      </c>
      <c r="C1350" s="130">
        <v>1.625</v>
      </c>
      <c r="D1350" s="162">
        <v>3.9</v>
      </c>
      <c r="E1350" s="162">
        <v>7.69</v>
      </c>
      <c r="F1350" s="162">
        <v>10.3</v>
      </c>
      <c r="G1350" s="162">
        <v>2.145</v>
      </c>
      <c r="H1350" s="162">
        <v>4.614</v>
      </c>
      <c r="I1350" s="162">
        <v>3.0900000000000007</v>
      </c>
      <c r="J1350" s="162">
        <v>2.15</v>
      </c>
      <c r="K1350" s="130">
        <v>170.0</v>
      </c>
      <c r="L1350" s="164"/>
      <c r="M1350" s="165"/>
      <c r="N1350" s="162"/>
      <c r="O1350" s="162"/>
      <c r="P1350" s="162"/>
      <c r="Q1350" s="166"/>
      <c r="S1350" s="166"/>
      <c r="T1350" s="163"/>
    </row>
    <row r="1351" ht="15.75" customHeight="1">
      <c r="A1351" s="130">
        <v>11351.0</v>
      </c>
      <c r="B1351" s="130">
        <v>1.5</v>
      </c>
      <c r="C1351" s="130">
        <v>1.625</v>
      </c>
      <c r="D1351" s="162">
        <v>4.27</v>
      </c>
      <c r="E1351" s="162">
        <v>8.26</v>
      </c>
      <c r="F1351" s="162">
        <v>10.92</v>
      </c>
      <c r="G1351" s="162">
        <v>2.3485</v>
      </c>
      <c r="H1351" s="162">
        <v>4.9559999999999995</v>
      </c>
      <c r="I1351" s="162">
        <v>3.2760000000000002</v>
      </c>
      <c r="J1351" s="162">
        <v>2.35</v>
      </c>
      <c r="K1351" s="130">
        <v>205.0</v>
      </c>
      <c r="L1351" s="164"/>
      <c r="M1351" s="165"/>
      <c r="N1351" s="162"/>
      <c r="O1351" s="162"/>
      <c r="P1351" s="162"/>
      <c r="Q1351" s="166"/>
      <c r="S1351" s="166"/>
      <c r="T1351" s="163"/>
    </row>
    <row r="1352" ht="15.75" customHeight="1">
      <c r="A1352" s="130">
        <v>11352.0</v>
      </c>
      <c r="B1352" s="130">
        <v>0.75</v>
      </c>
      <c r="C1352" s="130">
        <v>0.5</v>
      </c>
      <c r="D1352" s="162">
        <v>1.68</v>
      </c>
      <c r="E1352" s="162">
        <v>4.06</v>
      </c>
      <c r="F1352" s="162">
        <v>5.69</v>
      </c>
      <c r="G1352" s="162">
        <v>0.924</v>
      </c>
      <c r="H1352" s="162">
        <v>2.4359999999999995</v>
      </c>
      <c r="I1352" s="162">
        <v>1.7070000000000003</v>
      </c>
      <c r="J1352" s="162">
        <v>0.92</v>
      </c>
      <c r="K1352" s="130">
        <v>570.0</v>
      </c>
      <c r="L1352" s="164"/>
      <c r="M1352" s="165"/>
      <c r="N1352" s="162"/>
      <c r="O1352" s="162"/>
      <c r="P1352" s="162"/>
      <c r="Q1352" s="166"/>
      <c r="S1352" s="166"/>
      <c r="T1352" s="163"/>
    </row>
    <row r="1353" ht="15.75" customHeight="1">
      <c r="A1353" s="130">
        <v>11353.0</v>
      </c>
      <c r="B1353" s="130">
        <v>1.125</v>
      </c>
      <c r="C1353" s="130">
        <v>0.5625</v>
      </c>
      <c r="D1353" s="162">
        <v>2.04</v>
      </c>
      <c r="E1353" s="162">
        <v>4.35</v>
      </c>
      <c r="F1353" s="162">
        <v>5.98</v>
      </c>
      <c r="G1353" s="162">
        <v>1.122</v>
      </c>
      <c r="H1353" s="162">
        <v>2.61</v>
      </c>
      <c r="I1353" s="162">
        <v>1.7940000000000005</v>
      </c>
      <c r="J1353" s="162">
        <v>1.12</v>
      </c>
      <c r="K1353" s="130">
        <v>340.0</v>
      </c>
      <c r="L1353" s="164"/>
      <c r="M1353" s="165"/>
      <c r="N1353" s="162"/>
      <c r="O1353" s="162"/>
      <c r="P1353" s="162"/>
      <c r="Q1353" s="166"/>
      <c r="S1353" s="166"/>
      <c r="T1353" s="163"/>
    </row>
    <row r="1354" ht="15.75" customHeight="1">
      <c r="A1354" s="130">
        <v>11354.0</v>
      </c>
      <c r="B1354" s="130">
        <v>0.75</v>
      </c>
      <c r="C1354" s="130">
        <v>0.9375</v>
      </c>
      <c r="D1354" s="162">
        <v>2.19</v>
      </c>
      <c r="E1354" s="162">
        <v>4.4</v>
      </c>
      <c r="F1354" s="162">
        <v>6.13</v>
      </c>
      <c r="G1354" s="162">
        <v>1.2045000000000001</v>
      </c>
      <c r="H1354" s="162">
        <v>2.64</v>
      </c>
      <c r="I1354" s="162">
        <v>1.8390000000000002</v>
      </c>
      <c r="J1354" s="162">
        <v>1.2</v>
      </c>
      <c r="K1354" s="130">
        <v>380.0</v>
      </c>
      <c r="L1354" s="164"/>
      <c r="M1354" s="165"/>
      <c r="N1354" s="162"/>
      <c r="O1354" s="162"/>
      <c r="P1354" s="162"/>
      <c r="Q1354" s="166"/>
      <c r="S1354" s="166"/>
      <c r="T1354" s="163"/>
    </row>
    <row r="1355" ht="15.75" customHeight="1">
      <c r="A1355" s="130">
        <v>11355.0</v>
      </c>
      <c r="B1355" s="130">
        <v>1.625</v>
      </c>
      <c r="C1355" s="130">
        <v>1.0</v>
      </c>
      <c r="D1355" s="162">
        <v>4.08</v>
      </c>
      <c r="E1355" s="162">
        <v>7.07</v>
      </c>
      <c r="F1355" s="162">
        <v>9.62</v>
      </c>
      <c r="G1355" s="162">
        <v>2.244</v>
      </c>
      <c r="H1355" s="162">
        <v>4.242</v>
      </c>
      <c r="I1355" s="162">
        <v>2.886</v>
      </c>
      <c r="J1355" s="162">
        <v>2.24</v>
      </c>
      <c r="K1355" s="130">
        <v>170.0</v>
      </c>
      <c r="L1355" s="164"/>
      <c r="M1355" s="165"/>
      <c r="N1355" s="162"/>
      <c r="O1355" s="162"/>
      <c r="P1355" s="162"/>
      <c r="Q1355" s="166"/>
      <c r="S1355" s="166"/>
      <c r="T1355" s="163"/>
    </row>
    <row r="1356" ht="15.75" customHeight="1">
      <c r="A1356" s="130">
        <v>11356.0</v>
      </c>
      <c r="B1356" s="130">
        <v>1.0</v>
      </c>
      <c r="C1356" s="130">
        <v>1.625</v>
      </c>
      <c r="D1356" s="162">
        <v>3.9</v>
      </c>
      <c r="E1356" s="162">
        <v>7.69</v>
      </c>
      <c r="F1356" s="162">
        <v>10.3</v>
      </c>
      <c r="G1356" s="162">
        <v>2.145</v>
      </c>
      <c r="H1356" s="162">
        <v>4.614</v>
      </c>
      <c r="I1356" s="162">
        <v>3.0900000000000007</v>
      </c>
      <c r="J1356" s="162">
        <v>2.15</v>
      </c>
      <c r="K1356" s="130">
        <v>170.0</v>
      </c>
      <c r="L1356" s="164"/>
      <c r="M1356" s="165"/>
      <c r="N1356" s="162"/>
      <c r="O1356" s="162"/>
      <c r="P1356" s="162"/>
      <c r="Q1356" s="166"/>
      <c r="S1356" s="166"/>
      <c r="T1356" s="163"/>
    </row>
    <row r="1357" ht="15.75" customHeight="1">
      <c r="A1357" s="130">
        <v>11357.0</v>
      </c>
      <c r="B1357" s="130">
        <v>1.5</v>
      </c>
      <c r="C1357" s="130">
        <v>1.625</v>
      </c>
      <c r="D1357" s="162">
        <v>4.27</v>
      </c>
      <c r="E1357" s="162">
        <v>8.26</v>
      </c>
      <c r="F1357" s="162">
        <v>10.92</v>
      </c>
      <c r="G1357" s="162">
        <v>2.3485</v>
      </c>
      <c r="H1357" s="162">
        <v>4.9559999999999995</v>
      </c>
      <c r="I1357" s="162">
        <v>3.2760000000000002</v>
      </c>
      <c r="J1357" s="162">
        <v>2.35</v>
      </c>
      <c r="K1357" s="130">
        <v>205.0</v>
      </c>
      <c r="L1357" s="164"/>
      <c r="M1357" s="165"/>
      <c r="N1357" s="162"/>
      <c r="O1357" s="162"/>
      <c r="P1357" s="162"/>
      <c r="Q1357" s="166"/>
      <c r="S1357" s="166"/>
      <c r="T1357" s="163"/>
    </row>
    <row r="1358" ht="15.75" customHeight="1">
      <c r="A1358" s="130">
        <v>11358.0</v>
      </c>
      <c r="B1358" s="130">
        <v>1.0</v>
      </c>
      <c r="C1358" s="130">
        <v>0.625</v>
      </c>
      <c r="D1358" s="162">
        <v>2.07</v>
      </c>
      <c r="E1358" s="162">
        <v>4.55</v>
      </c>
      <c r="F1358" s="162">
        <v>6.3</v>
      </c>
      <c r="G1358" s="162">
        <v>1.1385</v>
      </c>
      <c r="H1358" s="162">
        <v>2.73</v>
      </c>
      <c r="I1358" s="162">
        <v>1.8900000000000001</v>
      </c>
      <c r="J1358" s="162">
        <v>1.14</v>
      </c>
      <c r="K1358" s="130">
        <v>510.0</v>
      </c>
      <c r="L1358" s="164"/>
      <c r="M1358" s="165"/>
      <c r="N1358" s="162"/>
      <c r="O1358" s="162"/>
      <c r="P1358" s="162"/>
      <c r="Q1358" s="166"/>
      <c r="S1358" s="166"/>
      <c r="T1358" s="163"/>
    </row>
    <row r="1359" ht="15.75" customHeight="1">
      <c r="A1359" s="130">
        <v>11359.0</v>
      </c>
      <c r="B1359" s="130">
        <v>0.75</v>
      </c>
      <c r="C1359" s="130">
        <v>0.875</v>
      </c>
      <c r="D1359" s="162">
        <v>2.27</v>
      </c>
      <c r="E1359" s="162">
        <v>4.78</v>
      </c>
      <c r="F1359" s="162">
        <v>6.6</v>
      </c>
      <c r="G1359" s="162">
        <v>1.2485000000000002</v>
      </c>
      <c r="H1359" s="162">
        <v>2.868</v>
      </c>
      <c r="I1359" s="162">
        <v>1.9800000000000002</v>
      </c>
      <c r="J1359" s="162">
        <v>1.25</v>
      </c>
      <c r="K1359" s="130">
        <v>475.0</v>
      </c>
      <c r="L1359" s="164"/>
      <c r="M1359" s="165"/>
      <c r="N1359" s="162"/>
      <c r="O1359" s="162"/>
      <c r="P1359" s="162"/>
      <c r="Q1359" s="166"/>
      <c r="S1359" s="166"/>
      <c r="T1359" s="163"/>
    </row>
    <row r="1360" ht="15.75" customHeight="1">
      <c r="A1360" s="130">
        <v>11360.0</v>
      </c>
      <c r="B1360" s="130">
        <v>1.0</v>
      </c>
      <c r="C1360" s="130">
        <v>1.375</v>
      </c>
      <c r="D1360" s="162">
        <v>3.09</v>
      </c>
      <c r="E1360" s="162">
        <v>6.25</v>
      </c>
      <c r="F1360" s="162">
        <v>8.25</v>
      </c>
      <c r="G1360" s="162">
        <v>1.6995</v>
      </c>
      <c r="H1360" s="162">
        <v>3.75</v>
      </c>
      <c r="I1360" s="162">
        <v>2.4750000000000005</v>
      </c>
      <c r="J1360" s="162">
        <v>1.7</v>
      </c>
      <c r="K1360" s="130">
        <v>300.0</v>
      </c>
      <c r="L1360" s="164"/>
      <c r="M1360" s="165"/>
      <c r="N1360" s="162"/>
      <c r="O1360" s="162"/>
      <c r="P1360" s="162"/>
      <c r="Q1360" s="166"/>
      <c r="S1360" s="166"/>
      <c r="T1360" s="163"/>
    </row>
    <row r="1361" ht="15.75" customHeight="1">
      <c r="A1361" s="130">
        <v>11361.0</v>
      </c>
      <c r="B1361" s="130">
        <v>1.0</v>
      </c>
      <c r="C1361" s="130">
        <v>0.625</v>
      </c>
      <c r="D1361" s="162">
        <v>2.07</v>
      </c>
      <c r="E1361" s="162">
        <v>4.55</v>
      </c>
      <c r="F1361" s="162">
        <v>6.3</v>
      </c>
      <c r="G1361" s="162">
        <v>1.1385</v>
      </c>
      <c r="H1361" s="162">
        <v>2.73</v>
      </c>
      <c r="I1361" s="162">
        <v>1.8900000000000001</v>
      </c>
      <c r="J1361" s="162">
        <v>1.14</v>
      </c>
      <c r="K1361" s="130">
        <v>530.0</v>
      </c>
      <c r="L1361" s="164"/>
      <c r="M1361" s="165"/>
      <c r="N1361" s="162"/>
      <c r="O1361" s="162"/>
      <c r="P1361" s="162"/>
      <c r="Q1361" s="166"/>
      <c r="S1361" s="166"/>
      <c r="T1361" s="163"/>
    </row>
    <row r="1362" ht="15.75" customHeight="1">
      <c r="A1362" s="130">
        <v>11362.0</v>
      </c>
      <c r="B1362" s="130">
        <v>0.75</v>
      </c>
      <c r="C1362" s="130">
        <v>0.875</v>
      </c>
      <c r="D1362" s="162">
        <v>2.27</v>
      </c>
      <c r="E1362" s="162">
        <v>4.78</v>
      </c>
      <c r="F1362" s="162">
        <v>6.6</v>
      </c>
      <c r="G1362" s="162">
        <v>1.2485000000000002</v>
      </c>
      <c r="H1362" s="162">
        <v>2.868</v>
      </c>
      <c r="I1362" s="162">
        <v>1.9800000000000002</v>
      </c>
      <c r="J1362" s="162">
        <v>1.25</v>
      </c>
      <c r="K1362" s="130">
        <v>440.0</v>
      </c>
      <c r="L1362" s="164"/>
      <c r="M1362" s="165"/>
      <c r="N1362" s="162"/>
      <c r="O1362" s="162"/>
      <c r="P1362" s="162"/>
      <c r="Q1362" s="166"/>
      <c r="S1362" s="166"/>
      <c r="T1362" s="163"/>
    </row>
    <row r="1363" ht="15.75" customHeight="1">
      <c r="A1363" s="130">
        <v>11363.0</v>
      </c>
      <c r="B1363" s="130">
        <v>1.0</v>
      </c>
      <c r="C1363" s="130">
        <v>1.375</v>
      </c>
      <c r="D1363" s="162">
        <v>3.09</v>
      </c>
      <c r="E1363" s="162">
        <v>6.25</v>
      </c>
      <c r="F1363" s="162">
        <v>8.25</v>
      </c>
      <c r="G1363" s="162">
        <v>1.6995</v>
      </c>
      <c r="H1363" s="162">
        <v>3.75</v>
      </c>
      <c r="I1363" s="162">
        <v>2.4750000000000005</v>
      </c>
      <c r="J1363" s="162">
        <v>1.7</v>
      </c>
      <c r="K1363" s="130">
        <v>300.0</v>
      </c>
      <c r="L1363" s="164"/>
      <c r="M1363" s="165"/>
      <c r="N1363" s="162"/>
      <c r="O1363" s="162"/>
      <c r="P1363" s="162"/>
      <c r="Q1363" s="166"/>
      <c r="S1363" s="166"/>
      <c r="T1363" s="163"/>
    </row>
    <row r="1364" ht="15.75" customHeight="1">
      <c r="A1364" s="130">
        <v>11364.0</v>
      </c>
      <c r="B1364" s="130">
        <v>1.0</v>
      </c>
      <c r="C1364" s="130">
        <v>0.625</v>
      </c>
      <c r="D1364" s="162">
        <v>2.07</v>
      </c>
      <c r="E1364" s="162">
        <v>4.55</v>
      </c>
      <c r="F1364" s="162">
        <v>6.3</v>
      </c>
      <c r="G1364" s="162">
        <v>1.1385</v>
      </c>
      <c r="H1364" s="162">
        <v>2.73</v>
      </c>
      <c r="I1364" s="162">
        <v>1.8900000000000001</v>
      </c>
      <c r="J1364" s="162">
        <v>1.14</v>
      </c>
      <c r="K1364" s="130">
        <v>530.0</v>
      </c>
      <c r="L1364" s="164"/>
      <c r="M1364" s="165"/>
      <c r="N1364" s="162"/>
      <c r="O1364" s="162"/>
      <c r="P1364" s="162"/>
      <c r="Q1364" s="166"/>
      <c r="S1364" s="166"/>
      <c r="T1364" s="163"/>
    </row>
    <row r="1365" ht="15.75" customHeight="1">
      <c r="A1365" s="130">
        <v>11365.0</v>
      </c>
      <c r="B1365" s="130">
        <v>0.75</v>
      </c>
      <c r="C1365" s="130">
        <v>0.875</v>
      </c>
      <c r="D1365" s="162">
        <v>2.27</v>
      </c>
      <c r="E1365" s="162">
        <v>4.78</v>
      </c>
      <c r="F1365" s="162">
        <v>6.6</v>
      </c>
      <c r="G1365" s="162">
        <v>1.2485000000000002</v>
      </c>
      <c r="H1365" s="162">
        <v>2.868</v>
      </c>
      <c r="I1365" s="162">
        <v>1.9800000000000002</v>
      </c>
      <c r="J1365" s="162">
        <v>1.25</v>
      </c>
      <c r="K1365" s="130">
        <v>475.0</v>
      </c>
      <c r="L1365" s="164"/>
      <c r="M1365" s="165"/>
      <c r="N1365" s="162"/>
      <c r="O1365" s="162"/>
      <c r="P1365" s="162"/>
      <c r="Q1365" s="166"/>
      <c r="S1365" s="166"/>
      <c r="T1365" s="163"/>
    </row>
    <row r="1366" ht="15.75" customHeight="1">
      <c r="A1366" s="130">
        <v>11366.0</v>
      </c>
      <c r="B1366" s="130">
        <v>1.0</v>
      </c>
      <c r="C1366" s="130">
        <v>1.375</v>
      </c>
      <c r="D1366" s="162">
        <v>3.09</v>
      </c>
      <c r="E1366" s="162">
        <v>6.25</v>
      </c>
      <c r="F1366" s="162">
        <v>8.25</v>
      </c>
      <c r="G1366" s="162">
        <v>1.6995</v>
      </c>
      <c r="H1366" s="162">
        <v>3.75</v>
      </c>
      <c r="I1366" s="162">
        <v>2.4750000000000005</v>
      </c>
      <c r="J1366" s="162">
        <v>1.7</v>
      </c>
      <c r="K1366" s="130">
        <v>240.0</v>
      </c>
      <c r="L1366" s="164"/>
      <c r="M1366" s="165"/>
      <c r="N1366" s="162"/>
      <c r="O1366" s="162"/>
      <c r="P1366" s="162"/>
      <c r="Q1366" s="166"/>
      <c r="S1366" s="166"/>
      <c r="T1366" s="163"/>
    </row>
    <row r="1367" ht="15.75" customHeight="1">
      <c r="A1367" s="130">
        <v>11367.0</v>
      </c>
      <c r="B1367" s="130">
        <v>1.0</v>
      </c>
      <c r="C1367" s="130">
        <v>0.625</v>
      </c>
      <c r="D1367" s="162">
        <v>2.07</v>
      </c>
      <c r="E1367" s="162">
        <v>4.55</v>
      </c>
      <c r="F1367" s="162">
        <v>6.3</v>
      </c>
      <c r="G1367" s="162">
        <v>1.1385</v>
      </c>
      <c r="H1367" s="162">
        <v>2.73</v>
      </c>
      <c r="I1367" s="162">
        <v>1.8900000000000001</v>
      </c>
      <c r="J1367" s="162">
        <v>1.14</v>
      </c>
      <c r="K1367" s="130">
        <v>510.0</v>
      </c>
      <c r="L1367" s="164"/>
      <c r="M1367" s="165"/>
      <c r="N1367" s="162"/>
      <c r="O1367" s="162"/>
      <c r="P1367" s="162"/>
      <c r="Q1367" s="166"/>
      <c r="S1367" s="166"/>
      <c r="T1367" s="163"/>
    </row>
    <row r="1368" ht="15.75" customHeight="1">
      <c r="A1368" s="130">
        <v>11368.0</v>
      </c>
      <c r="B1368" s="130">
        <v>0.75</v>
      </c>
      <c r="C1368" s="130">
        <v>0.875</v>
      </c>
      <c r="D1368" s="162">
        <v>2.27</v>
      </c>
      <c r="E1368" s="162">
        <v>4.78</v>
      </c>
      <c r="F1368" s="162">
        <v>6.6</v>
      </c>
      <c r="G1368" s="162">
        <v>1.2485000000000002</v>
      </c>
      <c r="H1368" s="162">
        <v>2.868</v>
      </c>
      <c r="I1368" s="162">
        <v>1.9800000000000002</v>
      </c>
      <c r="J1368" s="162">
        <v>1.25</v>
      </c>
      <c r="K1368" s="130">
        <v>455.0</v>
      </c>
      <c r="L1368" s="164"/>
      <c r="M1368" s="165"/>
      <c r="N1368" s="162"/>
      <c r="O1368" s="162"/>
      <c r="P1368" s="162"/>
      <c r="Q1368" s="166"/>
      <c r="S1368" s="166"/>
      <c r="T1368" s="163"/>
    </row>
    <row r="1369" ht="15.75" customHeight="1">
      <c r="A1369" s="130">
        <v>11369.0</v>
      </c>
      <c r="B1369" s="130">
        <v>1.0</v>
      </c>
      <c r="C1369" s="130">
        <v>1.375</v>
      </c>
      <c r="D1369" s="162">
        <v>3.09</v>
      </c>
      <c r="E1369" s="162">
        <v>6.25</v>
      </c>
      <c r="F1369" s="162">
        <v>8.25</v>
      </c>
      <c r="G1369" s="162">
        <v>1.6995</v>
      </c>
      <c r="H1369" s="162">
        <v>3.75</v>
      </c>
      <c r="I1369" s="162">
        <v>2.4750000000000005</v>
      </c>
      <c r="J1369" s="162">
        <v>1.7</v>
      </c>
      <c r="K1369" s="130">
        <v>240.0</v>
      </c>
      <c r="L1369" s="164"/>
      <c r="M1369" s="165"/>
      <c r="N1369" s="162"/>
      <c r="O1369" s="162"/>
      <c r="P1369" s="162"/>
      <c r="Q1369" s="166"/>
      <c r="S1369" s="166"/>
      <c r="T1369" s="163"/>
    </row>
    <row r="1370" ht="15.75" customHeight="1">
      <c r="A1370" s="130">
        <v>11370.0</v>
      </c>
      <c r="B1370" s="130">
        <v>1.0</v>
      </c>
      <c r="C1370" s="130">
        <v>0.625</v>
      </c>
      <c r="D1370" s="162">
        <v>2.07</v>
      </c>
      <c r="E1370" s="162">
        <v>4.55</v>
      </c>
      <c r="F1370" s="162">
        <v>6.3</v>
      </c>
      <c r="G1370" s="162">
        <v>1.1385</v>
      </c>
      <c r="H1370" s="162">
        <v>2.73</v>
      </c>
      <c r="I1370" s="162">
        <v>1.8900000000000001</v>
      </c>
      <c r="J1370" s="162">
        <v>1.14</v>
      </c>
      <c r="K1370" s="130">
        <v>530.0</v>
      </c>
      <c r="L1370" s="164"/>
      <c r="M1370" s="165"/>
      <c r="N1370" s="162"/>
      <c r="O1370" s="162"/>
      <c r="P1370" s="162"/>
      <c r="Q1370" s="166"/>
      <c r="S1370" s="166"/>
      <c r="T1370" s="163"/>
    </row>
    <row r="1371" ht="15.75" customHeight="1">
      <c r="A1371" s="130">
        <v>11371.0</v>
      </c>
      <c r="B1371" s="130">
        <v>0.75</v>
      </c>
      <c r="C1371" s="130">
        <v>0.875</v>
      </c>
      <c r="D1371" s="162">
        <v>2.27</v>
      </c>
      <c r="E1371" s="162">
        <v>4.78</v>
      </c>
      <c r="F1371" s="162">
        <v>6.6</v>
      </c>
      <c r="G1371" s="162">
        <v>1.2485000000000002</v>
      </c>
      <c r="H1371" s="162">
        <v>2.868</v>
      </c>
      <c r="I1371" s="162">
        <v>1.9800000000000002</v>
      </c>
      <c r="J1371" s="162">
        <v>1.25</v>
      </c>
      <c r="K1371" s="130">
        <v>475.0</v>
      </c>
      <c r="L1371" s="164"/>
      <c r="M1371" s="165"/>
      <c r="N1371" s="162"/>
      <c r="O1371" s="162"/>
      <c r="P1371" s="162"/>
      <c r="Q1371" s="166"/>
      <c r="S1371" s="166"/>
      <c r="T1371" s="163"/>
    </row>
    <row r="1372" ht="15.75" customHeight="1">
      <c r="A1372" s="130">
        <v>11372.0</v>
      </c>
      <c r="B1372" s="130">
        <v>1.0</v>
      </c>
      <c r="C1372" s="130">
        <v>1.375</v>
      </c>
      <c r="D1372" s="162">
        <v>3.09</v>
      </c>
      <c r="E1372" s="162">
        <v>6.25</v>
      </c>
      <c r="F1372" s="162">
        <v>8.25</v>
      </c>
      <c r="G1372" s="162">
        <v>1.6995</v>
      </c>
      <c r="H1372" s="162">
        <v>3.75</v>
      </c>
      <c r="I1372" s="162">
        <v>2.4750000000000005</v>
      </c>
      <c r="J1372" s="162">
        <v>1.7</v>
      </c>
      <c r="K1372" s="130">
        <v>300.0</v>
      </c>
      <c r="L1372" s="164"/>
      <c r="M1372" s="165"/>
      <c r="N1372" s="162"/>
      <c r="O1372" s="162"/>
      <c r="P1372" s="162"/>
      <c r="Q1372" s="166"/>
      <c r="S1372" s="166"/>
      <c r="T1372" s="163"/>
    </row>
    <row r="1373" ht="15.75" customHeight="1">
      <c r="A1373" s="130">
        <v>11377.0</v>
      </c>
      <c r="B1373" s="130">
        <v>1.5</v>
      </c>
      <c r="C1373" s="130">
        <v>0.0</v>
      </c>
      <c r="D1373" s="162">
        <v>2.31</v>
      </c>
      <c r="E1373" s="162">
        <v>4.76</v>
      </c>
      <c r="F1373" s="162">
        <v>6.67</v>
      </c>
      <c r="G1373" s="162">
        <v>1.2705000000000002</v>
      </c>
      <c r="H1373" s="162">
        <v>2.856</v>
      </c>
      <c r="I1373" s="162">
        <v>2.0010000000000003</v>
      </c>
      <c r="J1373" s="162">
        <v>1.27</v>
      </c>
      <c r="K1373" s="130">
        <v>190.0</v>
      </c>
      <c r="L1373" s="164"/>
      <c r="M1373" s="165"/>
      <c r="N1373" s="162"/>
      <c r="O1373" s="162"/>
      <c r="P1373" s="162"/>
      <c r="Q1373" s="166"/>
      <c r="S1373" s="166"/>
      <c r="T1373" s="163"/>
    </row>
    <row r="1374" ht="15.75" customHeight="1">
      <c r="A1374" s="130">
        <v>11387.0</v>
      </c>
      <c r="B1374" s="130">
        <v>0.75</v>
      </c>
      <c r="C1374" s="130">
        <v>0.5</v>
      </c>
      <c r="D1374" s="162">
        <v>1.68</v>
      </c>
      <c r="E1374" s="162">
        <v>4.06</v>
      </c>
      <c r="F1374" s="162">
        <v>5.69</v>
      </c>
      <c r="G1374" s="162">
        <v>0.924</v>
      </c>
      <c r="H1374" s="162">
        <v>2.4359999999999995</v>
      </c>
      <c r="I1374" s="162">
        <v>1.7070000000000003</v>
      </c>
      <c r="J1374" s="162">
        <v>0.92</v>
      </c>
      <c r="K1374" s="130">
        <v>570.0</v>
      </c>
      <c r="L1374" s="164"/>
      <c r="M1374" s="165"/>
      <c r="N1374" s="162"/>
      <c r="O1374" s="162"/>
      <c r="P1374" s="162"/>
      <c r="Q1374" s="166"/>
      <c r="S1374" s="166"/>
      <c r="T1374" s="163"/>
    </row>
    <row r="1375" ht="15.75" customHeight="1">
      <c r="A1375" s="130">
        <v>11388.0</v>
      </c>
      <c r="B1375" s="130">
        <v>1.125</v>
      </c>
      <c r="C1375" s="130">
        <v>0.5625</v>
      </c>
      <c r="D1375" s="162">
        <v>2.04</v>
      </c>
      <c r="E1375" s="162">
        <v>4.35</v>
      </c>
      <c r="F1375" s="162">
        <v>5.98</v>
      </c>
      <c r="G1375" s="162">
        <v>1.122</v>
      </c>
      <c r="H1375" s="162">
        <v>2.61</v>
      </c>
      <c r="I1375" s="162">
        <v>1.7940000000000005</v>
      </c>
      <c r="J1375" s="162">
        <v>1.12</v>
      </c>
      <c r="K1375" s="130">
        <v>342.0</v>
      </c>
      <c r="L1375" s="164"/>
      <c r="M1375" s="165"/>
      <c r="N1375" s="162"/>
      <c r="O1375" s="162"/>
      <c r="P1375" s="162"/>
      <c r="Q1375" s="166"/>
      <c r="S1375" s="166"/>
      <c r="T1375" s="163"/>
    </row>
    <row r="1376" ht="15.75" customHeight="1">
      <c r="A1376" s="130">
        <v>11389.0</v>
      </c>
      <c r="B1376" s="130">
        <v>0.75</v>
      </c>
      <c r="C1376" s="130">
        <v>0.9375</v>
      </c>
      <c r="D1376" s="162">
        <v>2.19</v>
      </c>
      <c r="E1376" s="162">
        <v>4.4</v>
      </c>
      <c r="F1376" s="162">
        <v>6.13</v>
      </c>
      <c r="G1376" s="162">
        <v>1.2045000000000001</v>
      </c>
      <c r="H1376" s="162">
        <v>2.64</v>
      </c>
      <c r="I1376" s="162">
        <v>1.8390000000000002</v>
      </c>
      <c r="J1376" s="162">
        <v>1.2</v>
      </c>
      <c r="K1376" s="130">
        <v>370.0</v>
      </c>
      <c r="L1376" s="164"/>
      <c r="M1376" s="165"/>
      <c r="N1376" s="162"/>
      <c r="O1376" s="162"/>
      <c r="P1376" s="162"/>
      <c r="Q1376" s="166"/>
      <c r="S1376" s="166"/>
      <c r="T1376" s="163"/>
    </row>
    <row r="1377" ht="15.75" customHeight="1">
      <c r="A1377" s="130">
        <v>11390.0</v>
      </c>
      <c r="B1377" s="130">
        <v>1.625</v>
      </c>
      <c r="C1377" s="130">
        <v>1.0</v>
      </c>
      <c r="D1377" s="162">
        <v>4.08</v>
      </c>
      <c r="E1377" s="162">
        <v>7.07</v>
      </c>
      <c r="F1377" s="162">
        <v>9.62</v>
      </c>
      <c r="G1377" s="162">
        <v>2.244</v>
      </c>
      <c r="H1377" s="162">
        <v>4.242</v>
      </c>
      <c r="I1377" s="162">
        <v>2.886</v>
      </c>
      <c r="J1377" s="162">
        <v>2.24</v>
      </c>
      <c r="K1377" s="130">
        <v>190.0</v>
      </c>
      <c r="L1377" s="164"/>
      <c r="M1377" s="165"/>
      <c r="N1377" s="162"/>
      <c r="O1377" s="162"/>
      <c r="P1377" s="162"/>
      <c r="Q1377" s="166"/>
      <c r="S1377" s="166"/>
      <c r="T1377" s="163"/>
    </row>
    <row r="1378" ht="15.75" customHeight="1">
      <c r="A1378" s="130">
        <v>11391.0</v>
      </c>
      <c r="B1378" s="130">
        <v>1.0</v>
      </c>
      <c r="C1378" s="130">
        <v>1.625</v>
      </c>
      <c r="D1378" s="162">
        <v>3.9</v>
      </c>
      <c r="E1378" s="162">
        <v>7.69</v>
      </c>
      <c r="F1378" s="162">
        <v>10.3</v>
      </c>
      <c r="G1378" s="162">
        <v>2.145</v>
      </c>
      <c r="H1378" s="162">
        <v>4.614</v>
      </c>
      <c r="I1378" s="162">
        <v>3.0900000000000007</v>
      </c>
      <c r="J1378" s="162">
        <v>2.15</v>
      </c>
      <c r="K1378" s="130">
        <v>170.0</v>
      </c>
      <c r="L1378" s="164"/>
      <c r="M1378" s="165"/>
      <c r="N1378" s="162"/>
      <c r="O1378" s="162"/>
      <c r="P1378" s="162"/>
      <c r="Q1378" s="166"/>
      <c r="S1378" s="166"/>
      <c r="T1378" s="163"/>
    </row>
    <row r="1379" ht="15.75" customHeight="1">
      <c r="A1379" s="130">
        <v>11392.0</v>
      </c>
      <c r="B1379" s="130">
        <v>1.5</v>
      </c>
      <c r="C1379" s="130">
        <v>1.625</v>
      </c>
      <c r="D1379" s="162">
        <v>4.27</v>
      </c>
      <c r="E1379" s="162">
        <v>8.26</v>
      </c>
      <c r="F1379" s="162">
        <v>10.92</v>
      </c>
      <c r="G1379" s="162">
        <v>2.3485</v>
      </c>
      <c r="H1379" s="162">
        <v>4.9559999999999995</v>
      </c>
      <c r="I1379" s="162">
        <v>3.2760000000000002</v>
      </c>
      <c r="J1379" s="162">
        <v>2.35</v>
      </c>
      <c r="K1379" s="130">
        <v>205.0</v>
      </c>
      <c r="L1379" s="164"/>
      <c r="M1379" s="165"/>
      <c r="N1379" s="162"/>
      <c r="O1379" s="162"/>
      <c r="P1379" s="162"/>
      <c r="Q1379" s="166"/>
      <c r="S1379" s="166"/>
      <c r="T1379" s="163"/>
    </row>
    <row r="1380" ht="15.75" customHeight="1">
      <c r="A1380" s="130">
        <v>11393.0</v>
      </c>
      <c r="B1380" s="130">
        <v>1.0</v>
      </c>
      <c r="C1380" s="130">
        <v>0.5625</v>
      </c>
      <c r="D1380" s="162">
        <v>2.45</v>
      </c>
      <c r="E1380" s="162">
        <v>5.3</v>
      </c>
      <c r="F1380" s="162">
        <v>7.46</v>
      </c>
      <c r="G1380" s="162">
        <v>1.3475000000000001</v>
      </c>
      <c r="H1380" s="162">
        <v>3.1799999999999997</v>
      </c>
      <c r="I1380" s="162">
        <v>2.2380000000000004</v>
      </c>
      <c r="J1380" s="162">
        <v>1.35</v>
      </c>
      <c r="K1380" s="130">
        <v>290.0</v>
      </c>
      <c r="L1380" s="164"/>
      <c r="M1380" s="165"/>
      <c r="N1380" s="162"/>
      <c r="O1380" s="162"/>
      <c r="P1380" s="162"/>
      <c r="Q1380" s="166"/>
      <c r="S1380" s="166"/>
      <c r="T1380" s="163"/>
    </row>
    <row r="1381" ht="15.75" customHeight="1">
      <c r="A1381" s="130">
        <v>11394.0</v>
      </c>
      <c r="B1381" s="130">
        <v>0.75</v>
      </c>
      <c r="C1381" s="130">
        <v>1.25</v>
      </c>
      <c r="D1381" s="162">
        <v>3.48</v>
      </c>
      <c r="E1381" s="162">
        <v>6.76</v>
      </c>
      <c r="F1381" s="162">
        <v>9.22</v>
      </c>
      <c r="G1381" s="162">
        <v>1.9140000000000001</v>
      </c>
      <c r="H1381" s="162">
        <v>4.056</v>
      </c>
      <c r="I1381" s="162">
        <v>2.7660000000000005</v>
      </c>
      <c r="J1381" s="162">
        <v>1.91</v>
      </c>
      <c r="K1381" s="130">
        <v>230.0</v>
      </c>
      <c r="L1381" s="164"/>
      <c r="M1381" s="165"/>
      <c r="N1381" s="162"/>
      <c r="O1381" s="162"/>
      <c r="P1381" s="162"/>
      <c r="Q1381" s="166"/>
      <c r="S1381" s="166"/>
      <c r="T1381" s="163"/>
    </row>
    <row r="1382" ht="15.75" customHeight="1">
      <c r="A1382" s="130">
        <v>11395.0</v>
      </c>
      <c r="B1382" s="130">
        <v>1.5</v>
      </c>
      <c r="C1382" s="130">
        <v>1.0</v>
      </c>
      <c r="D1382" s="162">
        <v>4.53</v>
      </c>
      <c r="E1382" s="162">
        <v>8.75</v>
      </c>
      <c r="F1382" s="162">
        <v>11.96</v>
      </c>
      <c r="G1382" s="162">
        <v>2.4915000000000003</v>
      </c>
      <c r="H1382" s="162">
        <v>5.25</v>
      </c>
      <c r="I1382" s="162">
        <v>3.588000000000001</v>
      </c>
      <c r="J1382" s="162">
        <v>2.49</v>
      </c>
      <c r="K1382" s="130">
        <v>130.0</v>
      </c>
      <c r="L1382" s="164"/>
      <c r="M1382" s="165"/>
      <c r="N1382" s="162"/>
      <c r="O1382" s="162"/>
      <c r="P1382" s="162"/>
      <c r="Q1382" s="166"/>
      <c r="S1382" s="166"/>
      <c r="T1382" s="163"/>
    </row>
    <row r="1383" ht="15.75" customHeight="1">
      <c r="A1383" s="130">
        <v>11396.0</v>
      </c>
      <c r="B1383" s="130">
        <v>1.75</v>
      </c>
      <c r="C1383" s="130">
        <v>0.625</v>
      </c>
      <c r="D1383" s="162">
        <v>3.98</v>
      </c>
      <c r="E1383" s="162">
        <v>7.58</v>
      </c>
      <c r="F1383" s="162">
        <v>10.31</v>
      </c>
      <c r="G1383" s="162">
        <v>2.189</v>
      </c>
      <c r="H1383" s="162">
        <v>4.548</v>
      </c>
      <c r="I1383" s="162">
        <v>3.0930000000000004</v>
      </c>
      <c r="J1383" s="162">
        <v>2.19</v>
      </c>
      <c r="K1383" s="130">
        <v>150.0</v>
      </c>
      <c r="L1383" s="164"/>
      <c r="M1383" s="165"/>
      <c r="N1383" s="162"/>
      <c r="O1383" s="162"/>
      <c r="P1383" s="162"/>
      <c r="Q1383" s="166"/>
      <c r="S1383" s="166"/>
      <c r="T1383" s="163"/>
    </row>
    <row r="1384" ht="15.75" customHeight="1">
      <c r="A1384" s="130">
        <v>11397.0</v>
      </c>
      <c r="B1384" s="130">
        <v>0.9375</v>
      </c>
      <c r="C1384" s="130">
        <v>1.5625</v>
      </c>
      <c r="D1384" s="162">
        <v>4.34</v>
      </c>
      <c r="E1384" s="162">
        <v>8.22</v>
      </c>
      <c r="F1384" s="162">
        <v>10.91</v>
      </c>
      <c r="G1384" s="162">
        <v>2.387</v>
      </c>
      <c r="H1384" s="162">
        <v>4.932</v>
      </c>
      <c r="I1384" s="162">
        <v>3.2730000000000006</v>
      </c>
      <c r="J1384" s="162">
        <v>2.39</v>
      </c>
      <c r="K1384" s="130">
        <v>240.0</v>
      </c>
      <c r="L1384" s="164"/>
      <c r="M1384" s="165"/>
      <c r="N1384" s="162"/>
      <c r="O1384" s="162"/>
      <c r="P1384" s="162"/>
      <c r="Q1384" s="166"/>
      <c r="S1384" s="166"/>
      <c r="T1384" s="163"/>
    </row>
    <row r="1385" ht="15.75" customHeight="1">
      <c r="A1385" s="130">
        <v>11398.0</v>
      </c>
      <c r="B1385" s="130">
        <v>2.75</v>
      </c>
      <c r="C1385" s="130">
        <v>1.0</v>
      </c>
      <c r="D1385" s="162">
        <v>7.43</v>
      </c>
      <c r="E1385" s="162">
        <v>13.57</v>
      </c>
      <c r="F1385" s="162">
        <v>17.75</v>
      </c>
      <c r="G1385" s="162">
        <v>4.0865</v>
      </c>
      <c r="H1385" s="162">
        <v>8.142</v>
      </c>
      <c r="I1385" s="162">
        <v>5.325000000000001</v>
      </c>
      <c r="J1385" s="162">
        <v>4.09</v>
      </c>
      <c r="K1385" s="130">
        <v>105.0</v>
      </c>
      <c r="L1385" s="164"/>
      <c r="M1385" s="165"/>
      <c r="N1385" s="162"/>
      <c r="O1385" s="162"/>
      <c r="P1385" s="162"/>
      <c r="Q1385" s="166"/>
      <c r="S1385" s="166"/>
      <c r="T1385" s="163"/>
    </row>
    <row r="1386" ht="15.75" customHeight="1">
      <c r="A1386" s="130">
        <v>11399.0</v>
      </c>
      <c r="B1386" s="130">
        <v>1.75</v>
      </c>
      <c r="C1386" s="130">
        <v>1.5625</v>
      </c>
      <c r="D1386" s="162">
        <v>4.81</v>
      </c>
      <c r="E1386" s="162">
        <v>9.01</v>
      </c>
      <c r="F1386" s="162">
        <v>12.12</v>
      </c>
      <c r="G1386" s="162">
        <v>2.6455</v>
      </c>
      <c r="H1386" s="162">
        <v>5.406</v>
      </c>
      <c r="I1386" s="162">
        <v>3.636</v>
      </c>
      <c r="J1386" s="162">
        <v>2.65</v>
      </c>
      <c r="K1386" s="130">
        <v>180.0</v>
      </c>
      <c r="L1386" s="164"/>
      <c r="M1386" s="165"/>
      <c r="N1386" s="162"/>
      <c r="O1386" s="162"/>
      <c r="P1386" s="162"/>
      <c r="Q1386" s="166"/>
      <c r="S1386" s="166"/>
      <c r="T1386" s="163"/>
    </row>
    <row r="1387" ht="15.75" customHeight="1">
      <c r="A1387" s="130">
        <v>11400.0</v>
      </c>
      <c r="B1387" s="130">
        <v>0.875</v>
      </c>
      <c r="C1387" s="130">
        <v>0.75</v>
      </c>
      <c r="D1387" s="162">
        <v>4.26</v>
      </c>
      <c r="E1387" s="162">
        <v>7.98</v>
      </c>
      <c r="F1387" s="162">
        <v>10.71</v>
      </c>
      <c r="G1387" s="162">
        <v>2.343</v>
      </c>
      <c r="H1387" s="162">
        <v>4.788</v>
      </c>
      <c r="I1387" s="162">
        <v>3.2130000000000005</v>
      </c>
      <c r="J1387" s="162">
        <v>2.34</v>
      </c>
      <c r="K1387" s="130">
        <v>220.0</v>
      </c>
      <c r="L1387" s="164"/>
      <c r="M1387" s="165"/>
      <c r="N1387" s="162"/>
      <c r="O1387" s="162"/>
      <c r="P1387" s="162"/>
      <c r="Q1387" s="166"/>
      <c r="S1387" s="166"/>
      <c r="T1387" s="163"/>
    </row>
    <row r="1388" ht="15.75" customHeight="1">
      <c r="A1388" s="130">
        <v>11401.0</v>
      </c>
      <c r="B1388" s="130">
        <v>1.1875</v>
      </c>
      <c r="C1388" s="130">
        <v>1.5625</v>
      </c>
      <c r="D1388" s="162">
        <v>3.99</v>
      </c>
      <c r="E1388" s="162">
        <v>7.54</v>
      </c>
      <c r="F1388" s="162">
        <v>10.15</v>
      </c>
      <c r="G1388" s="162">
        <v>2.1945</v>
      </c>
      <c r="H1388" s="162">
        <v>4.524</v>
      </c>
      <c r="I1388" s="162">
        <v>3.0450000000000004</v>
      </c>
      <c r="J1388" s="162">
        <v>2.19</v>
      </c>
      <c r="K1388" s="130">
        <v>265.0</v>
      </c>
      <c r="L1388" s="164"/>
      <c r="M1388" s="165"/>
      <c r="N1388" s="162"/>
      <c r="O1388" s="162"/>
      <c r="P1388" s="162"/>
      <c r="Q1388" s="166"/>
      <c r="S1388" s="166"/>
      <c r="T1388" s="163"/>
    </row>
    <row r="1389" ht="15.75" customHeight="1">
      <c r="A1389" s="130">
        <v>11402.0</v>
      </c>
      <c r="B1389" s="130">
        <v>1.1875</v>
      </c>
      <c r="C1389" s="130">
        <v>1.5625</v>
      </c>
      <c r="D1389" s="162">
        <v>3.99</v>
      </c>
      <c r="E1389" s="162">
        <v>7.54</v>
      </c>
      <c r="F1389" s="162">
        <v>10.15</v>
      </c>
      <c r="G1389" s="162">
        <v>2.1945</v>
      </c>
      <c r="H1389" s="162">
        <v>4.524</v>
      </c>
      <c r="I1389" s="162">
        <v>3.0450000000000004</v>
      </c>
      <c r="J1389" s="162">
        <v>2.19</v>
      </c>
      <c r="K1389" s="130">
        <v>265.0</v>
      </c>
      <c r="L1389" s="164"/>
      <c r="M1389" s="165"/>
      <c r="N1389" s="162"/>
      <c r="O1389" s="162"/>
      <c r="P1389" s="162"/>
      <c r="Q1389" s="166"/>
      <c r="S1389" s="166"/>
      <c r="T1389" s="163"/>
    </row>
    <row r="1390" ht="15.75" customHeight="1">
      <c r="A1390" s="130">
        <v>11403.0</v>
      </c>
      <c r="B1390" s="130">
        <v>1.1875</v>
      </c>
      <c r="C1390" s="130">
        <v>1.5625</v>
      </c>
      <c r="D1390" s="162">
        <v>3.99</v>
      </c>
      <c r="E1390" s="162">
        <v>7.54</v>
      </c>
      <c r="F1390" s="162">
        <v>10.15</v>
      </c>
      <c r="G1390" s="162">
        <v>2.1945</v>
      </c>
      <c r="H1390" s="162">
        <v>4.524</v>
      </c>
      <c r="I1390" s="162">
        <v>3.0450000000000004</v>
      </c>
      <c r="J1390" s="162">
        <v>2.19</v>
      </c>
      <c r="K1390" s="130">
        <v>265.0</v>
      </c>
      <c r="L1390" s="164"/>
      <c r="M1390" s="165"/>
      <c r="N1390" s="162"/>
      <c r="O1390" s="162"/>
      <c r="P1390" s="162"/>
      <c r="Q1390" s="166"/>
      <c r="S1390" s="166"/>
      <c r="T1390" s="163"/>
    </row>
    <row r="1391" ht="15.75" customHeight="1">
      <c r="A1391" s="130">
        <v>11404.0</v>
      </c>
      <c r="B1391" s="130">
        <v>1.1875</v>
      </c>
      <c r="C1391" s="130">
        <v>1.5625</v>
      </c>
      <c r="D1391" s="162">
        <v>3.99</v>
      </c>
      <c r="E1391" s="162">
        <v>7.54</v>
      </c>
      <c r="F1391" s="162">
        <v>10.15</v>
      </c>
      <c r="G1391" s="162">
        <v>2.1945</v>
      </c>
      <c r="H1391" s="162">
        <v>4.524</v>
      </c>
      <c r="I1391" s="162">
        <v>3.0450000000000004</v>
      </c>
      <c r="J1391" s="162">
        <v>2.19</v>
      </c>
      <c r="K1391" s="130">
        <v>265.0</v>
      </c>
      <c r="L1391" s="164"/>
      <c r="M1391" s="165"/>
      <c r="N1391" s="162"/>
      <c r="O1391" s="162"/>
      <c r="P1391" s="162"/>
      <c r="Q1391" s="166"/>
      <c r="S1391" s="166"/>
      <c r="T1391" s="163"/>
    </row>
    <row r="1392" ht="15.75" customHeight="1">
      <c r="A1392" s="130">
        <v>11405.0</v>
      </c>
      <c r="B1392" s="130">
        <v>1.1875</v>
      </c>
      <c r="C1392" s="130">
        <v>1.5625</v>
      </c>
      <c r="D1392" s="162">
        <v>3.99</v>
      </c>
      <c r="E1392" s="162">
        <v>7.54</v>
      </c>
      <c r="F1392" s="162">
        <v>10.15</v>
      </c>
      <c r="G1392" s="162">
        <v>2.1945</v>
      </c>
      <c r="H1392" s="162">
        <v>4.524</v>
      </c>
      <c r="I1392" s="162">
        <v>3.0450000000000004</v>
      </c>
      <c r="J1392" s="162">
        <v>2.19</v>
      </c>
      <c r="K1392" s="130">
        <v>200.0</v>
      </c>
      <c r="L1392" s="164"/>
      <c r="M1392" s="165"/>
      <c r="N1392" s="162"/>
      <c r="O1392" s="162"/>
      <c r="P1392" s="162"/>
      <c r="Q1392" s="166"/>
      <c r="S1392" s="166"/>
      <c r="T1392" s="163"/>
    </row>
    <row r="1393" ht="15.75" customHeight="1">
      <c r="A1393" s="130">
        <v>11406.0</v>
      </c>
      <c r="B1393" s="130">
        <v>1.0</v>
      </c>
      <c r="C1393" s="130">
        <v>0.5625</v>
      </c>
      <c r="D1393" s="162">
        <v>2.46</v>
      </c>
      <c r="E1393" s="162">
        <v>5.28</v>
      </c>
      <c r="F1393" s="162">
        <v>7.44</v>
      </c>
      <c r="G1393" s="162">
        <v>1.353</v>
      </c>
      <c r="H1393" s="162">
        <v>3.168</v>
      </c>
      <c r="I1393" s="162">
        <v>2.2320000000000007</v>
      </c>
      <c r="J1393" s="162">
        <v>1.35</v>
      </c>
      <c r="K1393" s="130">
        <v>380.0</v>
      </c>
      <c r="L1393" s="164"/>
      <c r="M1393" s="165"/>
      <c r="N1393" s="162"/>
      <c r="O1393" s="162"/>
      <c r="P1393" s="162"/>
      <c r="Q1393" s="166"/>
      <c r="S1393" s="166"/>
      <c r="T1393" s="163"/>
    </row>
    <row r="1394" ht="15.75" customHeight="1">
      <c r="A1394" s="130">
        <v>11407.0</v>
      </c>
      <c r="B1394" s="130">
        <v>0.75</v>
      </c>
      <c r="C1394" s="130">
        <v>1.25</v>
      </c>
      <c r="D1394" s="162">
        <v>3.43</v>
      </c>
      <c r="E1394" s="162">
        <v>6.67</v>
      </c>
      <c r="F1394" s="162">
        <v>9.18</v>
      </c>
      <c r="G1394" s="162">
        <v>1.8865000000000003</v>
      </c>
      <c r="H1394" s="162">
        <v>4.002</v>
      </c>
      <c r="I1394" s="162">
        <v>2.7540000000000004</v>
      </c>
      <c r="J1394" s="162">
        <v>1.89</v>
      </c>
      <c r="K1394" s="130">
        <v>340.0</v>
      </c>
      <c r="L1394" s="164"/>
      <c r="M1394" s="165"/>
      <c r="N1394" s="162"/>
      <c r="O1394" s="162"/>
      <c r="P1394" s="162"/>
      <c r="Q1394" s="166"/>
      <c r="S1394" s="166"/>
      <c r="T1394" s="163"/>
    </row>
    <row r="1395" ht="15.75" customHeight="1">
      <c r="A1395" s="130">
        <v>11408.0</v>
      </c>
      <c r="B1395" s="130">
        <v>1.75</v>
      </c>
      <c r="C1395" s="130">
        <v>0.625</v>
      </c>
      <c r="D1395" s="162">
        <v>4.44</v>
      </c>
      <c r="E1395" s="162">
        <v>8.26</v>
      </c>
      <c r="F1395" s="162">
        <v>10.92</v>
      </c>
      <c r="G1395" s="162">
        <v>2.4420000000000006</v>
      </c>
      <c r="H1395" s="162">
        <v>4.9559999999999995</v>
      </c>
      <c r="I1395" s="162">
        <v>3.2760000000000002</v>
      </c>
      <c r="J1395" s="162">
        <v>2.44</v>
      </c>
      <c r="K1395" s="130">
        <v>190.0</v>
      </c>
      <c r="L1395" s="164"/>
      <c r="M1395" s="165"/>
      <c r="N1395" s="162"/>
      <c r="O1395" s="162"/>
      <c r="P1395" s="162"/>
      <c r="Q1395" s="166"/>
      <c r="S1395" s="166"/>
      <c r="T1395" s="163"/>
    </row>
    <row r="1396" ht="15.75" customHeight="1">
      <c r="A1396" s="130">
        <v>11409.0</v>
      </c>
      <c r="B1396" s="130">
        <v>2.25</v>
      </c>
      <c r="C1396" s="130">
        <v>1.0625</v>
      </c>
      <c r="D1396" s="162">
        <v>7.98</v>
      </c>
      <c r="E1396" s="162">
        <v>13.75</v>
      </c>
      <c r="F1396" s="162">
        <v>17.5</v>
      </c>
      <c r="G1396" s="162">
        <v>4.389</v>
      </c>
      <c r="H1396" s="162">
        <v>8.25</v>
      </c>
      <c r="I1396" s="162">
        <v>5.250000000000001</v>
      </c>
      <c r="J1396" s="162">
        <v>4.39</v>
      </c>
      <c r="K1396" s="130">
        <v>100.0</v>
      </c>
      <c r="L1396" s="164"/>
      <c r="M1396" s="165"/>
      <c r="N1396" s="162"/>
      <c r="O1396" s="162"/>
      <c r="P1396" s="162"/>
      <c r="Q1396" s="166"/>
      <c r="S1396" s="166"/>
      <c r="T1396" s="163"/>
    </row>
    <row r="1397" ht="15.75" customHeight="1">
      <c r="A1397" s="130">
        <v>11410.0</v>
      </c>
      <c r="B1397" s="130">
        <v>1.75</v>
      </c>
      <c r="C1397" s="130">
        <v>1.625</v>
      </c>
      <c r="D1397" s="162">
        <v>5.18</v>
      </c>
      <c r="E1397" s="162">
        <v>9.18</v>
      </c>
      <c r="F1397" s="162">
        <v>12.25</v>
      </c>
      <c r="G1397" s="162">
        <v>2.849</v>
      </c>
      <c r="H1397" s="162">
        <v>5.508</v>
      </c>
      <c r="I1397" s="162">
        <v>3.6750000000000007</v>
      </c>
      <c r="J1397" s="162">
        <v>2.85</v>
      </c>
      <c r="K1397" s="130">
        <v>130.0</v>
      </c>
      <c r="L1397" s="164"/>
      <c r="M1397" s="165"/>
      <c r="N1397" s="162"/>
      <c r="O1397" s="162"/>
      <c r="P1397" s="162"/>
      <c r="Q1397" s="166"/>
      <c r="S1397" s="166"/>
      <c r="T1397" s="163"/>
    </row>
    <row r="1398" ht="15.75" customHeight="1">
      <c r="A1398" s="130">
        <v>11412.0</v>
      </c>
      <c r="B1398" s="130">
        <v>1.5</v>
      </c>
      <c r="C1398" s="130">
        <v>0.5</v>
      </c>
      <c r="D1398" s="162">
        <v>1.84</v>
      </c>
      <c r="E1398" s="162">
        <v>4.15</v>
      </c>
      <c r="F1398" s="162">
        <v>5.85</v>
      </c>
      <c r="G1398" s="162">
        <v>1.0120000000000002</v>
      </c>
      <c r="H1398" s="162">
        <v>2.49</v>
      </c>
      <c r="I1398" s="162">
        <v>1.7550000000000001</v>
      </c>
      <c r="J1398" s="162">
        <v>1.01</v>
      </c>
      <c r="K1398" s="130">
        <v>330.0</v>
      </c>
      <c r="L1398" s="164"/>
      <c r="M1398" s="165"/>
      <c r="N1398" s="162"/>
      <c r="O1398" s="162"/>
      <c r="P1398" s="162"/>
      <c r="Q1398" s="166"/>
      <c r="S1398" s="166"/>
      <c r="T1398" s="163"/>
    </row>
    <row r="1399" ht="15.75" customHeight="1">
      <c r="A1399" s="130">
        <v>11413.0</v>
      </c>
      <c r="B1399" s="130">
        <v>1.5</v>
      </c>
      <c r="C1399" s="130">
        <v>0.5</v>
      </c>
      <c r="D1399" s="162">
        <v>1.84</v>
      </c>
      <c r="E1399" s="162">
        <v>4.15</v>
      </c>
      <c r="F1399" s="162">
        <v>5.85</v>
      </c>
      <c r="G1399" s="162">
        <v>1.0120000000000002</v>
      </c>
      <c r="H1399" s="162">
        <v>2.49</v>
      </c>
      <c r="I1399" s="162">
        <v>1.7550000000000001</v>
      </c>
      <c r="J1399" s="162">
        <v>1.01</v>
      </c>
      <c r="K1399" s="130">
        <v>330.0</v>
      </c>
      <c r="L1399" s="164"/>
      <c r="M1399" s="165"/>
      <c r="N1399" s="162"/>
      <c r="O1399" s="162"/>
      <c r="P1399" s="162"/>
      <c r="Q1399" s="166"/>
      <c r="S1399" s="166"/>
      <c r="T1399" s="163"/>
    </row>
    <row r="1400" ht="15.75" customHeight="1">
      <c r="A1400" s="130">
        <v>11414.0</v>
      </c>
      <c r="B1400" s="130">
        <v>1.5</v>
      </c>
      <c r="C1400" s="130">
        <v>0.5</v>
      </c>
      <c r="D1400" s="162">
        <v>1.84</v>
      </c>
      <c r="E1400" s="162">
        <v>4.15</v>
      </c>
      <c r="F1400" s="162">
        <v>5.85</v>
      </c>
      <c r="G1400" s="162">
        <v>1.0120000000000002</v>
      </c>
      <c r="H1400" s="162">
        <v>2.49</v>
      </c>
      <c r="I1400" s="162">
        <v>1.7550000000000001</v>
      </c>
      <c r="J1400" s="162">
        <v>1.01</v>
      </c>
      <c r="K1400" s="130">
        <v>330.0</v>
      </c>
      <c r="L1400" s="164"/>
      <c r="M1400" s="165"/>
      <c r="N1400" s="162"/>
      <c r="O1400" s="162"/>
      <c r="P1400" s="162"/>
      <c r="Q1400" s="166"/>
      <c r="S1400" s="166"/>
      <c r="T1400" s="163"/>
    </row>
    <row r="1401" ht="15.75" customHeight="1">
      <c r="A1401" s="130">
        <v>11415.0</v>
      </c>
      <c r="B1401" s="130">
        <v>1.5</v>
      </c>
      <c r="C1401" s="130">
        <v>0.5</v>
      </c>
      <c r="D1401" s="162">
        <v>1.84</v>
      </c>
      <c r="E1401" s="162">
        <v>4.15</v>
      </c>
      <c r="F1401" s="162">
        <v>5.85</v>
      </c>
      <c r="G1401" s="162">
        <v>1.0120000000000002</v>
      </c>
      <c r="H1401" s="162">
        <v>2.49</v>
      </c>
      <c r="I1401" s="162">
        <v>1.7550000000000001</v>
      </c>
      <c r="J1401" s="162">
        <v>1.01</v>
      </c>
      <c r="K1401" s="130">
        <v>330.0</v>
      </c>
      <c r="L1401" s="164"/>
      <c r="M1401" s="165"/>
      <c r="N1401" s="162"/>
      <c r="O1401" s="162"/>
      <c r="P1401" s="162"/>
      <c r="Q1401" s="166"/>
      <c r="S1401" s="166"/>
      <c r="T1401" s="163"/>
    </row>
    <row r="1402" ht="15.75" customHeight="1">
      <c r="A1402" s="130">
        <v>11416.0</v>
      </c>
      <c r="B1402" s="130">
        <v>1.5</v>
      </c>
      <c r="C1402" s="130">
        <v>0.5</v>
      </c>
      <c r="D1402" s="162">
        <v>1.84</v>
      </c>
      <c r="E1402" s="162">
        <v>4.15</v>
      </c>
      <c r="F1402" s="162">
        <v>5.85</v>
      </c>
      <c r="G1402" s="162">
        <v>1.0120000000000002</v>
      </c>
      <c r="H1402" s="162">
        <v>2.49</v>
      </c>
      <c r="I1402" s="162">
        <v>1.7550000000000001</v>
      </c>
      <c r="J1402" s="162">
        <v>1.01</v>
      </c>
      <c r="K1402" s="130">
        <v>330.0</v>
      </c>
      <c r="L1402" s="164"/>
      <c r="M1402" s="165"/>
      <c r="N1402" s="162"/>
      <c r="O1402" s="162"/>
      <c r="P1402" s="162"/>
      <c r="Q1402" s="166"/>
      <c r="S1402" s="166"/>
      <c r="T1402" s="163"/>
    </row>
    <row r="1403" ht="15.75" customHeight="1">
      <c r="A1403" s="130">
        <v>11417.0</v>
      </c>
      <c r="B1403" s="130">
        <v>0.8125</v>
      </c>
      <c r="C1403" s="130">
        <v>0.75</v>
      </c>
      <c r="D1403" s="162">
        <v>2.49</v>
      </c>
      <c r="E1403" s="162">
        <v>5.18</v>
      </c>
      <c r="F1403" s="162">
        <v>7.28</v>
      </c>
      <c r="G1403" s="162">
        <v>1.3695000000000002</v>
      </c>
      <c r="H1403" s="162">
        <v>3.1079999999999997</v>
      </c>
      <c r="I1403" s="162">
        <v>2.1840000000000006</v>
      </c>
      <c r="J1403" s="162">
        <v>1.37</v>
      </c>
      <c r="K1403" s="130">
        <v>380.0</v>
      </c>
      <c r="L1403" s="164"/>
      <c r="M1403" s="165"/>
      <c r="N1403" s="162"/>
      <c r="O1403" s="162"/>
      <c r="P1403" s="162"/>
      <c r="Q1403" s="166"/>
      <c r="S1403" s="166"/>
      <c r="T1403" s="163"/>
    </row>
    <row r="1404" ht="15.75" customHeight="1">
      <c r="A1404" s="130">
        <v>11418.0</v>
      </c>
      <c r="B1404" s="130">
        <v>0.8125</v>
      </c>
      <c r="C1404" s="130">
        <v>0.75</v>
      </c>
      <c r="D1404" s="162">
        <v>2.49</v>
      </c>
      <c r="E1404" s="162">
        <v>5.18</v>
      </c>
      <c r="F1404" s="162">
        <v>7.28</v>
      </c>
      <c r="G1404" s="162">
        <v>1.3695000000000002</v>
      </c>
      <c r="H1404" s="162">
        <v>3.1079999999999997</v>
      </c>
      <c r="I1404" s="162">
        <v>2.1840000000000006</v>
      </c>
      <c r="J1404" s="162">
        <v>1.37</v>
      </c>
      <c r="K1404" s="130">
        <v>380.0</v>
      </c>
      <c r="L1404" s="164"/>
      <c r="M1404" s="165"/>
      <c r="N1404" s="162"/>
      <c r="O1404" s="162"/>
      <c r="P1404" s="162"/>
      <c r="Q1404" s="166"/>
      <c r="S1404" s="166"/>
      <c r="T1404" s="163"/>
    </row>
    <row r="1405" ht="15.75" customHeight="1">
      <c r="A1405" s="130">
        <v>11419.0</v>
      </c>
      <c r="B1405" s="130">
        <v>0.8125</v>
      </c>
      <c r="C1405" s="130">
        <v>0.75</v>
      </c>
      <c r="D1405" s="162">
        <v>2.49</v>
      </c>
      <c r="E1405" s="162">
        <v>5.18</v>
      </c>
      <c r="F1405" s="162">
        <v>7.28</v>
      </c>
      <c r="G1405" s="162">
        <v>1.3695000000000002</v>
      </c>
      <c r="H1405" s="162">
        <v>3.1079999999999997</v>
      </c>
      <c r="I1405" s="162">
        <v>2.1840000000000006</v>
      </c>
      <c r="J1405" s="162">
        <v>1.37</v>
      </c>
      <c r="K1405" s="130">
        <v>380.0</v>
      </c>
      <c r="L1405" s="164"/>
      <c r="M1405" s="165"/>
      <c r="N1405" s="162"/>
      <c r="O1405" s="162"/>
      <c r="P1405" s="162"/>
      <c r="Q1405" s="166"/>
      <c r="S1405" s="166"/>
      <c r="T1405" s="163"/>
    </row>
    <row r="1406" ht="15.75" customHeight="1">
      <c r="A1406" s="130">
        <v>11420.0</v>
      </c>
      <c r="B1406" s="130">
        <v>0.8125</v>
      </c>
      <c r="C1406" s="130">
        <v>0.75</v>
      </c>
      <c r="D1406" s="162">
        <v>2.49</v>
      </c>
      <c r="E1406" s="162">
        <v>5.18</v>
      </c>
      <c r="F1406" s="162">
        <v>7.28</v>
      </c>
      <c r="G1406" s="162">
        <v>1.3695000000000002</v>
      </c>
      <c r="H1406" s="162">
        <v>3.1079999999999997</v>
      </c>
      <c r="I1406" s="162">
        <v>2.1840000000000006</v>
      </c>
      <c r="J1406" s="162">
        <v>1.37</v>
      </c>
      <c r="K1406" s="130">
        <v>380.0</v>
      </c>
      <c r="L1406" s="164"/>
      <c r="M1406" s="165"/>
      <c r="N1406" s="162"/>
      <c r="O1406" s="162"/>
      <c r="P1406" s="162"/>
      <c r="Q1406" s="166"/>
      <c r="S1406" s="166"/>
      <c r="T1406" s="163"/>
    </row>
    <row r="1407" ht="15.75" customHeight="1">
      <c r="A1407" s="130">
        <v>11421.0</v>
      </c>
      <c r="B1407" s="130">
        <v>0.8125</v>
      </c>
      <c r="C1407" s="130">
        <v>0.75</v>
      </c>
      <c r="D1407" s="162">
        <v>2.49</v>
      </c>
      <c r="E1407" s="162">
        <v>5.18</v>
      </c>
      <c r="F1407" s="162">
        <v>7.28</v>
      </c>
      <c r="G1407" s="162">
        <v>1.3695000000000002</v>
      </c>
      <c r="H1407" s="162">
        <v>3.1079999999999997</v>
      </c>
      <c r="I1407" s="162">
        <v>2.1840000000000006</v>
      </c>
      <c r="J1407" s="162">
        <v>1.37</v>
      </c>
      <c r="K1407" s="130">
        <v>380.0</v>
      </c>
      <c r="L1407" s="164"/>
      <c r="M1407" s="165"/>
      <c r="N1407" s="162"/>
      <c r="O1407" s="162"/>
      <c r="P1407" s="162"/>
      <c r="Q1407" s="166"/>
      <c r="S1407" s="166"/>
      <c r="T1407" s="163"/>
    </row>
    <row r="1408" ht="15.75" customHeight="1">
      <c r="A1408" s="130">
        <v>11422.0</v>
      </c>
      <c r="B1408" s="130">
        <v>1.0</v>
      </c>
      <c r="C1408" s="130">
        <v>1.625</v>
      </c>
      <c r="D1408" s="162">
        <v>4.57</v>
      </c>
      <c r="E1408" s="162">
        <v>8.46</v>
      </c>
      <c r="F1408" s="162">
        <v>11.28</v>
      </c>
      <c r="G1408" s="162">
        <v>2.5135000000000005</v>
      </c>
      <c r="H1408" s="162">
        <v>5.0760000000000005</v>
      </c>
      <c r="I1408" s="162">
        <v>3.3840000000000003</v>
      </c>
      <c r="J1408" s="162">
        <v>2.51</v>
      </c>
      <c r="K1408" s="130">
        <v>190.0</v>
      </c>
      <c r="L1408" s="164"/>
      <c r="M1408" s="165"/>
      <c r="N1408" s="162"/>
      <c r="O1408" s="162"/>
      <c r="P1408" s="162"/>
      <c r="Q1408" s="166"/>
      <c r="S1408" s="166"/>
      <c r="T1408" s="163"/>
    </row>
    <row r="1409" ht="15.75" customHeight="1">
      <c r="A1409" s="130">
        <v>11423.0</v>
      </c>
      <c r="B1409" s="130">
        <v>1.0</v>
      </c>
      <c r="C1409" s="130">
        <v>1.625</v>
      </c>
      <c r="D1409" s="162">
        <v>4.57</v>
      </c>
      <c r="E1409" s="162">
        <v>8.46</v>
      </c>
      <c r="F1409" s="162">
        <v>11.28</v>
      </c>
      <c r="G1409" s="162">
        <v>2.5135000000000005</v>
      </c>
      <c r="H1409" s="162">
        <v>5.0760000000000005</v>
      </c>
      <c r="I1409" s="162">
        <v>3.3840000000000003</v>
      </c>
      <c r="J1409" s="162">
        <v>2.51</v>
      </c>
      <c r="K1409" s="130">
        <v>190.0</v>
      </c>
      <c r="L1409" s="164"/>
      <c r="M1409" s="165"/>
      <c r="N1409" s="162"/>
      <c r="O1409" s="162"/>
      <c r="P1409" s="162"/>
      <c r="Q1409" s="166"/>
      <c r="S1409" s="166"/>
      <c r="T1409" s="163"/>
    </row>
    <row r="1410" ht="15.75" customHeight="1">
      <c r="A1410" s="130">
        <v>11424.0</v>
      </c>
      <c r="B1410" s="130">
        <v>1.0</v>
      </c>
      <c r="C1410" s="130">
        <v>1.625</v>
      </c>
      <c r="D1410" s="162">
        <v>4.57</v>
      </c>
      <c r="E1410" s="162">
        <v>8.46</v>
      </c>
      <c r="F1410" s="162">
        <v>11.28</v>
      </c>
      <c r="G1410" s="162">
        <v>2.5135000000000005</v>
      </c>
      <c r="H1410" s="162">
        <v>5.0760000000000005</v>
      </c>
      <c r="I1410" s="162">
        <v>3.3840000000000003</v>
      </c>
      <c r="J1410" s="162">
        <v>2.51</v>
      </c>
      <c r="K1410" s="130">
        <v>190.0</v>
      </c>
      <c r="L1410" s="164"/>
      <c r="M1410" s="165"/>
      <c r="N1410" s="162"/>
      <c r="O1410" s="162"/>
      <c r="P1410" s="162"/>
      <c r="Q1410" s="166"/>
      <c r="S1410" s="166"/>
      <c r="T1410" s="163"/>
    </row>
    <row r="1411" ht="15.75" customHeight="1">
      <c r="A1411" s="130">
        <v>11425.0</v>
      </c>
      <c r="B1411" s="130">
        <v>1.0</v>
      </c>
      <c r="C1411" s="130">
        <v>1.625</v>
      </c>
      <c r="D1411" s="162">
        <v>4.57</v>
      </c>
      <c r="E1411" s="162">
        <v>8.46</v>
      </c>
      <c r="F1411" s="162">
        <v>11.28</v>
      </c>
      <c r="G1411" s="162">
        <v>2.5135000000000005</v>
      </c>
      <c r="H1411" s="162">
        <v>5.0760000000000005</v>
      </c>
      <c r="I1411" s="162">
        <v>3.3840000000000003</v>
      </c>
      <c r="J1411" s="162">
        <v>2.51</v>
      </c>
      <c r="K1411" s="130">
        <v>190.0</v>
      </c>
      <c r="L1411" s="164"/>
      <c r="M1411" s="165"/>
      <c r="N1411" s="162"/>
      <c r="O1411" s="162"/>
      <c r="P1411" s="162"/>
      <c r="Q1411" s="166"/>
      <c r="S1411" s="166"/>
      <c r="T1411" s="163"/>
    </row>
    <row r="1412" ht="15.75" customHeight="1">
      <c r="A1412" s="130">
        <v>11426.0</v>
      </c>
      <c r="B1412" s="130">
        <v>1.0</v>
      </c>
      <c r="C1412" s="130">
        <v>1.625</v>
      </c>
      <c r="D1412" s="162">
        <v>4.57</v>
      </c>
      <c r="E1412" s="162">
        <v>8.46</v>
      </c>
      <c r="F1412" s="162">
        <v>11.28</v>
      </c>
      <c r="G1412" s="162">
        <v>2.5135000000000005</v>
      </c>
      <c r="H1412" s="162">
        <v>5.0760000000000005</v>
      </c>
      <c r="I1412" s="162">
        <v>3.3840000000000003</v>
      </c>
      <c r="J1412" s="162">
        <v>2.51</v>
      </c>
      <c r="K1412" s="130">
        <v>190.0</v>
      </c>
      <c r="L1412" s="164"/>
      <c r="M1412" s="165"/>
      <c r="N1412" s="162"/>
      <c r="O1412" s="162"/>
      <c r="P1412" s="162"/>
      <c r="Q1412" s="166"/>
      <c r="S1412" s="166"/>
      <c r="T1412" s="163"/>
    </row>
    <row r="1413" ht="15.75" customHeight="1">
      <c r="A1413" s="130">
        <v>11427.0</v>
      </c>
      <c r="B1413" s="130">
        <v>0.8125</v>
      </c>
      <c r="C1413" s="130">
        <v>0.75</v>
      </c>
      <c r="D1413" s="162">
        <v>2.49</v>
      </c>
      <c r="E1413" s="162">
        <v>5.18</v>
      </c>
      <c r="F1413" s="162">
        <v>7.28</v>
      </c>
      <c r="G1413" s="162">
        <v>1.3695000000000002</v>
      </c>
      <c r="H1413" s="162">
        <v>3.1079999999999997</v>
      </c>
      <c r="I1413" s="162">
        <v>2.1840000000000006</v>
      </c>
      <c r="J1413" s="162">
        <v>1.37</v>
      </c>
      <c r="K1413" s="130">
        <v>380.0</v>
      </c>
      <c r="L1413" s="164"/>
      <c r="M1413" s="165"/>
      <c r="N1413" s="162"/>
      <c r="O1413" s="162"/>
      <c r="P1413" s="162"/>
      <c r="Q1413" s="166"/>
      <c r="S1413" s="166"/>
      <c r="T1413" s="163"/>
    </row>
    <row r="1414" ht="15.75" customHeight="1">
      <c r="A1414" s="130">
        <v>11428.0</v>
      </c>
      <c r="B1414" s="130">
        <v>1.0</v>
      </c>
      <c r="C1414" s="130">
        <v>1.625</v>
      </c>
      <c r="D1414" s="162">
        <v>4.57</v>
      </c>
      <c r="E1414" s="162">
        <v>8.46</v>
      </c>
      <c r="F1414" s="162">
        <v>11.28</v>
      </c>
      <c r="G1414" s="162">
        <v>2.5135000000000005</v>
      </c>
      <c r="H1414" s="162">
        <v>5.0760000000000005</v>
      </c>
      <c r="I1414" s="162">
        <v>3.3840000000000003</v>
      </c>
      <c r="J1414" s="162">
        <v>2.51</v>
      </c>
      <c r="K1414" s="130">
        <v>190.0</v>
      </c>
      <c r="L1414" s="164"/>
      <c r="M1414" s="165"/>
      <c r="N1414" s="162"/>
      <c r="O1414" s="162"/>
      <c r="P1414" s="162"/>
      <c r="Q1414" s="166"/>
      <c r="S1414" s="166"/>
      <c r="T1414" s="163"/>
    </row>
    <row r="1415" ht="15.75" customHeight="1">
      <c r="A1415" s="130">
        <v>30000.0</v>
      </c>
      <c r="B1415" s="130">
        <v>1.25</v>
      </c>
      <c r="C1415" s="130">
        <v>0.5625</v>
      </c>
      <c r="D1415" s="162">
        <v>1.0</v>
      </c>
      <c r="E1415" s="162">
        <v>2.84</v>
      </c>
      <c r="F1415" s="162">
        <v>4.5</v>
      </c>
      <c r="G1415" s="162">
        <v>0.55</v>
      </c>
      <c r="H1415" s="162">
        <v>1.704</v>
      </c>
      <c r="I1415" s="162">
        <v>1.35</v>
      </c>
      <c r="J1415" s="162">
        <v>0.55</v>
      </c>
      <c r="K1415" s="130">
        <v>390.0</v>
      </c>
      <c r="L1415" s="164"/>
      <c r="M1415" s="165"/>
      <c r="N1415" s="162"/>
      <c r="O1415" s="162"/>
      <c r="P1415" s="162"/>
      <c r="Q1415" s="166"/>
      <c r="S1415" s="166"/>
      <c r="T1415" s="163"/>
    </row>
    <row r="1416" ht="15.75" customHeight="1">
      <c r="A1416" s="130">
        <v>30002.0</v>
      </c>
      <c r="B1416" s="130">
        <v>2.0</v>
      </c>
      <c r="C1416" s="130">
        <v>0.5625</v>
      </c>
      <c r="D1416" s="162">
        <v>1.36</v>
      </c>
      <c r="E1416" s="162">
        <v>4.2</v>
      </c>
      <c r="F1416" s="162">
        <v>5.94</v>
      </c>
      <c r="G1416" s="162">
        <v>0.7480000000000001</v>
      </c>
      <c r="H1416" s="162">
        <v>2.52</v>
      </c>
      <c r="I1416" s="162">
        <v>1.7820000000000005</v>
      </c>
      <c r="J1416" s="162">
        <v>0.75</v>
      </c>
      <c r="K1416" s="130">
        <v>190.0</v>
      </c>
      <c r="L1416" s="164"/>
      <c r="M1416" s="165"/>
      <c r="N1416" s="162"/>
      <c r="O1416" s="162"/>
      <c r="P1416" s="162"/>
      <c r="Q1416" s="166"/>
      <c r="S1416" s="166"/>
      <c r="T1416" s="163"/>
    </row>
    <row r="1417" ht="15.75" customHeight="1">
      <c r="A1417" s="130" t="s">
        <v>139</v>
      </c>
      <c r="B1417" s="130">
        <v>1.0</v>
      </c>
      <c r="C1417" s="130">
        <v>0.5</v>
      </c>
      <c r="D1417" s="162">
        <v>4.13</v>
      </c>
      <c r="E1417" s="162">
        <v>7.68</v>
      </c>
      <c r="F1417" s="162">
        <v>10.29</v>
      </c>
      <c r="G1417" s="162">
        <v>2.2715</v>
      </c>
      <c r="H1417" s="162">
        <v>4.608</v>
      </c>
      <c r="I1417" s="162">
        <v>3.087</v>
      </c>
      <c r="J1417" s="162">
        <v>2.27</v>
      </c>
      <c r="K1417" s="130">
        <v>430.0</v>
      </c>
      <c r="L1417" s="164"/>
      <c r="M1417" s="165"/>
      <c r="N1417" s="162"/>
      <c r="O1417" s="162"/>
      <c r="P1417" s="162"/>
      <c r="Q1417" s="166"/>
      <c r="S1417" s="166"/>
      <c r="T1417" s="163"/>
    </row>
    <row r="1418" ht="15.75" customHeight="1">
      <c r="A1418" s="130" t="s">
        <v>140</v>
      </c>
      <c r="B1418" s="130">
        <v>1.75</v>
      </c>
      <c r="C1418" s="130">
        <v>0.375</v>
      </c>
      <c r="D1418" s="162">
        <v>3.71</v>
      </c>
      <c r="E1418" s="162">
        <v>7.15</v>
      </c>
      <c r="F1418" s="162">
        <v>9.68</v>
      </c>
      <c r="G1418" s="162">
        <v>2.0405</v>
      </c>
      <c r="H1418" s="162">
        <v>4.29</v>
      </c>
      <c r="I1418" s="162">
        <v>2.9040000000000004</v>
      </c>
      <c r="J1418" s="162">
        <v>2.04</v>
      </c>
      <c r="K1418" s="130">
        <v>240.0</v>
      </c>
      <c r="L1418" s="164"/>
      <c r="M1418" s="165"/>
      <c r="N1418" s="162"/>
      <c r="O1418" s="162"/>
      <c r="P1418" s="162"/>
      <c r="Q1418" s="166"/>
      <c r="S1418" s="166"/>
      <c r="T1418" s="163"/>
    </row>
    <row r="1419" ht="15.75" customHeight="1">
      <c r="A1419" s="130" t="s">
        <v>141</v>
      </c>
      <c r="B1419" s="130">
        <v>1.625</v>
      </c>
      <c r="C1419" s="130">
        <v>0.625</v>
      </c>
      <c r="D1419" s="162">
        <v>3.71</v>
      </c>
      <c r="E1419" s="162">
        <v>7.12</v>
      </c>
      <c r="F1419" s="162">
        <v>9.68</v>
      </c>
      <c r="G1419" s="162">
        <v>2.0405</v>
      </c>
      <c r="H1419" s="162">
        <v>4.272</v>
      </c>
      <c r="I1419" s="162">
        <v>2.9040000000000004</v>
      </c>
      <c r="J1419" s="162">
        <v>2.04</v>
      </c>
      <c r="K1419" s="130">
        <v>250.0</v>
      </c>
      <c r="L1419" s="164"/>
      <c r="M1419" s="165"/>
      <c r="N1419" s="162"/>
      <c r="O1419" s="162"/>
      <c r="P1419" s="162"/>
      <c r="Q1419" s="166"/>
      <c r="S1419" s="166"/>
      <c r="T1419" s="163"/>
    </row>
    <row r="1420" ht="15.75" customHeight="1">
      <c r="A1420" s="130" t="s">
        <v>142</v>
      </c>
      <c r="B1420" s="130">
        <v>3.0</v>
      </c>
      <c r="C1420" s="130">
        <v>0.625</v>
      </c>
      <c r="D1420" s="162">
        <v>6.04</v>
      </c>
      <c r="E1420" s="162">
        <v>10.95</v>
      </c>
      <c r="F1420" s="162">
        <v>14.08</v>
      </c>
      <c r="G1420" s="162">
        <v>3.3220000000000005</v>
      </c>
      <c r="H1420" s="162">
        <v>6.569999999999999</v>
      </c>
      <c r="I1420" s="162">
        <v>4.224000000000001</v>
      </c>
      <c r="J1420" s="162">
        <v>3.32</v>
      </c>
      <c r="K1420" s="130">
        <v>110.0</v>
      </c>
      <c r="L1420" s="164"/>
      <c r="M1420" s="165"/>
      <c r="N1420" s="162"/>
      <c r="O1420" s="162"/>
      <c r="P1420" s="162"/>
      <c r="Q1420" s="166"/>
      <c r="S1420" s="166"/>
      <c r="T1420" s="163"/>
    </row>
    <row r="1421" ht="15.75" customHeight="1">
      <c r="A1421" s="130" t="s">
        <v>143</v>
      </c>
      <c r="B1421" s="130">
        <v>1.0</v>
      </c>
      <c r="C1421" s="130">
        <v>2.5</v>
      </c>
      <c r="D1421" s="162">
        <v>6.93</v>
      </c>
      <c r="E1421" s="162">
        <v>12.49</v>
      </c>
      <c r="F1421" s="162">
        <v>16.19</v>
      </c>
      <c r="G1421" s="162">
        <v>3.8115</v>
      </c>
      <c r="H1421" s="162">
        <v>7.494</v>
      </c>
      <c r="I1421" s="162">
        <v>4.857000000000001</v>
      </c>
      <c r="J1421" s="162">
        <v>3.81</v>
      </c>
      <c r="K1421" s="130">
        <v>160.0</v>
      </c>
      <c r="L1421" s="164"/>
      <c r="M1421" s="165"/>
      <c r="N1421" s="162"/>
      <c r="O1421" s="162"/>
      <c r="P1421" s="162"/>
      <c r="Q1421" s="166"/>
      <c r="S1421" s="166"/>
      <c r="T1421" s="163"/>
    </row>
    <row r="1422" ht="15.75" customHeight="1">
      <c r="A1422" s="130" t="s">
        <v>144</v>
      </c>
      <c r="B1422" s="130">
        <v>2.0</v>
      </c>
      <c r="C1422" s="130">
        <v>0.5</v>
      </c>
      <c r="D1422" s="162">
        <v>4.73</v>
      </c>
      <c r="E1422" s="162">
        <v>8.78</v>
      </c>
      <c r="F1422" s="162">
        <v>11.74</v>
      </c>
      <c r="G1422" s="162">
        <v>2.6015000000000006</v>
      </c>
      <c r="H1422" s="162">
        <v>5.268</v>
      </c>
      <c r="I1422" s="162">
        <v>3.5220000000000007</v>
      </c>
      <c r="J1422" s="162">
        <v>2.6</v>
      </c>
      <c r="K1422" s="130">
        <v>320.0</v>
      </c>
      <c r="L1422" s="164"/>
      <c r="M1422" s="165"/>
      <c r="N1422" s="162"/>
      <c r="O1422" s="162"/>
      <c r="P1422" s="162"/>
      <c r="Q1422" s="166"/>
      <c r="S1422" s="166"/>
      <c r="T1422" s="163"/>
    </row>
    <row r="1423" ht="15.75" customHeight="1">
      <c r="A1423" s="130" t="s">
        <v>145</v>
      </c>
      <c r="B1423" s="130">
        <v>1.0</v>
      </c>
      <c r="C1423" s="130">
        <v>0.4375</v>
      </c>
      <c r="D1423" s="162">
        <v>2.26</v>
      </c>
      <c r="E1423" s="162">
        <v>4.96</v>
      </c>
      <c r="F1423" s="162">
        <v>6.94</v>
      </c>
      <c r="G1423" s="162">
        <v>1.2429999999999999</v>
      </c>
      <c r="H1423" s="162">
        <v>2.976</v>
      </c>
      <c r="I1423" s="162">
        <v>2.0820000000000003</v>
      </c>
      <c r="J1423" s="162">
        <v>1.24</v>
      </c>
      <c r="K1423" s="130">
        <v>630.0</v>
      </c>
      <c r="L1423" s="164"/>
      <c r="M1423" s="165"/>
      <c r="N1423" s="162"/>
      <c r="O1423" s="162"/>
      <c r="P1423" s="162"/>
      <c r="Q1423" s="166"/>
      <c r="S1423" s="166"/>
      <c r="T1423" s="163"/>
    </row>
    <row r="1424" ht="15.75" customHeight="1">
      <c r="A1424" s="130" t="s">
        <v>146</v>
      </c>
      <c r="B1424" s="130">
        <v>1.5</v>
      </c>
      <c r="C1424" s="130">
        <v>0.375</v>
      </c>
      <c r="D1424" s="162">
        <v>2.73</v>
      </c>
      <c r="E1424" s="162">
        <v>5.5</v>
      </c>
      <c r="F1424" s="162">
        <v>7.7</v>
      </c>
      <c r="G1424" s="162">
        <v>1.5015</v>
      </c>
      <c r="H1424" s="162">
        <v>3.3</v>
      </c>
      <c r="I1424" s="162">
        <v>2.3100000000000005</v>
      </c>
      <c r="J1424" s="162">
        <v>1.5</v>
      </c>
      <c r="K1424" s="130">
        <v>310.0</v>
      </c>
      <c r="L1424" s="164"/>
      <c r="M1424" s="165"/>
      <c r="N1424" s="162"/>
      <c r="O1424" s="162"/>
      <c r="P1424" s="162"/>
      <c r="Q1424" s="166"/>
      <c r="S1424" s="166"/>
      <c r="T1424" s="163"/>
    </row>
    <row r="1425" ht="15.75" customHeight="1">
      <c r="A1425" s="130" t="s">
        <v>147</v>
      </c>
      <c r="B1425" s="130">
        <v>0.875</v>
      </c>
      <c r="C1425" s="130">
        <v>1.75</v>
      </c>
      <c r="D1425" s="162">
        <v>3.55</v>
      </c>
      <c r="E1425" s="162">
        <v>6.58</v>
      </c>
      <c r="F1425" s="162">
        <v>8.89</v>
      </c>
      <c r="G1425" s="162">
        <v>1.9525000000000001</v>
      </c>
      <c r="H1425" s="162">
        <v>3.948</v>
      </c>
      <c r="I1425" s="162">
        <v>2.6670000000000007</v>
      </c>
      <c r="J1425" s="162">
        <v>1.95</v>
      </c>
      <c r="K1425" s="130">
        <v>340.0</v>
      </c>
      <c r="L1425" s="164"/>
      <c r="M1425" s="165"/>
      <c r="N1425" s="162"/>
      <c r="O1425" s="162"/>
      <c r="P1425" s="162"/>
      <c r="Q1425" s="166"/>
      <c r="S1425" s="166"/>
      <c r="T1425" s="163"/>
    </row>
    <row r="1426" ht="15.75" customHeight="1">
      <c r="A1426" s="130">
        <v>8019.0</v>
      </c>
      <c r="D1426" s="162"/>
      <c r="E1426" s="162"/>
      <c r="F1426" s="162"/>
      <c r="G1426" s="162"/>
      <c r="I1426" s="162">
        <v>5.510999999999999</v>
      </c>
      <c r="J1426" s="162"/>
      <c r="L1426" s="164"/>
      <c r="M1426" s="165"/>
      <c r="Q1426" s="166"/>
      <c r="T1426" s="163"/>
    </row>
    <row r="1427" ht="15.75" customHeight="1">
      <c r="A1427" s="130">
        <v>8209.0</v>
      </c>
      <c r="D1427" s="162"/>
      <c r="E1427" s="162"/>
      <c r="F1427" s="162"/>
      <c r="G1427" s="162"/>
      <c r="I1427" s="162">
        <v>20.0066</v>
      </c>
      <c r="J1427" s="162"/>
      <c r="L1427" s="164"/>
      <c r="M1427" s="165"/>
      <c r="Q1427" s="166"/>
      <c r="T1427" s="163"/>
    </row>
    <row r="1428" ht="15.75" customHeight="1">
      <c r="A1428" s="130">
        <v>22047.0</v>
      </c>
      <c r="D1428" s="162"/>
      <c r="E1428" s="162"/>
      <c r="F1428" s="162"/>
      <c r="G1428" s="162"/>
      <c r="I1428" s="162">
        <v>6.4796</v>
      </c>
      <c r="J1428" s="162"/>
      <c r="L1428" s="164"/>
      <c r="M1428" s="165"/>
      <c r="Q1428" s="166"/>
      <c r="T1428" s="163"/>
    </row>
    <row r="1429" ht="15.75" customHeight="1">
      <c r="A1429" s="130">
        <v>22047.0</v>
      </c>
      <c r="D1429" s="162"/>
      <c r="E1429" s="162"/>
      <c r="F1429" s="162"/>
      <c r="G1429" s="162"/>
      <c r="I1429" s="162">
        <v>6.4796</v>
      </c>
      <c r="J1429" s="162"/>
      <c r="L1429" s="164"/>
      <c r="M1429" s="165"/>
      <c r="Q1429" s="166"/>
      <c r="T1429" s="163"/>
    </row>
    <row r="1430" ht="15.75" customHeight="1">
      <c r="A1430" s="130">
        <v>30045.0</v>
      </c>
      <c r="D1430" s="162"/>
      <c r="E1430" s="162"/>
      <c r="F1430" s="162"/>
      <c r="G1430" s="162"/>
      <c r="I1430" s="162">
        <v>11.1222</v>
      </c>
      <c r="J1430" s="162"/>
      <c r="L1430" s="164"/>
      <c r="M1430" s="165"/>
      <c r="Q1430" s="166"/>
      <c r="T1430" s="163"/>
    </row>
    <row r="1431" ht="15.75" customHeight="1">
      <c r="A1431" s="130">
        <v>30047.0</v>
      </c>
      <c r="D1431" s="162"/>
      <c r="E1431" s="162"/>
      <c r="F1431" s="162"/>
      <c r="G1431" s="162"/>
      <c r="I1431" s="162">
        <v>14.4288</v>
      </c>
      <c r="J1431" s="162"/>
      <c r="L1431" s="164"/>
      <c r="M1431" s="165"/>
      <c r="Q1431" s="166"/>
      <c r="T1431" s="163"/>
    </row>
    <row r="1432" ht="15.75" customHeight="1">
      <c r="A1432" s="130">
        <v>76201.0</v>
      </c>
      <c r="D1432" s="162"/>
      <c r="E1432" s="162"/>
      <c r="F1432" s="162"/>
      <c r="G1432" s="162"/>
      <c r="I1432" s="162">
        <v>5.4776</v>
      </c>
      <c r="J1432" s="162"/>
      <c r="L1432" s="164"/>
      <c r="M1432" s="165"/>
      <c r="Q1432" s="166"/>
      <c r="T1432" s="163"/>
    </row>
    <row r="1433" ht="15.75" customHeight="1">
      <c r="A1433" s="130">
        <v>76202.0</v>
      </c>
      <c r="D1433" s="162"/>
      <c r="E1433" s="162"/>
      <c r="F1433" s="162"/>
      <c r="G1433" s="162"/>
      <c r="I1433" s="162">
        <v>8.684</v>
      </c>
      <c r="J1433" s="162"/>
      <c r="L1433" s="164"/>
      <c r="M1433" s="165"/>
      <c r="Q1433" s="166"/>
      <c r="T1433" s="163"/>
    </row>
    <row r="1434" ht="15.75" customHeight="1">
      <c r="A1434" s="130">
        <v>76268.0</v>
      </c>
      <c r="D1434" s="162"/>
      <c r="E1434" s="162"/>
      <c r="F1434" s="162"/>
      <c r="G1434" s="162"/>
      <c r="I1434" s="162">
        <v>12.9926</v>
      </c>
      <c r="J1434" s="162"/>
      <c r="L1434" s="164"/>
      <c r="M1434" s="165"/>
      <c r="Q1434" s="166"/>
      <c r="T1434" s="163"/>
    </row>
    <row r="1435" ht="15.75" customHeight="1">
      <c r="A1435" s="130">
        <v>76269.0</v>
      </c>
      <c r="D1435" s="162"/>
      <c r="E1435" s="162"/>
      <c r="F1435" s="162"/>
      <c r="G1435" s="162"/>
      <c r="I1435" s="162">
        <v>11.2558</v>
      </c>
      <c r="J1435" s="162"/>
      <c r="L1435" s="164"/>
      <c r="M1435" s="165"/>
      <c r="Q1435" s="166"/>
      <c r="T1435" s="163"/>
    </row>
    <row r="1436" ht="15.75" customHeight="1">
      <c r="A1436" s="130">
        <v>76270.0</v>
      </c>
      <c r="D1436" s="162"/>
      <c r="E1436" s="162"/>
      <c r="F1436" s="162"/>
      <c r="G1436" s="162"/>
      <c r="I1436" s="162">
        <v>12.4582</v>
      </c>
      <c r="J1436" s="162"/>
      <c r="L1436" s="164"/>
      <c r="M1436" s="165"/>
      <c r="Q1436" s="166"/>
      <c r="T1436" s="163"/>
    </row>
    <row r="1437" ht="15.75" customHeight="1">
      <c r="A1437" s="130">
        <v>76281.0</v>
      </c>
      <c r="D1437" s="162"/>
      <c r="E1437" s="162"/>
      <c r="F1437" s="162"/>
      <c r="G1437" s="162"/>
      <c r="I1437" s="162">
        <v>5.3106</v>
      </c>
      <c r="J1437" s="162"/>
      <c r="L1437" s="164"/>
      <c r="M1437" s="165"/>
      <c r="Q1437" s="166"/>
      <c r="T1437" s="163"/>
    </row>
    <row r="1438" ht="15.75" customHeight="1">
      <c r="A1438" s="130">
        <v>76282.0</v>
      </c>
      <c r="D1438" s="162"/>
      <c r="E1438" s="162"/>
      <c r="F1438" s="162"/>
      <c r="G1438" s="162"/>
      <c r="I1438" s="162">
        <v>5.3106</v>
      </c>
      <c r="J1438" s="162"/>
      <c r="L1438" s="164"/>
      <c r="M1438" s="165"/>
      <c r="Q1438" s="166"/>
      <c r="T1438" s="163"/>
    </row>
    <row r="1439" ht="15.75" customHeight="1">
      <c r="A1439" s="130">
        <v>76288.0</v>
      </c>
      <c r="D1439" s="162"/>
      <c r="E1439" s="162"/>
      <c r="F1439" s="162"/>
      <c r="G1439" s="162"/>
      <c r="I1439" s="162">
        <v>8.984599999999999</v>
      </c>
      <c r="J1439" s="162"/>
      <c r="L1439" s="164"/>
      <c r="M1439" s="165"/>
      <c r="Q1439" s="166"/>
      <c r="T1439" s="163"/>
    </row>
    <row r="1440" ht="15.75" customHeight="1">
      <c r="A1440" s="130">
        <v>76289.0</v>
      </c>
      <c r="D1440" s="162"/>
      <c r="E1440" s="162"/>
      <c r="F1440" s="162"/>
      <c r="G1440" s="162"/>
      <c r="I1440" s="162">
        <v>8.9512</v>
      </c>
      <c r="J1440" s="162"/>
      <c r="L1440" s="164"/>
      <c r="M1440" s="165"/>
      <c r="Q1440" s="166"/>
      <c r="T1440" s="163"/>
    </row>
    <row r="1441" ht="15.75" customHeight="1">
      <c r="A1441" s="130">
        <v>77000.0</v>
      </c>
      <c r="D1441" s="162"/>
      <c r="E1441" s="162"/>
      <c r="F1441" s="162"/>
      <c r="G1441" s="162"/>
      <c r="I1441" s="162">
        <v>41.917</v>
      </c>
      <c r="J1441" s="162"/>
      <c r="L1441" s="164"/>
      <c r="M1441" s="165"/>
      <c r="Q1441" s="166"/>
      <c r="T1441" s="163"/>
    </row>
    <row r="1442" ht="15.75" customHeight="1">
      <c r="A1442" s="130">
        <v>78015.0</v>
      </c>
      <c r="D1442" s="162"/>
      <c r="E1442" s="162"/>
      <c r="F1442" s="162"/>
      <c r="G1442" s="162"/>
      <c r="I1442" s="162">
        <v>15.798200000000001</v>
      </c>
      <c r="J1442" s="162"/>
      <c r="L1442" s="164"/>
      <c r="M1442" s="165"/>
      <c r="Q1442" s="166"/>
      <c r="T1442" s="163"/>
    </row>
    <row r="1443" ht="15.75" customHeight="1">
      <c r="A1443" s="130">
        <v>78016.0</v>
      </c>
      <c r="D1443" s="162"/>
      <c r="E1443" s="162"/>
      <c r="F1443" s="162"/>
      <c r="G1443" s="162"/>
      <c r="I1443" s="162">
        <v>15.798200000000001</v>
      </c>
      <c r="J1443" s="162"/>
      <c r="L1443" s="164"/>
      <c r="M1443" s="165"/>
      <c r="Q1443" s="166"/>
      <c r="T1443" s="163"/>
    </row>
    <row r="1444" ht="15.75" customHeight="1">
      <c r="A1444" s="130">
        <v>78348.0</v>
      </c>
      <c r="D1444" s="162"/>
      <c r="E1444" s="162"/>
      <c r="F1444" s="162"/>
      <c r="G1444" s="162"/>
      <c r="I1444" s="162">
        <v>4.008</v>
      </c>
      <c r="J1444" s="162"/>
      <c r="L1444" s="164"/>
      <c r="M1444" s="165"/>
      <c r="Q1444" s="166"/>
      <c r="T1444" s="163"/>
    </row>
    <row r="1445" ht="15.75" customHeight="1">
      <c r="A1445" s="130">
        <v>78500.0</v>
      </c>
      <c r="D1445" s="162"/>
      <c r="E1445" s="162"/>
      <c r="F1445" s="162"/>
      <c r="G1445" s="162"/>
      <c r="I1445" s="162">
        <v>6.546399999999999</v>
      </c>
      <c r="J1445" s="162"/>
      <c r="L1445" s="164"/>
      <c r="M1445" s="165"/>
      <c r="Q1445" s="166"/>
      <c r="T1445" s="163"/>
    </row>
    <row r="1446" ht="15.75" customHeight="1">
      <c r="A1446" s="130">
        <v>78501.0</v>
      </c>
      <c r="D1446" s="162"/>
      <c r="E1446" s="162"/>
      <c r="F1446" s="162"/>
      <c r="G1446" s="162"/>
      <c r="I1446" s="162">
        <v>5.9452</v>
      </c>
      <c r="J1446" s="162"/>
      <c r="L1446" s="164"/>
      <c r="M1446" s="165"/>
      <c r="Q1446" s="166"/>
      <c r="T1446" s="163"/>
    </row>
    <row r="1447" ht="15.75" customHeight="1">
      <c r="A1447" s="130">
        <v>78580.0</v>
      </c>
      <c r="D1447" s="162"/>
      <c r="E1447" s="162"/>
      <c r="F1447" s="162"/>
      <c r="G1447" s="162"/>
      <c r="I1447" s="162">
        <v>8.316600000000001</v>
      </c>
      <c r="J1447" s="162"/>
      <c r="L1447" s="164"/>
      <c r="M1447" s="165"/>
      <c r="Q1447" s="166"/>
      <c r="T1447" s="163"/>
    </row>
    <row r="1448" ht="15.75" customHeight="1">
      <c r="A1448" s="130">
        <v>78580.0</v>
      </c>
      <c r="D1448" s="162"/>
      <c r="E1448" s="162"/>
      <c r="F1448" s="162"/>
      <c r="G1448" s="162"/>
      <c r="I1448" s="162">
        <v>9.1516</v>
      </c>
      <c r="J1448" s="162"/>
      <c r="L1448" s="164"/>
      <c r="M1448" s="165"/>
      <c r="Q1448" s="166"/>
      <c r="T1448" s="163"/>
    </row>
    <row r="1449" ht="15.75" customHeight="1">
      <c r="A1449" s="130">
        <v>78581.0</v>
      </c>
      <c r="D1449" s="162"/>
      <c r="E1449" s="162"/>
      <c r="F1449" s="162"/>
      <c r="G1449" s="162"/>
      <c r="I1449" s="162">
        <v>8.316600000000001</v>
      </c>
      <c r="J1449" s="162"/>
      <c r="L1449" s="164"/>
      <c r="M1449" s="165"/>
      <c r="Q1449" s="166"/>
      <c r="T1449" s="163"/>
    </row>
    <row r="1450" ht="15.75" customHeight="1">
      <c r="A1450" s="130">
        <v>78581.0</v>
      </c>
      <c r="D1450" s="162"/>
      <c r="E1450" s="162"/>
      <c r="F1450" s="162"/>
      <c r="G1450" s="162"/>
      <c r="I1450" s="162">
        <v>9.1516</v>
      </c>
      <c r="J1450" s="162"/>
      <c r="L1450" s="164"/>
      <c r="M1450" s="165"/>
      <c r="Q1450" s="166"/>
      <c r="T1450" s="163"/>
    </row>
    <row r="1451" ht="15.75" customHeight="1">
      <c r="A1451" s="130">
        <v>78592.0</v>
      </c>
      <c r="D1451" s="162"/>
      <c r="E1451" s="162"/>
      <c r="F1451" s="162"/>
      <c r="G1451" s="162"/>
      <c r="I1451" s="162">
        <v>14.195</v>
      </c>
      <c r="J1451" s="162"/>
      <c r="L1451" s="164"/>
      <c r="M1451" s="165"/>
      <c r="Q1451" s="166"/>
      <c r="T1451" s="163"/>
    </row>
    <row r="1452" ht="15.75" customHeight="1">
      <c r="A1452" s="130">
        <v>78592.0</v>
      </c>
      <c r="D1452" s="162"/>
      <c r="E1452" s="162"/>
      <c r="F1452" s="162"/>
      <c r="G1452" s="162"/>
      <c r="I1452" s="162">
        <v>14.195</v>
      </c>
      <c r="J1452" s="162"/>
      <c r="L1452" s="164"/>
      <c r="M1452" s="165"/>
      <c r="Q1452" s="166"/>
      <c r="T1452" s="163"/>
    </row>
    <row r="1453" ht="15.75" customHeight="1">
      <c r="A1453" s="130">
        <v>78596.0</v>
      </c>
      <c r="D1453" s="162"/>
      <c r="E1453" s="162"/>
      <c r="F1453" s="162"/>
      <c r="G1453" s="162"/>
      <c r="I1453" s="162">
        <v>9.786200000000001</v>
      </c>
      <c r="J1453" s="162"/>
      <c r="L1453" s="164"/>
      <c r="M1453" s="165"/>
      <c r="Q1453" s="166"/>
      <c r="T1453" s="163"/>
    </row>
    <row r="1454" ht="15.75" customHeight="1">
      <c r="A1454" s="130">
        <v>78623.0</v>
      </c>
      <c r="D1454" s="162"/>
      <c r="E1454" s="162"/>
      <c r="F1454" s="162"/>
      <c r="G1454" s="162"/>
      <c r="I1454" s="162">
        <v>11.656600000000001</v>
      </c>
      <c r="J1454" s="162"/>
      <c r="L1454" s="164"/>
      <c r="M1454" s="165"/>
      <c r="Q1454" s="166"/>
      <c r="T1454" s="163"/>
    </row>
    <row r="1455" ht="15.75" customHeight="1">
      <c r="A1455" s="130">
        <v>78624.0</v>
      </c>
      <c r="D1455" s="162"/>
      <c r="E1455" s="162"/>
      <c r="F1455" s="162"/>
      <c r="G1455" s="162"/>
      <c r="I1455" s="162">
        <v>12.4582</v>
      </c>
      <c r="J1455" s="162"/>
      <c r="L1455" s="164"/>
      <c r="M1455" s="165"/>
      <c r="Q1455" s="166"/>
      <c r="T1455" s="163"/>
    </row>
    <row r="1456" ht="15.75" customHeight="1">
      <c r="A1456" s="130">
        <v>78625.0</v>
      </c>
      <c r="D1456" s="162"/>
      <c r="E1456" s="162"/>
      <c r="F1456" s="162"/>
      <c r="G1456" s="162"/>
      <c r="I1456" s="162">
        <v>4.6426</v>
      </c>
      <c r="J1456" s="162"/>
      <c r="L1456" s="164"/>
      <c r="M1456" s="165"/>
      <c r="Q1456" s="166"/>
      <c r="T1456" s="163"/>
    </row>
    <row r="1457" ht="15.75" customHeight="1">
      <c r="A1457" s="130">
        <v>78627.0</v>
      </c>
      <c r="D1457" s="162"/>
      <c r="E1457" s="162"/>
      <c r="F1457" s="162"/>
      <c r="G1457" s="162"/>
      <c r="I1457" s="162">
        <v>3.6406</v>
      </c>
      <c r="J1457" s="162"/>
      <c r="L1457" s="164"/>
      <c r="M1457" s="165"/>
      <c r="Q1457" s="166"/>
      <c r="T1457" s="163"/>
    </row>
    <row r="1458" ht="15.75" customHeight="1">
      <c r="A1458" s="130">
        <v>78628.0</v>
      </c>
      <c r="D1458" s="162"/>
      <c r="E1458" s="162"/>
      <c r="F1458" s="162"/>
      <c r="G1458" s="162"/>
      <c r="I1458" s="162">
        <v>3.9745999999999997</v>
      </c>
      <c r="J1458" s="162"/>
      <c r="L1458" s="164"/>
      <c r="M1458" s="165"/>
      <c r="Q1458" s="166"/>
      <c r="T1458" s="163"/>
    </row>
    <row r="1459" ht="15.75" customHeight="1">
      <c r="A1459" s="130">
        <v>78629.0</v>
      </c>
      <c r="D1459" s="162"/>
      <c r="E1459" s="162"/>
      <c r="F1459" s="162"/>
      <c r="G1459" s="162"/>
      <c r="I1459" s="162">
        <v>3.507</v>
      </c>
      <c r="J1459" s="162"/>
      <c r="L1459" s="164"/>
      <c r="M1459" s="165"/>
      <c r="Q1459" s="166"/>
      <c r="T1459" s="163"/>
    </row>
    <row r="1460" ht="15.75" customHeight="1">
      <c r="A1460" s="130">
        <v>78637.0</v>
      </c>
      <c r="D1460" s="162"/>
      <c r="E1460" s="162"/>
      <c r="F1460" s="162"/>
      <c r="G1460" s="162"/>
      <c r="I1460" s="162">
        <v>41.01519999999999</v>
      </c>
      <c r="J1460" s="162"/>
      <c r="L1460" s="164"/>
      <c r="M1460" s="165"/>
      <c r="Q1460" s="166"/>
      <c r="T1460" s="163"/>
    </row>
    <row r="1461" ht="15.75" customHeight="1">
      <c r="A1461" s="130">
        <v>78638.0</v>
      </c>
      <c r="D1461" s="162"/>
      <c r="E1461" s="162"/>
      <c r="F1461" s="162"/>
      <c r="G1461" s="162"/>
      <c r="I1461" s="162">
        <v>33.6672</v>
      </c>
      <c r="J1461" s="162"/>
      <c r="L1461" s="164"/>
      <c r="M1461" s="165"/>
      <c r="Q1461" s="166"/>
      <c r="T1461" s="163"/>
    </row>
    <row r="1462" ht="15.75" customHeight="1">
      <c r="A1462" s="130">
        <v>78653.0</v>
      </c>
      <c r="D1462" s="162"/>
      <c r="E1462" s="162"/>
      <c r="F1462" s="162"/>
      <c r="G1462" s="162"/>
      <c r="I1462" s="162">
        <v>11.3226</v>
      </c>
      <c r="J1462" s="162"/>
      <c r="L1462" s="164"/>
      <c r="M1462" s="165"/>
      <c r="Q1462" s="166"/>
      <c r="T1462" s="163"/>
    </row>
    <row r="1463" ht="15.75" customHeight="1">
      <c r="A1463" s="130">
        <v>78655.0</v>
      </c>
      <c r="D1463" s="162"/>
      <c r="E1463" s="162"/>
      <c r="F1463" s="162"/>
      <c r="G1463" s="162"/>
      <c r="I1463" s="162">
        <v>7.9826</v>
      </c>
      <c r="J1463" s="162"/>
      <c r="L1463" s="164"/>
      <c r="M1463" s="165"/>
      <c r="Q1463" s="166"/>
      <c r="T1463" s="163"/>
    </row>
    <row r="1464" ht="15.75" customHeight="1">
      <c r="A1464" s="130">
        <v>78656.0</v>
      </c>
      <c r="D1464" s="162"/>
      <c r="E1464" s="162"/>
      <c r="F1464" s="162"/>
      <c r="G1464" s="162"/>
      <c r="I1464" s="162">
        <v>7.9826</v>
      </c>
      <c r="J1464" s="162"/>
      <c r="L1464" s="164"/>
      <c r="M1464" s="165"/>
      <c r="Q1464" s="166"/>
      <c r="T1464" s="163"/>
    </row>
    <row r="1465" ht="15.75" customHeight="1">
      <c r="A1465" s="130">
        <v>78799.0</v>
      </c>
      <c r="D1465" s="162"/>
      <c r="E1465" s="162"/>
      <c r="F1465" s="162"/>
      <c r="G1465" s="162"/>
      <c r="I1465" s="162">
        <v>3.7408</v>
      </c>
      <c r="J1465" s="162"/>
      <c r="L1465" s="164"/>
      <c r="M1465" s="165"/>
      <c r="Q1465" s="166"/>
      <c r="T1465" s="163"/>
    </row>
    <row r="1466" ht="15.75" customHeight="1">
      <c r="A1466" s="130">
        <v>78807.0</v>
      </c>
      <c r="D1466" s="162"/>
      <c r="E1466" s="162"/>
      <c r="F1466" s="162"/>
      <c r="G1466" s="162"/>
      <c r="I1466" s="162">
        <v>11.857</v>
      </c>
      <c r="J1466" s="162"/>
      <c r="L1466" s="164"/>
      <c r="M1466" s="165"/>
      <c r="Q1466" s="166"/>
      <c r="T1466" s="163"/>
    </row>
    <row r="1467" ht="15.75" customHeight="1">
      <c r="A1467" s="130">
        <v>78820.0</v>
      </c>
      <c r="D1467" s="162"/>
      <c r="E1467" s="162"/>
      <c r="F1467" s="162"/>
      <c r="G1467" s="162"/>
      <c r="I1467" s="162">
        <v>42.251</v>
      </c>
      <c r="J1467" s="162"/>
      <c r="L1467" s="164"/>
      <c r="M1467" s="165"/>
      <c r="Q1467" s="166"/>
      <c r="T1467" s="163"/>
    </row>
    <row r="1468" ht="15.75" customHeight="1">
      <c r="A1468" s="130">
        <v>78832.0</v>
      </c>
      <c r="D1468" s="162"/>
      <c r="E1468" s="162"/>
      <c r="F1468" s="162"/>
      <c r="G1468" s="162"/>
      <c r="I1468" s="162">
        <v>10.9886</v>
      </c>
      <c r="J1468" s="162"/>
      <c r="L1468" s="164"/>
      <c r="M1468" s="165"/>
      <c r="Q1468" s="166"/>
      <c r="T1468" s="163"/>
    </row>
    <row r="1469" ht="15.75" customHeight="1">
      <c r="A1469" s="130">
        <v>78833.0</v>
      </c>
      <c r="D1469" s="162"/>
      <c r="E1469" s="162"/>
      <c r="F1469" s="162"/>
      <c r="G1469" s="162"/>
      <c r="I1469" s="162">
        <v>10.9886</v>
      </c>
      <c r="J1469" s="162"/>
      <c r="L1469" s="164"/>
      <c r="M1469" s="165"/>
      <c r="Q1469" s="166"/>
      <c r="T1469" s="163"/>
    </row>
    <row r="1470" ht="15.75" customHeight="1">
      <c r="A1470" s="130">
        <v>78850.0</v>
      </c>
      <c r="D1470" s="162"/>
      <c r="E1470" s="162"/>
      <c r="F1470" s="162"/>
      <c r="G1470" s="162"/>
      <c r="I1470" s="162">
        <v>5.3106</v>
      </c>
      <c r="J1470" s="162"/>
      <c r="L1470" s="164"/>
      <c r="M1470" s="165"/>
      <c r="Q1470" s="166"/>
      <c r="T1470" s="163"/>
    </row>
    <row r="1471" ht="15.75" customHeight="1">
      <c r="A1471" s="130">
        <v>78875.0</v>
      </c>
      <c r="D1471" s="162"/>
      <c r="E1471" s="162"/>
      <c r="F1471" s="162"/>
      <c r="G1471" s="162"/>
      <c r="I1471" s="162">
        <v>8.0494</v>
      </c>
      <c r="J1471" s="162"/>
      <c r="L1471" s="164"/>
      <c r="M1471" s="165"/>
      <c r="Q1471" s="166"/>
      <c r="T1471" s="163"/>
    </row>
    <row r="1472" ht="15.75" customHeight="1">
      <c r="A1472" s="130">
        <v>78876.0</v>
      </c>
      <c r="D1472" s="162"/>
      <c r="E1472" s="162"/>
      <c r="F1472" s="162"/>
      <c r="G1472" s="162"/>
      <c r="I1472" s="162">
        <v>8.0494</v>
      </c>
      <c r="J1472" s="162"/>
      <c r="L1472" s="164"/>
      <c r="M1472" s="165"/>
      <c r="Q1472" s="166"/>
      <c r="T1472" s="163"/>
    </row>
    <row r="1473" ht="15.75" customHeight="1">
      <c r="A1473" s="130">
        <v>78877.0</v>
      </c>
      <c r="D1473" s="162"/>
      <c r="E1473" s="162"/>
      <c r="F1473" s="162"/>
      <c r="G1473" s="162"/>
      <c r="I1473" s="162">
        <v>7.9158</v>
      </c>
      <c r="J1473" s="162"/>
      <c r="L1473" s="164"/>
      <c r="M1473" s="165"/>
      <c r="Q1473" s="166"/>
      <c r="T1473" s="163"/>
    </row>
    <row r="1474" ht="15.75" customHeight="1">
      <c r="A1474" s="130">
        <v>78879.0</v>
      </c>
      <c r="D1474" s="162"/>
      <c r="E1474" s="162"/>
      <c r="F1474" s="162"/>
      <c r="G1474" s="162"/>
      <c r="I1474" s="162">
        <v>7.9158</v>
      </c>
      <c r="J1474" s="162"/>
      <c r="L1474" s="164"/>
      <c r="M1474" s="165"/>
      <c r="Q1474" s="166"/>
      <c r="T1474" s="163"/>
    </row>
    <row r="1475" ht="15.75" customHeight="1">
      <c r="A1475" s="130">
        <v>78896.0</v>
      </c>
      <c r="D1475" s="162"/>
      <c r="E1475" s="162"/>
      <c r="F1475" s="162"/>
      <c r="G1475" s="162"/>
      <c r="I1475" s="162">
        <v>4.843</v>
      </c>
      <c r="J1475" s="162"/>
      <c r="L1475" s="164"/>
      <c r="M1475" s="165"/>
      <c r="Q1475" s="166"/>
      <c r="T1475" s="163"/>
    </row>
    <row r="1476" ht="15.75" customHeight="1">
      <c r="A1476" s="130">
        <v>78897.0</v>
      </c>
      <c r="D1476" s="162"/>
      <c r="E1476" s="162"/>
      <c r="F1476" s="162"/>
      <c r="G1476" s="162"/>
      <c r="I1476" s="162">
        <v>4.6426</v>
      </c>
      <c r="J1476" s="162"/>
      <c r="L1476" s="164"/>
      <c r="M1476" s="165"/>
      <c r="Q1476" s="166"/>
      <c r="T1476" s="163"/>
    </row>
    <row r="1477" ht="15.75" customHeight="1">
      <c r="A1477" s="130">
        <v>78898.0</v>
      </c>
      <c r="D1477" s="162"/>
      <c r="E1477" s="162"/>
      <c r="F1477" s="162"/>
      <c r="G1477" s="162"/>
      <c r="I1477" s="162">
        <v>4.7094</v>
      </c>
      <c r="J1477" s="162"/>
      <c r="L1477" s="164"/>
      <c r="M1477" s="165"/>
      <c r="Q1477" s="166"/>
      <c r="T1477" s="163"/>
    </row>
    <row r="1478" ht="15.75" customHeight="1">
      <c r="A1478" s="130">
        <v>78899.0</v>
      </c>
      <c r="D1478" s="162"/>
      <c r="E1478" s="162"/>
      <c r="F1478" s="162"/>
      <c r="G1478" s="162"/>
      <c r="I1478" s="162">
        <v>4.8096</v>
      </c>
      <c r="J1478" s="162"/>
      <c r="L1478" s="164"/>
      <c r="M1478" s="165"/>
      <c r="Q1478" s="166"/>
      <c r="T1478" s="163"/>
    </row>
    <row r="1479" ht="15.75" customHeight="1">
      <c r="A1479" s="130">
        <v>78899.0</v>
      </c>
      <c r="D1479" s="162"/>
      <c r="E1479" s="162"/>
      <c r="F1479" s="162"/>
      <c r="G1479" s="162"/>
      <c r="I1479" s="162">
        <v>4.8096</v>
      </c>
      <c r="J1479" s="162"/>
      <c r="L1479" s="164"/>
      <c r="M1479" s="165"/>
      <c r="Q1479" s="166"/>
      <c r="T1479" s="163"/>
    </row>
    <row r="1480" ht="15.75" customHeight="1">
      <c r="A1480" s="130">
        <v>78912.0</v>
      </c>
      <c r="D1480" s="162"/>
      <c r="E1480" s="162"/>
      <c r="F1480" s="162"/>
      <c r="G1480" s="162"/>
      <c r="I1480" s="162">
        <v>5.9786</v>
      </c>
      <c r="J1480" s="162"/>
      <c r="L1480" s="164"/>
      <c r="M1480" s="165"/>
      <c r="Q1480" s="166"/>
      <c r="T1480" s="163"/>
    </row>
    <row r="1481" ht="15.75" customHeight="1">
      <c r="A1481" s="130">
        <v>79000.0</v>
      </c>
      <c r="D1481" s="162"/>
      <c r="E1481" s="162"/>
      <c r="F1481" s="162"/>
      <c r="G1481" s="162"/>
      <c r="I1481" s="162">
        <v>7.815599999999999</v>
      </c>
      <c r="J1481" s="162"/>
      <c r="L1481" s="164"/>
      <c r="M1481" s="165"/>
      <c r="Q1481" s="166"/>
      <c r="T1481" s="163"/>
    </row>
    <row r="1482" ht="15.75" customHeight="1">
      <c r="A1482" s="130">
        <v>79011.0</v>
      </c>
      <c r="D1482" s="162"/>
      <c r="E1482" s="162"/>
      <c r="F1482" s="162"/>
      <c r="G1482" s="162"/>
      <c r="I1482" s="162">
        <v>8.2498</v>
      </c>
      <c r="J1482" s="162"/>
      <c r="L1482" s="164"/>
      <c r="M1482" s="165"/>
      <c r="Q1482" s="166"/>
      <c r="T1482" s="163"/>
    </row>
    <row r="1483" ht="15.75" customHeight="1">
      <c r="A1483" s="130">
        <v>79012.0</v>
      </c>
      <c r="D1483" s="162"/>
      <c r="E1483" s="162"/>
      <c r="F1483" s="162"/>
      <c r="G1483" s="162"/>
      <c r="I1483" s="162">
        <v>8.517</v>
      </c>
      <c r="J1483" s="162"/>
      <c r="L1483" s="164"/>
      <c r="M1483" s="165"/>
      <c r="Q1483" s="166"/>
      <c r="T1483" s="163"/>
    </row>
    <row r="1484" ht="15.75" customHeight="1">
      <c r="A1484" s="130">
        <v>79013.0</v>
      </c>
      <c r="D1484" s="162"/>
      <c r="E1484" s="162"/>
      <c r="F1484" s="162"/>
      <c r="G1484" s="162"/>
      <c r="I1484" s="162">
        <v>8.183</v>
      </c>
      <c r="J1484" s="162"/>
      <c r="L1484" s="164"/>
      <c r="M1484" s="165"/>
      <c r="Q1484" s="166"/>
      <c r="T1484" s="163"/>
    </row>
    <row r="1485" ht="15.75" customHeight="1">
      <c r="A1485" s="130">
        <v>79014.0</v>
      </c>
      <c r="D1485" s="162"/>
      <c r="E1485" s="162"/>
      <c r="F1485" s="162"/>
      <c r="G1485" s="162"/>
      <c r="I1485" s="162">
        <v>7.6486</v>
      </c>
      <c r="J1485" s="162"/>
      <c r="L1485" s="164"/>
      <c r="M1485" s="165"/>
      <c r="Q1485" s="166"/>
      <c r="T1485" s="163"/>
    </row>
    <row r="1486" ht="15.75" customHeight="1">
      <c r="A1486" s="130">
        <v>79023.0</v>
      </c>
      <c r="D1486" s="162"/>
      <c r="E1486" s="162"/>
      <c r="F1486" s="162"/>
      <c r="G1486" s="162"/>
      <c r="I1486" s="162">
        <v>6.646599999999999</v>
      </c>
      <c r="J1486" s="162"/>
      <c r="L1486" s="164"/>
      <c r="M1486" s="165"/>
      <c r="Q1486" s="166"/>
      <c r="T1486" s="163"/>
    </row>
    <row r="1487" ht="15.75" customHeight="1">
      <c r="A1487" s="130">
        <v>79024.0</v>
      </c>
      <c r="D1487" s="162"/>
      <c r="E1487" s="162"/>
      <c r="F1487" s="162"/>
      <c r="G1487" s="162"/>
      <c r="I1487" s="162">
        <v>6.646599999999999</v>
      </c>
      <c r="J1487" s="162"/>
      <c r="L1487" s="164"/>
      <c r="M1487" s="165"/>
      <c r="Q1487" s="166"/>
      <c r="T1487" s="163"/>
    </row>
    <row r="1488" ht="15.75" customHeight="1">
      <c r="A1488" s="130">
        <v>79027.0</v>
      </c>
      <c r="D1488" s="162"/>
      <c r="E1488" s="162"/>
      <c r="F1488" s="162"/>
      <c r="G1488" s="162"/>
      <c r="I1488" s="162">
        <v>8.4168</v>
      </c>
      <c r="J1488" s="162"/>
      <c r="L1488" s="164"/>
      <c r="M1488" s="165"/>
      <c r="Q1488" s="166"/>
      <c r="T1488" s="163"/>
    </row>
    <row r="1489" ht="15.75" customHeight="1">
      <c r="A1489" s="130">
        <v>79028.0</v>
      </c>
      <c r="D1489" s="162"/>
      <c r="E1489" s="162"/>
      <c r="F1489" s="162"/>
      <c r="G1489" s="162"/>
      <c r="I1489" s="162">
        <v>8.082799999999999</v>
      </c>
      <c r="J1489" s="162"/>
      <c r="L1489" s="164"/>
      <c r="M1489" s="165"/>
      <c r="Q1489" s="166"/>
      <c r="T1489" s="163"/>
    </row>
    <row r="1490" ht="15.75" customHeight="1">
      <c r="A1490" s="130">
        <v>79074.0</v>
      </c>
      <c r="D1490" s="162"/>
      <c r="E1490" s="162"/>
      <c r="F1490" s="162"/>
      <c r="G1490" s="162"/>
      <c r="I1490" s="162">
        <v>6.646599999999999</v>
      </c>
      <c r="J1490" s="162"/>
      <c r="L1490" s="164"/>
      <c r="M1490" s="165"/>
      <c r="Q1490" s="166"/>
      <c r="T1490" s="163"/>
    </row>
    <row r="1491" ht="15.75" customHeight="1">
      <c r="A1491" s="130">
        <v>79077.0</v>
      </c>
      <c r="D1491" s="162"/>
      <c r="E1491" s="162"/>
      <c r="F1491" s="162"/>
      <c r="G1491" s="162"/>
      <c r="I1491" s="162">
        <v>8.4168</v>
      </c>
      <c r="J1491" s="162"/>
      <c r="L1491" s="164"/>
      <c r="M1491" s="165"/>
      <c r="Q1491" s="166"/>
      <c r="T1491" s="163"/>
    </row>
    <row r="1492" ht="15.75" customHeight="1">
      <c r="A1492" s="130">
        <v>79167.0</v>
      </c>
      <c r="D1492" s="162"/>
      <c r="E1492" s="162"/>
      <c r="F1492" s="162"/>
      <c r="G1492" s="162"/>
      <c r="I1492" s="162">
        <v>7.815599999999999</v>
      </c>
      <c r="J1492" s="162"/>
      <c r="L1492" s="164"/>
      <c r="M1492" s="165"/>
      <c r="Q1492" s="166"/>
      <c r="T1492" s="163"/>
    </row>
    <row r="1493" ht="15.75" customHeight="1">
      <c r="A1493" s="130">
        <v>79167.0</v>
      </c>
      <c r="D1493" s="162"/>
      <c r="E1493" s="162"/>
      <c r="F1493" s="162"/>
      <c r="G1493" s="162"/>
      <c r="I1493" s="162">
        <v>7.815599999999999</v>
      </c>
      <c r="J1493" s="162"/>
      <c r="L1493" s="164"/>
      <c r="M1493" s="165"/>
      <c r="Q1493" s="166"/>
      <c r="T1493" s="163"/>
    </row>
    <row r="1494" ht="15.75" customHeight="1">
      <c r="A1494" s="130">
        <v>79169.0</v>
      </c>
      <c r="D1494" s="162"/>
      <c r="E1494" s="162"/>
      <c r="F1494" s="162"/>
      <c r="G1494" s="162"/>
      <c r="I1494" s="162">
        <v>2.9057999999999997</v>
      </c>
      <c r="J1494" s="162"/>
      <c r="L1494" s="164"/>
      <c r="M1494" s="165"/>
      <c r="Q1494" s="166"/>
      <c r="T1494" s="163"/>
    </row>
    <row r="1495" ht="15.75" customHeight="1">
      <c r="A1495" s="130">
        <v>79191.0</v>
      </c>
      <c r="D1495" s="162"/>
      <c r="E1495" s="162"/>
      <c r="F1495" s="162"/>
      <c r="G1495" s="162"/>
      <c r="I1495" s="162">
        <v>4.0748</v>
      </c>
      <c r="J1495" s="162"/>
      <c r="L1495" s="164"/>
      <c r="M1495" s="165"/>
      <c r="Q1495" s="166"/>
      <c r="T1495" s="163"/>
    </row>
    <row r="1496" ht="15.75" customHeight="1">
      <c r="A1496" s="130">
        <v>79192.0</v>
      </c>
      <c r="D1496" s="162"/>
      <c r="E1496" s="162"/>
      <c r="F1496" s="162"/>
      <c r="G1496" s="162"/>
      <c r="I1496" s="162">
        <v>4.876399999999999</v>
      </c>
      <c r="J1496" s="162"/>
      <c r="L1496" s="164"/>
      <c r="M1496" s="165"/>
      <c r="Q1496" s="166"/>
      <c r="T1496" s="163"/>
    </row>
    <row r="1497" ht="15.75" customHeight="1">
      <c r="A1497" s="130">
        <v>79194.0</v>
      </c>
      <c r="D1497" s="162"/>
      <c r="E1497" s="162"/>
      <c r="F1497" s="162"/>
      <c r="G1497" s="162"/>
      <c r="I1497" s="162">
        <v>3.507</v>
      </c>
      <c r="J1497" s="162"/>
      <c r="L1497" s="164"/>
      <c r="M1497" s="165"/>
      <c r="Q1497" s="166"/>
      <c r="T1497" s="163"/>
    </row>
    <row r="1498" ht="15.75" customHeight="1">
      <c r="A1498" s="130">
        <v>79194.0</v>
      </c>
      <c r="D1498" s="162"/>
      <c r="E1498" s="162"/>
      <c r="F1498" s="162"/>
      <c r="G1498" s="162"/>
      <c r="I1498" s="162">
        <v>3.507</v>
      </c>
      <c r="J1498" s="162"/>
      <c r="L1498" s="164"/>
      <c r="M1498" s="165"/>
      <c r="Q1498" s="166"/>
      <c r="T1498" s="163"/>
    </row>
    <row r="1499" ht="15.75" customHeight="1">
      <c r="A1499" s="130">
        <v>79195.0</v>
      </c>
      <c r="D1499" s="162"/>
      <c r="E1499" s="162"/>
      <c r="F1499" s="162"/>
      <c r="G1499" s="162"/>
      <c r="I1499" s="162">
        <v>3.507</v>
      </c>
      <c r="J1499" s="162"/>
      <c r="L1499" s="164"/>
      <c r="M1499" s="165"/>
      <c r="Q1499" s="166"/>
      <c r="T1499" s="163"/>
    </row>
    <row r="1500" ht="15.75" customHeight="1">
      <c r="A1500" s="130">
        <v>79195.0</v>
      </c>
      <c r="D1500" s="162"/>
      <c r="E1500" s="162"/>
      <c r="F1500" s="162"/>
      <c r="G1500" s="162"/>
      <c r="I1500" s="162">
        <v>3.6406</v>
      </c>
      <c r="J1500" s="162"/>
      <c r="L1500" s="164"/>
      <c r="M1500" s="165"/>
      <c r="Q1500" s="166"/>
      <c r="T1500" s="163"/>
    </row>
    <row r="1501" ht="15.75" customHeight="1">
      <c r="A1501" s="130">
        <v>79196.0</v>
      </c>
      <c r="D1501" s="162"/>
      <c r="E1501" s="162"/>
      <c r="F1501" s="162"/>
      <c r="G1501" s="162"/>
      <c r="I1501" s="162">
        <v>3.9745999999999997</v>
      </c>
      <c r="J1501" s="162"/>
      <c r="L1501" s="164"/>
      <c r="M1501" s="165"/>
      <c r="Q1501" s="166"/>
      <c r="T1501" s="163"/>
    </row>
    <row r="1502" ht="15.75" customHeight="1">
      <c r="A1502" s="130">
        <v>79196.0</v>
      </c>
      <c r="D1502" s="162"/>
      <c r="E1502" s="162"/>
      <c r="F1502" s="162"/>
      <c r="G1502" s="162"/>
      <c r="I1502" s="162">
        <v>3.9745999999999997</v>
      </c>
      <c r="J1502" s="162"/>
      <c r="L1502" s="164"/>
      <c r="M1502" s="165"/>
      <c r="Q1502" s="166"/>
      <c r="T1502" s="163"/>
    </row>
    <row r="1503" ht="15.75" customHeight="1">
      <c r="A1503" s="130">
        <v>79197.0</v>
      </c>
      <c r="D1503" s="162"/>
      <c r="E1503" s="162"/>
      <c r="F1503" s="162"/>
      <c r="G1503" s="162"/>
      <c r="I1503" s="162">
        <v>3.9745999999999997</v>
      </c>
      <c r="J1503" s="162"/>
      <c r="L1503" s="164"/>
      <c r="M1503" s="165"/>
      <c r="Q1503" s="166"/>
      <c r="T1503" s="163"/>
    </row>
    <row r="1504" ht="15.75" customHeight="1">
      <c r="A1504" s="130">
        <v>79197.0</v>
      </c>
      <c r="D1504" s="162"/>
      <c r="E1504" s="162"/>
      <c r="F1504" s="162"/>
      <c r="G1504" s="162"/>
      <c r="I1504" s="162">
        <v>3.9745999999999997</v>
      </c>
      <c r="J1504" s="162"/>
      <c r="L1504" s="164"/>
      <c r="M1504" s="165"/>
      <c r="Q1504" s="166"/>
      <c r="T1504" s="163"/>
    </row>
    <row r="1505" ht="15.75" customHeight="1">
      <c r="A1505" s="130">
        <v>79203.0</v>
      </c>
      <c r="D1505" s="162"/>
      <c r="E1505" s="162"/>
      <c r="F1505" s="162"/>
      <c r="G1505" s="162"/>
      <c r="I1505" s="162">
        <v>6.68</v>
      </c>
      <c r="J1505" s="162"/>
      <c r="L1505" s="164"/>
      <c r="M1505" s="165"/>
      <c r="Q1505" s="166"/>
      <c r="T1505" s="163"/>
    </row>
    <row r="1506" ht="15.75" customHeight="1">
      <c r="A1506" s="130">
        <v>79206.0</v>
      </c>
      <c r="D1506" s="162"/>
      <c r="E1506" s="162"/>
      <c r="F1506" s="162"/>
      <c r="G1506" s="162"/>
      <c r="I1506" s="162">
        <v>20.0066</v>
      </c>
      <c r="J1506" s="162"/>
      <c r="L1506" s="164"/>
      <c r="M1506" s="165"/>
      <c r="Q1506" s="166"/>
      <c r="T1506" s="163"/>
    </row>
    <row r="1507" ht="15.75" customHeight="1">
      <c r="A1507" s="130">
        <v>79207.0</v>
      </c>
      <c r="D1507" s="162"/>
      <c r="E1507" s="162"/>
      <c r="F1507" s="162"/>
      <c r="G1507" s="162"/>
      <c r="I1507" s="162">
        <v>20.0066</v>
      </c>
      <c r="J1507" s="162"/>
      <c r="L1507" s="164"/>
      <c r="M1507" s="165"/>
      <c r="Q1507" s="166"/>
      <c r="T1507" s="163"/>
    </row>
    <row r="1508" ht="15.75" customHeight="1">
      <c r="A1508" s="130">
        <v>79210.0</v>
      </c>
      <c r="D1508" s="162"/>
      <c r="E1508" s="162"/>
      <c r="F1508" s="162"/>
      <c r="G1508" s="162"/>
      <c r="I1508" s="162">
        <v>13.326600000000001</v>
      </c>
      <c r="J1508" s="162"/>
      <c r="L1508" s="164"/>
      <c r="M1508" s="165"/>
      <c r="Q1508" s="166"/>
      <c r="T1508" s="163"/>
    </row>
    <row r="1509" ht="15.75" customHeight="1">
      <c r="A1509" s="130">
        <v>79211.0</v>
      </c>
      <c r="D1509" s="162"/>
      <c r="E1509" s="162"/>
      <c r="F1509" s="162"/>
      <c r="G1509" s="162"/>
      <c r="I1509" s="162">
        <v>13.326600000000001</v>
      </c>
      <c r="J1509" s="162"/>
      <c r="L1509" s="164"/>
      <c r="M1509" s="165"/>
      <c r="Q1509" s="166"/>
      <c r="T1509" s="163"/>
    </row>
    <row r="1510" ht="15.75" customHeight="1">
      <c r="A1510" s="130">
        <v>79217.0</v>
      </c>
      <c r="D1510" s="162"/>
      <c r="E1510" s="162"/>
      <c r="F1510" s="162"/>
      <c r="G1510" s="162"/>
      <c r="I1510" s="162">
        <v>12.4248</v>
      </c>
      <c r="J1510" s="162"/>
      <c r="L1510" s="164"/>
      <c r="M1510" s="165"/>
      <c r="Q1510" s="166"/>
      <c r="T1510" s="163"/>
    </row>
    <row r="1511" ht="15.75" customHeight="1">
      <c r="A1511" s="130">
        <v>79248.0</v>
      </c>
      <c r="D1511" s="162"/>
      <c r="E1511" s="162"/>
      <c r="F1511" s="162"/>
      <c r="G1511" s="162"/>
      <c r="I1511" s="162">
        <v>6.646599999999999</v>
      </c>
      <c r="J1511" s="162"/>
      <c r="L1511" s="164"/>
      <c r="M1511" s="165"/>
      <c r="Q1511" s="166"/>
      <c r="T1511" s="163"/>
    </row>
    <row r="1512" ht="15.75" customHeight="1">
      <c r="A1512" s="130">
        <v>79251.0</v>
      </c>
      <c r="D1512" s="162"/>
      <c r="E1512" s="162"/>
      <c r="F1512" s="162"/>
      <c r="G1512" s="162"/>
      <c r="I1512" s="162">
        <v>9.6192</v>
      </c>
      <c r="J1512" s="162"/>
      <c r="L1512" s="164"/>
      <c r="M1512" s="165"/>
      <c r="Q1512" s="166"/>
      <c r="T1512" s="163"/>
    </row>
    <row r="1513" ht="15.75" customHeight="1">
      <c r="A1513" s="130">
        <v>79252.0</v>
      </c>
      <c r="D1513" s="162"/>
      <c r="E1513" s="162"/>
      <c r="F1513" s="162"/>
      <c r="G1513" s="162"/>
      <c r="I1513" s="162">
        <v>9.6192</v>
      </c>
      <c r="J1513" s="162"/>
      <c r="L1513" s="164"/>
      <c r="M1513" s="165"/>
      <c r="Q1513" s="166"/>
      <c r="T1513" s="163"/>
    </row>
    <row r="1514" ht="15.75" customHeight="1">
      <c r="A1514" s="130">
        <v>79267.0</v>
      </c>
      <c r="D1514" s="162"/>
      <c r="E1514" s="162"/>
      <c r="F1514" s="162"/>
      <c r="G1514" s="162"/>
      <c r="I1514" s="162">
        <v>8.4836</v>
      </c>
      <c r="J1514" s="162"/>
      <c r="L1514" s="164"/>
      <c r="M1514" s="165"/>
      <c r="Q1514" s="166"/>
      <c r="T1514" s="163"/>
    </row>
    <row r="1515" ht="15.75" customHeight="1">
      <c r="A1515" s="130">
        <v>79267.0</v>
      </c>
      <c r="D1515" s="162"/>
      <c r="E1515" s="162"/>
      <c r="F1515" s="162"/>
      <c r="G1515" s="162"/>
      <c r="I1515" s="162">
        <v>8.4836</v>
      </c>
      <c r="J1515" s="162"/>
      <c r="L1515" s="164"/>
      <c r="M1515" s="165"/>
      <c r="Q1515" s="166"/>
      <c r="T1515" s="163"/>
    </row>
    <row r="1516" ht="15.75" customHeight="1">
      <c r="A1516" s="130">
        <v>79291.0</v>
      </c>
      <c r="D1516" s="162"/>
      <c r="E1516" s="162"/>
      <c r="F1516" s="162"/>
      <c r="G1516" s="162"/>
      <c r="I1516" s="162">
        <v>17.0674</v>
      </c>
      <c r="J1516" s="162"/>
      <c r="L1516" s="164"/>
      <c r="M1516" s="165"/>
      <c r="Q1516" s="166"/>
      <c r="T1516" s="163"/>
    </row>
    <row r="1517" ht="15.75" customHeight="1">
      <c r="A1517" s="130">
        <v>79315.0</v>
      </c>
      <c r="D1517" s="162"/>
      <c r="E1517" s="162"/>
      <c r="F1517" s="162"/>
      <c r="G1517" s="162"/>
      <c r="I1517" s="162">
        <v>26.1522</v>
      </c>
      <c r="J1517" s="162"/>
      <c r="L1517" s="164"/>
      <c r="M1517" s="165"/>
      <c r="Q1517" s="166"/>
      <c r="T1517" s="163"/>
    </row>
    <row r="1518" ht="15.75" customHeight="1">
      <c r="A1518" s="130">
        <v>79338.0</v>
      </c>
      <c r="D1518" s="162"/>
      <c r="E1518" s="162"/>
      <c r="F1518" s="162"/>
      <c r="G1518" s="162"/>
      <c r="I1518" s="162">
        <v>3.7408</v>
      </c>
      <c r="J1518" s="162"/>
      <c r="L1518" s="164"/>
      <c r="M1518" s="165"/>
      <c r="Q1518" s="166"/>
      <c r="T1518" s="163"/>
    </row>
    <row r="1519" ht="15.75" customHeight="1">
      <c r="A1519" s="130">
        <v>79340.0</v>
      </c>
      <c r="D1519" s="162"/>
      <c r="E1519" s="162"/>
      <c r="F1519" s="162"/>
      <c r="G1519" s="162"/>
      <c r="I1519" s="162">
        <v>3.6406</v>
      </c>
      <c r="J1519" s="162"/>
      <c r="L1519" s="164"/>
      <c r="M1519" s="165"/>
      <c r="Q1519" s="166"/>
      <c r="T1519" s="163"/>
    </row>
    <row r="1520" ht="15.75" customHeight="1">
      <c r="A1520" s="130">
        <v>79370.0</v>
      </c>
      <c r="D1520" s="162"/>
      <c r="E1520" s="162"/>
      <c r="F1520" s="162"/>
      <c r="G1520" s="162"/>
      <c r="I1520" s="162">
        <v>14.261799999999997</v>
      </c>
      <c r="J1520" s="162"/>
      <c r="L1520" s="164"/>
      <c r="M1520" s="165"/>
      <c r="Q1520" s="166"/>
      <c r="T1520" s="163"/>
    </row>
    <row r="1521" ht="15.75" customHeight="1">
      <c r="A1521" s="130">
        <v>79371.0</v>
      </c>
      <c r="D1521" s="162"/>
      <c r="E1521" s="162"/>
      <c r="F1521" s="162"/>
      <c r="G1521" s="162"/>
      <c r="I1521" s="162">
        <v>5.6446</v>
      </c>
      <c r="J1521" s="162"/>
      <c r="L1521" s="164"/>
      <c r="M1521" s="165"/>
      <c r="Q1521" s="166"/>
      <c r="T1521" s="163"/>
    </row>
    <row r="1522" ht="15.75" customHeight="1">
      <c r="A1522" s="130">
        <v>79372.0</v>
      </c>
      <c r="D1522" s="162"/>
      <c r="E1522" s="162"/>
      <c r="F1522" s="162"/>
      <c r="G1522" s="162"/>
      <c r="I1522" s="162">
        <v>3.3066</v>
      </c>
      <c r="J1522" s="162"/>
      <c r="L1522" s="164"/>
      <c r="M1522" s="165"/>
      <c r="Q1522" s="166"/>
      <c r="T1522" s="163"/>
    </row>
    <row r="1523" ht="15.75" customHeight="1">
      <c r="A1523" s="130">
        <v>79377.0</v>
      </c>
      <c r="D1523" s="162"/>
      <c r="E1523" s="162"/>
      <c r="F1523" s="162"/>
      <c r="G1523" s="162"/>
      <c r="I1523" s="162">
        <v>7.2812</v>
      </c>
      <c r="J1523" s="162"/>
      <c r="L1523" s="164"/>
      <c r="M1523" s="165"/>
      <c r="Q1523" s="166"/>
      <c r="T1523" s="163"/>
    </row>
    <row r="1524" ht="15.75" customHeight="1">
      <c r="A1524" s="130">
        <v>79378.0</v>
      </c>
      <c r="D1524" s="162"/>
      <c r="E1524" s="162"/>
      <c r="F1524" s="162"/>
      <c r="G1524" s="162"/>
      <c r="I1524" s="162">
        <v>16.633200000000002</v>
      </c>
      <c r="J1524" s="162"/>
      <c r="L1524" s="164"/>
      <c r="M1524" s="165"/>
      <c r="Q1524" s="166"/>
      <c r="T1524" s="163"/>
    </row>
    <row r="1525" ht="15.75" customHeight="1">
      <c r="A1525" s="130">
        <v>79380.0</v>
      </c>
      <c r="D1525" s="162"/>
      <c r="E1525" s="162"/>
      <c r="F1525" s="162"/>
      <c r="G1525" s="162"/>
      <c r="I1525" s="162">
        <v>15.698</v>
      </c>
      <c r="J1525" s="162"/>
      <c r="L1525" s="164"/>
      <c r="M1525" s="165"/>
      <c r="Q1525" s="166"/>
      <c r="T1525" s="163"/>
    </row>
    <row r="1526" ht="15.75" customHeight="1">
      <c r="A1526" s="130">
        <v>79381.0</v>
      </c>
      <c r="D1526" s="162"/>
      <c r="E1526" s="162"/>
      <c r="F1526" s="162"/>
      <c r="G1526" s="162"/>
      <c r="I1526" s="162">
        <v>15.698</v>
      </c>
      <c r="J1526" s="162"/>
      <c r="L1526" s="164"/>
      <c r="M1526" s="165"/>
      <c r="Q1526" s="166"/>
      <c r="T1526" s="163"/>
    </row>
    <row r="1527" ht="15.75" customHeight="1">
      <c r="A1527" s="130">
        <v>79386.0</v>
      </c>
      <c r="D1527" s="162"/>
      <c r="E1527" s="162"/>
      <c r="F1527" s="162"/>
      <c r="G1527" s="162"/>
      <c r="I1527" s="162">
        <v>8.082799999999999</v>
      </c>
      <c r="J1527" s="162"/>
      <c r="L1527" s="164"/>
      <c r="M1527" s="165"/>
      <c r="Q1527" s="166"/>
      <c r="T1527" s="163"/>
    </row>
    <row r="1528" ht="15.75" customHeight="1">
      <c r="A1528" s="130">
        <v>79387.0</v>
      </c>
      <c r="D1528" s="162"/>
      <c r="E1528" s="162"/>
      <c r="F1528" s="162"/>
      <c r="G1528" s="162"/>
      <c r="I1528" s="162">
        <v>7.7822</v>
      </c>
      <c r="J1528" s="162"/>
      <c r="L1528" s="164"/>
      <c r="M1528" s="165"/>
      <c r="Q1528" s="166"/>
      <c r="T1528" s="163"/>
    </row>
    <row r="1529" ht="15.75" customHeight="1">
      <c r="A1529" s="130">
        <v>79388.0</v>
      </c>
      <c r="D1529" s="162"/>
      <c r="E1529" s="162"/>
      <c r="F1529" s="162"/>
      <c r="G1529" s="162"/>
      <c r="I1529" s="162">
        <v>12.4248</v>
      </c>
      <c r="J1529" s="162"/>
      <c r="L1529" s="164"/>
      <c r="M1529" s="165"/>
      <c r="Q1529" s="166"/>
      <c r="T1529" s="163"/>
    </row>
    <row r="1530" ht="15.75" customHeight="1">
      <c r="A1530" s="130">
        <v>79390.0</v>
      </c>
      <c r="D1530" s="162"/>
      <c r="E1530" s="162"/>
      <c r="F1530" s="162"/>
      <c r="G1530" s="162"/>
      <c r="I1530" s="162">
        <v>13.1596</v>
      </c>
      <c r="J1530" s="162"/>
      <c r="L1530" s="164"/>
      <c r="M1530" s="165"/>
      <c r="Q1530" s="166"/>
      <c r="T1530" s="163"/>
    </row>
    <row r="1531" ht="15.75" customHeight="1">
      <c r="A1531" s="130">
        <v>79422.0</v>
      </c>
      <c r="D1531" s="162"/>
      <c r="E1531" s="162"/>
      <c r="F1531" s="162"/>
      <c r="G1531" s="162"/>
      <c r="I1531" s="162">
        <v>14.228399999999999</v>
      </c>
      <c r="J1531" s="162"/>
      <c r="L1531" s="164"/>
      <c r="M1531" s="165"/>
      <c r="Q1531" s="166"/>
      <c r="T1531" s="163"/>
    </row>
    <row r="1532" ht="15.75" customHeight="1">
      <c r="A1532" s="130">
        <v>79423.0</v>
      </c>
      <c r="D1532" s="162"/>
      <c r="E1532" s="162"/>
      <c r="F1532" s="162"/>
      <c r="G1532" s="162"/>
      <c r="I1532" s="162">
        <v>19.939799999999998</v>
      </c>
      <c r="J1532" s="162"/>
      <c r="L1532" s="164"/>
      <c r="M1532" s="165"/>
      <c r="Q1532" s="166"/>
      <c r="T1532" s="163"/>
    </row>
    <row r="1533" ht="15.75" customHeight="1">
      <c r="A1533" s="130">
        <v>79523.0</v>
      </c>
      <c r="D1533" s="162"/>
      <c r="E1533" s="162"/>
      <c r="F1533" s="162"/>
      <c r="G1533" s="162"/>
      <c r="I1533" s="162">
        <v>5.5443999999999996</v>
      </c>
      <c r="J1533" s="162"/>
      <c r="L1533" s="164"/>
      <c r="M1533" s="165"/>
      <c r="Q1533" s="166"/>
      <c r="T1533" s="163"/>
    </row>
    <row r="1534" ht="15.75" customHeight="1">
      <c r="A1534" s="130">
        <v>79524.0</v>
      </c>
      <c r="D1534" s="162"/>
      <c r="E1534" s="162"/>
      <c r="F1534" s="162"/>
      <c r="G1534" s="162"/>
      <c r="I1534" s="162">
        <v>5.5443999999999996</v>
      </c>
      <c r="J1534" s="162"/>
      <c r="L1534" s="164"/>
      <c r="M1534" s="165"/>
      <c r="Q1534" s="166"/>
      <c r="T1534" s="163"/>
    </row>
    <row r="1535" ht="15.75" customHeight="1">
      <c r="A1535" s="130">
        <v>79525.0</v>
      </c>
      <c r="D1535" s="162"/>
      <c r="E1535" s="162"/>
      <c r="F1535" s="162"/>
      <c r="G1535" s="162"/>
      <c r="I1535" s="162">
        <v>6.446199999999999</v>
      </c>
      <c r="J1535" s="162"/>
      <c r="L1535" s="164"/>
      <c r="M1535" s="165"/>
      <c r="Q1535" s="166"/>
      <c r="T1535" s="163"/>
    </row>
    <row r="1536" ht="15.75" customHeight="1">
      <c r="A1536" s="130">
        <v>79575.0</v>
      </c>
      <c r="D1536" s="162"/>
      <c r="E1536" s="162"/>
      <c r="F1536" s="162"/>
      <c r="G1536" s="162"/>
      <c r="I1536" s="162">
        <v>3.3066</v>
      </c>
      <c r="J1536" s="162"/>
      <c r="L1536" s="164"/>
      <c r="M1536" s="165"/>
      <c r="Q1536" s="166"/>
      <c r="T1536" s="163"/>
    </row>
    <row r="1537" ht="15.75" customHeight="1">
      <c r="A1537" s="130">
        <v>79603.0</v>
      </c>
      <c r="D1537" s="162"/>
      <c r="E1537" s="162"/>
      <c r="F1537" s="162"/>
      <c r="G1537" s="162"/>
      <c r="I1537" s="162">
        <v>17.301199999999998</v>
      </c>
      <c r="J1537" s="162"/>
      <c r="L1537" s="164"/>
      <c r="M1537" s="165"/>
      <c r="Q1537" s="166"/>
      <c r="T1537" s="163"/>
    </row>
    <row r="1538" ht="15.75" customHeight="1">
      <c r="A1538" s="130">
        <v>79609.0</v>
      </c>
      <c r="D1538" s="162"/>
      <c r="E1538" s="162"/>
      <c r="F1538" s="162"/>
      <c r="G1538" s="162"/>
      <c r="I1538" s="162">
        <v>8.650599999999999</v>
      </c>
      <c r="J1538" s="162"/>
      <c r="L1538" s="164"/>
      <c r="M1538" s="165"/>
      <c r="Q1538" s="166"/>
      <c r="T1538" s="163"/>
    </row>
    <row r="1539" ht="15.75" customHeight="1">
      <c r="A1539" s="130">
        <v>79613.0</v>
      </c>
      <c r="D1539" s="162"/>
      <c r="E1539" s="162"/>
      <c r="F1539" s="162"/>
      <c r="G1539" s="162"/>
      <c r="I1539" s="162">
        <v>9.0848</v>
      </c>
      <c r="J1539" s="162"/>
      <c r="L1539" s="164"/>
      <c r="M1539" s="165"/>
      <c r="Q1539" s="166"/>
      <c r="T1539" s="163"/>
    </row>
    <row r="1540" ht="15.75" customHeight="1">
      <c r="A1540" s="130">
        <v>79621.0</v>
      </c>
      <c r="D1540" s="162"/>
      <c r="E1540" s="162"/>
      <c r="F1540" s="162"/>
      <c r="G1540" s="162"/>
      <c r="I1540" s="162">
        <v>23.647199999999998</v>
      </c>
      <c r="J1540" s="162"/>
      <c r="L1540" s="164"/>
      <c r="M1540" s="165"/>
      <c r="Q1540" s="166"/>
      <c r="T1540" s="163"/>
    </row>
    <row r="1541" ht="15.75" customHeight="1">
      <c r="A1541" s="130">
        <v>79623.0</v>
      </c>
      <c r="D1541" s="162"/>
      <c r="E1541" s="162"/>
      <c r="F1541" s="162"/>
      <c r="G1541" s="162"/>
      <c r="I1541" s="162">
        <v>14.5624</v>
      </c>
      <c r="J1541" s="162"/>
      <c r="L1541" s="164"/>
      <c r="M1541" s="165"/>
      <c r="Q1541" s="166"/>
      <c r="T1541" s="163"/>
    </row>
    <row r="1542" ht="15.75" customHeight="1">
      <c r="A1542" s="130">
        <v>79635.0</v>
      </c>
      <c r="D1542" s="162"/>
      <c r="E1542" s="162"/>
      <c r="F1542" s="162"/>
      <c r="G1542" s="162"/>
      <c r="I1542" s="162">
        <v>9.4188</v>
      </c>
      <c r="J1542" s="162"/>
      <c r="L1542" s="164"/>
      <c r="M1542" s="165"/>
      <c r="Q1542" s="166"/>
      <c r="T1542" s="163"/>
    </row>
    <row r="1543" ht="15.75" customHeight="1">
      <c r="A1543" s="130">
        <v>79648.0</v>
      </c>
      <c r="D1543" s="162"/>
      <c r="E1543" s="162"/>
      <c r="F1543" s="162"/>
      <c r="G1543" s="162"/>
      <c r="I1543" s="162">
        <v>7.815599999999999</v>
      </c>
      <c r="J1543" s="162"/>
      <c r="L1543" s="164"/>
      <c r="M1543" s="165"/>
      <c r="Q1543" s="166"/>
      <c r="T1543" s="163"/>
    </row>
    <row r="1544" ht="15.75" customHeight="1">
      <c r="A1544" s="130">
        <v>79649.0</v>
      </c>
      <c r="D1544" s="162"/>
      <c r="E1544" s="162"/>
      <c r="F1544" s="162"/>
      <c r="G1544" s="162"/>
      <c r="I1544" s="162">
        <v>11.5564</v>
      </c>
      <c r="J1544" s="162"/>
      <c r="L1544" s="164"/>
      <c r="M1544" s="165"/>
      <c r="Q1544" s="166"/>
      <c r="T1544" s="163"/>
    </row>
    <row r="1545" ht="15.75" customHeight="1">
      <c r="A1545" s="130">
        <v>79651.0</v>
      </c>
      <c r="D1545" s="162"/>
      <c r="E1545" s="162"/>
      <c r="F1545" s="162"/>
      <c r="G1545" s="162"/>
      <c r="I1545" s="162">
        <v>17.7354</v>
      </c>
      <c r="J1545" s="162"/>
      <c r="L1545" s="164"/>
      <c r="M1545" s="165"/>
      <c r="Q1545" s="166"/>
      <c r="T1545" s="163"/>
    </row>
    <row r="1546" ht="15.75" customHeight="1">
      <c r="A1546" s="130">
        <v>79652.0</v>
      </c>
      <c r="D1546" s="162"/>
      <c r="E1546" s="162"/>
      <c r="F1546" s="162"/>
      <c r="G1546" s="162"/>
      <c r="I1546" s="162">
        <v>11.990599999999999</v>
      </c>
      <c r="J1546" s="162"/>
      <c r="L1546" s="164"/>
      <c r="M1546" s="165"/>
      <c r="Q1546" s="166"/>
      <c r="T1546" s="163"/>
    </row>
    <row r="1547" ht="15.75" customHeight="1">
      <c r="A1547" s="130">
        <v>79653.0</v>
      </c>
      <c r="D1547" s="162"/>
      <c r="E1547" s="162"/>
      <c r="F1547" s="162"/>
      <c r="G1547" s="162"/>
      <c r="I1547" s="162">
        <v>11.990599999999999</v>
      </c>
      <c r="J1547" s="162"/>
      <c r="L1547" s="164"/>
      <c r="M1547" s="165"/>
      <c r="Q1547" s="166"/>
      <c r="T1547" s="163"/>
    </row>
    <row r="1548" ht="15.75" customHeight="1">
      <c r="A1548" s="130">
        <v>79668.0</v>
      </c>
      <c r="D1548" s="162"/>
      <c r="E1548" s="162"/>
      <c r="F1548" s="162"/>
      <c r="G1548" s="162"/>
      <c r="I1548" s="162">
        <v>5.678</v>
      </c>
      <c r="J1548" s="162"/>
      <c r="L1548" s="164"/>
      <c r="M1548" s="165"/>
      <c r="Q1548" s="166"/>
      <c r="T1548" s="163"/>
    </row>
    <row r="1549" ht="15.75" customHeight="1">
      <c r="A1549" s="130">
        <v>79669.0</v>
      </c>
      <c r="D1549" s="162"/>
      <c r="E1549" s="162"/>
      <c r="F1549" s="162"/>
      <c r="G1549" s="162"/>
      <c r="I1549" s="162">
        <v>6.446199999999999</v>
      </c>
      <c r="J1549" s="162"/>
      <c r="L1549" s="164"/>
      <c r="M1549" s="165"/>
      <c r="Q1549" s="166"/>
      <c r="T1549" s="163"/>
    </row>
    <row r="1550" ht="15.75" customHeight="1">
      <c r="A1550" s="130">
        <v>79670.0</v>
      </c>
      <c r="D1550" s="162"/>
      <c r="E1550" s="162"/>
      <c r="F1550" s="162"/>
      <c r="G1550" s="162"/>
      <c r="I1550" s="162">
        <v>7.2144</v>
      </c>
      <c r="J1550" s="162"/>
      <c r="L1550" s="164"/>
      <c r="M1550" s="165"/>
      <c r="Q1550" s="166"/>
      <c r="T1550" s="163"/>
    </row>
    <row r="1551" ht="15.75" customHeight="1">
      <c r="A1551" s="130">
        <v>79672.0</v>
      </c>
      <c r="D1551" s="162"/>
      <c r="E1551" s="162"/>
      <c r="F1551" s="162"/>
      <c r="G1551" s="162"/>
      <c r="I1551" s="162">
        <v>6.8136</v>
      </c>
      <c r="J1551" s="162"/>
      <c r="L1551" s="164"/>
      <c r="M1551" s="165"/>
      <c r="Q1551" s="166"/>
      <c r="T1551" s="163"/>
    </row>
    <row r="1552" ht="15.75" customHeight="1">
      <c r="A1552" s="130">
        <v>79673.0</v>
      </c>
      <c r="D1552" s="162"/>
      <c r="E1552" s="162"/>
      <c r="F1552" s="162"/>
      <c r="G1552" s="162"/>
      <c r="I1552" s="162">
        <v>7.849</v>
      </c>
      <c r="J1552" s="162"/>
      <c r="L1552" s="164"/>
      <c r="M1552" s="165"/>
      <c r="Q1552" s="166"/>
      <c r="T1552" s="163"/>
    </row>
    <row r="1553" ht="15.75" customHeight="1">
      <c r="A1553" s="130">
        <v>79675.0</v>
      </c>
      <c r="D1553" s="162"/>
      <c r="E1553" s="162"/>
      <c r="F1553" s="162"/>
      <c r="G1553" s="162"/>
      <c r="I1553" s="162">
        <v>6.012</v>
      </c>
      <c r="J1553" s="162"/>
      <c r="L1553" s="164"/>
      <c r="M1553" s="165"/>
      <c r="Q1553" s="166"/>
      <c r="T1553" s="163"/>
    </row>
    <row r="1554" ht="15.75" customHeight="1">
      <c r="A1554" s="130">
        <v>79676.0</v>
      </c>
      <c r="D1554" s="162"/>
      <c r="E1554" s="162"/>
      <c r="F1554" s="162"/>
      <c r="G1554" s="162"/>
      <c r="I1554" s="162">
        <v>6.3793999999999995</v>
      </c>
      <c r="J1554" s="162"/>
      <c r="L1554" s="164"/>
      <c r="M1554" s="165"/>
      <c r="Q1554" s="166"/>
      <c r="T1554" s="163"/>
    </row>
    <row r="1555" ht="15.75" customHeight="1">
      <c r="A1555" s="130">
        <v>79678.0</v>
      </c>
      <c r="D1555" s="162"/>
      <c r="E1555" s="162"/>
      <c r="F1555" s="162"/>
      <c r="G1555" s="162"/>
      <c r="I1555" s="162">
        <v>5.2438</v>
      </c>
      <c r="J1555" s="162"/>
      <c r="L1555" s="164"/>
      <c r="M1555" s="165"/>
      <c r="Q1555" s="166"/>
      <c r="T1555" s="163"/>
    </row>
    <row r="1556" ht="15.75" customHeight="1">
      <c r="A1556" s="130">
        <v>79683.0</v>
      </c>
      <c r="D1556" s="162"/>
      <c r="E1556" s="162"/>
      <c r="F1556" s="162"/>
      <c r="G1556" s="162"/>
      <c r="I1556" s="162">
        <v>7.3145999999999995</v>
      </c>
      <c r="J1556" s="162"/>
      <c r="L1556" s="164"/>
      <c r="M1556" s="165"/>
      <c r="Q1556" s="166"/>
      <c r="T1556" s="163"/>
    </row>
    <row r="1557" ht="15.75" customHeight="1">
      <c r="A1557" s="130">
        <v>79685.0</v>
      </c>
      <c r="D1557" s="162"/>
      <c r="E1557" s="162"/>
      <c r="F1557" s="162"/>
      <c r="G1557" s="162"/>
      <c r="I1557" s="162">
        <v>6.2458</v>
      </c>
      <c r="J1557" s="162"/>
      <c r="L1557" s="164"/>
      <c r="M1557" s="165"/>
      <c r="Q1557" s="166"/>
      <c r="T1557" s="163"/>
    </row>
    <row r="1558" ht="15.75" customHeight="1">
      <c r="A1558" s="130">
        <v>79696.0</v>
      </c>
      <c r="D1558" s="162"/>
      <c r="E1558" s="162"/>
      <c r="F1558" s="162"/>
      <c r="G1558" s="162"/>
      <c r="I1558" s="162">
        <v>10.654599999999999</v>
      </c>
      <c r="J1558" s="162"/>
      <c r="L1558" s="164"/>
      <c r="M1558" s="165"/>
      <c r="Q1558" s="166"/>
      <c r="T1558" s="163"/>
    </row>
    <row r="1559" ht="15.75" customHeight="1">
      <c r="A1559" s="130">
        <v>79737.0</v>
      </c>
      <c r="D1559" s="162"/>
      <c r="E1559" s="162"/>
      <c r="F1559" s="162"/>
      <c r="G1559" s="162"/>
      <c r="I1559" s="162">
        <v>6.3126</v>
      </c>
      <c r="J1559" s="162"/>
      <c r="L1559" s="164"/>
      <c r="M1559" s="165"/>
      <c r="Q1559" s="166"/>
      <c r="T1559" s="163"/>
    </row>
    <row r="1560" ht="15.75" customHeight="1">
      <c r="A1560" s="130">
        <v>79738.0</v>
      </c>
      <c r="D1560" s="162"/>
      <c r="E1560" s="162"/>
      <c r="F1560" s="162"/>
      <c r="G1560" s="162"/>
      <c r="I1560" s="162">
        <v>6.980599999999999</v>
      </c>
      <c r="J1560" s="162"/>
      <c r="L1560" s="164"/>
      <c r="M1560" s="165"/>
      <c r="Q1560" s="166"/>
      <c r="T1560" s="163"/>
    </row>
    <row r="1561" ht="15.75" customHeight="1">
      <c r="A1561" s="130">
        <v>79739.0</v>
      </c>
      <c r="D1561" s="162"/>
      <c r="E1561" s="162"/>
      <c r="F1561" s="162"/>
      <c r="G1561" s="162"/>
      <c r="I1561" s="162">
        <v>5.5778</v>
      </c>
      <c r="J1561" s="162"/>
      <c r="L1561" s="164"/>
      <c r="M1561" s="165"/>
      <c r="Q1561" s="166"/>
      <c r="T1561" s="163"/>
    </row>
    <row r="1562" ht="15.75" customHeight="1">
      <c r="A1562" s="130">
        <v>79763.0</v>
      </c>
      <c r="D1562" s="162"/>
      <c r="E1562" s="162"/>
      <c r="F1562" s="162"/>
      <c r="G1562" s="162"/>
      <c r="I1562" s="162">
        <v>10.9886</v>
      </c>
      <c r="J1562" s="162"/>
      <c r="L1562" s="164"/>
      <c r="M1562" s="165"/>
      <c r="Q1562" s="166"/>
      <c r="T1562" s="163"/>
    </row>
    <row r="1563" ht="15.75" customHeight="1">
      <c r="A1563" s="130">
        <v>79764.0</v>
      </c>
      <c r="D1563" s="162"/>
      <c r="E1563" s="162"/>
      <c r="F1563" s="162"/>
      <c r="G1563" s="162"/>
      <c r="I1563" s="162">
        <v>10.5878</v>
      </c>
      <c r="J1563" s="162"/>
      <c r="L1563" s="164"/>
      <c r="M1563" s="165"/>
      <c r="Q1563" s="166"/>
      <c r="T1563" s="163"/>
    </row>
    <row r="1564" ht="15.75" customHeight="1">
      <c r="A1564" s="130">
        <v>79765.0</v>
      </c>
      <c r="D1564" s="162"/>
      <c r="E1564" s="162"/>
      <c r="F1564" s="162"/>
      <c r="G1564" s="162"/>
      <c r="I1564" s="162">
        <v>4.9098</v>
      </c>
      <c r="J1564" s="162"/>
      <c r="L1564" s="164"/>
      <c r="M1564" s="165"/>
      <c r="Q1564" s="166"/>
      <c r="T1564" s="163"/>
    </row>
    <row r="1565" ht="15.75" customHeight="1">
      <c r="A1565" s="130">
        <v>79766.0</v>
      </c>
      <c r="D1565" s="162"/>
      <c r="E1565" s="162"/>
      <c r="F1565" s="162"/>
      <c r="G1565" s="162"/>
      <c r="I1565" s="162">
        <v>6.2124</v>
      </c>
      <c r="J1565" s="162"/>
      <c r="L1565" s="164"/>
      <c r="M1565" s="165"/>
      <c r="Q1565" s="166"/>
      <c r="T1565" s="163"/>
    </row>
    <row r="1566" ht="15.75" customHeight="1">
      <c r="A1566" s="130">
        <v>79771.0</v>
      </c>
      <c r="D1566" s="162"/>
      <c r="E1566" s="162"/>
      <c r="F1566" s="162"/>
      <c r="G1566" s="162"/>
      <c r="I1566" s="162">
        <v>3.4402</v>
      </c>
      <c r="J1566" s="162"/>
      <c r="L1566" s="164"/>
      <c r="M1566" s="165"/>
      <c r="Q1566" s="166"/>
      <c r="T1566" s="163"/>
    </row>
    <row r="1567" ht="15.75" customHeight="1">
      <c r="A1567" s="130">
        <v>79771.0</v>
      </c>
      <c r="D1567" s="162"/>
      <c r="E1567" s="162"/>
      <c r="F1567" s="162"/>
      <c r="G1567" s="162"/>
      <c r="I1567" s="162">
        <v>3.4736</v>
      </c>
      <c r="J1567" s="162"/>
      <c r="L1567" s="164"/>
      <c r="M1567" s="165"/>
      <c r="Q1567" s="166"/>
      <c r="T1567" s="163"/>
    </row>
    <row r="1568" ht="15.75" customHeight="1">
      <c r="A1568" s="130">
        <v>79776.0</v>
      </c>
      <c r="D1568" s="162"/>
      <c r="E1568" s="162"/>
      <c r="F1568" s="162"/>
      <c r="G1568" s="162"/>
      <c r="I1568" s="162">
        <v>7.3145999999999995</v>
      </c>
      <c r="J1568" s="162"/>
      <c r="L1568" s="164"/>
      <c r="M1568" s="165"/>
      <c r="Q1568" s="166"/>
      <c r="T1568" s="163"/>
    </row>
    <row r="1569" ht="15.75" customHeight="1">
      <c r="A1569" s="130">
        <v>79834.0</v>
      </c>
      <c r="D1569" s="162"/>
      <c r="E1569" s="162"/>
      <c r="F1569" s="162"/>
      <c r="G1569" s="162"/>
      <c r="I1569" s="162">
        <v>7.815599999999999</v>
      </c>
      <c r="J1569" s="162"/>
      <c r="L1569" s="164"/>
      <c r="M1569" s="165"/>
      <c r="Q1569" s="166"/>
      <c r="T1569" s="163"/>
    </row>
    <row r="1570" ht="15.75" customHeight="1">
      <c r="A1570" s="130">
        <v>79835.0</v>
      </c>
      <c r="D1570" s="162"/>
      <c r="E1570" s="162"/>
      <c r="F1570" s="162"/>
      <c r="G1570" s="162"/>
      <c r="I1570" s="162">
        <v>9.8864</v>
      </c>
      <c r="J1570" s="162"/>
      <c r="L1570" s="164"/>
      <c r="M1570" s="165"/>
      <c r="Q1570" s="166"/>
      <c r="T1570" s="163"/>
    </row>
    <row r="1571" ht="15.75" customHeight="1">
      <c r="A1571" s="130">
        <v>79836.0</v>
      </c>
      <c r="D1571" s="162"/>
      <c r="E1571" s="162"/>
      <c r="F1571" s="162"/>
      <c r="G1571" s="162"/>
      <c r="I1571" s="162">
        <v>9.8864</v>
      </c>
      <c r="J1571" s="162"/>
      <c r="L1571" s="164"/>
      <c r="M1571" s="165"/>
      <c r="Q1571" s="166"/>
      <c r="T1571" s="163"/>
    </row>
    <row r="1572" ht="15.75" customHeight="1">
      <c r="A1572" s="130">
        <v>79841.0</v>
      </c>
      <c r="D1572" s="162"/>
      <c r="E1572" s="162"/>
      <c r="F1572" s="162"/>
      <c r="G1572" s="162"/>
      <c r="I1572" s="162">
        <v>11.857</v>
      </c>
      <c r="J1572" s="162"/>
      <c r="L1572" s="164"/>
      <c r="M1572" s="165"/>
      <c r="Q1572" s="166"/>
      <c r="T1572" s="163"/>
    </row>
    <row r="1573" ht="15.75" customHeight="1">
      <c r="A1573" s="130">
        <v>79842.0</v>
      </c>
      <c r="D1573" s="162"/>
      <c r="E1573" s="162"/>
      <c r="F1573" s="162"/>
      <c r="G1573" s="162"/>
      <c r="I1573" s="162">
        <v>11.857</v>
      </c>
      <c r="J1573" s="162"/>
      <c r="L1573" s="164"/>
      <c r="M1573" s="165"/>
      <c r="Q1573" s="166"/>
      <c r="T1573" s="163"/>
    </row>
    <row r="1574" ht="15.75" customHeight="1">
      <c r="A1574" s="130">
        <v>79846.0</v>
      </c>
      <c r="D1574" s="162"/>
      <c r="E1574" s="162"/>
      <c r="F1574" s="162"/>
      <c r="G1574" s="162"/>
      <c r="I1574" s="162">
        <v>6.1122</v>
      </c>
      <c r="J1574" s="162"/>
      <c r="L1574" s="164"/>
      <c r="M1574" s="165"/>
      <c r="Q1574" s="166"/>
      <c r="T1574" s="163"/>
    </row>
    <row r="1575" ht="15.75" customHeight="1">
      <c r="A1575" s="130">
        <v>79912.0</v>
      </c>
      <c r="D1575" s="162"/>
      <c r="E1575" s="162"/>
      <c r="F1575" s="162"/>
      <c r="G1575" s="162"/>
      <c r="I1575" s="162">
        <v>7.815599999999999</v>
      </c>
      <c r="J1575" s="162"/>
      <c r="L1575" s="164"/>
      <c r="M1575" s="165"/>
      <c r="Q1575" s="166"/>
      <c r="T1575" s="163"/>
    </row>
    <row r="1576" ht="15.75" customHeight="1">
      <c r="A1576" s="130">
        <v>79960.0</v>
      </c>
      <c r="D1576" s="162"/>
      <c r="E1576" s="162"/>
      <c r="F1576" s="162"/>
      <c r="G1576" s="162"/>
      <c r="I1576" s="162">
        <v>28.122799999999998</v>
      </c>
      <c r="J1576" s="162"/>
      <c r="L1576" s="164"/>
      <c r="M1576" s="165"/>
      <c r="Q1576" s="166"/>
      <c r="T1576" s="163"/>
    </row>
    <row r="1577" ht="15.75" customHeight="1">
      <c r="A1577" s="130">
        <v>79961.0</v>
      </c>
      <c r="D1577" s="162"/>
      <c r="E1577" s="162"/>
      <c r="F1577" s="162"/>
      <c r="G1577" s="162"/>
      <c r="I1577" s="162">
        <v>21.1422</v>
      </c>
      <c r="J1577" s="162"/>
      <c r="L1577" s="164"/>
      <c r="M1577" s="165"/>
      <c r="Q1577" s="166"/>
      <c r="T1577" s="163"/>
    </row>
    <row r="1578" ht="15.75" customHeight="1">
      <c r="A1578" s="130">
        <v>79962.0</v>
      </c>
      <c r="D1578" s="162"/>
      <c r="E1578" s="162"/>
      <c r="F1578" s="162"/>
      <c r="G1578" s="162"/>
      <c r="I1578" s="162">
        <v>14.228399999999999</v>
      </c>
      <c r="J1578" s="162"/>
      <c r="L1578" s="164"/>
      <c r="M1578" s="165"/>
      <c r="Q1578" s="166"/>
      <c r="T1578" s="163"/>
    </row>
    <row r="1579" ht="15.75" customHeight="1">
      <c r="A1579" s="130">
        <v>79963.0</v>
      </c>
      <c r="D1579" s="162"/>
      <c r="E1579" s="162"/>
      <c r="F1579" s="162"/>
      <c r="G1579" s="162"/>
      <c r="I1579" s="162">
        <v>6.646599999999999</v>
      </c>
      <c r="J1579" s="162"/>
      <c r="L1579" s="164"/>
      <c r="M1579" s="165"/>
      <c r="Q1579" s="166"/>
      <c r="T1579" s="163"/>
    </row>
    <row r="1580" ht="15.75" customHeight="1">
      <c r="A1580" s="130">
        <v>79964.0</v>
      </c>
      <c r="D1580" s="162"/>
      <c r="E1580" s="162"/>
      <c r="F1580" s="162"/>
      <c r="G1580" s="162"/>
      <c r="I1580" s="162">
        <v>3.4402</v>
      </c>
      <c r="J1580" s="162"/>
      <c r="L1580" s="164"/>
      <c r="M1580" s="165"/>
      <c r="Q1580" s="166"/>
      <c r="T1580" s="163"/>
    </row>
    <row r="1581" ht="15.75" customHeight="1">
      <c r="A1581" s="130">
        <v>79965.0</v>
      </c>
      <c r="D1581" s="162"/>
      <c r="E1581" s="162"/>
      <c r="F1581" s="162"/>
      <c r="G1581" s="162"/>
      <c r="I1581" s="162">
        <v>5.2438</v>
      </c>
      <c r="J1581" s="162"/>
      <c r="L1581" s="164"/>
      <c r="M1581" s="165"/>
      <c r="Q1581" s="166"/>
      <c r="T1581" s="163"/>
    </row>
    <row r="1582" ht="15.75" customHeight="1">
      <c r="A1582" s="130">
        <v>79966.0</v>
      </c>
      <c r="D1582" s="162"/>
      <c r="E1582" s="162"/>
      <c r="F1582" s="162"/>
      <c r="G1582" s="162"/>
      <c r="I1582" s="162">
        <v>3.674</v>
      </c>
      <c r="J1582" s="162"/>
      <c r="L1582" s="164"/>
      <c r="M1582" s="165"/>
      <c r="Q1582" s="166"/>
      <c r="T1582" s="163"/>
    </row>
    <row r="1583" ht="15.75" customHeight="1">
      <c r="A1583" s="130">
        <v>79975.0</v>
      </c>
      <c r="D1583" s="162"/>
      <c r="E1583" s="162"/>
      <c r="F1583" s="162"/>
      <c r="G1583" s="162"/>
      <c r="I1583" s="162">
        <v>5.510999999999999</v>
      </c>
      <c r="J1583" s="162"/>
      <c r="L1583" s="164"/>
      <c r="M1583" s="165"/>
      <c r="Q1583" s="166"/>
      <c r="T1583" s="163"/>
    </row>
    <row r="1584" ht="15.75" customHeight="1">
      <c r="A1584" s="130">
        <v>79978.0</v>
      </c>
      <c r="D1584" s="162"/>
      <c r="E1584" s="162"/>
      <c r="F1584" s="162"/>
      <c r="G1584" s="162"/>
      <c r="I1584" s="162">
        <v>14.0948</v>
      </c>
      <c r="J1584" s="162"/>
      <c r="L1584" s="164"/>
      <c r="M1584" s="165"/>
      <c r="Q1584" s="166"/>
      <c r="T1584" s="163"/>
    </row>
    <row r="1585" ht="15.75" customHeight="1">
      <c r="A1585" s="130">
        <v>79999.0</v>
      </c>
      <c r="D1585" s="162"/>
      <c r="E1585" s="162"/>
      <c r="F1585" s="162"/>
      <c r="G1585" s="162"/>
      <c r="I1585" s="162">
        <v>9.351999999999999</v>
      </c>
      <c r="J1585" s="162"/>
      <c r="L1585" s="164"/>
      <c r="M1585" s="165"/>
      <c r="Q1585" s="166"/>
      <c r="T1585" s="163"/>
    </row>
    <row r="1586" ht="15.75" customHeight="1">
      <c r="A1586" s="130">
        <v>79999.0</v>
      </c>
      <c r="D1586" s="162"/>
      <c r="E1586" s="162"/>
      <c r="F1586" s="162"/>
      <c r="G1586" s="162"/>
      <c r="I1586" s="162">
        <v>9.351999999999999</v>
      </c>
      <c r="J1586" s="162"/>
      <c r="L1586" s="164"/>
      <c r="M1586" s="165"/>
      <c r="Q1586" s="166"/>
      <c r="T1586" s="163"/>
    </row>
    <row r="1587" ht="15.75" customHeight="1">
      <c r="A1587" s="130">
        <v>80002.0</v>
      </c>
      <c r="D1587" s="162"/>
      <c r="E1587" s="162"/>
      <c r="F1587" s="162"/>
      <c r="G1587" s="162"/>
      <c r="I1587" s="162">
        <v>3.3066</v>
      </c>
      <c r="J1587" s="162"/>
      <c r="L1587" s="164"/>
      <c r="M1587" s="165"/>
      <c r="Q1587" s="166"/>
      <c r="T1587" s="163"/>
    </row>
    <row r="1588" ht="15.75" customHeight="1">
      <c r="A1588" s="130">
        <v>80017.0</v>
      </c>
      <c r="D1588" s="162"/>
      <c r="E1588" s="162"/>
      <c r="F1588" s="162"/>
      <c r="G1588" s="162"/>
      <c r="I1588" s="162">
        <v>7.2478</v>
      </c>
      <c r="J1588" s="162"/>
      <c r="L1588" s="164"/>
      <c r="M1588" s="165"/>
      <c r="Q1588" s="166"/>
      <c r="T1588" s="163"/>
    </row>
    <row r="1589" ht="15.75" customHeight="1">
      <c r="A1589" s="130">
        <v>80020.0</v>
      </c>
      <c r="D1589" s="162"/>
      <c r="E1589" s="162"/>
      <c r="F1589" s="162"/>
      <c r="G1589" s="162"/>
      <c r="I1589" s="162">
        <v>26.5196</v>
      </c>
      <c r="J1589" s="162"/>
      <c r="L1589" s="164"/>
      <c r="M1589" s="165"/>
      <c r="Q1589" s="166"/>
      <c r="T1589" s="163"/>
    </row>
    <row r="1590" ht="15.75" customHeight="1">
      <c r="A1590" s="130">
        <v>80021.0</v>
      </c>
      <c r="D1590" s="162"/>
      <c r="E1590" s="162"/>
      <c r="F1590" s="162"/>
      <c r="G1590" s="162"/>
      <c r="I1590" s="162">
        <v>22.4114</v>
      </c>
      <c r="J1590" s="162"/>
      <c r="L1590" s="164"/>
      <c r="M1590" s="165"/>
      <c r="Q1590" s="166"/>
      <c r="T1590" s="163"/>
    </row>
    <row r="1591" ht="15.75" customHeight="1">
      <c r="A1591" s="130">
        <v>80022.0</v>
      </c>
      <c r="D1591" s="162"/>
      <c r="E1591" s="162"/>
      <c r="F1591" s="162"/>
      <c r="G1591" s="162"/>
      <c r="I1591" s="162">
        <v>14.228399999999999</v>
      </c>
      <c r="J1591" s="162"/>
      <c r="L1591" s="164"/>
      <c r="M1591" s="165"/>
      <c r="Q1591" s="166"/>
      <c r="T1591" s="163"/>
    </row>
    <row r="1592" ht="15.75" customHeight="1">
      <c r="A1592" s="130">
        <v>80028.0</v>
      </c>
      <c r="D1592" s="162"/>
      <c r="E1592" s="162"/>
      <c r="F1592" s="162"/>
      <c r="G1592" s="162"/>
      <c r="I1592" s="162">
        <v>13.794199999999998</v>
      </c>
      <c r="J1592" s="162"/>
      <c r="L1592" s="164"/>
      <c r="M1592" s="165"/>
      <c r="Q1592" s="166"/>
      <c r="T1592" s="163"/>
    </row>
    <row r="1593" ht="15.75" customHeight="1">
      <c r="A1593" s="130">
        <v>80032.0</v>
      </c>
      <c r="D1593" s="162"/>
      <c r="E1593" s="162"/>
      <c r="F1593" s="162"/>
      <c r="G1593" s="162"/>
      <c r="I1593" s="162">
        <v>16.6666</v>
      </c>
      <c r="J1593" s="162"/>
      <c r="L1593" s="164"/>
      <c r="M1593" s="165"/>
      <c r="Q1593" s="166"/>
      <c r="T1593" s="163"/>
    </row>
    <row r="1594" ht="15.75" customHeight="1">
      <c r="A1594" s="130">
        <v>80033.0</v>
      </c>
      <c r="D1594" s="162"/>
      <c r="E1594" s="162"/>
      <c r="F1594" s="162"/>
      <c r="G1594" s="162"/>
      <c r="I1594" s="162">
        <v>17.334600000000002</v>
      </c>
      <c r="J1594" s="162"/>
      <c r="L1594" s="164"/>
      <c r="M1594" s="165"/>
      <c r="Q1594" s="166"/>
      <c r="T1594" s="163"/>
    </row>
    <row r="1595" ht="15.75" customHeight="1">
      <c r="A1595" s="130">
        <v>80037.0</v>
      </c>
      <c r="D1595" s="162"/>
      <c r="E1595" s="162"/>
      <c r="F1595" s="162"/>
      <c r="G1595" s="162"/>
      <c r="I1595" s="162">
        <v>10.688</v>
      </c>
      <c r="J1595" s="162"/>
      <c r="L1595" s="164"/>
      <c r="M1595" s="165"/>
      <c r="Q1595" s="166"/>
      <c r="T1595" s="163"/>
    </row>
    <row r="1596" ht="15.75" customHeight="1">
      <c r="A1596" s="130">
        <v>80038.0</v>
      </c>
      <c r="D1596" s="162"/>
      <c r="E1596" s="162"/>
      <c r="F1596" s="162"/>
      <c r="G1596" s="162"/>
      <c r="I1596" s="162">
        <v>6.4796</v>
      </c>
      <c r="J1596" s="162"/>
      <c r="L1596" s="164"/>
      <c r="M1596" s="165"/>
      <c r="Q1596" s="166"/>
      <c r="T1596" s="163"/>
    </row>
    <row r="1597" ht="15.75" customHeight="1">
      <c r="A1597" s="130">
        <v>80049.0</v>
      </c>
      <c r="D1597" s="162"/>
      <c r="E1597" s="162"/>
      <c r="F1597" s="162"/>
      <c r="G1597" s="162"/>
      <c r="I1597" s="162">
        <v>3.34</v>
      </c>
      <c r="J1597" s="162"/>
      <c r="L1597" s="164"/>
      <c r="M1597" s="165"/>
      <c r="Q1597" s="166"/>
      <c r="T1597" s="163"/>
    </row>
    <row r="1598" ht="15.75" customHeight="1">
      <c r="A1598" s="130">
        <v>80050.0</v>
      </c>
      <c r="D1598" s="162"/>
      <c r="E1598" s="162"/>
      <c r="F1598" s="162"/>
      <c r="G1598" s="162"/>
      <c r="I1598" s="162">
        <v>18.203</v>
      </c>
      <c r="J1598" s="162"/>
      <c r="L1598" s="164"/>
      <c r="M1598" s="165"/>
      <c r="Q1598" s="166"/>
      <c r="T1598" s="163"/>
    </row>
    <row r="1599" ht="15.75" customHeight="1">
      <c r="A1599" s="130">
        <v>80051.0</v>
      </c>
      <c r="D1599" s="162"/>
      <c r="E1599" s="162"/>
      <c r="F1599" s="162"/>
      <c r="G1599" s="162"/>
      <c r="I1599" s="162">
        <v>15.631199999999998</v>
      </c>
      <c r="J1599" s="162"/>
      <c r="L1599" s="164"/>
      <c r="M1599" s="165"/>
      <c r="Q1599" s="166"/>
      <c r="T1599" s="163"/>
    </row>
    <row r="1600" ht="15.75" customHeight="1">
      <c r="A1600" s="130">
        <v>80052.0</v>
      </c>
      <c r="D1600" s="162"/>
      <c r="E1600" s="162"/>
      <c r="F1600" s="162"/>
      <c r="G1600" s="162"/>
      <c r="I1600" s="162">
        <v>9.986600000000001</v>
      </c>
      <c r="J1600" s="162"/>
      <c r="L1600" s="164"/>
      <c r="M1600" s="165"/>
      <c r="Q1600" s="166"/>
      <c r="T1600" s="163"/>
    </row>
    <row r="1601" ht="15.75" customHeight="1">
      <c r="A1601" s="130">
        <v>80055.0</v>
      </c>
      <c r="D1601" s="162"/>
      <c r="E1601" s="162"/>
      <c r="F1601" s="162"/>
      <c r="G1601" s="162"/>
      <c r="I1601" s="162">
        <v>24.883</v>
      </c>
      <c r="J1601" s="162"/>
      <c r="L1601" s="164"/>
      <c r="M1601" s="165"/>
      <c r="Q1601" s="166"/>
      <c r="T1601" s="163"/>
    </row>
    <row r="1602" ht="15.75" customHeight="1">
      <c r="A1602" s="130">
        <v>80105.0</v>
      </c>
      <c r="D1602" s="162"/>
      <c r="E1602" s="162"/>
      <c r="F1602" s="162"/>
      <c r="G1602" s="162"/>
      <c r="I1602" s="162">
        <v>33.53359999999999</v>
      </c>
      <c r="J1602" s="162"/>
      <c r="L1602" s="164"/>
      <c r="M1602" s="165"/>
      <c r="Q1602" s="166"/>
      <c r="T1602" s="163"/>
    </row>
    <row r="1603" ht="15.75" customHeight="1">
      <c r="A1603" s="130">
        <v>80107.0</v>
      </c>
      <c r="D1603" s="162"/>
      <c r="E1603" s="162"/>
      <c r="F1603" s="162"/>
      <c r="G1603" s="162"/>
      <c r="I1603" s="162">
        <v>16.3994</v>
      </c>
      <c r="J1603" s="162"/>
      <c r="L1603" s="164"/>
      <c r="M1603" s="165"/>
      <c r="Q1603" s="166"/>
      <c r="T1603" s="163"/>
    </row>
    <row r="1604" ht="15.75" customHeight="1">
      <c r="A1604" s="130">
        <v>80124.0</v>
      </c>
      <c r="D1604" s="162"/>
      <c r="E1604" s="162"/>
      <c r="F1604" s="162"/>
      <c r="G1604" s="162"/>
      <c r="I1604" s="162">
        <v>19.6726</v>
      </c>
      <c r="J1604" s="162"/>
      <c r="L1604" s="164"/>
      <c r="M1604" s="165"/>
      <c r="Q1604" s="166"/>
      <c r="T1604" s="163"/>
    </row>
    <row r="1605" ht="15.75" customHeight="1">
      <c r="A1605" s="130">
        <v>80124.0</v>
      </c>
      <c r="D1605" s="162"/>
      <c r="E1605" s="162"/>
      <c r="F1605" s="162"/>
      <c r="G1605" s="162"/>
      <c r="I1605" s="162">
        <v>19.6726</v>
      </c>
      <c r="J1605" s="162"/>
      <c r="L1605" s="164"/>
      <c r="M1605" s="165"/>
      <c r="Q1605" s="166"/>
      <c r="T1605" s="163"/>
    </row>
    <row r="1606" ht="15.75" customHeight="1">
      <c r="A1606" s="130">
        <v>80126.0</v>
      </c>
      <c r="D1606" s="162"/>
      <c r="E1606" s="162"/>
      <c r="F1606" s="162"/>
      <c r="G1606" s="162"/>
      <c r="I1606" s="162">
        <v>19.6726</v>
      </c>
      <c r="J1606" s="162"/>
      <c r="L1606" s="164"/>
      <c r="M1606" s="165"/>
      <c r="Q1606" s="166"/>
      <c r="T1606" s="163"/>
    </row>
    <row r="1607" ht="15.75" customHeight="1">
      <c r="A1607" s="130">
        <v>80127.0</v>
      </c>
      <c r="D1607" s="162"/>
      <c r="E1607" s="162"/>
      <c r="F1607" s="162"/>
      <c r="G1607" s="162"/>
      <c r="I1607" s="162">
        <v>19.6726</v>
      </c>
      <c r="J1607" s="162"/>
      <c r="L1607" s="164"/>
      <c r="M1607" s="165"/>
      <c r="Q1607" s="166"/>
      <c r="T1607" s="163"/>
    </row>
    <row r="1608" ht="15.75" customHeight="1">
      <c r="A1608" s="130">
        <v>80129.0</v>
      </c>
      <c r="D1608" s="162"/>
      <c r="E1608" s="162"/>
      <c r="F1608" s="162"/>
      <c r="G1608" s="162"/>
      <c r="I1608" s="162">
        <v>12.6252</v>
      </c>
      <c r="J1608" s="162"/>
      <c r="L1608" s="164"/>
      <c r="M1608" s="165"/>
      <c r="Q1608" s="166"/>
      <c r="T1608" s="163"/>
    </row>
    <row r="1609" ht="15.75" customHeight="1">
      <c r="A1609" s="130">
        <v>80131.0</v>
      </c>
      <c r="D1609" s="162"/>
      <c r="E1609" s="162"/>
      <c r="F1609" s="162"/>
      <c r="G1609" s="162"/>
      <c r="I1609" s="162">
        <v>8.8844</v>
      </c>
      <c r="J1609" s="162"/>
      <c r="L1609" s="164"/>
      <c r="M1609" s="165"/>
      <c r="Q1609" s="166"/>
      <c r="T1609" s="163"/>
    </row>
    <row r="1610" ht="15.75" customHeight="1">
      <c r="A1610" s="130">
        <v>80135.0</v>
      </c>
      <c r="D1610" s="162"/>
      <c r="E1610" s="162"/>
      <c r="F1610" s="162"/>
      <c r="G1610" s="162"/>
      <c r="I1610" s="162">
        <v>9.3854</v>
      </c>
      <c r="J1610" s="162"/>
      <c r="L1610" s="164"/>
      <c r="M1610" s="165"/>
      <c r="Q1610" s="166"/>
      <c r="T1610" s="163"/>
    </row>
    <row r="1611" ht="15.75" customHeight="1">
      <c r="A1611" s="130">
        <v>80138.0</v>
      </c>
      <c r="D1611" s="162"/>
      <c r="E1611" s="162"/>
      <c r="F1611" s="162"/>
      <c r="G1611" s="162"/>
      <c r="I1611" s="162">
        <v>16.2992</v>
      </c>
      <c r="J1611" s="162"/>
      <c r="L1611" s="164"/>
      <c r="M1611" s="165"/>
      <c r="Q1611" s="166"/>
      <c r="T1611" s="163"/>
    </row>
    <row r="1612" ht="15.75" customHeight="1">
      <c r="A1612" s="130">
        <v>80210.0</v>
      </c>
      <c r="D1612" s="162"/>
      <c r="E1612" s="162"/>
      <c r="F1612" s="162"/>
      <c r="G1612" s="162"/>
      <c r="I1612" s="162">
        <v>9.1182</v>
      </c>
      <c r="J1612" s="162"/>
      <c r="L1612" s="164"/>
      <c r="M1612" s="165"/>
      <c r="Q1612" s="166"/>
      <c r="T1612" s="163"/>
    </row>
    <row r="1613" ht="15.75" customHeight="1">
      <c r="A1613" s="130">
        <v>80211.0</v>
      </c>
      <c r="D1613" s="162"/>
      <c r="E1613" s="162"/>
      <c r="F1613" s="162"/>
      <c r="G1613" s="162"/>
      <c r="I1613" s="162">
        <v>4.6426</v>
      </c>
      <c r="J1613" s="162"/>
      <c r="L1613" s="164"/>
      <c r="M1613" s="165"/>
      <c r="Q1613" s="166"/>
      <c r="T1613" s="163"/>
    </row>
    <row r="1614" ht="15.75" customHeight="1">
      <c r="A1614" s="130">
        <v>80213.0</v>
      </c>
      <c r="D1614" s="162"/>
      <c r="E1614" s="162"/>
      <c r="F1614" s="162"/>
      <c r="G1614" s="162"/>
      <c r="I1614" s="162">
        <v>8.517</v>
      </c>
      <c r="J1614" s="162"/>
      <c r="L1614" s="164"/>
      <c r="M1614" s="165"/>
      <c r="Q1614" s="166"/>
      <c r="T1614" s="163"/>
    </row>
    <row r="1615" ht="15.75" customHeight="1">
      <c r="A1615" s="130">
        <v>80214.0</v>
      </c>
      <c r="D1615" s="162"/>
      <c r="E1615" s="162"/>
      <c r="F1615" s="162"/>
      <c r="G1615" s="162"/>
      <c r="I1615" s="162">
        <v>4.6426</v>
      </c>
      <c r="J1615" s="162"/>
      <c r="L1615" s="164"/>
      <c r="M1615" s="165"/>
      <c r="Q1615" s="166"/>
      <c r="T1615" s="163"/>
    </row>
    <row r="1616" ht="15.75" customHeight="1">
      <c r="A1616" s="130">
        <v>80216.0</v>
      </c>
      <c r="D1616" s="162"/>
      <c r="E1616" s="162"/>
      <c r="F1616" s="162"/>
      <c r="G1616" s="162"/>
      <c r="I1616" s="162">
        <v>8.517</v>
      </c>
      <c r="J1616" s="162"/>
      <c r="L1616" s="164"/>
      <c r="M1616" s="165"/>
      <c r="Q1616" s="166"/>
      <c r="T1616" s="163"/>
    </row>
    <row r="1617" ht="15.75" customHeight="1">
      <c r="A1617" s="130">
        <v>80217.0</v>
      </c>
      <c r="D1617" s="162"/>
      <c r="E1617" s="162"/>
      <c r="F1617" s="162"/>
      <c r="G1617" s="162"/>
      <c r="I1617" s="162">
        <v>4.6426</v>
      </c>
      <c r="J1617" s="162"/>
      <c r="L1617" s="164"/>
      <c r="M1617" s="165"/>
      <c r="Q1617" s="166"/>
      <c r="T1617" s="163"/>
    </row>
    <row r="1618" ht="15.75" customHeight="1">
      <c r="A1618" s="130">
        <v>80225.0</v>
      </c>
      <c r="D1618" s="162"/>
      <c r="E1618" s="162"/>
      <c r="F1618" s="162"/>
      <c r="G1618" s="162"/>
      <c r="I1618" s="162">
        <v>7.949199999999999</v>
      </c>
      <c r="J1618" s="162"/>
      <c r="L1618" s="164"/>
      <c r="M1618" s="165"/>
      <c r="Q1618" s="166"/>
      <c r="T1618" s="163"/>
    </row>
    <row r="1619" ht="15.75" customHeight="1">
      <c r="A1619" s="130">
        <v>80298.0</v>
      </c>
      <c r="D1619" s="162"/>
      <c r="E1619" s="162"/>
      <c r="F1619" s="162"/>
      <c r="G1619" s="162"/>
      <c r="I1619" s="162">
        <v>5.2104</v>
      </c>
      <c r="J1619" s="162"/>
      <c r="L1619" s="164"/>
      <c r="M1619" s="165"/>
      <c r="Q1619" s="166"/>
      <c r="T1619" s="163"/>
    </row>
    <row r="1620" ht="15.75" customHeight="1">
      <c r="A1620" s="130">
        <v>80299.0</v>
      </c>
      <c r="D1620" s="162"/>
      <c r="E1620" s="162"/>
      <c r="F1620" s="162"/>
      <c r="G1620" s="162"/>
      <c r="I1620" s="162">
        <v>5.2104</v>
      </c>
      <c r="J1620" s="162"/>
      <c r="L1620" s="164"/>
      <c r="M1620" s="165"/>
      <c r="Q1620" s="166"/>
      <c r="T1620" s="163"/>
    </row>
    <row r="1621" ht="15.75" customHeight="1">
      <c r="A1621" s="130">
        <v>80301.0</v>
      </c>
      <c r="D1621" s="162"/>
      <c r="E1621" s="162"/>
      <c r="F1621" s="162"/>
      <c r="G1621" s="162"/>
      <c r="I1621" s="162">
        <v>5.2104</v>
      </c>
      <c r="J1621" s="162"/>
      <c r="L1621" s="164"/>
      <c r="M1621" s="165"/>
      <c r="Q1621" s="166"/>
      <c r="T1621" s="163"/>
    </row>
    <row r="1622" ht="15.75" customHeight="1">
      <c r="A1622" s="130">
        <v>80302.0</v>
      </c>
      <c r="D1622" s="162"/>
      <c r="E1622" s="162"/>
      <c r="F1622" s="162"/>
      <c r="G1622" s="162"/>
      <c r="I1622" s="162">
        <v>5.2104</v>
      </c>
      <c r="J1622" s="162"/>
      <c r="L1622" s="164"/>
      <c r="M1622" s="165"/>
      <c r="Q1622" s="166"/>
      <c r="T1622" s="163"/>
    </row>
    <row r="1623" ht="15.75" customHeight="1">
      <c r="A1623" s="130">
        <v>80316.0</v>
      </c>
      <c r="D1623" s="162"/>
      <c r="E1623" s="162"/>
      <c r="F1623" s="162"/>
      <c r="G1623" s="162"/>
      <c r="I1623" s="162">
        <v>13.326600000000001</v>
      </c>
      <c r="J1623" s="162"/>
      <c r="L1623" s="164"/>
      <c r="M1623" s="165"/>
      <c r="Q1623" s="166"/>
      <c r="T1623" s="163"/>
    </row>
    <row r="1624" ht="15.75" customHeight="1">
      <c r="A1624" s="130">
        <v>80317.0</v>
      </c>
      <c r="D1624" s="162"/>
      <c r="E1624" s="162"/>
      <c r="F1624" s="162"/>
      <c r="G1624" s="162"/>
      <c r="I1624" s="162">
        <v>10.120199999999999</v>
      </c>
      <c r="J1624" s="162"/>
      <c r="L1624" s="164"/>
      <c r="M1624" s="165"/>
      <c r="Q1624" s="166"/>
      <c r="T1624" s="163"/>
    </row>
    <row r="1625" ht="15.75" customHeight="1">
      <c r="A1625" s="130">
        <v>80332.0</v>
      </c>
      <c r="D1625" s="162"/>
      <c r="E1625" s="162"/>
      <c r="F1625" s="162"/>
      <c r="G1625" s="162"/>
      <c r="I1625" s="162">
        <v>9.351999999999999</v>
      </c>
      <c r="J1625" s="162"/>
      <c r="L1625" s="164"/>
      <c r="M1625" s="165"/>
      <c r="Q1625" s="166"/>
      <c r="T1625" s="163"/>
    </row>
    <row r="1626" ht="15.75" customHeight="1">
      <c r="A1626" s="130">
        <v>80333.0</v>
      </c>
      <c r="D1626" s="162"/>
      <c r="E1626" s="162"/>
      <c r="F1626" s="162"/>
      <c r="G1626" s="162"/>
      <c r="I1626" s="162">
        <v>6.3793999999999995</v>
      </c>
      <c r="J1626" s="162"/>
      <c r="L1626" s="164"/>
      <c r="M1626" s="165"/>
      <c r="Q1626" s="166"/>
      <c r="T1626" s="163"/>
    </row>
    <row r="1627" ht="15.75" customHeight="1">
      <c r="A1627" s="130">
        <v>80357.0</v>
      </c>
      <c r="D1627" s="162"/>
      <c r="E1627" s="162"/>
      <c r="F1627" s="162"/>
      <c r="G1627" s="162"/>
      <c r="I1627" s="162">
        <v>9.9198</v>
      </c>
      <c r="J1627" s="162"/>
      <c r="L1627" s="164"/>
      <c r="M1627" s="165"/>
      <c r="Q1627" s="166"/>
      <c r="T1627" s="163"/>
    </row>
    <row r="1628" ht="15.75" customHeight="1">
      <c r="A1628" s="130">
        <v>80358.0</v>
      </c>
      <c r="D1628" s="162"/>
      <c r="E1628" s="162"/>
      <c r="F1628" s="162"/>
      <c r="G1628" s="162"/>
      <c r="I1628" s="162">
        <v>9.4856</v>
      </c>
      <c r="J1628" s="162"/>
      <c r="L1628" s="164"/>
      <c r="M1628" s="165"/>
      <c r="Q1628" s="166"/>
      <c r="T1628" s="163"/>
    </row>
    <row r="1629" ht="15.75" customHeight="1">
      <c r="A1629" s="130">
        <v>80372.0</v>
      </c>
      <c r="D1629" s="162"/>
      <c r="E1629" s="162"/>
      <c r="F1629" s="162"/>
      <c r="G1629" s="162"/>
      <c r="I1629" s="162">
        <v>9.2852</v>
      </c>
      <c r="J1629" s="162"/>
      <c r="L1629" s="164"/>
      <c r="M1629" s="165"/>
      <c r="Q1629" s="166"/>
      <c r="T1629" s="163"/>
    </row>
    <row r="1630" ht="15.75" customHeight="1">
      <c r="A1630" s="130">
        <v>80373.0</v>
      </c>
      <c r="D1630" s="162"/>
      <c r="E1630" s="162"/>
      <c r="F1630" s="162"/>
      <c r="G1630" s="162"/>
      <c r="I1630" s="162">
        <v>9.2852</v>
      </c>
      <c r="J1630" s="162"/>
      <c r="L1630" s="164"/>
      <c r="M1630" s="165"/>
      <c r="Q1630" s="166"/>
      <c r="T1630" s="163"/>
    </row>
    <row r="1631" ht="15.75" customHeight="1">
      <c r="A1631" s="130">
        <v>80389.0</v>
      </c>
      <c r="D1631" s="162"/>
      <c r="E1631" s="162"/>
      <c r="F1631" s="162"/>
      <c r="G1631" s="162"/>
      <c r="I1631" s="162">
        <v>13.827599999999999</v>
      </c>
      <c r="J1631" s="162"/>
      <c r="L1631" s="164"/>
      <c r="M1631" s="165"/>
      <c r="Q1631" s="166"/>
      <c r="T1631" s="163"/>
    </row>
    <row r="1632" ht="15.75" customHeight="1">
      <c r="A1632" s="130">
        <v>80401.0</v>
      </c>
      <c r="D1632" s="162"/>
      <c r="E1632" s="162"/>
      <c r="F1632" s="162"/>
      <c r="G1632" s="162"/>
      <c r="I1632" s="162">
        <v>13.326600000000001</v>
      </c>
      <c r="J1632" s="162"/>
      <c r="L1632" s="164"/>
      <c r="M1632" s="165"/>
      <c r="Q1632" s="166"/>
      <c r="T1632" s="163"/>
    </row>
    <row r="1633" ht="15.75" customHeight="1">
      <c r="A1633" s="130">
        <v>80418.0</v>
      </c>
      <c r="D1633" s="162"/>
      <c r="E1633" s="162"/>
      <c r="F1633" s="162"/>
      <c r="G1633" s="162"/>
      <c r="I1633" s="162">
        <v>22.211</v>
      </c>
      <c r="J1633" s="162"/>
      <c r="L1633" s="164"/>
      <c r="M1633" s="165"/>
      <c r="Q1633" s="166"/>
      <c r="T1633" s="163"/>
    </row>
    <row r="1634" ht="15.75" customHeight="1">
      <c r="A1634" s="130">
        <v>80419.0</v>
      </c>
      <c r="D1634" s="162"/>
      <c r="E1634" s="162"/>
      <c r="F1634" s="162"/>
      <c r="G1634" s="162"/>
      <c r="I1634" s="162">
        <v>22.211</v>
      </c>
      <c r="J1634" s="162"/>
      <c r="L1634" s="164"/>
      <c r="M1634" s="165"/>
      <c r="Q1634" s="166"/>
      <c r="T1634" s="163"/>
    </row>
    <row r="1635" ht="15.75" customHeight="1">
      <c r="A1635" s="130">
        <v>80430.0</v>
      </c>
      <c r="D1635" s="162"/>
      <c r="E1635" s="162"/>
      <c r="F1635" s="162"/>
      <c r="G1635" s="162"/>
      <c r="I1635" s="162">
        <v>25.2504</v>
      </c>
      <c r="J1635" s="162"/>
      <c r="L1635" s="164"/>
      <c r="M1635" s="165"/>
      <c r="Q1635" s="166"/>
      <c r="T1635" s="163"/>
    </row>
    <row r="1636" ht="15.75" customHeight="1">
      <c r="A1636" s="130">
        <v>80431.0</v>
      </c>
      <c r="D1636" s="162"/>
      <c r="E1636" s="162"/>
      <c r="F1636" s="162"/>
      <c r="G1636" s="162"/>
      <c r="I1636" s="162">
        <v>20.708</v>
      </c>
      <c r="J1636" s="162"/>
      <c r="L1636" s="164"/>
      <c r="M1636" s="165"/>
      <c r="Q1636" s="166"/>
      <c r="T1636" s="163"/>
    </row>
    <row r="1637" ht="15.75" customHeight="1">
      <c r="A1637" s="130">
        <v>80432.0</v>
      </c>
      <c r="D1637" s="162"/>
      <c r="E1637" s="162"/>
      <c r="F1637" s="162"/>
      <c r="G1637" s="162"/>
      <c r="I1637" s="162">
        <v>14.228399999999999</v>
      </c>
      <c r="J1637" s="162"/>
      <c r="L1637" s="164"/>
      <c r="M1637" s="165"/>
      <c r="Q1637" s="166"/>
      <c r="T1637" s="163"/>
    </row>
    <row r="1638" ht="15.75" customHeight="1">
      <c r="A1638" s="130">
        <v>80433.0</v>
      </c>
      <c r="D1638" s="162"/>
      <c r="E1638" s="162"/>
      <c r="F1638" s="162"/>
      <c r="G1638" s="162"/>
      <c r="I1638" s="162">
        <v>8.316600000000001</v>
      </c>
      <c r="J1638" s="162"/>
      <c r="L1638" s="164"/>
      <c r="M1638" s="165"/>
      <c r="Q1638" s="166"/>
      <c r="T1638" s="163"/>
    </row>
    <row r="1639" ht="15.75" customHeight="1">
      <c r="A1639" s="130">
        <v>80434.0</v>
      </c>
      <c r="D1639" s="162"/>
      <c r="E1639" s="162"/>
      <c r="F1639" s="162"/>
      <c r="G1639" s="162"/>
      <c r="I1639" s="162">
        <v>3.34</v>
      </c>
      <c r="J1639" s="162"/>
      <c r="L1639" s="164"/>
      <c r="M1639" s="165"/>
      <c r="Q1639" s="166"/>
      <c r="T1639" s="163"/>
    </row>
    <row r="1640" ht="15.75" customHeight="1">
      <c r="A1640" s="130">
        <v>80471.0</v>
      </c>
      <c r="D1640" s="162"/>
      <c r="E1640" s="162"/>
      <c r="F1640" s="162"/>
      <c r="G1640" s="162"/>
      <c r="I1640" s="162">
        <v>6.179</v>
      </c>
      <c r="J1640" s="162"/>
      <c r="L1640" s="164"/>
      <c r="M1640" s="165"/>
      <c r="Q1640" s="166"/>
      <c r="T1640" s="163"/>
    </row>
    <row r="1641" ht="15.75" customHeight="1">
      <c r="A1641" s="130">
        <v>80482.0</v>
      </c>
      <c r="D1641" s="162"/>
      <c r="E1641" s="162"/>
      <c r="F1641" s="162"/>
      <c r="G1641" s="162"/>
      <c r="I1641" s="162">
        <v>8.8844</v>
      </c>
      <c r="J1641" s="162"/>
      <c r="L1641" s="164"/>
      <c r="M1641" s="165"/>
      <c r="Q1641" s="166"/>
      <c r="T1641" s="163"/>
    </row>
    <row r="1642" ht="15.75" customHeight="1">
      <c r="A1642" s="130">
        <v>80484.0</v>
      </c>
      <c r="D1642" s="162"/>
      <c r="E1642" s="162"/>
      <c r="F1642" s="162"/>
      <c r="G1642" s="162"/>
      <c r="I1642" s="162">
        <v>8.8844</v>
      </c>
      <c r="J1642" s="162"/>
      <c r="L1642" s="164"/>
      <c r="M1642" s="165"/>
      <c r="Q1642" s="166"/>
      <c r="T1642" s="163"/>
    </row>
    <row r="1643" ht="15.75" customHeight="1">
      <c r="A1643" s="130">
        <v>80490.0</v>
      </c>
      <c r="D1643" s="162"/>
      <c r="E1643" s="162"/>
      <c r="F1643" s="162"/>
      <c r="G1643" s="162"/>
      <c r="I1643" s="162">
        <v>14.4956</v>
      </c>
      <c r="J1643" s="162"/>
      <c r="L1643" s="164"/>
      <c r="M1643" s="165"/>
      <c r="Q1643" s="166"/>
      <c r="T1643" s="163"/>
    </row>
    <row r="1644" ht="15.75" customHeight="1">
      <c r="A1644" s="130">
        <v>80491.0</v>
      </c>
      <c r="D1644" s="162"/>
      <c r="E1644" s="162"/>
      <c r="F1644" s="162"/>
      <c r="G1644" s="162"/>
      <c r="I1644" s="162">
        <v>10.320599999999999</v>
      </c>
      <c r="J1644" s="162"/>
      <c r="L1644" s="164"/>
      <c r="M1644" s="165"/>
      <c r="Q1644" s="166"/>
      <c r="T1644" s="163"/>
    </row>
    <row r="1645" ht="15.75" customHeight="1">
      <c r="A1645" s="130">
        <v>80496.0</v>
      </c>
      <c r="D1645" s="162"/>
      <c r="E1645" s="162"/>
      <c r="F1645" s="162"/>
      <c r="G1645" s="162"/>
      <c r="I1645" s="162">
        <v>12.892399999999999</v>
      </c>
      <c r="J1645" s="162"/>
      <c r="L1645" s="164"/>
      <c r="M1645" s="165"/>
      <c r="Q1645" s="166"/>
      <c r="T1645" s="163"/>
    </row>
    <row r="1646" ht="15.75" customHeight="1">
      <c r="A1646" s="130">
        <v>80498.0</v>
      </c>
      <c r="D1646" s="162"/>
      <c r="E1646" s="162"/>
      <c r="F1646" s="162"/>
      <c r="G1646" s="162"/>
      <c r="I1646" s="162">
        <v>12.892399999999999</v>
      </c>
      <c r="J1646" s="162"/>
      <c r="L1646" s="164"/>
      <c r="M1646" s="165"/>
      <c r="Q1646" s="166"/>
      <c r="T1646" s="163"/>
    </row>
    <row r="1647" ht="15.75" customHeight="1">
      <c r="A1647" s="130">
        <v>80499.0</v>
      </c>
      <c r="D1647" s="162"/>
      <c r="E1647" s="162"/>
      <c r="F1647" s="162"/>
      <c r="G1647" s="162"/>
      <c r="I1647" s="162">
        <v>7.7822</v>
      </c>
      <c r="J1647" s="162"/>
      <c r="L1647" s="164"/>
      <c r="M1647" s="165"/>
      <c r="Q1647" s="166"/>
      <c r="T1647" s="163"/>
    </row>
    <row r="1648" ht="15.75" customHeight="1">
      <c r="A1648" s="130">
        <v>80506.0</v>
      </c>
      <c r="D1648" s="162"/>
      <c r="E1648" s="162"/>
      <c r="F1648" s="162"/>
      <c r="G1648" s="162"/>
      <c r="I1648" s="162">
        <v>11.990599999999999</v>
      </c>
      <c r="J1648" s="162"/>
      <c r="L1648" s="164"/>
      <c r="M1648" s="165"/>
      <c r="Q1648" s="166"/>
      <c r="T1648" s="163"/>
    </row>
    <row r="1649" ht="15.75" customHeight="1">
      <c r="A1649" s="130">
        <v>80507.0</v>
      </c>
      <c r="D1649" s="162"/>
      <c r="E1649" s="162"/>
      <c r="F1649" s="162"/>
      <c r="G1649" s="162"/>
      <c r="I1649" s="162">
        <v>11.990599999999999</v>
      </c>
      <c r="J1649" s="162"/>
      <c r="L1649" s="164"/>
      <c r="M1649" s="165"/>
      <c r="Q1649" s="166"/>
      <c r="T1649" s="163"/>
    </row>
    <row r="1650" ht="15.75" customHeight="1">
      <c r="A1650" s="130">
        <v>80508.0</v>
      </c>
      <c r="D1650" s="162"/>
      <c r="E1650" s="162"/>
      <c r="F1650" s="162"/>
      <c r="G1650" s="162"/>
      <c r="I1650" s="162">
        <v>11.3226</v>
      </c>
      <c r="J1650" s="162"/>
      <c r="L1650" s="164"/>
      <c r="M1650" s="165"/>
      <c r="Q1650" s="166"/>
      <c r="T1650" s="163"/>
    </row>
    <row r="1651" ht="15.75" customHeight="1">
      <c r="A1651" s="130">
        <v>80523.0</v>
      </c>
      <c r="D1651" s="162"/>
      <c r="E1651" s="162"/>
      <c r="F1651" s="162"/>
      <c r="G1651" s="162"/>
      <c r="I1651" s="162">
        <v>8.8176</v>
      </c>
      <c r="J1651" s="162"/>
      <c r="L1651" s="164"/>
      <c r="M1651" s="165"/>
      <c r="Q1651" s="166"/>
      <c r="T1651" s="163"/>
    </row>
    <row r="1652" ht="15.75" customHeight="1">
      <c r="A1652" s="130">
        <v>80523.0</v>
      </c>
      <c r="D1652" s="162"/>
      <c r="E1652" s="162"/>
      <c r="F1652" s="162"/>
      <c r="G1652" s="162"/>
      <c r="I1652" s="162">
        <v>9.218399999999999</v>
      </c>
      <c r="J1652" s="162"/>
      <c r="L1652" s="164"/>
      <c r="M1652" s="165"/>
      <c r="Q1652" s="166"/>
      <c r="T1652" s="163"/>
    </row>
    <row r="1653" ht="15.75" customHeight="1">
      <c r="A1653" s="130">
        <v>80524.0</v>
      </c>
      <c r="D1653" s="162"/>
      <c r="E1653" s="162"/>
      <c r="F1653" s="162"/>
      <c r="G1653" s="162"/>
      <c r="I1653" s="162">
        <v>9.218399999999999</v>
      </c>
      <c r="J1653" s="162"/>
      <c r="L1653" s="164"/>
      <c r="M1653" s="165"/>
      <c r="Q1653" s="166"/>
      <c r="T1653" s="163"/>
    </row>
    <row r="1654" ht="15.75" customHeight="1">
      <c r="A1654" s="130">
        <v>80524.0</v>
      </c>
      <c r="D1654" s="162"/>
      <c r="E1654" s="162"/>
      <c r="F1654" s="162"/>
      <c r="G1654" s="162"/>
      <c r="I1654" s="162">
        <v>9.218399999999999</v>
      </c>
      <c r="J1654" s="162"/>
      <c r="L1654" s="164"/>
      <c r="M1654" s="165"/>
      <c r="Q1654" s="166"/>
      <c r="T1654" s="163"/>
    </row>
    <row r="1655" ht="15.75" customHeight="1">
      <c r="A1655" s="130">
        <v>80525.0</v>
      </c>
      <c r="D1655" s="162"/>
      <c r="E1655" s="162"/>
      <c r="F1655" s="162"/>
      <c r="G1655" s="162"/>
      <c r="I1655" s="162">
        <v>9.218399999999999</v>
      </c>
      <c r="J1655" s="162"/>
      <c r="L1655" s="164"/>
      <c r="M1655" s="165"/>
      <c r="Q1655" s="166"/>
      <c r="T1655" s="163"/>
    </row>
    <row r="1656" ht="15.75" customHeight="1">
      <c r="A1656" s="130">
        <v>80525.0</v>
      </c>
      <c r="D1656" s="162"/>
      <c r="E1656" s="162"/>
      <c r="F1656" s="162"/>
      <c r="G1656" s="162"/>
      <c r="I1656" s="162">
        <v>9.218399999999999</v>
      </c>
      <c r="J1656" s="162"/>
      <c r="L1656" s="164"/>
      <c r="M1656" s="165"/>
      <c r="Q1656" s="166"/>
      <c r="T1656" s="163"/>
    </row>
    <row r="1657" ht="15.75" customHeight="1">
      <c r="A1657" s="130">
        <v>80527.0</v>
      </c>
      <c r="D1657" s="162"/>
      <c r="E1657" s="162"/>
      <c r="F1657" s="162"/>
      <c r="G1657" s="162"/>
      <c r="I1657" s="162">
        <v>9.218399999999999</v>
      </c>
      <c r="J1657" s="162"/>
      <c r="L1657" s="164"/>
      <c r="M1657" s="165"/>
      <c r="Q1657" s="166"/>
      <c r="T1657" s="163"/>
    </row>
    <row r="1658" ht="15.75" customHeight="1">
      <c r="A1658" s="130">
        <v>80527.0</v>
      </c>
      <c r="D1658" s="162"/>
      <c r="E1658" s="162"/>
      <c r="F1658" s="162"/>
      <c r="G1658" s="162"/>
      <c r="I1658" s="162">
        <v>9.218399999999999</v>
      </c>
      <c r="J1658" s="162"/>
      <c r="L1658" s="164"/>
      <c r="M1658" s="165"/>
      <c r="Q1658" s="166"/>
      <c r="T1658" s="163"/>
    </row>
    <row r="1659" ht="15.75" customHeight="1">
      <c r="A1659" s="130">
        <v>80552.0</v>
      </c>
      <c r="D1659" s="162"/>
      <c r="E1659" s="162"/>
      <c r="F1659" s="162"/>
      <c r="G1659" s="162"/>
      <c r="I1659" s="162">
        <v>11.656600000000001</v>
      </c>
      <c r="J1659" s="162"/>
      <c r="L1659" s="164"/>
      <c r="M1659" s="165"/>
      <c r="Q1659" s="166"/>
      <c r="T1659" s="163"/>
    </row>
    <row r="1660" ht="15.75" customHeight="1">
      <c r="A1660" s="130">
        <v>80553.0</v>
      </c>
      <c r="D1660" s="162"/>
      <c r="E1660" s="162"/>
      <c r="F1660" s="162"/>
      <c r="G1660" s="162"/>
      <c r="I1660" s="162">
        <v>11.656600000000001</v>
      </c>
      <c r="J1660" s="162"/>
      <c r="L1660" s="164"/>
      <c r="M1660" s="165"/>
      <c r="Q1660" s="166"/>
      <c r="T1660" s="163"/>
    </row>
    <row r="1661" ht="15.75" customHeight="1">
      <c r="A1661" s="130">
        <v>80556.0</v>
      </c>
      <c r="D1661" s="162"/>
      <c r="E1661" s="162"/>
      <c r="F1661" s="162"/>
      <c r="G1661" s="162"/>
      <c r="I1661" s="162">
        <v>14.662599999999998</v>
      </c>
      <c r="J1661" s="162"/>
      <c r="L1661" s="164"/>
      <c r="M1661" s="165"/>
      <c r="Q1661" s="166"/>
      <c r="T1661" s="163"/>
    </row>
    <row r="1662" ht="15.75" customHeight="1">
      <c r="A1662" s="130">
        <v>80557.0</v>
      </c>
      <c r="D1662" s="162"/>
      <c r="E1662" s="162"/>
      <c r="F1662" s="162"/>
      <c r="G1662" s="162"/>
      <c r="I1662" s="162">
        <v>14.662599999999998</v>
      </c>
      <c r="J1662" s="162"/>
      <c r="L1662" s="164"/>
      <c r="M1662" s="165"/>
      <c r="Q1662" s="166"/>
      <c r="T1662" s="163"/>
    </row>
    <row r="1663" ht="15.75" customHeight="1">
      <c r="A1663" s="130">
        <v>80587.0</v>
      </c>
      <c r="D1663" s="162"/>
      <c r="E1663" s="162"/>
      <c r="F1663" s="162"/>
      <c r="G1663" s="162"/>
      <c r="I1663" s="162">
        <v>8.5504</v>
      </c>
      <c r="J1663" s="162"/>
      <c r="L1663" s="164"/>
      <c r="M1663" s="165"/>
      <c r="Q1663" s="166"/>
      <c r="T1663" s="163"/>
    </row>
    <row r="1664" ht="15.75" customHeight="1">
      <c r="A1664" s="130">
        <v>80588.0</v>
      </c>
      <c r="D1664" s="162"/>
      <c r="E1664" s="162"/>
      <c r="F1664" s="162"/>
      <c r="G1664" s="162"/>
      <c r="I1664" s="162">
        <v>15.330599999999999</v>
      </c>
      <c r="J1664" s="162"/>
      <c r="L1664" s="164"/>
      <c r="M1664" s="165"/>
      <c r="Q1664" s="166"/>
      <c r="T1664" s="163"/>
    </row>
    <row r="1665" ht="15.75" customHeight="1">
      <c r="A1665" s="130">
        <v>80589.0</v>
      </c>
      <c r="D1665" s="162"/>
      <c r="E1665" s="162"/>
      <c r="F1665" s="162"/>
      <c r="G1665" s="162"/>
      <c r="I1665" s="162">
        <v>11.656600000000001</v>
      </c>
      <c r="J1665" s="162"/>
      <c r="L1665" s="164"/>
      <c r="M1665" s="165"/>
      <c r="Q1665" s="166"/>
      <c r="T1665" s="163"/>
    </row>
    <row r="1666" ht="15.75" customHeight="1">
      <c r="A1666" s="130">
        <v>80601.0</v>
      </c>
      <c r="D1666" s="162"/>
      <c r="E1666" s="162"/>
      <c r="F1666" s="162"/>
      <c r="G1666" s="162"/>
      <c r="I1666" s="162">
        <v>10.688</v>
      </c>
      <c r="J1666" s="162"/>
      <c r="L1666" s="164"/>
      <c r="M1666" s="165"/>
      <c r="Q1666" s="166"/>
      <c r="T1666" s="163"/>
    </row>
    <row r="1667" ht="15.75" customHeight="1">
      <c r="A1667" s="130">
        <v>80602.0</v>
      </c>
      <c r="D1667" s="162"/>
      <c r="E1667" s="162"/>
      <c r="F1667" s="162"/>
      <c r="G1667" s="162"/>
      <c r="I1667" s="162">
        <v>10.688</v>
      </c>
      <c r="J1667" s="162"/>
      <c r="L1667" s="164"/>
      <c r="M1667" s="165"/>
      <c r="Q1667" s="166"/>
      <c r="T1667" s="163"/>
    </row>
    <row r="1668" ht="15.75" customHeight="1">
      <c r="A1668" s="130">
        <v>80603.0</v>
      </c>
      <c r="D1668" s="162"/>
      <c r="E1668" s="162"/>
      <c r="F1668" s="162"/>
      <c r="G1668" s="162"/>
      <c r="I1668" s="162">
        <v>12.9926</v>
      </c>
      <c r="J1668" s="162"/>
      <c r="L1668" s="164"/>
      <c r="M1668" s="165"/>
      <c r="Q1668" s="166"/>
      <c r="T1668" s="163"/>
    </row>
    <row r="1669" ht="15.75" customHeight="1">
      <c r="A1669" s="130">
        <v>80604.0</v>
      </c>
      <c r="D1669" s="162"/>
      <c r="E1669" s="162"/>
      <c r="F1669" s="162"/>
      <c r="G1669" s="162"/>
      <c r="I1669" s="162">
        <v>12.9926</v>
      </c>
      <c r="J1669" s="162"/>
      <c r="L1669" s="164"/>
      <c r="M1669" s="165"/>
      <c r="Q1669" s="166"/>
      <c r="T1669" s="163"/>
    </row>
    <row r="1670" ht="15.75" customHeight="1">
      <c r="A1670" s="130">
        <v>80605.0</v>
      </c>
      <c r="D1670" s="162"/>
      <c r="E1670" s="162"/>
      <c r="F1670" s="162"/>
      <c r="G1670" s="162"/>
      <c r="I1670" s="162">
        <v>12.9926</v>
      </c>
      <c r="J1670" s="162"/>
      <c r="L1670" s="164"/>
      <c r="M1670" s="165"/>
      <c r="Q1670" s="166"/>
      <c r="T1670" s="163"/>
    </row>
    <row r="1671" ht="15.75" customHeight="1">
      <c r="A1671" s="130">
        <v>80628.0</v>
      </c>
      <c r="D1671" s="162"/>
      <c r="E1671" s="162"/>
      <c r="F1671" s="162"/>
      <c r="G1671" s="162"/>
      <c r="I1671" s="162">
        <v>16.3326</v>
      </c>
      <c r="J1671" s="162"/>
      <c r="L1671" s="164"/>
      <c r="M1671" s="165"/>
      <c r="Q1671" s="166"/>
      <c r="T1671" s="163"/>
    </row>
    <row r="1672" ht="15.75" customHeight="1">
      <c r="A1672" s="130">
        <v>80629.0</v>
      </c>
      <c r="D1672" s="162"/>
      <c r="E1672" s="162"/>
      <c r="F1672" s="162"/>
      <c r="G1672" s="162"/>
      <c r="I1672" s="162">
        <v>16.3326</v>
      </c>
      <c r="J1672" s="162"/>
      <c r="L1672" s="164"/>
      <c r="M1672" s="165"/>
      <c r="Q1672" s="166"/>
      <c r="T1672" s="163"/>
    </row>
    <row r="1673" ht="15.75" customHeight="1">
      <c r="A1673" s="130">
        <v>80637.0</v>
      </c>
      <c r="D1673" s="162"/>
      <c r="E1673" s="162"/>
      <c r="F1673" s="162"/>
      <c r="G1673" s="162"/>
      <c r="I1673" s="162">
        <v>14.9632</v>
      </c>
      <c r="J1673" s="162"/>
      <c r="L1673" s="164"/>
      <c r="M1673" s="165"/>
      <c r="Q1673" s="166"/>
      <c r="T1673" s="163"/>
    </row>
    <row r="1674" ht="15.75" customHeight="1">
      <c r="A1674" s="130">
        <v>80638.0</v>
      </c>
      <c r="D1674" s="162"/>
      <c r="E1674" s="162"/>
      <c r="F1674" s="162"/>
      <c r="G1674" s="162"/>
      <c r="I1674" s="162">
        <v>15.698</v>
      </c>
      <c r="J1674" s="162"/>
      <c r="L1674" s="164"/>
      <c r="M1674" s="165"/>
      <c r="Q1674" s="166"/>
      <c r="T1674" s="163"/>
    </row>
    <row r="1675" ht="15.75" customHeight="1">
      <c r="A1675" s="130">
        <v>80639.0</v>
      </c>
      <c r="D1675" s="162"/>
      <c r="E1675" s="162"/>
      <c r="F1675" s="162"/>
      <c r="G1675" s="162"/>
      <c r="I1675" s="162">
        <v>13.193</v>
      </c>
      <c r="J1675" s="162"/>
      <c r="L1675" s="164"/>
      <c r="M1675" s="165"/>
      <c r="Q1675" s="166"/>
      <c r="T1675" s="163"/>
    </row>
    <row r="1676" ht="15.75" customHeight="1">
      <c r="A1676" s="130">
        <v>80640.0</v>
      </c>
      <c r="D1676" s="162"/>
      <c r="E1676" s="162"/>
      <c r="F1676" s="162"/>
      <c r="G1676" s="162"/>
      <c r="I1676" s="162">
        <v>13.293199999999999</v>
      </c>
      <c r="J1676" s="162"/>
      <c r="L1676" s="164"/>
      <c r="M1676" s="165"/>
      <c r="Q1676" s="166"/>
      <c r="T1676" s="163"/>
    </row>
    <row r="1677" ht="15.75" customHeight="1">
      <c r="A1677" s="130">
        <v>80670.0</v>
      </c>
      <c r="D1677" s="162"/>
      <c r="E1677" s="162"/>
      <c r="F1677" s="162"/>
      <c r="G1677" s="162"/>
      <c r="I1677" s="162">
        <v>10.9886</v>
      </c>
      <c r="J1677" s="162"/>
      <c r="L1677" s="164"/>
      <c r="M1677" s="165"/>
      <c r="Q1677" s="166"/>
      <c r="T1677" s="163"/>
    </row>
    <row r="1678" ht="15.75" customHeight="1">
      <c r="A1678" s="130">
        <v>80671.0</v>
      </c>
      <c r="D1678" s="162"/>
      <c r="E1678" s="162"/>
      <c r="F1678" s="162"/>
      <c r="G1678" s="162"/>
      <c r="I1678" s="162">
        <v>10.5544</v>
      </c>
      <c r="J1678" s="162"/>
      <c r="L1678" s="164"/>
      <c r="M1678" s="165"/>
      <c r="Q1678" s="166"/>
      <c r="T1678" s="163"/>
    </row>
    <row r="1679" ht="15.75" customHeight="1">
      <c r="A1679" s="130">
        <v>80689.0</v>
      </c>
      <c r="D1679" s="162"/>
      <c r="E1679" s="162"/>
      <c r="F1679" s="162"/>
      <c r="G1679" s="162"/>
      <c r="I1679" s="162">
        <v>6.2458</v>
      </c>
      <c r="J1679" s="162"/>
      <c r="L1679" s="164"/>
      <c r="M1679" s="165"/>
      <c r="Q1679" s="166"/>
      <c r="T1679" s="163"/>
    </row>
    <row r="1680" ht="15.75" customHeight="1">
      <c r="A1680" s="130">
        <v>80690.0</v>
      </c>
      <c r="D1680" s="162"/>
      <c r="E1680" s="162"/>
      <c r="F1680" s="162"/>
      <c r="G1680" s="162"/>
      <c r="I1680" s="162">
        <v>5.6446</v>
      </c>
      <c r="J1680" s="162"/>
      <c r="L1680" s="164"/>
      <c r="M1680" s="165"/>
      <c r="Q1680" s="166"/>
      <c r="T1680" s="163"/>
    </row>
    <row r="1681" ht="15.75" customHeight="1">
      <c r="A1681" s="130">
        <v>80691.0</v>
      </c>
      <c r="D1681" s="162"/>
      <c r="E1681" s="162"/>
      <c r="F1681" s="162"/>
      <c r="G1681" s="162"/>
      <c r="I1681" s="162">
        <v>5.6446</v>
      </c>
      <c r="J1681" s="162"/>
      <c r="L1681" s="164"/>
      <c r="M1681" s="165"/>
      <c r="Q1681" s="166"/>
      <c r="T1681" s="163"/>
    </row>
    <row r="1682" ht="15.75" customHeight="1">
      <c r="A1682" s="130">
        <v>80695.0</v>
      </c>
      <c r="D1682" s="162"/>
      <c r="E1682" s="162"/>
      <c r="F1682" s="162"/>
      <c r="G1682" s="162"/>
      <c r="I1682" s="162">
        <v>6.2791999999999994</v>
      </c>
      <c r="J1682" s="162"/>
      <c r="L1682" s="164"/>
      <c r="M1682" s="165"/>
      <c r="Q1682" s="166"/>
      <c r="T1682" s="163"/>
    </row>
    <row r="1683" ht="15.75" customHeight="1">
      <c r="A1683" s="130">
        <v>80697.0</v>
      </c>
      <c r="D1683" s="162"/>
      <c r="E1683" s="162"/>
      <c r="F1683" s="162"/>
      <c r="G1683" s="162"/>
      <c r="I1683" s="162">
        <v>10.6212</v>
      </c>
      <c r="J1683" s="162"/>
      <c r="L1683" s="164"/>
      <c r="M1683" s="165"/>
      <c r="Q1683" s="166"/>
      <c r="T1683" s="163"/>
    </row>
    <row r="1684" ht="15.75" customHeight="1">
      <c r="A1684" s="130">
        <v>80709.0</v>
      </c>
      <c r="D1684" s="162"/>
      <c r="E1684" s="162"/>
      <c r="F1684" s="162"/>
      <c r="G1684" s="162"/>
      <c r="I1684" s="162">
        <v>10.688</v>
      </c>
      <c r="J1684" s="162"/>
      <c r="L1684" s="164"/>
      <c r="M1684" s="165"/>
      <c r="Q1684" s="166"/>
      <c r="T1684" s="163"/>
    </row>
    <row r="1685" ht="15.75" customHeight="1">
      <c r="A1685" s="130">
        <v>80710.0</v>
      </c>
      <c r="D1685" s="162"/>
      <c r="E1685" s="162"/>
      <c r="F1685" s="162"/>
      <c r="G1685" s="162"/>
      <c r="I1685" s="162">
        <v>12.524999999999999</v>
      </c>
      <c r="J1685" s="162"/>
      <c r="L1685" s="164"/>
      <c r="M1685" s="165"/>
      <c r="Q1685" s="166"/>
      <c r="T1685" s="163"/>
    </row>
    <row r="1686" ht="15.75" customHeight="1">
      <c r="A1686" s="130">
        <v>80733.0</v>
      </c>
      <c r="D1686" s="162"/>
      <c r="E1686" s="162"/>
      <c r="F1686" s="162"/>
      <c r="G1686" s="162"/>
      <c r="I1686" s="162">
        <v>6.0788</v>
      </c>
      <c r="J1686" s="162"/>
      <c r="L1686" s="164"/>
      <c r="M1686" s="165"/>
      <c r="Q1686" s="166"/>
      <c r="T1686" s="163"/>
    </row>
    <row r="1687" ht="15.75" customHeight="1">
      <c r="A1687" s="130">
        <v>80734.0</v>
      </c>
      <c r="D1687" s="162"/>
      <c r="E1687" s="162"/>
      <c r="F1687" s="162"/>
      <c r="G1687" s="162"/>
      <c r="I1687" s="162">
        <v>8.784199999999998</v>
      </c>
      <c r="J1687" s="162"/>
      <c r="L1687" s="164"/>
      <c r="M1687" s="165"/>
      <c r="Q1687" s="166"/>
      <c r="T1687" s="163"/>
    </row>
    <row r="1688" ht="15.75" customHeight="1">
      <c r="A1688" s="130">
        <v>80735.0</v>
      </c>
      <c r="D1688" s="162"/>
      <c r="E1688" s="162"/>
      <c r="F1688" s="162"/>
      <c r="G1688" s="162"/>
      <c r="I1688" s="162">
        <v>8.784199999999998</v>
      </c>
      <c r="J1688" s="162"/>
      <c r="L1688" s="164"/>
      <c r="M1688" s="165"/>
      <c r="Q1688" s="166"/>
      <c r="T1688" s="163"/>
    </row>
    <row r="1689" ht="15.75" customHeight="1">
      <c r="A1689" s="130">
        <v>80736.0</v>
      </c>
      <c r="D1689" s="162"/>
      <c r="E1689" s="162"/>
      <c r="F1689" s="162"/>
      <c r="G1689" s="162"/>
      <c r="I1689" s="162">
        <v>11.857</v>
      </c>
      <c r="J1689" s="162"/>
      <c r="L1689" s="164"/>
      <c r="M1689" s="165"/>
      <c r="Q1689" s="166"/>
      <c r="T1689" s="163"/>
    </row>
    <row r="1690" ht="15.75" customHeight="1">
      <c r="A1690" s="130">
        <v>80737.0</v>
      </c>
      <c r="D1690" s="162"/>
      <c r="E1690" s="162"/>
      <c r="F1690" s="162"/>
      <c r="G1690" s="162"/>
      <c r="I1690" s="162">
        <v>8.5504</v>
      </c>
      <c r="J1690" s="162"/>
      <c r="L1690" s="164"/>
      <c r="M1690" s="165"/>
      <c r="Q1690" s="166"/>
      <c r="T1690" s="163"/>
    </row>
    <row r="1691" ht="15.75" customHeight="1">
      <c r="A1691" s="130">
        <v>80740.0</v>
      </c>
      <c r="D1691" s="162"/>
      <c r="E1691" s="162"/>
      <c r="F1691" s="162"/>
      <c r="G1691" s="162"/>
      <c r="I1691" s="162">
        <v>8.283199999999999</v>
      </c>
      <c r="J1691" s="162"/>
      <c r="L1691" s="164"/>
      <c r="M1691" s="165"/>
      <c r="Q1691" s="166"/>
      <c r="T1691" s="163"/>
    </row>
    <row r="1692" ht="15.75" customHeight="1">
      <c r="A1692" s="130">
        <v>80741.0</v>
      </c>
      <c r="D1692" s="162"/>
      <c r="E1692" s="162"/>
      <c r="F1692" s="162"/>
      <c r="G1692" s="162"/>
      <c r="I1692" s="162">
        <v>6.513</v>
      </c>
      <c r="J1692" s="162"/>
      <c r="L1692" s="164"/>
      <c r="M1692" s="165"/>
      <c r="Q1692" s="166"/>
      <c r="T1692" s="163"/>
    </row>
    <row r="1693" ht="15.75" customHeight="1">
      <c r="A1693" s="130">
        <v>80744.0</v>
      </c>
      <c r="D1693" s="162"/>
      <c r="E1693" s="162"/>
      <c r="F1693" s="162"/>
      <c r="G1693" s="162"/>
      <c r="I1693" s="162">
        <v>6.3126</v>
      </c>
      <c r="J1693" s="162"/>
      <c r="L1693" s="164"/>
      <c r="M1693" s="165"/>
      <c r="Q1693" s="166"/>
      <c r="T1693" s="163"/>
    </row>
    <row r="1694" ht="15.75" customHeight="1">
      <c r="A1694" s="130">
        <v>80745.0</v>
      </c>
      <c r="D1694" s="162"/>
      <c r="E1694" s="162"/>
      <c r="F1694" s="162"/>
      <c r="G1694" s="162"/>
      <c r="I1694" s="162">
        <v>4.175</v>
      </c>
      <c r="J1694" s="162"/>
      <c r="L1694" s="164"/>
      <c r="M1694" s="165"/>
      <c r="Q1694" s="166"/>
      <c r="T1694" s="163"/>
    </row>
    <row r="1695" ht="15.75" customHeight="1">
      <c r="A1695" s="130">
        <v>80746.0</v>
      </c>
      <c r="D1695" s="162"/>
      <c r="E1695" s="162"/>
      <c r="F1695" s="162"/>
      <c r="G1695" s="162"/>
      <c r="I1695" s="162">
        <v>4.175</v>
      </c>
      <c r="J1695" s="162"/>
      <c r="L1695" s="164"/>
      <c r="M1695" s="165"/>
      <c r="Q1695" s="166"/>
      <c r="T1695" s="163"/>
    </row>
    <row r="1696" ht="15.75" customHeight="1">
      <c r="A1696" s="130">
        <v>80751.0</v>
      </c>
      <c r="D1696" s="162"/>
      <c r="E1696" s="162"/>
      <c r="F1696" s="162"/>
      <c r="G1696" s="162"/>
      <c r="I1696" s="162">
        <v>4.9432</v>
      </c>
      <c r="J1696" s="162"/>
      <c r="L1696" s="164"/>
      <c r="M1696" s="165"/>
      <c r="Q1696" s="166"/>
      <c r="T1696" s="163"/>
    </row>
    <row r="1697" ht="15.75" customHeight="1">
      <c r="A1697" s="130">
        <v>80754.0</v>
      </c>
      <c r="D1697" s="162"/>
      <c r="E1697" s="162"/>
      <c r="F1697" s="162"/>
      <c r="G1697" s="162"/>
      <c r="I1697" s="162">
        <v>5.9786</v>
      </c>
      <c r="J1697" s="162"/>
      <c r="L1697" s="164"/>
      <c r="M1697" s="165"/>
      <c r="Q1697" s="166"/>
      <c r="T1697" s="163"/>
    </row>
    <row r="1698" ht="15.75" customHeight="1">
      <c r="A1698" s="130">
        <v>80754.0</v>
      </c>
      <c r="D1698" s="162"/>
      <c r="E1698" s="162"/>
      <c r="F1698" s="162"/>
      <c r="G1698" s="162"/>
      <c r="I1698" s="162">
        <v>5.9786</v>
      </c>
      <c r="J1698" s="162"/>
      <c r="L1698" s="164"/>
      <c r="M1698" s="165"/>
      <c r="Q1698" s="166"/>
      <c r="T1698" s="163"/>
    </row>
    <row r="1699" ht="15.75" customHeight="1">
      <c r="A1699" s="130">
        <v>80755.0</v>
      </c>
      <c r="D1699" s="162"/>
      <c r="E1699" s="162"/>
      <c r="F1699" s="162"/>
      <c r="G1699" s="162"/>
      <c r="I1699" s="162">
        <v>7.748799999999999</v>
      </c>
      <c r="J1699" s="162"/>
      <c r="L1699" s="164"/>
      <c r="M1699" s="165"/>
      <c r="Q1699" s="166"/>
      <c r="T1699" s="163"/>
    </row>
    <row r="1700" ht="15.75" customHeight="1">
      <c r="A1700" s="130">
        <v>80755.0</v>
      </c>
      <c r="D1700" s="162"/>
      <c r="E1700" s="162"/>
      <c r="F1700" s="162"/>
      <c r="G1700" s="162"/>
      <c r="I1700" s="162">
        <v>7.748799999999999</v>
      </c>
      <c r="J1700" s="162"/>
      <c r="L1700" s="164"/>
      <c r="M1700" s="165"/>
      <c r="Q1700" s="166"/>
      <c r="T1700" s="163"/>
    </row>
    <row r="1701" ht="15.75" customHeight="1">
      <c r="A1701" s="130">
        <v>80757.0</v>
      </c>
      <c r="D1701" s="162"/>
      <c r="E1701" s="162"/>
      <c r="F1701" s="162"/>
      <c r="G1701" s="162"/>
      <c r="I1701" s="162">
        <v>5.9786</v>
      </c>
      <c r="J1701" s="162"/>
      <c r="L1701" s="164"/>
      <c r="M1701" s="165"/>
      <c r="Q1701" s="166"/>
      <c r="T1701" s="163"/>
    </row>
    <row r="1702" ht="15.75" customHeight="1">
      <c r="A1702" s="130">
        <v>80758.0</v>
      </c>
      <c r="D1702" s="162"/>
      <c r="E1702" s="162"/>
      <c r="F1702" s="162"/>
      <c r="G1702" s="162"/>
      <c r="I1702" s="162">
        <v>13.794199999999998</v>
      </c>
      <c r="J1702" s="162"/>
      <c r="L1702" s="164"/>
      <c r="M1702" s="165"/>
      <c r="Q1702" s="166"/>
      <c r="T1702" s="163"/>
    </row>
    <row r="1703" ht="15.75" customHeight="1">
      <c r="A1703" s="130">
        <v>80759.0</v>
      </c>
      <c r="D1703" s="162"/>
      <c r="E1703" s="162"/>
      <c r="F1703" s="162"/>
      <c r="G1703" s="162"/>
      <c r="I1703" s="162">
        <v>5.7448</v>
      </c>
      <c r="J1703" s="162"/>
      <c r="L1703" s="164"/>
      <c r="M1703" s="165"/>
      <c r="Q1703" s="166"/>
      <c r="T1703" s="163"/>
    </row>
    <row r="1704" ht="15.75" customHeight="1">
      <c r="A1704" s="130">
        <v>80760.0</v>
      </c>
      <c r="D1704" s="162"/>
      <c r="E1704" s="162"/>
      <c r="F1704" s="162"/>
      <c r="G1704" s="162"/>
      <c r="I1704" s="162">
        <v>5.7448</v>
      </c>
      <c r="J1704" s="162"/>
      <c r="L1704" s="164"/>
      <c r="M1704" s="165"/>
      <c r="Q1704" s="166"/>
      <c r="T1704" s="163"/>
    </row>
    <row r="1705" ht="15.75" customHeight="1">
      <c r="A1705" s="130">
        <v>80763.0</v>
      </c>
      <c r="D1705" s="162"/>
      <c r="E1705" s="162"/>
      <c r="F1705" s="162"/>
      <c r="G1705" s="162"/>
      <c r="I1705" s="162">
        <v>3.2398</v>
      </c>
      <c r="J1705" s="162"/>
      <c r="L1705" s="164"/>
      <c r="M1705" s="165"/>
      <c r="Q1705" s="166"/>
      <c r="T1705" s="163"/>
    </row>
    <row r="1706" ht="15.75" customHeight="1">
      <c r="A1706" s="130">
        <v>80765.0</v>
      </c>
      <c r="D1706" s="162"/>
      <c r="E1706" s="162"/>
      <c r="F1706" s="162"/>
      <c r="G1706" s="162"/>
      <c r="I1706" s="162">
        <v>4.3754</v>
      </c>
      <c r="J1706" s="162"/>
      <c r="L1706" s="164"/>
      <c r="M1706" s="165"/>
      <c r="Q1706" s="166"/>
      <c r="T1706" s="163"/>
    </row>
    <row r="1707" ht="15.75" customHeight="1">
      <c r="A1707" s="130">
        <v>80768.0</v>
      </c>
      <c r="D1707" s="162"/>
      <c r="E1707" s="162"/>
      <c r="F1707" s="162"/>
      <c r="G1707" s="162"/>
      <c r="I1707" s="162">
        <v>6.546399999999999</v>
      </c>
      <c r="J1707" s="162"/>
      <c r="L1707" s="164"/>
      <c r="M1707" s="165"/>
      <c r="Q1707" s="166"/>
      <c r="T1707" s="163"/>
    </row>
    <row r="1708" ht="15.75" customHeight="1">
      <c r="A1708" s="130">
        <v>80770.0</v>
      </c>
      <c r="D1708" s="162"/>
      <c r="E1708" s="162"/>
      <c r="F1708" s="162"/>
      <c r="G1708" s="162"/>
      <c r="I1708" s="162">
        <v>12.124199999999998</v>
      </c>
      <c r="J1708" s="162"/>
      <c r="L1708" s="164"/>
      <c r="M1708" s="165"/>
      <c r="Q1708" s="166"/>
      <c r="T1708" s="163"/>
    </row>
    <row r="1709" ht="15.75" customHeight="1">
      <c r="A1709" s="130">
        <v>80770.0</v>
      </c>
      <c r="D1709" s="162"/>
      <c r="E1709" s="162"/>
      <c r="F1709" s="162"/>
      <c r="G1709" s="162"/>
      <c r="I1709" s="162">
        <v>12.124199999999998</v>
      </c>
      <c r="J1709" s="162"/>
      <c r="L1709" s="164"/>
      <c r="M1709" s="165"/>
      <c r="Q1709" s="166"/>
      <c r="T1709" s="163"/>
    </row>
    <row r="1710" ht="15.75" customHeight="1">
      <c r="A1710" s="130">
        <v>80771.0</v>
      </c>
      <c r="D1710" s="162"/>
      <c r="E1710" s="162"/>
      <c r="F1710" s="162"/>
      <c r="G1710" s="162"/>
      <c r="I1710" s="162">
        <v>8.316600000000001</v>
      </c>
      <c r="J1710" s="162"/>
      <c r="L1710" s="164"/>
      <c r="M1710" s="165"/>
      <c r="Q1710" s="166"/>
      <c r="T1710" s="163"/>
    </row>
    <row r="1711" ht="15.75" customHeight="1">
      <c r="A1711" s="130">
        <v>80772.0</v>
      </c>
      <c r="D1711" s="162"/>
      <c r="E1711" s="162"/>
      <c r="F1711" s="162"/>
      <c r="G1711" s="162"/>
      <c r="I1711" s="162">
        <v>11.2892</v>
      </c>
      <c r="J1711" s="162"/>
      <c r="L1711" s="164"/>
      <c r="M1711" s="165"/>
      <c r="Q1711" s="166"/>
      <c r="T1711" s="163"/>
    </row>
    <row r="1712" ht="15.75" customHeight="1">
      <c r="A1712" s="130">
        <v>80773.0</v>
      </c>
      <c r="D1712" s="162"/>
      <c r="E1712" s="162"/>
      <c r="F1712" s="162"/>
      <c r="G1712" s="162"/>
      <c r="I1712" s="162">
        <v>11.656600000000001</v>
      </c>
      <c r="J1712" s="162"/>
      <c r="L1712" s="164"/>
      <c r="M1712" s="165"/>
      <c r="Q1712" s="166"/>
      <c r="T1712" s="163"/>
    </row>
    <row r="1713" ht="15.75" customHeight="1">
      <c r="A1713" s="130">
        <v>80774.0</v>
      </c>
      <c r="D1713" s="162"/>
      <c r="E1713" s="162"/>
      <c r="F1713" s="162"/>
      <c r="G1713" s="162"/>
      <c r="I1713" s="162">
        <v>11.656600000000001</v>
      </c>
      <c r="J1713" s="162"/>
      <c r="L1713" s="164"/>
      <c r="M1713" s="165"/>
      <c r="Q1713" s="166"/>
      <c r="T1713" s="163"/>
    </row>
    <row r="1714" ht="15.75" customHeight="1">
      <c r="A1714" s="130">
        <v>80783.0</v>
      </c>
      <c r="D1714" s="162"/>
      <c r="E1714" s="162"/>
      <c r="F1714" s="162"/>
      <c r="G1714" s="162"/>
      <c r="I1714" s="162">
        <v>22.8122</v>
      </c>
      <c r="J1714" s="162"/>
      <c r="L1714" s="164"/>
      <c r="M1714" s="165"/>
      <c r="Q1714" s="166"/>
      <c r="T1714" s="163"/>
    </row>
    <row r="1715" ht="15.75" customHeight="1">
      <c r="A1715" s="130">
        <v>80784.0</v>
      </c>
      <c r="D1715" s="162"/>
      <c r="E1715" s="162"/>
      <c r="F1715" s="162"/>
      <c r="G1715" s="162"/>
      <c r="I1715" s="162">
        <v>21.743399999999998</v>
      </c>
      <c r="J1715" s="162"/>
      <c r="L1715" s="164"/>
      <c r="M1715" s="165"/>
      <c r="Q1715" s="166"/>
      <c r="T1715" s="163"/>
    </row>
    <row r="1716" ht="15.75" customHeight="1">
      <c r="A1716" s="130">
        <v>80785.0</v>
      </c>
      <c r="D1716" s="162"/>
      <c r="E1716" s="162"/>
      <c r="F1716" s="162"/>
      <c r="G1716" s="162"/>
      <c r="I1716" s="162">
        <v>14.662599999999998</v>
      </c>
      <c r="J1716" s="162"/>
      <c r="L1716" s="164"/>
      <c r="M1716" s="165"/>
      <c r="Q1716" s="166"/>
      <c r="T1716" s="163"/>
    </row>
    <row r="1717" ht="15.75" customHeight="1">
      <c r="A1717" s="130">
        <v>80786.0</v>
      </c>
      <c r="D1717" s="162"/>
      <c r="E1717" s="162"/>
      <c r="F1717" s="162"/>
      <c r="G1717" s="162"/>
      <c r="I1717" s="162">
        <v>12.124199999999998</v>
      </c>
      <c r="J1717" s="162"/>
      <c r="L1717" s="164"/>
      <c r="M1717" s="165"/>
      <c r="Q1717" s="166"/>
      <c r="T1717" s="163"/>
    </row>
    <row r="1718" ht="15.75" customHeight="1">
      <c r="A1718" s="130">
        <v>80787.0</v>
      </c>
      <c r="D1718" s="162"/>
      <c r="E1718" s="162"/>
      <c r="F1718" s="162"/>
      <c r="G1718" s="162"/>
      <c r="I1718" s="162">
        <v>11.2558</v>
      </c>
      <c r="J1718" s="162"/>
      <c r="L1718" s="164"/>
      <c r="M1718" s="165"/>
      <c r="Q1718" s="166"/>
      <c r="T1718" s="163"/>
    </row>
    <row r="1719" ht="15.75" customHeight="1">
      <c r="A1719" s="130">
        <v>80790.0</v>
      </c>
      <c r="D1719" s="162"/>
      <c r="E1719" s="162"/>
      <c r="F1719" s="162"/>
      <c r="G1719" s="162"/>
      <c r="I1719" s="162">
        <v>14.662599999999998</v>
      </c>
      <c r="J1719" s="162"/>
      <c r="L1719" s="164"/>
      <c r="M1719" s="165"/>
      <c r="Q1719" s="166"/>
      <c r="T1719" s="163"/>
    </row>
    <row r="1720" ht="15.75" customHeight="1">
      <c r="A1720" s="130">
        <v>80791.0</v>
      </c>
      <c r="D1720" s="162"/>
      <c r="E1720" s="162"/>
      <c r="F1720" s="162"/>
      <c r="G1720" s="162"/>
      <c r="I1720" s="162">
        <v>12.124199999999998</v>
      </c>
      <c r="J1720" s="162"/>
      <c r="L1720" s="164"/>
      <c r="M1720" s="165"/>
      <c r="Q1720" s="166"/>
      <c r="T1720" s="163"/>
    </row>
    <row r="1721" ht="15.75" customHeight="1">
      <c r="A1721" s="130">
        <v>80792.0</v>
      </c>
      <c r="D1721" s="162"/>
      <c r="E1721" s="162"/>
      <c r="F1721" s="162"/>
      <c r="G1721" s="162"/>
      <c r="I1721" s="162">
        <v>11.2558</v>
      </c>
      <c r="J1721" s="162"/>
      <c r="L1721" s="164"/>
      <c r="M1721" s="165"/>
      <c r="Q1721" s="166"/>
      <c r="T1721" s="163"/>
    </row>
    <row r="1722" ht="15.75" customHeight="1">
      <c r="A1722" s="130">
        <v>80792.0</v>
      </c>
      <c r="D1722" s="162"/>
      <c r="E1722" s="162"/>
      <c r="F1722" s="162"/>
      <c r="G1722" s="162"/>
      <c r="I1722" s="162">
        <v>11.2558</v>
      </c>
      <c r="J1722" s="162"/>
      <c r="L1722" s="164"/>
      <c r="M1722" s="165"/>
      <c r="Q1722" s="166"/>
      <c r="T1722" s="163"/>
    </row>
    <row r="1723" ht="15.75" customHeight="1">
      <c r="A1723" s="130">
        <v>80798.0</v>
      </c>
      <c r="D1723" s="162"/>
      <c r="E1723" s="162"/>
      <c r="F1723" s="162"/>
      <c r="G1723" s="162"/>
      <c r="I1723" s="162">
        <v>8.8176</v>
      </c>
      <c r="J1723" s="162"/>
      <c r="L1723" s="164"/>
      <c r="M1723" s="165"/>
      <c r="Q1723" s="166"/>
      <c r="T1723" s="163"/>
    </row>
    <row r="1724" ht="15.75" customHeight="1">
      <c r="A1724" s="130">
        <v>80800.0</v>
      </c>
      <c r="D1724" s="162"/>
      <c r="E1724" s="162"/>
      <c r="F1724" s="162"/>
      <c r="G1724" s="162"/>
      <c r="I1724" s="162">
        <v>8.8176</v>
      </c>
      <c r="J1724" s="162"/>
      <c r="L1724" s="164"/>
      <c r="M1724" s="165"/>
      <c r="Q1724" s="166"/>
      <c r="T1724" s="163"/>
    </row>
    <row r="1725" ht="15.75" customHeight="1">
      <c r="A1725" s="130">
        <v>80801.0</v>
      </c>
      <c r="D1725" s="162"/>
      <c r="E1725" s="162"/>
      <c r="F1725" s="162"/>
      <c r="G1725" s="162"/>
      <c r="I1725" s="162">
        <v>6.8136</v>
      </c>
      <c r="J1725" s="162"/>
      <c r="L1725" s="164"/>
      <c r="M1725" s="165"/>
      <c r="Q1725" s="166"/>
      <c r="T1725" s="163"/>
    </row>
    <row r="1726" ht="15.75" customHeight="1">
      <c r="A1726" s="130">
        <v>80802.0</v>
      </c>
      <c r="D1726" s="162"/>
      <c r="E1726" s="162"/>
      <c r="F1726" s="162"/>
      <c r="G1726" s="162"/>
      <c r="I1726" s="162">
        <v>6.8136</v>
      </c>
      <c r="J1726" s="162"/>
      <c r="L1726" s="164"/>
      <c r="M1726" s="165"/>
      <c r="Q1726" s="166"/>
      <c r="T1726" s="163"/>
    </row>
    <row r="1727" ht="15.75" customHeight="1">
      <c r="A1727" s="130">
        <v>80804.0</v>
      </c>
      <c r="D1727" s="162"/>
      <c r="E1727" s="162"/>
      <c r="F1727" s="162"/>
      <c r="G1727" s="162"/>
      <c r="I1727" s="162">
        <v>5.611199999999999</v>
      </c>
      <c r="J1727" s="162"/>
      <c r="L1727" s="164"/>
      <c r="M1727" s="165"/>
      <c r="Q1727" s="166"/>
      <c r="T1727" s="163"/>
    </row>
    <row r="1728" ht="15.75" customHeight="1">
      <c r="A1728" s="130">
        <v>80813.0</v>
      </c>
      <c r="D1728" s="162"/>
      <c r="E1728" s="162"/>
      <c r="F1728" s="162"/>
      <c r="G1728" s="162"/>
      <c r="I1728" s="162">
        <v>13.326600000000001</v>
      </c>
      <c r="J1728" s="162"/>
      <c r="L1728" s="164"/>
      <c r="M1728" s="165"/>
      <c r="Q1728" s="166"/>
      <c r="T1728" s="163"/>
    </row>
    <row r="1729" ht="15.75" customHeight="1">
      <c r="A1729" s="130">
        <v>80814.0</v>
      </c>
      <c r="D1729" s="162"/>
      <c r="E1729" s="162"/>
      <c r="F1729" s="162"/>
      <c r="G1729" s="162"/>
      <c r="I1729" s="162">
        <v>13.326600000000001</v>
      </c>
      <c r="J1729" s="162"/>
      <c r="L1729" s="164"/>
      <c r="M1729" s="165"/>
      <c r="Q1729" s="166"/>
      <c r="T1729" s="163"/>
    </row>
    <row r="1730" ht="15.75" customHeight="1">
      <c r="A1730" s="130">
        <v>80815.0</v>
      </c>
      <c r="D1730" s="162"/>
      <c r="E1730" s="162"/>
      <c r="F1730" s="162"/>
      <c r="G1730" s="162"/>
      <c r="I1730" s="162">
        <v>13.326600000000001</v>
      </c>
      <c r="J1730" s="162"/>
      <c r="L1730" s="164"/>
      <c r="M1730" s="165"/>
      <c r="Q1730" s="166"/>
      <c r="T1730" s="163"/>
    </row>
    <row r="1731" ht="15.75" customHeight="1">
      <c r="A1731" s="130">
        <v>80817.0</v>
      </c>
      <c r="D1731" s="162"/>
      <c r="E1731" s="162"/>
      <c r="F1731" s="162"/>
      <c r="G1731" s="162"/>
      <c r="I1731" s="162">
        <v>13.326600000000001</v>
      </c>
      <c r="J1731" s="162"/>
      <c r="L1731" s="164"/>
      <c r="M1731" s="165"/>
      <c r="Q1731" s="166"/>
      <c r="T1731" s="163"/>
    </row>
    <row r="1732" ht="15.75" customHeight="1">
      <c r="A1732" s="130">
        <v>80818.0</v>
      </c>
      <c r="D1732" s="162"/>
      <c r="E1732" s="162"/>
      <c r="F1732" s="162"/>
      <c r="G1732" s="162"/>
      <c r="I1732" s="162">
        <v>13.326600000000001</v>
      </c>
      <c r="J1732" s="162"/>
      <c r="L1732" s="164"/>
      <c r="M1732" s="165"/>
      <c r="Q1732" s="166"/>
      <c r="T1732" s="163"/>
    </row>
    <row r="1733" ht="15.75" customHeight="1">
      <c r="A1733" s="130">
        <v>80832.0</v>
      </c>
      <c r="D1733" s="162"/>
      <c r="E1733" s="162"/>
      <c r="F1733" s="162"/>
      <c r="G1733" s="162"/>
      <c r="I1733" s="162">
        <v>5.1436</v>
      </c>
      <c r="J1733" s="162"/>
      <c r="L1733" s="164"/>
      <c r="M1733" s="165"/>
      <c r="Q1733" s="166"/>
      <c r="T1733" s="163"/>
    </row>
    <row r="1734" ht="15.75" customHeight="1">
      <c r="A1734" s="130">
        <v>80848.0</v>
      </c>
      <c r="D1734" s="162"/>
      <c r="E1734" s="162"/>
      <c r="F1734" s="162"/>
      <c r="G1734" s="162"/>
      <c r="I1734" s="162">
        <v>7.6486</v>
      </c>
      <c r="J1734" s="162"/>
      <c r="L1734" s="164"/>
      <c r="M1734" s="165"/>
      <c r="Q1734" s="166"/>
      <c r="T1734" s="163"/>
    </row>
    <row r="1735" ht="15.75" customHeight="1">
      <c r="A1735" s="130">
        <v>80861.0</v>
      </c>
      <c r="D1735" s="162"/>
      <c r="E1735" s="162"/>
      <c r="F1735" s="162"/>
      <c r="G1735" s="162"/>
      <c r="I1735" s="162">
        <v>13.5938</v>
      </c>
      <c r="J1735" s="162"/>
      <c r="L1735" s="164"/>
      <c r="M1735" s="165"/>
      <c r="Q1735" s="166"/>
      <c r="T1735" s="163"/>
    </row>
    <row r="1736" ht="15.75" customHeight="1">
      <c r="A1736" s="130">
        <v>80861.0</v>
      </c>
      <c r="D1736" s="162"/>
      <c r="E1736" s="162"/>
      <c r="F1736" s="162"/>
      <c r="G1736" s="162"/>
      <c r="I1736" s="162">
        <v>13.5938</v>
      </c>
      <c r="J1736" s="162"/>
      <c r="L1736" s="164"/>
      <c r="M1736" s="165"/>
      <c r="Q1736" s="166"/>
      <c r="T1736" s="163"/>
    </row>
    <row r="1737" ht="15.75" customHeight="1">
      <c r="A1737" s="130">
        <v>80861.0</v>
      </c>
      <c r="D1737" s="162"/>
      <c r="E1737" s="162"/>
      <c r="F1737" s="162"/>
      <c r="G1737" s="162"/>
      <c r="I1737" s="162">
        <v>13.5938</v>
      </c>
      <c r="J1737" s="162"/>
      <c r="L1737" s="164"/>
      <c r="M1737" s="165"/>
      <c r="Q1737" s="166"/>
      <c r="T1737" s="163"/>
    </row>
    <row r="1738" ht="15.75" customHeight="1">
      <c r="A1738" s="130">
        <v>80861.0</v>
      </c>
      <c r="D1738" s="162"/>
      <c r="E1738" s="162"/>
      <c r="F1738" s="162"/>
      <c r="G1738" s="162"/>
      <c r="I1738" s="162">
        <v>13.5938</v>
      </c>
      <c r="J1738" s="162"/>
      <c r="L1738" s="164"/>
      <c r="M1738" s="165"/>
      <c r="Q1738" s="166"/>
      <c r="T1738" s="163"/>
    </row>
    <row r="1739" ht="15.75" customHeight="1">
      <c r="A1739" s="130">
        <v>80861.0</v>
      </c>
      <c r="D1739" s="162"/>
      <c r="E1739" s="162"/>
      <c r="F1739" s="162"/>
      <c r="G1739" s="162"/>
      <c r="I1739" s="162">
        <v>13.5938</v>
      </c>
      <c r="J1739" s="162"/>
      <c r="L1739" s="164"/>
      <c r="M1739" s="165"/>
      <c r="Q1739" s="166"/>
      <c r="T1739" s="163"/>
    </row>
    <row r="1740" ht="15.75" customHeight="1">
      <c r="A1740" s="130">
        <v>80861.0</v>
      </c>
      <c r="D1740" s="162"/>
      <c r="E1740" s="162"/>
      <c r="F1740" s="162"/>
      <c r="G1740" s="162"/>
      <c r="I1740" s="162">
        <v>13.5938</v>
      </c>
      <c r="J1740" s="162"/>
      <c r="L1740" s="164"/>
      <c r="M1740" s="165"/>
      <c r="Q1740" s="166"/>
      <c r="T1740" s="163"/>
    </row>
    <row r="1741" ht="15.75" customHeight="1">
      <c r="A1741" s="130">
        <v>80861.0</v>
      </c>
      <c r="D1741" s="162"/>
      <c r="E1741" s="162"/>
      <c r="F1741" s="162"/>
      <c r="G1741" s="162"/>
      <c r="I1741" s="162">
        <v>13.5938</v>
      </c>
      <c r="J1741" s="162"/>
      <c r="L1741" s="164"/>
      <c r="M1741" s="165"/>
      <c r="Q1741" s="166"/>
      <c r="T1741" s="163"/>
    </row>
    <row r="1742" ht="15.75" customHeight="1">
      <c r="A1742" s="130">
        <v>80861.0</v>
      </c>
      <c r="D1742" s="162"/>
      <c r="E1742" s="162"/>
      <c r="F1742" s="162"/>
      <c r="G1742" s="162"/>
      <c r="I1742" s="162">
        <v>13.5938</v>
      </c>
      <c r="J1742" s="162"/>
      <c r="L1742" s="164"/>
      <c r="M1742" s="165"/>
      <c r="Q1742" s="166"/>
      <c r="T1742" s="163"/>
    </row>
    <row r="1743" ht="15.75" customHeight="1">
      <c r="A1743" s="130">
        <v>80861.0</v>
      </c>
      <c r="D1743" s="162"/>
      <c r="E1743" s="162"/>
      <c r="F1743" s="162"/>
      <c r="G1743" s="162"/>
      <c r="I1743" s="162">
        <v>13.5938</v>
      </c>
      <c r="J1743" s="162"/>
      <c r="L1743" s="164"/>
      <c r="M1743" s="165"/>
      <c r="Q1743" s="166"/>
      <c r="T1743" s="163"/>
    </row>
    <row r="1744" ht="15.75" customHeight="1">
      <c r="A1744" s="130">
        <v>80861.0</v>
      </c>
      <c r="D1744" s="162"/>
      <c r="E1744" s="162"/>
      <c r="F1744" s="162"/>
      <c r="G1744" s="162"/>
      <c r="I1744" s="162">
        <v>13.5938</v>
      </c>
      <c r="J1744" s="162"/>
      <c r="L1744" s="164"/>
      <c r="M1744" s="165"/>
      <c r="Q1744" s="166"/>
      <c r="T1744" s="163"/>
    </row>
    <row r="1745" ht="15.75" customHeight="1">
      <c r="A1745" s="130">
        <v>80861.0</v>
      </c>
      <c r="D1745" s="162"/>
      <c r="E1745" s="162"/>
      <c r="F1745" s="162"/>
      <c r="G1745" s="162"/>
      <c r="I1745" s="162">
        <v>13.5938</v>
      </c>
      <c r="J1745" s="162"/>
      <c r="L1745" s="164"/>
      <c r="M1745" s="165"/>
      <c r="Q1745" s="166"/>
      <c r="T1745" s="163"/>
    </row>
    <row r="1746" ht="15.75" customHeight="1">
      <c r="A1746" s="130">
        <v>80861.0</v>
      </c>
      <c r="D1746" s="162"/>
      <c r="E1746" s="162"/>
      <c r="F1746" s="162"/>
      <c r="G1746" s="162"/>
      <c r="I1746" s="162">
        <v>13.5938</v>
      </c>
      <c r="J1746" s="162"/>
      <c r="L1746" s="164"/>
      <c r="M1746" s="165"/>
      <c r="Q1746" s="166"/>
      <c r="T1746" s="163"/>
    </row>
    <row r="1747" ht="15.75" customHeight="1">
      <c r="A1747" s="130">
        <v>80861.0</v>
      </c>
      <c r="D1747" s="162"/>
      <c r="E1747" s="162"/>
      <c r="F1747" s="162"/>
      <c r="G1747" s="162"/>
      <c r="I1747" s="162">
        <v>13.5938</v>
      </c>
      <c r="J1747" s="162"/>
      <c r="L1747" s="164"/>
      <c r="M1747" s="165"/>
      <c r="Q1747" s="166"/>
      <c r="T1747" s="163"/>
    </row>
    <row r="1748" ht="15.75" customHeight="1">
      <c r="A1748" s="130">
        <v>80862.0</v>
      </c>
      <c r="D1748" s="162"/>
      <c r="E1748" s="162"/>
      <c r="F1748" s="162"/>
      <c r="G1748" s="162"/>
      <c r="I1748" s="162">
        <v>9.986600000000001</v>
      </c>
      <c r="J1748" s="162"/>
      <c r="L1748" s="164"/>
      <c r="M1748" s="165"/>
      <c r="Q1748" s="166"/>
      <c r="T1748" s="163"/>
    </row>
    <row r="1749" ht="15.75" customHeight="1">
      <c r="A1749" s="130">
        <v>80864.0</v>
      </c>
      <c r="D1749" s="162"/>
      <c r="E1749" s="162"/>
      <c r="F1749" s="162"/>
      <c r="G1749" s="162"/>
      <c r="I1749" s="162">
        <v>9.986600000000001</v>
      </c>
      <c r="J1749" s="162"/>
      <c r="L1749" s="164"/>
      <c r="M1749" s="165"/>
      <c r="Q1749" s="166"/>
      <c r="T1749" s="163"/>
    </row>
    <row r="1750" ht="15.75" customHeight="1">
      <c r="A1750" s="130">
        <v>80865.0</v>
      </c>
      <c r="D1750" s="162"/>
      <c r="E1750" s="162"/>
      <c r="F1750" s="162"/>
      <c r="G1750" s="162"/>
      <c r="I1750" s="162">
        <v>13.5938</v>
      </c>
      <c r="J1750" s="162"/>
      <c r="L1750" s="164"/>
      <c r="M1750" s="165"/>
      <c r="Q1750" s="166"/>
      <c r="T1750" s="163"/>
    </row>
    <row r="1751" ht="15.75" customHeight="1">
      <c r="A1751" s="130">
        <v>80866.0</v>
      </c>
      <c r="D1751" s="162"/>
      <c r="E1751" s="162"/>
      <c r="F1751" s="162"/>
      <c r="G1751" s="162"/>
      <c r="I1751" s="162">
        <v>9.986600000000001</v>
      </c>
      <c r="J1751" s="162"/>
      <c r="L1751" s="164"/>
      <c r="M1751" s="165"/>
      <c r="Q1751" s="166"/>
      <c r="T1751" s="163"/>
    </row>
    <row r="1752" ht="15.75" customHeight="1">
      <c r="A1752" s="130">
        <v>80867.0</v>
      </c>
      <c r="D1752" s="162"/>
      <c r="E1752" s="162"/>
      <c r="F1752" s="162"/>
      <c r="G1752" s="162"/>
      <c r="I1752" s="162">
        <v>11.656600000000001</v>
      </c>
      <c r="J1752" s="162"/>
      <c r="L1752" s="164"/>
      <c r="M1752" s="165"/>
      <c r="Q1752" s="166"/>
      <c r="T1752" s="163"/>
    </row>
    <row r="1753" ht="15.75" customHeight="1">
      <c r="A1753" s="130">
        <v>80867.0</v>
      </c>
      <c r="D1753" s="162"/>
      <c r="E1753" s="162"/>
      <c r="F1753" s="162"/>
      <c r="G1753" s="162"/>
      <c r="I1753" s="162">
        <v>11.656600000000001</v>
      </c>
      <c r="J1753" s="162"/>
      <c r="L1753" s="164"/>
      <c r="M1753" s="165"/>
      <c r="Q1753" s="166"/>
      <c r="T1753" s="163"/>
    </row>
    <row r="1754" ht="15.75" customHeight="1">
      <c r="A1754" s="130">
        <v>80867.0</v>
      </c>
      <c r="D1754" s="162"/>
      <c r="E1754" s="162"/>
      <c r="F1754" s="162"/>
      <c r="G1754" s="162"/>
      <c r="I1754" s="162">
        <v>11.656600000000001</v>
      </c>
      <c r="J1754" s="162"/>
      <c r="L1754" s="164"/>
      <c r="M1754" s="165"/>
      <c r="Q1754" s="166"/>
      <c r="T1754" s="163"/>
    </row>
    <row r="1755" ht="15.75" customHeight="1">
      <c r="A1755" s="130">
        <v>80867.0</v>
      </c>
      <c r="D1755" s="162"/>
      <c r="E1755" s="162"/>
      <c r="F1755" s="162"/>
      <c r="G1755" s="162"/>
      <c r="I1755" s="162">
        <v>11.656600000000001</v>
      </c>
      <c r="J1755" s="162"/>
      <c r="L1755" s="164"/>
      <c r="M1755" s="165"/>
      <c r="Q1755" s="166"/>
      <c r="T1755" s="163"/>
    </row>
    <row r="1756" ht="15.75" customHeight="1">
      <c r="A1756" s="130">
        <v>80867.0</v>
      </c>
      <c r="D1756" s="162"/>
      <c r="E1756" s="162"/>
      <c r="F1756" s="162"/>
      <c r="G1756" s="162"/>
      <c r="I1756" s="162">
        <v>11.656600000000001</v>
      </c>
      <c r="J1756" s="162"/>
      <c r="L1756" s="164"/>
      <c r="M1756" s="165"/>
      <c r="Q1756" s="166"/>
      <c r="T1756" s="163"/>
    </row>
    <row r="1757" ht="15.75" customHeight="1">
      <c r="A1757" s="130">
        <v>80867.0</v>
      </c>
      <c r="D1757" s="162"/>
      <c r="E1757" s="162"/>
      <c r="F1757" s="162"/>
      <c r="G1757" s="162"/>
      <c r="I1757" s="162">
        <v>11.656600000000001</v>
      </c>
      <c r="J1757" s="162"/>
      <c r="L1757" s="164"/>
      <c r="M1757" s="165"/>
      <c r="Q1757" s="166"/>
      <c r="T1757" s="163"/>
    </row>
    <row r="1758" ht="15.75" customHeight="1">
      <c r="A1758" s="130">
        <v>80867.0</v>
      </c>
      <c r="D1758" s="162"/>
      <c r="E1758" s="162"/>
      <c r="F1758" s="162"/>
      <c r="G1758" s="162"/>
      <c r="I1758" s="162">
        <v>11.656600000000001</v>
      </c>
      <c r="J1758" s="162"/>
      <c r="L1758" s="164"/>
      <c r="M1758" s="165"/>
      <c r="Q1758" s="166"/>
      <c r="T1758" s="163"/>
    </row>
    <row r="1759" ht="15.75" customHeight="1">
      <c r="A1759" s="130">
        <v>80867.0</v>
      </c>
      <c r="D1759" s="162"/>
      <c r="E1759" s="162"/>
      <c r="F1759" s="162"/>
      <c r="G1759" s="162"/>
      <c r="I1759" s="162">
        <v>11.656600000000001</v>
      </c>
      <c r="J1759" s="162"/>
      <c r="L1759" s="164"/>
      <c r="M1759" s="165"/>
      <c r="Q1759" s="166"/>
      <c r="T1759" s="163"/>
    </row>
    <row r="1760" ht="15.75" customHeight="1">
      <c r="A1760" s="130">
        <v>80867.0</v>
      </c>
      <c r="D1760" s="162"/>
      <c r="E1760" s="162"/>
      <c r="F1760" s="162"/>
      <c r="G1760" s="162"/>
      <c r="I1760" s="162">
        <v>11.656600000000001</v>
      </c>
      <c r="J1760" s="162"/>
      <c r="L1760" s="164"/>
      <c r="M1760" s="165"/>
      <c r="Q1760" s="166"/>
      <c r="T1760" s="163"/>
    </row>
    <row r="1761" ht="15.75" customHeight="1">
      <c r="A1761" s="130">
        <v>80867.0</v>
      </c>
      <c r="D1761" s="162"/>
      <c r="E1761" s="162"/>
      <c r="F1761" s="162"/>
      <c r="G1761" s="162"/>
      <c r="I1761" s="162">
        <v>11.656600000000001</v>
      </c>
      <c r="J1761" s="162"/>
      <c r="L1761" s="164"/>
      <c r="M1761" s="165"/>
      <c r="Q1761" s="166"/>
      <c r="T1761" s="163"/>
    </row>
    <row r="1762" ht="15.75" customHeight="1">
      <c r="A1762" s="130">
        <v>80867.0</v>
      </c>
      <c r="D1762" s="162"/>
      <c r="E1762" s="162"/>
      <c r="F1762" s="162"/>
      <c r="G1762" s="162"/>
      <c r="I1762" s="162">
        <v>11.656600000000001</v>
      </c>
      <c r="J1762" s="162"/>
      <c r="L1762" s="164"/>
      <c r="M1762" s="165"/>
      <c r="Q1762" s="166"/>
      <c r="T1762" s="163"/>
    </row>
    <row r="1763" ht="15.75" customHeight="1">
      <c r="A1763" s="130">
        <v>80867.0</v>
      </c>
      <c r="D1763" s="162"/>
      <c r="E1763" s="162"/>
      <c r="F1763" s="162"/>
      <c r="G1763" s="162"/>
      <c r="I1763" s="162">
        <v>11.656600000000001</v>
      </c>
      <c r="J1763" s="162"/>
      <c r="L1763" s="164"/>
      <c r="M1763" s="165"/>
      <c r="Q1763" s="166"/>
      <c r="T1763" s="163"/>
    </row>
    <row r="1764" ht="15.75" customHeight="1">
      <c r="A1764" s="130">
        <v>80867.0</v>
      </c>
      <c r="D1764" s="162"/>
      <c r="E1764" s="162"/>
      <c r="F1764" s="162"/>
      <c r="G1764" s="162"/>
      <c r="I1764" s="162">
        <v>11.656600000000001</v>
      </c>
      <c r="J1764" s="162"/>
      <c r="L1764" s="164"/>
      <c r="M1764" s="165"/>
      <c r="Q1764" s="166"/>
      <c r="T1764" s="163"/>
    </row>
    <row r="1765" ht="15.75" customHeight="1">
      <c r="A1765" s="130">
        <v>80869.0</v>
      </c>
      <c r="D1765" s="162"/>
      <c r="E1765" s="162"/>
      <c r="F1765" s="162"/>
      <c r="G1765" s="162"/>
      <c r="I1765" s="162">
        <v>11.7568</v>
      </c>
      <c r="J1765" s="162"/>
      <c r="L1765" s="164"/>
      <c r="M1765" s="165"/>
      <c r="Q1765" s="166"/>
      <c r="T1765" s="163"/>
    </row>
    <row r="1766" ht="15.75" customHeight="1">
      <c r="A1766" s="130">
        <v>80869.0</v>
      </c>
      <c r="D1766" s="162"/>
      <c r="E1766" s="162"/>
      <c r="F1766" s="162"/>
      <c r="G1766" s="162"/>
      <c r="I1766" s="162">
        <v>11.7568</v>
      </c>
      <c r="J1766" s="162"/>
      <c r="L1766" s="164"/>
      <c r="M1766" s="165"/>
      <c r="Q1766" s="166"/>
      <c r="T1766" s="163"/>
    </row>
    <row r="1767" ht="15.75" customHeight="1">
      <c r="A1767" s="130">
        <v>80870.0</v>
      </c>
      <c r="D1767" s="162"/>
      <c r="E1767" s="162"/>
      <c r="F1767" s="162"/>
      <c r="G1767" s="162"/>
      <c r="I1767" s="162">
        <v>9.4188</v>
      </c>
      <c r="J1767" s="162"/>
      <c r="L1767" s="164"/>
      <c r="M1767" s="165"/>
      <c r="Q1767" s="166"/>
      <c r="T1767" s="163"/>
    </row>
    <row r="1768" ht="15.75" customHeight="1">
      <c r="A1768" s="130">
        <v>80870.0</v>
      </c>
      <c r="D1768" s="162"/>
      <c r="E1768" s="162"/>
      <c r="F1768" s="162"/>
      <c r="G1768" s="162"/>
      <c r="I1768" s="162">
        <v>9.4188</v>
      </c>
      <c r="J1768" s="162"/>
      <c r="L1768" s="164"/>
      <c r="M1768" s="165"/>
      <c r="Q1768" s="166"/>
      <c r="T1768" s="163"/>
    </row>
    <row r="1769" ht="15.75" customHeight="1">
      <c r="A1769" s="130">
        <v>80871.0</v>
      </c>
      <c r="D1769" s="162"/>
      <c r="E1769" s="162"/>
      <c r="F1769" s="162"/>
      <c r="G1769" s="162"/>
      <c r="I1769" s="162">
        <v>7.2812</v>
      </c>
      <c r="J1769" s="162"/>
      <c r="L1769" s="164"/>
      <c r="M1769" s="165"/>
      <c r="Q1769" s="166"/>
      <c r="T1769" s="163"/>
    </row>
    <row r="1770" ht="15.75" customHeight="1">
      <c r="A1770" s="130">
        <v>80871.0</v>
      </c>
      <c r="D1770" s="162"/>
      <c r="E1770" s="162"/>
      <c r="F1770" s="162"/>
      <c r="G1770" s="162"/>
      <c r="I1770" s="162">
        <v>7.7822</v>
      </c>
      <c r="J1770" s="162"/>
      <c r="L1770" s="164"/>
      <c r="M1770" s="165"/>
      <c r="Q1770" s="166"/>
      <c r="T1770" s="163"/>
    </row>
    <row r="1771" ht="15.75" customHeight="1">
      <c r="A1771" s="130">
        <v>80882.0</v>
      </c>
      <c r="D1771" s="162"/>
      <c r="E1771" s="162"/>
      <c r="F1771" s="162"/>
      <c r="G1771" s="162"/>
      <c r="I1771" s="162">
        <v>13.092799999999999</v>
      </c>
      <c r="J1771" s="162"/>
      <c r="L1771" s="164"/>
      <c r="M1771" s="165"/>
      <c r="Q1771" s="166"/>
      <c r="T1771" s="163"/>
    </row>
    <row r="1772" ht="15.75" customHeight="1">
      <c r="A1772" s="130">
        <v>80883.0</v>
      </c>
      <c r="D1772" s="162"/>
      <c r="E1772" s="162"/>
      <c r="F1772" s="162"/>
      <c r="G1772" s="162"/>
      <c r="I1772" s="162">
        <v>7.6486</v>
      </c>
      <c r="J1772" s="162"/>
      <c r="L1772" s="164"/>
      <c r="M1772" s="165"/>
      <c r="Q1772" s="166"/>
      <c r="T1772" s="163"/>
    </row>
    <row r="1773" ht="15.75" customHeight="1">
      <c r="A1773" s="130">
        <v>80885.0</v>
      </c>
      <c r="D1773" s="162"/>
      <c r="E1773" s="162"/>
      <c r="F1773" s="162"/>
      <c r="G1773" s="162"/>
      <c r="I1773" s="162">
        <v>13.092799999999999</v>
      </c>
      <c r="J1773" s="162"/>
      <c r="L1773" s="164"/>
      <c r="M1773" s="165"/>
      <c r="Q1773" s="166"/>
      <c r="T1773" s="163"/>
    </row>
    <row r="1774" ht="15.75" customHeight="1">
      <c r="A1774" s="130">
        <v>80886.0</v>
      </c>
      <c r="D1774" s="162"/>
      <c r="E1774" s="162"/>
      <c r="F1774" s="162"/>
      <c r="G1774" s="162"/>
      <c r="I1774" s="162">
        <v>8.2498</v>
      </c>
      <c r="J1774" s="162"/>
      <c r="L1774" s="164"/>
      <c r="M1774" s="165"/>
      <c r="Q1774" s="166"/>
      <c r="T1774" s="163"/>
    </row>
    <row r="1775" ht="15.75" customHeight="1">
      <c r="A1775" s="130">
        <v>80908.0</v>
      </c>
      <c r="D1775" s="162"/>
      <c r="E1775" s="162"/>
      <c r="F1775" s="162"/>
      <c r="G1775" s="162"/>
      <c r="I1775" s="162">
        <v>11.656600000000001</v>
      </c>
      <c r="J1775" s="162"/>
      <c r="L1775" s="164"/>
      <c r="M1775" s="165"/>
      <c r="Q1775" s="166"/>
      <c r="T1775" s="163"/>
    </row>
    <row r="1776" ht="15.75" customHeight="1">
      <c r="A1776" s="130">
        <v>80910.0</v>
      </c>
      <c r="D1776" s="162"/>
      <c r="E1776" s="162"/>
      <c r="F1776" s="162"/>
      <c r="G1776" s="162"/>
      <c r="I1776" s="162">
        <v>11.656600000000001</v>
      </c>
      <c r="J1776" s="162"/>
      <c r="L1776" s="164"/>
      <c r="M1776" s="165"/>
      <c r="Q1776" s="166"/>
      <c r="T1776" s="163"/>
    </row>
    <row r="1777" ht="15.75" customHeight="1">
      <c r="A1777" s="130">
        <v>80911.0</v>
      </c>
      <c r="D1777" s="162"/>
      <c r="E1777" s="162"/>
      <c r="F1777" s="162"/>
      <c r="G1777" s="162"/>
      <c r="I1777" s="162">
        <v>7.9826</v>
      </c>
      <c r="J1777" s="162"/>
      <c r="L1777" s="164"/>
      <c r="M1777" s="165"/>
      <c r="Q1777" s="166"/>
      <c r="T1777" s="163"/>
    </row>
    <row r="1778" ht="15.75" customHeight="1">
      <c r="A1778" s="130">
        <v>80912.0</v>
      </c>
      <c r="D1778" s="162"/>
      <c r="E1778" s="162"/>
      <c r="F1778" s="162"/>
      <c r="G1778" s="162"/>
      <c r="I1778" s="162">
        <v>8.450199999999999</v>
      </c>
      <c r="J1778" s="162"/>
      <c r="L1778" s="164"/>
      <c r="M1778" s="165"/>
      <c r="Q1778" s="166"/>
      <c r="T1778" s="163"/>
    </row>
    <row r="1779" ht="15.75" customHeight="1">
      <c r="A1779" s="130">
        <v>80913.0</v>
      </c>
      <c r="D1779" s="162"/>
      <c r="E1779" s="162"/>
      <c r="F1779" s="162"/>
      <c r="G1779" s="162"/>
      <c r="I1779" s="162">
        <v>7.9826</v>
      </c>
      <c r="J1779" s="162"/>
      <c r="L1779" s="164"/>
      <c r="M1779" s="165"/>
      <c r="Q1779" s="166"/>
      <c r="T1779" s="163"/>
    </row>
    <row r="1780" ht="15.75" customHeight="1">
      <c r="A1780" s="130">
        <v>80916.0</v>
      </c>
      <c r="D1780" s="162"/>
      <c r="E1780" s="162"/>
      <c r="F1780" s="162"/>
      <c r="G1780" s="162"/>
      <c r="I1780" s="162">
        <v>12.9592</v>
      </c>
      <c r="J1780" s="162"/>
      <c r="L1780" s="164"/>
      <c r="M1780" s="165"/>
      <c r="Q1780" s="166"/>
      <c r="T1780" s="163"/>
    </row>
    <row r="1781" ht="15.75" customHeight="1">
      <c r="A1781" s="130">
        <v>80941.0</v>
      </c>
      <c r="D1781" s="162"/>
      <c r="E1781" s="162"/>
      <c r="F1781" s="162"/>
      <c r="G1781" s="162"/>
      <c r="I1781" s="162">
        <v>6.980599999999999</v>
      </c>
      <c r="J1781" s="162"/>
      <c r="L1781" s="164"/>
      <c r="M1781" s="165"/>
      <c r="Q1781" s="166"/>
      <c r="T1781" s="163"/>
    </row>
    <row r="1782" ht="15.75" customHeight="1">
      <c r="A1782" s="130">
        <v>80941.0</v>
      </c>
      <c r="D1782" s="162"/>
      <c r="E1782" s="162"/>
      <c r="F1782" s="162"/>
      <c r="G1782" s="162"/>
      <c r="I1782" s="162">
        <v>6.980599999999999</v>
      </c>
      <c r="J1782" s="162"/>
      <c r="L1782" s="164"/>
      <c r="M1782" s="165"/>
      <c r="Q1782" s="166"/>
      <c r="T1782" s="163"/>
    </row>
    <row r="1783" ht="15.75" customHeight="1">
      <c r="A1783" s="130">
        <v>80943.0</v>
      </c>
      <c r="D1783" s="162"/>
      <c r="E1783" s="162"/>
      <c r="F1783" s="162"/>
      <c r="G1783" s="162"/>
      <c r="I1783" s="162">
        <v>8.316600000000001</v>
      </c>
      <c r="J1783" s="162"/>
      <c r="L1783" s="164"/>
      <c r="M1783" s="165"/>
      <c r="Q1783" s="166"/>
      <c r="T1783" s="163"/>
    </row>
    <row r="1784" ht="15.75" customHeight="1">
      <c r="A1784" s="130">
        <v>80944.0</v>
      </c>
      <c r="D1784" s="162"/>
      <c r="E1784" s="162"/>
      <c r="F1784" s="162"/>
      <c r="G1784" s="162"/>
      <c r="I1784" s="162">
        <v>8.316600000000001</v>
      </c>
      <c r="J1784" s="162"/>
      <c r="L1784" s="164"/>
      <c r="M1784" s="165"/>
      <c r="Q1784" s="166"/>
      <c r="T1784" s="163"/>
    </row>
    <row r="1785" ht="15.75" customHeight="1">
      <c r="A1785" s="130">
        <v>80945.0</v>
      </c>
      <c r="D1785" s="162"/>
      <c r="E1785" s="162"/>
      <c r="F1785" s="162"/>
      <c r="G1785" s="162"/>
      <c r="I1785" s="162">
        <v>8.316600000000001</v>
      </c>
      <c r="J1785" s="162"/>
      <c r="L1785" s="164"/>
      <c r="M1785" s="165"/>
      <c r="Q1785" s="166"/>
      <c r="T1785" s="163"/>
    </row>
    <row r="1786" ht="15.75" customHeight="1">
      <c r="A1786" s="130">
        <v>80946.0</v>
      </c>
      <c r="D1786" s="162"/>
      <c r="E1786" s="162"/>
      <c r="F1786" s="162"/>
      <c r="G1786" s="162"/>
      <c r="I1786" s="162">
        <v>7.849</v>
      </c>
      <c r="J1786" s="162"/>
      <c r="L1786" s="164"/>
      <c r="M1786" s="165"/>
      <c r="Q1786" s="166"/>
      <c r="T1786" s="163"/>
    </row>
    <row r="1787" ht="15.75" customHeight="1">
      <c r="A1787" s="130">
        <v>80961.0</v>
      </c>
      <c r="D1787" s="162"/>
      <c r="E1787" s="162"/>
      <c r="F1787" s="162"/>
      <c r="G1787" s="162"/>
      <c r="I1787" s="162">
        <v>22.2444</v>
      </c>
      <c r="J1787" s="162"/>
      <c r="L1787" s="164"/>
      <c r="M1787" s="165"/>
      <c r="Q1787" s="166"/>
      <c r="T1787" s="163"/>
    </row>
    <row r="1788" ht="15.75" customHeight="1">
      <c r="A1788" s="130">
        <v>80964.0</v>
      </c>
      <c r="D1788" s="162"/>
      <c r="E1788" s="162"/>
      <c r="F1788" s="162"/>
      <c r="G1788" s="162"/>
      <c r="I1788" s="162">
        <v>22.2444</v>
      </c>
      <c r="J1788" s="162"/>
      <c r="L1788" s="164"/>
      <c r="M1788" s="165"/>
      <c r="Q1788" s="166"/>
      <c r="T1788" s="163"/>
    </row>
    <row r="1789" ht="15.75" customHeight="1">
      <c r="A1789" s="130">
        <v>80965.0</v>
      </c>
      <c r="D1789" s="162"/>
      <c r="E1789" s="162"/>
      <c r="F1789" s="162"/>
      <c r="G1789" s="162"/>
      <c r="I1789" s="162">
        <v>12.558399999999999</v>
      </c>
      <c r="J1789" s="162"/>
      <c r="L1789" s="164"/>
      <c r="M1789" s="165"/>
      <c r="Q1789" s="166"/>
      <c r="T1789" s="163"/>
    </row>
    <row r="1790" ht="15.75" customHeight="1">
      <c r="A1790" s="130">
        <v>80966.0</v>
      </c>
      <c r="D1790" s="162"/>
      <c r="E1790" s="162"/>
      <c r="F1790" s="162"/>
      <c r="G1790" s="162"/>
      <c r="I1790" s="162">
        <v>12.558399999999999</v>
      </c>
      <c r="J1790" s="162"/>
      <c r="L1790" s="164"/>
      <c r="M1790" s="165"/>
      <c r="Q1790" s="166"/>
      <c r="T1790" s="163"/>
    </row>
    <row r="1791" ht="15.75" customHeight="1">
      <c r="A1791" s="130">
        <v>80968.0</v>
      </c>
      <c r="D1791" s="162"/>
      <c r="E1791" s="162"/>
      <c r="F1791" s="162"/>
      <c r="G1791" s="162"/>
      <c r="I1791" s="162">
        <v>12.558399999999999</v>
      </c>
      <c r="J1791" s="162"/>
      <c r="L1791" s="164"/>
      <c r="M1791" s="165"/>
      <c r="Q1791" s="166"/>
      <c r="T1791" s="163"/>
    </row>
    <row r="1792" ht="15.75" customHeight="1">
      <c r="A1792" s="130">
        <v>80971.0</v>
      </c>
      <c r="D1792" s="162"/>
      <c r="E1792" s="162"/>
      <c r="F1792" s="162"/>
      <c r="G1792" s="162"/>
      <c r="I1792" s="162">
        <v>10.520999999999999</v>
      </c>
      <c r="J1792" s="162"/>
      <c r="L1792" s="164"/>
      <c r="M1792" s="165"/>
      <c r="Q1792" s="166"/>
      <c r="T1792" s="163"/>
    </row>
    <row r="1793" ht="15.75" customHeight="1">
      <c r="A1793" s="130">
        <v>80971.0</v>
      </c>
      <c r="D1793" s="162"/>
      <c r="E1793" s="162"/>
      <c r="F1793" s="162"/>
      <c r="G1793" s="162"/>
      <c r="I1793" s="162">
        <v>10.520999999999999</v>
      </c>
      <c r="J1793" s="162"/>
      <c r="L1793" s="164"/>
      <c r="M1793" s="165"/>
      <c r="Q1793" s="166"/>
      <c r="T1793" s="163"/>
    </row>
    <row r="1794" ht="15.75" customHeight="1">
      <c r="A1794" s="130">
        <v>80972.0</v>
      </c>
      <c r="D1794" s="162"/>
      <c r="E1794" s="162"/>
      <c r="F1794" s="162"/>
      <c r="G1794" s="162"/>
      <c r="I1794" s="162">
        <v>7.4816</v>
      </c>
      <c r="J1794" s="162"/>
      <c r="L1794" s="164"/>
      <c r="M1794" s="165"/>
      <c r="Q1794" s="166"/>
      <c r="T1794" s="163"/>
    </row>
    <row r="1795" ht="15.75" customHeight="1">
      <c r="A1795" s="130">
        <v>80975.0</v>
      </c>
      <c r="D1795" s="162"/>
      <c r="E1795" s="162"/>
      <c r="F1795" s="162"/>
      <c r="G1795" s="162"/>
      <c r="I1795" s="162">
        <v>7.4816</v>
      </c>
      <c r="J1795" s="162"/>
      <c r="L1795" s="164"/>
      <c r="M1795" s="165"/>
      <c r="Q1795" s="166"/>
      <c r="T1795" s="163"/>
    </row>
    <row r="1796" ht="15.75" customHeight="1">
      <c r="A1796" s="130">
        <v>80984.0</v>
      </c>
      <c r="D1796" s="162"/>
      <c r="E1796" s="162"/>
      <c r="F1796" s="162"/>
      <c r="G1796" s="162"/>
      <c r="I1796" s="162">
        <v>7.4816</v>
      </c>
      <c r="J1796" s="162"/>
      <c r="L1796" s="164"/>
      <c r="M1796" s="165"/>
      <c r="Q1796" s="166"/>
      <c r="T1796" s="163"/>
    </row>
    <row r="1797" ht="15.75" customHeight="1">
      <c r="A1797" s="130">
        <v>80992.0</v>
      </c>
      <c r="D1797" s="162"/>
      <c r="E1797" s="162"/>
      <c r="F1797" s="162"/>
      <c r="G1797" s="162"/>
      <c r="I1797" s="162">
        <v>24.281799999999997</v>
      </c>
      <c r="J1797" s="162"/>
      <c r="L1797" s="164"/>
      <c r="M1797" s="165"/>
      <c r="Q1797" s="166"/>
      <c r="T1797" s="163"/>
    </row>
    <row r="1798" ht="15.75" customHeight="1">
      <c r="A1798" s="130">
        <v>80993.0</v>
      </c>
      <c r="D1798" s="162"/>
      <c r="E1798" s="162"/>
      <c r="F1798" s="162"/>
      <c r="G1798" s="162"/>
      <c r="I1798" s="162">
        <v>24.281799999999997</v>
      </c>
      <c r="J1798" s="162"/>
      <c r="L1798" s="164"/>
      <c r="M1798" s="165"/>
      <c r="Q1798" s="166"/>
      <c r="T1798" s="163"/>
    </row>
    <row r="1799" ht="15.75" customHeight="1">
      <c r="A1799" s="130">
        <v>80994.0</v>
      </c>
      <c r="D1799" s="162"/>
      <c r="E1799" s="162"/>
      <c r="F1799" s="162"/>
      <c r="G1799" s="162"/>
      <c r="I1799" s="162">
        <v>17.1008</v>
      </c>
      <c r="J1799" s="162"/>
      <c r="L1799" s="164"/>
      <c r="M1799" s="165"/>
      <c r="Q1799" s="166"/>
      <c r="T1799" s="163"/>
    </row>
    <row r="1800" ht="15.75" customHeight="1">
      <c r="A1800" s="130">
        <v>80995.0</v>
      </c>
      <c r="D1800" s="162"/>
      <c r="E1800" s="162"/>
      <c r="F1800" s="162"/>
      <c r="G1800" s="162"/>
      <c r="I1800" s="162">
        <v>17.1008</v>
      </c>
      <c r="J1800" s="162"/>
      <c r="L1800" s="164"/>
      <c r="M1800" s="165"/>
      <c r="Q1800" s="166"/>
      <c r="T1800" s="163"/>
    </row>
    <row r="1801" ht="15.75" customHeight="1">
      <c r="A1801" s="130">
        <v>80996.0</v>
      </c>
      <c r="D1801" s="162"/>
      <c r="E1801" s="162"/>
      <c r="F1801" s="162"/>
      <c r="G1801" s="162"/>
      <c r="I1801" s="162">
        <v>14.629199999999999</v>
      </c>
      <c r="J1801" s="162"/>
      <c r="L1801" s="164"/>
      <c r="M1801" s="165"/>
      <c r="Q1801" s="166"/>
      <c r="T1801" s="163"/>
    </row>
    <row r="1802" ht="15.75" customHeight="1">
      <c r="A1802" s="130">
        <v>80998.0</v>
      </c>
      <c r="D1802" s="162"/>
      <c r="E1802" s="162"/>
      <c r="F1802" s="162"/>
      <c r="G1802" s="162"/>
      <c r="I1802" s="162">
        <v>15.898399999999999</v>
      </c>
      <c r="J1802" s="162"/>
      <c r="L1802" s="164"/>
      <c r="M1802" s="165"/>
      <c r="Q1802" s="166"/>
      <c r="T1802" s="163"/>
    </row>
    <row r="1803" ht="15.75" customHeight="1">
      <c r="A1803" s="130">
        <v>80999.0</v>
      </c>
      <c r="D1803" s="162"/>
      <c r="E1803" s="162"/>
      <c r="F1803" s="162"/>
      <c r="G1803" s="162"/>
      <c r="I1803" s="162">
        <v>15.898399999999999</v>
      </c>
      <c r="J1803" s="162"/>
      <c r="L1803" s="164"/>
      <c r="M1803" s="165"/>
      <c r="Q1803" s="166"/>
      <c r="T1803" s="163"/>
    </row>
    <row r="1804" ht="15.75" customHeight="1">
      <c r="A1804" s="130">
        <v>81000.0</v>
      </c>
      <c r="D1804" s="162"/>
      <c r="E1804" s="162"/>
      <c r="F1804" s="162"/>
      <c r="G1804" s="162"/>
      <c r="I1804" s="162">
        <v>14.7294</v>
      </c>
      <c r="J1804" s="162"/>
      <c r="L1804" s="164"/>
      <c r="M1804" s="165"/>
      <c r="Q1804" s="166"/>
      <c r="T1804" s="163"/>
    </row>
    <row r="1805" ht="15.75" customHeight="1">
      <c r="A1805" s="130">
        <v>81001.0</v>
      </c>
      <c r="D1805" s="162"/>
      <c r="E1805" s="162"/>
      <c r="F1805" s="162"/>
      <c r="G1805" s="162"/>
      <c r="I1805" s="162">
        <v>9.0848</v>
      </c>
      <c r="J1805" s="162"/>
      <c r="L1805" s="164"/>
      <c r="M1805" s="165"/>
      <c r="Q1805" s="166"/>
      <c r="T1805" s="163"/>
    </row>
    <row r="1806" ht="15.75" customHeight="1">
      <c r="A1806" s="130">
        <v>81002.0</v>
      </c>
      <c r="D1806" s="162"/>
      <c r="E1806" s="162"/>
      <c r="F1806" s="162"/>
      <c r="G1806" s="162"/>
      <c r="I1806" s="162">
        <v>9.0848</v>
      </c>
      <c r="J1806" s="162"/>
      <c r="L1806" s="164"/>
      <c r="M1806" s="165"/>
      <c r="Q1806" s="166"/>
      <c r="T1806" s="163"/>
    </row>
    <row r="1807" ht="15.75" customHeight="1">
      <c r="A1807" s="130">
        <v>81003.0</v>
      </c>
      <c r="D1807" s="162"/>
      <c r="E1807" s="162"/>
      <c r="F1807" s="162"/>
      <c r="G1807" s="162"/>
      <c r="I1807" s="162">
        <v>9.0848</v>
      </c>
      <c r="J1807" s="162"/>
      <c r="L1807" s="164"/>
      <c r="M1807" s="165"/>
      <c r="Q1807" s="166"/>
      <c r="T1807" s="163"/>
    </row>
    <row r="1808" ht="15.75" customHeight="1">
      <c r="A1808" s="130">
        <v>81004.0</v>
      </c>
      <c r="D1808" s="162"/>
      <c r="E1808" s="162"/>
      <c r="F1808" s="162"/>
      <c r="G1808" s="162"/>
      <c r="I1808" s="162">
        <v>6.980599999999999</v>
      </c>
      <c r="J1808" s="162"/>
      <c r="L1808" s="164"/>
      <c r="M1808" s="165"/>
      <c r="Q1808" s="166"/>
      <c r="T1808" s="163"/>
    </row>
    <row r="1809" ht="15.75" customHeight="1">
      <c r="A1809" s="130">
        <v>81005.0</v>
      </c>
      <c r="D1809" s="162"/>
      <c r="E1809" s="162"/>
      <c r="F1809" s="162"/>
      <c r="G1809" s="162"/>
      <c r="I1809" s="162">
        <v>6.980599999999999</v>
      </c>
      <c r="J1809" s="162"/>
      <c r="L1809" s="164"/>
      <c r="M1809" s="165"/>
      <c r="Q1809" s="166"/>
      <c r="T1809" s="163"/>
    </row>
    <row r="1810" ht="15.75" customHeight="1">
      <c r="A1810" s="130">
        <v>81006.0</v>
      </c>
      <c r="D1810" s="162"/>
      <c r="E1810" s="162"/>
      <c r="F1810" s="162"/>
      <c r="G1810" s="162"/>
      <c r="I1810" s="162">
        <v>6.980599999999999</v>
      </c>
      <c r="J1810" s="162"/>
      <c r="L1810" s="164"/>
      <c r="M1810" s="165"/>
      <c r="Q1810" s="166"/>
      <c r="T1810" s="163"/>
    </row>
    <row r="1811" ht="15.75" customHeight="1">
      <c r="A1811" s="130">
        <v>81010.0</v>
      </c>
      <c r="D1811" s="162"/>
      <c r="E1811" s="162"/>
      <c r="F1811" s="162"/>
      <c r="G1811" s="162"/>
      <c r="I1811" s="162">
        <v>7.3145999999999995</v>
      </c>
      <c r="J1811" s="162"/>
      <c r="L1811" s="164"/>
      <c r="M1811" s="165"/>
      <c r="Q1811" s="166"/>
      <c r="T1811" s="163"/>
    </row>
    <row r="1812" ht="15.75" customHeight="1">
      <c r="A1812" s="130">
        <v>81012.0</v>
      </c>
      <c r="D1812" s="162"/>
      <c r="E1812" s="162"/>
      <c r="F1812" s="162"/>
      <c r="G1812" s="162"/>
      <c r="I1812" s="162">
        <v>19.6058</v>
      </c>
      <c r="J1812" s="162"/>
      <c r="L1812" s="164"/>
      <c r="M1812" s="165"/>
      <c r="Q1812" s="166"/>
      <c r="T1812" s="163"/>
    </row>
    <row r="1813" ht="15.75" customHeight="1">
      <c r="A1813" s="130">
        <v>81013.0</v>
      </c>
      <c r="D1813" s="162"/>
      <c r="E1813" s="162"/>
      <c r="F1813" s="162"/>
      <c r="G1813" s="162"/>
      <c r="I1813" s="162">
        <v>19.6058</v>
      </c>
      <c r="J1813" s="162"/>
      <c r="L1813" s="164"/>
      <c r="M1813" s="165"/>
      <c r="Q1813" s="166"/>
      <c r="T1813" s="163"/>
    </row>
    <row r="1814" ht="15.75" customHeight="1">
      <c r="A1814" s="130">
        <v>81019.0</v>
      </c>
      <c r="D1814" s="162"/>
      <c r="E1814" s="162"/>
      <c r="F1814" s="162"/>
      <c r="G1814" s="162"/>
      <c r="I1814" s="162">
        <v>8.583799999999998</v>
      </c>
      <c r="J1814" s="162"/>
      <c r="L1814" s="164"/>
      <c r="M1814" s="165"/>
      <c r="Q1814" s="166"/>
      <c r="T1814" s="163"/>
    </row>
    <row r="1815" ht="15.75" customHeight="1">
      <c r="A1815" s="130">
        <v>81020.0</v>
      </c>
      <c r="D1815" s="162"/>
      <c r="E1815" s="162"/>
      <c r="F1815" s="162"/>
      <c r="G1815" s="162"/>
      <c r="I1815" s="162">
        <v>8.016</v>
      </c>
      <c r="J1815" s="162"/>
      <c r="L1815" s="164"/>
      <c r="M1815" s="165"/>
      <c r="Q1815" s="166"/>
      <c r="T1815" s="163"/>
    </row>
    <row r="1816" ht="15.75" customHeight="1">
      <c r="A1816" s="130">
        <v>81031.0</v>
      </c>
      <c r="D1816" s="162"/>
      <c r="E1816" s="162"/>
      <c r="F1816" s="162"/>
      <c r="G1816" s="162"/>
      <c r="I1816" s="162">
        <v>6.1122</v>
      </c>
      <c r="J1816" s="162"/>
      <c r="L1816" s="164"/>
      <c r="M1816" s="165"/>
      <c r="Q1816" s="166"/>
      <c r="T1816" s="163"/>
    </row>
    <row r="1817" ht="15.75" customHeight="1">
      <c r="A1817" s="130">
        <v>81032.0</v>
      </c>
      <c r="D1817" s="162"/>
      <c r="E1817" s="162"/>
      <c r="F1817" s="162"/>
      <c r="G1817" s="162"/>
      <c r="I1817" s="162">
        <v>6.1122</v>
      </c>
      <c r="J1817" s="162"/>
      <c r="L1817" s="164"/>
      <c r="M1817" s="165"/>
      <c r="Q1817" s="166"/>
      <c r="T1817" s="163"/>
    </row>
    <row r="1818" ht="15.75" customHeight="1">
      <c r="A1818" s="130">
        <v>81033.0</v>
      </c>
      <c r="D1818" s="162"/>
      <c r="E1818" s="162"/>
      <c r="F1818" s="162"/>
      <c r="G1818" s="162"/>
      <c r="I1818" s="162">
        <v>6.1122</v>
      </c>
      <c r="J1818" s="162"/>
      <c r="L1818" s="164"/>
      <c r="M1818" s="165"/>
      <c r="Q1818" s="166"/>
      <c r="T1818" s="163"/>
    </row>
    <row r="1819" ht="15.75" customHeight="1">
      <c r="A1819" s="130">
        <v>81044.0</v>
      </c>
      <c r="D1819" s="162"/>
      <c r="E1819" s="162"/>
      <c r="F1819" s="162"/>
      <c r="G1819" s="162"/>
      <c r="I1819" s="162">
        <v>14.696</v>
      </c>
      <c r="J1819" s="162"/>
      <c r="L1819" s="164"/>
      <c r="M1819" s="165"/>
      <c r="Q1819" s="166"/>
      <c r="T1819" s="163"/>
    </row>
    <row r="1820" ht="15.75" customHeight="1">
      <c r="A1820" s="130">
        <v>81045.0</v>
      </c>
      <c r="D1820" s="162"/>
      <c r="E1820" s="162"/>
      <c r="F1820" s="162"/>
      <c r="G1820" s="162"/>
      <c r="I1820" s="162">
        <v>12.0908</v>
      </c>
      <c r="J1820" s="162"/>
      <c r="L1820" s="164"/>
      <c r="M1820" s="165"/>
      <c r="Q1820" s="166"/>
      <c r="T1820" s="163"/>
    </row>
    <row r="1821" ht="15.75" customHeight="1">
      <c r="A1821" s="130">
        <v>81047.0</v>
      </c>
      <c r="D1821" s="162"/>
      <c r="E1821" s="162"/>
      <c r="F1821" s="162"/>
      <c r="G1821" s="162"/>
      <c r="I1821" s="162">
        <v>14.629199999999999</v>
      </c>
      <c r="J1821" s="162"/>
      <c r="L1821" s="164"/>
      <c r="M1821" s="165"/>
      <c r="Q1821" s="166"/>
      <c r="T1821" s="163"/>
    </row>
    <row r="1822" ht="15.75" customHeight="1">
      <c r="A1822" s="130">
        <v>81048.0</v>
      </c>
      <c r="D1822" s="162"/>
      <c r="E1822" s="162"/>
      <c r="F1822" s="162"/>
      <c r="G1822" s="162"/>
      <c r="I1822" s="162">
        <v>19.505599999999998</v>
      </c>
      <c r="J1822" s="162"/>
      <c r="L1822" s="164"/>
      <c r="M1822" s="165"/>
      <c r="Q1822" s="166"/>
      <c r="T1822" s="163"/>
    </row>
    <row r="1823" ht="15.75" customHeight="1">
      <c r="A1823" s="130">
        <v>81049.0</v>
      </c>
      <c r="D1823" s="162"/>
      <c r="E1823" s="162"/>
      <c r="F1823" s="162"/>
      <c r="G1823" s="162"/>
      <c r="I1823" s="162">
        <v>19.505599999999998</v>
      </c>
      <c r="J1823" s="162"/>
      <c r="L1823" s="164"/>
      <c r="M1823" s="165"/>
      <c r="Q1823" s="166"/>
      <c r="T1823" s="163"/>
    </row>
    <row r="1824" ht="15.75" customHeight="1">
      <c r="A1824" s="130">
        <v>81050.0</v>
      </c>
      <c r="D1824" s="162"/>
      <c r="E1824" s="162"/>
      <c r="F1824" s="162"/>
      <c r="G1824" s="162"/>
      <c r="I1824" s="162">
        <v>19.505599999999998</v>
      </c>
      <c r="J1824" s="162"/>
      <c r="L1824" s="164"/>
      <c r="M1824" s="165"/>
      <c r="Q1824" s="166"/>
      <c r="T1824" s="163"/>
    </row>
    <row r="1825" ht="15.75" customHeight="1">
      <c r="A1825" s="130">
        <v>81051.0</v>
      </c>
      <c r="D1825" s="162"/>
      <c r="E1825" s="162"/>
      <c r="F1825" s="162"/>
      <c r="G1825" s="162"/>
      <c r="I1825" s="162">
        <v>13.2264</v>
      </c>
      <c r="J1825" s="162"/>
      <c r="L1825" s="164"/>
      <c r="M1825" s="165"/>
      <c r="Q1825" s="166"/>
      <c r="T1825" s="163"/>
    </row>
    <row r="1826" ht="15.75" customHeight="1">
      <c r="A1826" s="130">
        <v>81052.0</v>
      </c>
      <c r="D1826" s="162"/>
      <c r="E1826" s="162"/>
      <c r="F1826" s="162"/>
      <c r="G1826" s="162"/>
      <c r="I1826" s="162">
        <v>13.2264</v>
      </c>
      <c r="J1826" s="162"/>
      <c r="L1826" s="164"/>
      <c r="M1826" s="165"/>
      <c r="Q1826" s="166"/>
      <c r="T1826" s="163"/>
    </row>
    <row r="1827" ht="15.75" customHeight="1">
      <c r="A1827" s="130">
        <v>81053.0</v>
      </c>
      <c r="D1827" s="162"/>
      <c r="E1827" s="162"/>
      <c r="F1827" s="162"/>
      <c r="G1827" s="162"/>
      <c r="I1827" s="162">
        <v>14.1616</v>
      </c>
      <c r="J1827" s="162"/>
      <c r="L1827" s="164"/>
      <c r="M1827" s="165"/>
      <c r="Q1827" s="166"/>
      <c r="T1827" s="163"/>
    </row>
    <row r="1828" ht="15.75" customHeight="1">
      <c r="A1828" s="130">
        <v>83341.0</v>
      </c>
      <c r="D1828" s="162"/>
      <c r="E1828" s="162"/>
      <c r="F1828" s="162"/>
      <c r="G1828" s="162"/>
      <c r="I1828" s="162">
        <v>26.2524</v>
      </c>
      <c r="J1828" s="162"/>
      <c r="L1828" s="164"/>
      <c r="M1828" s="165"/>
      <c r="Q1828" s="166"/>
      <c r="T1828" s="163"/>
    </row>
    <row r="1829" ht="15.75" customHeight="1">
      <c r="A1829" s="130">
        <v>83342.0</v>
      </c>
      <c r="D1829" s="162"/>
      <c r="E1829" s="162"/>
      <c r="F1829" s="162"/>
      <c r="G1829" s="162"/>
      <c r="I1829" s="162">
        <v>26.2524</v>
      </c>
      <c r="J1829" s="162"/>
      <c r="L1829" s="164"/>
      <c r="M1829" s="165"/>
      <c r="Q1829" s="166"/>
      <c r="T1829" s="163"/>
    </row>
    <row r="1830" ht="15.75" customHeight="1">
      <c r="A1830" s="130">
        <v>83343.0</v>
      </c>
      <c r="D1830" s="162"/>
      <c r="E1830" s="162"/>
      <c r="F1830" s="162"/>
      <c r="G1830" s="162"/>
      <c r="I1830" s="162">
        <v>24.549</v>
      </c>
      <c r="J1830" s="162"/>
      <c r="L1830" s="164"/>
      <c r="M1830" s="165"/>
      <c r="Q1830" s="166"/>
      <c r="T1830" s="163"/>
    </row>
    <row r="1831" ht="15.75" customHeight="1">
      <c r="A1831" s="130">
        <v>83345.0</v>
      </c>
      <c r="D1831" s="162"/>
      <c r="E1831" s="162"/>
      <c r="F1831" s="162"/>
      <c r="G1831" s="162"/>
      <c r="I1831" s="162">
        <v>3.3066</v>
      </c>
      <c r="J1831" s="162"/>
      <c r="L1831" s="164"/>
      <c r="M1831" s="165"/>
      <c r="Q1831" s="166"/>
      <c r="T1831" s="163"/>
    </row>
    <row r="1832" ht="15.75" customHeight="1">
      <c r="A1832" s="130">
        <v>83351.0</v>
      </c>
      <c r="D1832" s="162"/>
      <c r="E1832" s="162"/>
      <c r="F1832" s="162"/>
      <c r="G1832" s="162"/>
      <c r="I1832" s="162">
        <v>13.326600000000001</v>
      </c>
      <c r="J1832" s="162"/>
      <c r="L1832" s="164"/>
      <c r="M1832" s="165"/>
      <c r="Q1832" s="166"/>
      <c r="T1832" s="163"/>
    </row>
    <row r="1833" ht="15.75" customHeight="1">
      <c r="A1833" s="130">
        <v>83352.0</v>
      </c>
      <c r="D1833" s="162"/>
      <c r="E1833" s="162"/>
      <c r="F1833" s="162"/>
      <c r="G1833" s="162"/>
      <c r="I1833" s="162">
        <v>18.002599999999997</v>
      </c>
      <c r="J1833" s="162"/>
      <c r="L1833" s="164"/>
      <c r="M1833" s="165"/>
      <c r="Q1833" s="166"/>
      <c r="T1833" s="163"/>
    </row>
    <row r="1834" ht="15.75" customHeight="1">
      <c r="A1834" s="130">
        <v>83353.0</v>
      </c>
      <c r="D1834" s="162"/>
      <c r="E1834" s="162"/>
      <c r="F1834" s="162"/>
      <c r="G1834" s="162"/>
      <c r="I1834" s="162">
        <v>13.326600000000001</v>
      </c>
      <c r="J1834" s="162"/>
      <c r="L1834" s="164"/>
      <c r="M1834" s="165"/>
      <c r="Q1834" s="166"/>
      <c r="T1834" s="163"/>
    </row>
    <row r="1835" ht="15.75" customHeight="1">
      <c r="A1835" s="130">
        <v>83354.0</v>
      </c>
      <c r="D1835" s="162"/>
      <c r="E1835" s="162"/>
      <c r="F1835" s="162"/>
      <c r="G1835" s="162"/>
      <c r="I1835" s="162">
        <v>17.6352</v>
      </c>
      <c r="J1835" s="162"/>
      <c r="L1835" s="164"/>
      <c r="M1835" s="165"/>
      <c r="Q1835" s="166"/>
      <c r="T1835" s="163"/>
    </row>
    <row r="1836" ht="15.75" customHeight="1">
      <c r="A1836" s="130">
        <v>83355.0</v>
      </c>
      <c r="D1836" s="162"/>
      <c r="E1836" s="162"/>
      <c r="F1836" s="162"/>
      <c r="G1836" s="162"/>
      <c r="I1836" s="162">
        <v>13.527</v>
      </c>
      <c r="J1836" s="162"/>
      <c r="L1836" s="164"/>
      <c r="M1836" s="165"/>
      <c r="Q1836" s="166"/>
      <c r="T1836" s="163"/>
    </row>
    <row r="1837" ht="15.75" customHeight="1">
      <c r="A1837" s="130">
        <v>83356.0</v>
      </c>
      <c r="D1837" s="162"/>
      <c r="E1837" s="162"/>
      <c r="F1837" s="162"/>
      <c r="G1837" s="162"/>
      <c r="I1837" s="162">
        <v>8.1496</v>
      </c>
      <c r="J1837" s="162"/>
      <c r="L1837" s="164"/>
      <c r="M1837" s="165"/>
      <c r="Q1837" s="166"/>
      <c r="T1837" s="163"/>
    </row>
    <row r="1838" ht="15.75" customHeight="1">
      <c r="A1838" s="130">
        <v>83357.0</v>
      </c>
      <c r="D1838" s="162"/>
      <c r="E1838" s="162"/>
      <c r="F1838" s="162"/>
      <c r="G1838" s="162"/>
      <c r="I1838" s="162">
        <v>9.6526</v>
      </c>
      <c r="J1838" s="162"/>
      <c r="L1838" s="164"/>
      <c r="M1838" s="165"/>
      <c r="Q1838" s="166"/>
      <c r="T1838" s="163"/>
    </row>
    <row r="1839" ht="15.75" customHeight="1">
      <c r="A1839" s="130">
        <v>83358.0</v>
      </c>
      <c r="D1839" s="162"/>
      <c r="E1839" s="162"/>
      <c r="F1839" s="162"/>
      <c r="G1839" s="162"/>
      <c r="I1839" s="162">
        <v>6.4796</v>
      </c>
      <c r="J1839" s="162"/>
      <c r="L1839" s="164"/>
      <c r="M1839" s="165"/>
      <c r="Q1839" s="166"/>
      <c r="T1839" s="163"/>
    </row>
    <row r="1840" ht="15.75" customHeight="1">
      <c r="A1840" s="130">
        <v>83359.0</v>
      </c>
      <c r="D1840" s="162"/>
      <c r="E1840" s="162"/>
      <c r="F1840" s="162"/>
      <c r="G1840" s="162"/>
      <c r="I1840" s="162">
        <v>8.650599999999999</v>
      </c>
      <c r="J1840" s="162"/>
      <c r="L1840" s="164"/>
      <c r="M1840" s="165"/>
      <c r="Q1840" s="166"/>
      <c r="T1840" s="163"/>
    </row>
    <row r="1841" ht="15.75" customHeight="1">
      <c r="A1841" s="130">
        <v>83360.0</v>
      </c>
      <c r="D1841" s="162"/>
      <c r="E1841" s="162"/>
      <c r="F1841" s="162"/>
      <c r="G1841" s="162"/>
      <c r="I1841" s="162">
        <v>6.4796</v>
      </c>
      <c r="J1841" s="162"/>
      <c r="L1841" s="164"/>
      <c r="M1841" s="165"/>
      <c r="Q1841" s="166"/>
      <c r="T1841" s="163"/>
    </row>
    <row r="1842" ht="15.75" customHeight="1">
      <c r="A1842" s="130">
        <v>83366.0</v>
      </c>
      <c r="D1842" s="162"/>
      <c r="E1842" s="162"/>
      <c r="F1842" s="162"/>
      <c r="G1842" s="162"/>
      <c r="I1842" s="162">
        <v>15.9986</v>
      </c>
      <c r="J1842" s="162"/>
      <c r="L1842" s="164"/>
      <c r="M1842" s="165"/>
      <c r="Q1842" s="166"/>
      <c r="T1842" s="163"/>
    </row>
    <row r="1843" ht="15.75" customHeight="1">
      <c r="A1843" s="130">
        <v>83367.0</v>
      </c>
      <c r="D1843" s="162"/>
      <c r="E1843" s="162"/>
      <c r="F1843" s="162"/>
      <c r="G1843" s="162"/>
      <c r="I1843" s="162">
        <v>15.9986</v>
      </c>
      <c r="J1843" s="162"/>
      <c r="L1843" s="164"/>
      <c r="M1843" s="165"/>
      <c r="Q1843" s="166"/>
      <c r="T1843" s="163"/>
    </row>
    <row r="1844" ht="15.75" customHeight="1">
      <c r="A1844" s="130">
        <v>83367.0</v>
      </c>
      <c r="D1844" s="162"/>
      <c r="E1844" s="162"/>
      <c r="F1844" s="162"/>
      <c r="G1844" s="162"/>
      <c r="I1844" s="162">
        <v>15.9986</v>
      </c>
      <c r="J1844" s="162"/>
      <c r="L1844" s="164"/>
      <c r="M1844" s="165"/>
      <c r="Q1844" s="166"/>
      <c r="T1844" s="163"/>
    </row>
    <row r="1845" ht="15.75" customHeight="1">
      <c r="A1845" s="130">
        <v>83368.0</v>
      </c>
      <c r="D1845" s="162"/>
      <c r="E1845" s="162"/>
      <c r="F1845" s="162"/>
      <c r="G1845" s="162"/>
      <c r="I1845" s="162">
        <v>15.9986</v>
      </c>
      <c r="J1845" s="162"/>
      <c r="L1845" s="164"/>
      <c r="M1845" s="165"/>
      <c r="Q1845" s="166"/>
      <c r="T1845" s="163"/>
    </row>
    <row r="1846" ht="15.75" customHeight="1">
      <c r="A1846" s="130">
        <v>83368.0</v>
      </c>
      <c r="D1846" s="162"/>
      <c r="E1846" s="162"/>
      <c r="F1846" s="162"/>
      <c r="G1846" s="162"/>
      <c r="I1846" s="162">
        <v>18.703999999999997</v>
      </c>
      <c r="J1846" s="162"/>
      <c r="L1846" s="164"/>
      <c r="M1846" s="165"/>
      <c r="Q1846" s="166"/>
      <c r="T1846" s="163"/>
    </row>
    <row r="1847" ht="15.75" customHeight="1">
      <c r="A1847" s="130">
        <v>83369.0</v>
      </c>
      <c r="D1847" s="162"/>
      <c r="E1847" s="162"/>
      <c r="F1847" s="162"/>
      <c r="G1847" s="162"/>
      <c r="I1847" s="162">
        <v>15.330599999999999</v>
      </c>
      <c r="J1847" s="162"/>
      <c r="L1847" s="164"/>
      <c r="M1847" s="165"/>
      <c r="Q1847" s="166"/>
      <c r="T1847" s="163"/>
    </row>
    <row r="1848" ht="15.75" customHeight="1">
      <c r="A1848" s="130">
        <v>83370.0</v>
      </c>
      <c r="D1848" s="162"/>
      <c r="E1848" s="162"/>
      <c r="F1848" s="162"/>
      <c r="G1848" s="162"/>
      <c r="I1848" s="162">
        <v>9.3186</v>
      </c>
      <c r="J1848" s="162"/>
      <c r="L1848" s="164"/>
      <c r="M1848" s="165"/>
      <c r="Q1848" s="166"/>
      <c r="T1848" s="163"/>
    </row>
    <row r="1849" ht="15.75" customHeight="1">
      <c r="A1849" s="130">
        <v>83371.0</v>
      </c>
      <c r="D1849" s="162"/>
      <c r="E1849" s="162"/>
      <c r="F1849" s="162"/>
      <c r="G1849" s="162"/>
      <c r="I1849" s="162">
        <v>13.9946</v>
      </c>
      <c r="J1849" s="162"/>
      <c r="L1849" s="164"/>
      <c r="M1849" s="165"/>
      <c r="Q1849" s="166"/>
      <c r="T1849" s="163"/>
    </row>
    <row r="1850" ht="15.75" customHeight="1">
      <c r="A1850" s="130">
        <v>83381.0</v>
      </c>
      <c r="D1850" s="162"/>
      <c r="E1850" s="162"/>
      <c r="F1850" s="162"/>
      <c r="G1850" s="162"/>
      <c r="I1850" s="162">
        <v>11.3226</v>
      </c>
      <c r="J1850" s="162"/>
      <c r="L1850" s="164"/>
      <c r="M1850" s="165"/>
      <c r="Q1850" s="166"/>
      <c r="T1850" s="163"/>
    </row>
    <row r="1851" ht="15.75" customHeight="1">
      <c r="A1851" s="130">
        <v>83383.0</v>
      </c>
      <c r="D1851" s="162"/>
      <c r="E1851" s="162"/>
      <c r="F1851" s="162"/>
      <c r="G1851" s="162"/>
      <c r="I1851" s="162">
        <v>11.3226</v>
      </c>
      <c r="J1851" s="162"/>
      <c r="L1851" s="164"/>
      <c r="M1851" s="165"/>
      <c r="Q1851" s="166"/>
      <c r="T1851" s="163"/>
    </row>
    <row r="1852" ht="15.75" customHeight="1">
      <c r="A1852" s="130">
        <v>83384.0</v>
      </c>
      <c r="D1852" s="162"/>
      <c r="E1852" s="162"/>
      <c r="F1852" s="162"/>
      <c r="G1852" s="162"/>
      <c r="I1852" s="162">
        <v>10.888399999999999</v>
      </c>
      <c r="J1852" s="162"/>
      <c r="L1852" s="164"/>
      <c r="M1852" s="165"/>
      <c r="Q1852" s="166"/>
      <c r="T1852" s="163"/>
    </row>
    <row r="1853" ht="15.75" customHeight="1">
      <c r="A1853" s="130">
        <v>83384.0</v>
      </c>
      <c r="D1853" s="162"/>
      <c r="E1853" s="162"/>
      <c r="F1853" s="162"/>
      <c r="G1853" s="162"/>
      <c r="I1853" s="162">
        <v>10.888399999999999</v>
      </c>
      <c r="J1853" s="162"/>
      <c r="L1853" s="164"/>
      <c r="M1853" s="165"/>
      <c r="Q1853" s="166"/>
      <c r="T1853" s="163"/>
    </row>
    <row r="1854" ht="15.75" customHeight="1">
      <c r="A1854" s="130">
        <v>83384.0</v>
      </c>
      <c r="D1854" s="162"/>
      <c r="E1854" s="162"/>
      <c r="F1854" s="162"/>
      <c r="G1854" s="162"/>
      <c r="I1854" s="162">
        <v>10.888399999999999</v>
      </c>
      <c r="J1854" s="162"/>
      <c r="L1854" s="164"/>
      <c r="M1854" s="165"/>
      <c r="Q1854" s="166"/>
      <c r="T1854" s="163"/>
    </row>
    <row r="1855" ht="15.75" customHeight="1">
      <c r="A1855" s="130">
        <v>83384.0</v>
      </c>
      <c r="D1855" s="162"/>
      <c r="E1855" s="162"/>
      <c r="F1855" s="162"/>
      <c r="G1855" s="162"/>
      <c r="I1855" s="162">
        <v>10.888399999999999</v>
      </c>
      <c r="J1855" s="162"/>
      <c r="L1855" s="164"/>
      <c r="M1855" s="165"/>
      <c r="Q1855" s="166"/>
      <c r="T1855" s="163"/>
    </row>
    <row r="1856" ht="15.75" customHeight="1">
      <c r="A1856" s="130">
        <v>83384.0</v>
      </c>
      <c r="D1856" s="162"/>
      <c r="E1856" s="162"/>
      <c r="F1856" s="162"/>
      <c r="G1856" s="162"/>
      <c r="I1856" s="162">
        <v>11.3226</v>
      </c>
      <c r="J1856" s="162"/>
      <c r="L1856" s="164"/>
      <c r="M1856" s="165"/>
      <c r="Q1856" s="166"/>
      <c r="T1856" s="163"/>
    </row>
    <row r="1857" ht="15.75" customHeight="1">
      <c r="A1857" s="130">
        <v>83384.0</v>
      </c>
      <c r="D1857" s="162"/>
      <c r="E1857" s="162"/>
      <c r="F1857" s="162"/>
      <c r="G1857" s="162"/>
      <c r="I1857" s="162">
        <v>11.3226</v>
      </c>
      <c r="J1857" s="162"/>
      <c r="L1857" s="164"/>
      <c r="M1857" s="165"/>
      <c r="Q1857" s="166"/>
      <c r="T1857" s="163"/>
    </row>
    <row r="1858" ht="15.75" customHeight="1">
      <c r="A1858" s="130">
        <v>83384.0</v>
      </c>
      <c r="D1858" s="162"/>
      <c r="E1858" s="162"/>
      <c r="F1858" s="162"/>
      <c r="G1858" s="162"/>
      <c r="I1858" s="162">
        <v>11.3226</v>
      </c>
      <c r="J1858" s="162"/>
      <c r="L1858" s="164"/>
      <c r="M1858" s="165"/>
      <c r="Q1858" s="166"/>
      <c r="T1858" s="163"/>
    </row>
    <row r="1859" ht="15.75" customHeight="1">
      <c r="A1859" s="130">
        <v>83384.0</v>
      </c>
      <c r="D1859" s="162"/>
      <c r="E1859" s="162"/>
      <c r="F1859" s="162"/>
      <c r="G1859" s="162"/>
      <c r="I1859" s="162">
        <v>11.3226</v>
      </c>
      <c r="J1859" s="162"/>
      <c r="L1859" s="164"/>
      <c r="M1859" s="165"/>
      <c r="Q1859" s="166"/>
      <c r="T1859" s="163"/>
    </row>
    <row r="1860" ht="15.75" customHeight="1">
      <c r="A1860" s="130">
        <v>83384.0</v>
      </c>
      <c r="D1860" s="162"/>
      <c r="E1860" s="162"/>
      <c r="F1860" s="162"/>
      <c r="G1860" s="162"/>
      <c r="I1860" s="162">
        <v>11.3226</v>
      </c>
      <c r="J1860" s="162"/>
      <c r="L1860" s="164"/>
      <c r="M1860" s="165"/>
      <c r="Q1860" s="166"/>
      <c r="T1860" s="163"/>
    </row>
    <row r="1861" ht="15.75" customHeight="1">
      <c r="A1861" s="130">
        <v>83384.0</v>
      </c>
      <c r="D1861" s="162"/>
      <c r="E1861" s="162"/>
      <c r="F1861" s="162"/>
      <c r="G1861" s="162"/>
      <c r="I1861" s="162">
        <v>11.3226</v>
      </c>
      <c r="J1861" s="162"/>
      <c r="L1861" s="164"/>
      <c r="M1861" s="165"/>
      <c r="Q1861" s="166"/>
      <c r="T1861" s="163"/>
    </row>
    <row r="1862" ht="15.75" customHeight="1">
      <c r="A1862" s="130">
        <v>83384.0</v>
      </c>
      <c r="D1862" s="162"/>
      <c r="E1862" s="162"/>
      <c r="F1862" s="162"/>
      <c r="G1862" s="162"/>
      <c r="I1862" s="162">
        <v>11.3226</v>
      </c>
      <c r="J1862" s="162"/>
      <c r="L1862" s="164"/>
      <c r="M1862" s="165"/>
      <c r="Q1862" s="166"/>
      <c r="T1862" s="163"/>
    </row>
    <row r="1863" ht="15.75" customHeight="1">
      <c r="A1863" s="130">
        <v>83384.0</v>
      </c>
      <c r="D1863" s="162"/>
      <c r="E1863" s="162"/>
      <c r="F1863" s="162"/>
      <c r="G1863" s="162"/>
      <c r="I1863" s="162">
        <v>11.3226</v>
      </c>
      <c r="J1863" s="162"/>
      <c r="L1863" s="164"/>
      <c r="M1863" s="165"/>
      <c r="Q1863" s="166"/>
      <c r="T1863" s="163"/>
    </row>
    <row r="1864" ht="15.75" customHeight="1">
      <c r="A1864" s="130">
        <v>83385.0</v>
      </c>
      <c r="D1864" s="162"/>
      <c r="E1864" s="162"/>
      <c r="F1864" s="162"/>
      <c r="G1864" s="162"/>
      <c r="I1864" s="162">
        <v>10.888399999999999</v>
      </c>
      <c r="J1864" s="162"/>
      <c r="L1864" s="164"/>
      <c r="M1864" s="165"/>
      <c r="Q1864" s="166"/>
      <c r="T1864" s="163"/>
    </row>
    <row r="1865" ht="15.75" customHeight="1">
      <c r="A1865" s="130">
        <v>83386.0</v>
      </c>
      <c r="D1865" s="162"/>
      <c r="E1865" s="162"/>
      <c r="F1865" s="162"/>
      <c r="G1865" s="162"/>
      <c r="I1865" s="162">
        <v>11.3226</v>
      </c>
      <c r="J1865" s="162"/>
      <c r="L1865" s="164"/>
      <c r="M1865" s="165"/>
      <c r="Q1865" s="166"/>
      <c r="T1865" s="163"/>
    </row>
    <row r="1866" ht="15.75" customHeight="1">
      <c r="A1866" s="130">
        <v>83387.0</v>
      </c>
      <c r="D1866" s="162"/>
      <c r="E1866" s="162"/>
      <c r="F1866" s="162"/>
      <c r="G1866" s="162"/>
      <c r="I1866" s="162">
        <v>6.446199999999999</v>
      </c>
      <c r="J1866" s="162"/>
      <c r="L1866" s="164"/>
      <c r="M1866" s="165"/>
      <c r="Q1866" s="166"/>
      <c r="T1866" s="163"/>
    </row>
    <row r="1867" ht="15.75" customHeight="1">
      <c r="A1867" s="130">
        <v>83388.0</v>
      </c>
      <c r="D1867" s="162"/>
      <c r="E1867" s="162"/>
      <c r="F1867" s="162"/>
      <c r="G1867" s="162"/>
      <c r="I1867" s="162">
        <v>6.446199999999999</v>
      </c>
      <c r="J1867" s="162"/>
      <c r="L1867" s="164"/>
      <c r="M1867" s="165"/>
      <c r="Q1867" s="166"/>
      <c r="T1867" s="163"/>
    </row>
    <row r="1868" ht="15.75" customHeight="1">
      <c r="A1868" s="130">
        <v>83391.0</v>
      </c>
      <c r="D1868" s="162"/>
      <c r="E1868" s="162"/>
      <c r="F1868" s="162"/>
      <c r="G1868" s="162"/>
      <c r="I1868" s="162">
        <v>7.114199999999999</v>
      </c>
      <c r="J1868" s="162"/>
      <c r="L1868" s="164"/>
      <c r="M1868" s="165"/>
      <c r="Q1868" s="166"/>
      <c r="T1868" s="163"/>
    </row>
    <row r="1869" ht="15.75" customHeight="1">
      <c r="A1869" s="130">
        <v>83392.0</v>
      </c>
      <c r="D1869" s="162"/>
      <c r="E1869" s="162"/>
      <c r="F1869" s="162"/>
      <c r="G1869" s="162"/>
      <c r="I1869" s="162">
        <v>7.114199999999999</v>
      </c>
      <c r="J1869" s="162"/>
      <c r="L1869" s="164"/>
      <c r="M1869" s="165"/>
      <c r="Q1869" s="166"/>
      <c r="T1869" s="163"/>
    </row>
    <row r="1870" ht="15.75" customHeight="1">
      <c r="A1870" s="130">
        <v>83441.0</v>
      </c>
      <c r="D1870" s="162"/>
      <c r="E1870" s="162"/>
      <c r="F1870" s="162"/>
      <c r="G1870" s="162"/>
      <c r="I1870" s="162">
        <v>10.9886</v>
      </c>
      <c r="J1870" s="162"/>
      <c r="L1870" s="164"/>
      <c r="M1870" s="165"/>
      <c r="Q1870" s="166"/>
      <c r="T1870" s="163"/>
    </row>
    <row r="1871" ht="15.75" customHeight="1">
      <c r="A1871" s="130">
        <v>83444.0</v>
      </c>
      <c r="D1871" s="162"/>
      <c r="E1871" s="162"/>
      <c r="F1871" s="162"/>
      <c r="G1871" s="162"/>
      <c r="I1871" s="162">
        <v>9.5858</v>
      </c>
      <c r="J1871" s="162"/>
      <c r="L1871" s="164"/>
      <c r="M1871" s="165"/>
      <c r="Q1871" s="166"/>
      <c r="T1871" s="163"/>
    </row>
    <row r="1872" ht="15.75" customHeight="1">
      <c r="A1872" s="130">
        <v>83449.0</v>
      </c>
      <c r="D1872" s="162"/>
      <c r="E1872" s="162"/>
      <c r="F1872" s="162"/>
      <c r="G1872" s="162"/>
      <c r="I1872" s="162">
        <v>12.5918</v>
      </c>
      <c r="J1872" s="162"/>
      <c r="L1872" s="164"/>
      <c r="M1872" s="165"/>
      <c r="Q1872" s="166"/>
      <c r="T1872" s="163"/>
    </row>
    <row r="1873" ht="15.75" customHeight="1">
      <c r="A1873" s="130">
        <v>83450.0</v>
      </c>
      <c r="D1873" s="162"/>
      <c r="E1873" s="162"/>
      <c r="F1873" s="162"/>
      <c r="G1873" s="162"/>
      <c r="I1873" s="162">
        <v>8.517</v>
      </c>
      <c r="J1873" s="162"/>
      <c r="L1873" s="164"/>
      <c r="M1873" s="165"/>
      <c r="Q1873" s="166"/>
      <c r="T1873" s="163"/>
    </row>
    <row r="1874" ht="15.75" customHeight="1">
      <c r="A1874" s="130">
        <v>83451.0</v>
      </c>
      <c r="D1874" s="162"/>
      <c r="E1874" s="162"/>
      <c r="F1874" s="162"/>
      <c r="G1874" s="162"/>
      <c r="I1874" s="162">
        <v>11.4562</v>
      </c>
      <c r="J1874" s="162"/>
      <c r="L1874" s="164"/>
      <c r="M1874" s="165"/>
      <c r="Q1874" s="166"/>
      <c r="T1874" s="163"/>
    </row>
    <row r="1875" ht="15.75" customHeight="1">
      <c r="A1875" s="130">
        <v>83530.0</v>
      </c>
      <c r="D1875" s="162"/>
      <c r="E1875" s="162"/>
      <c r="F1875" s="162"/>
      <c r="G1875" s="162"/>
      <c r="I1875" s="162">
        <v>8.8844</v>
      </c>
      <c r="J1875" s="162"/>
      <c r="L1875" s="164"/>
      <c r="M1875" s="165"/>
      <c r="Q1875" s="166"/>
      <c r="T1875" s="163"/>
    </row>
    <row r="1876" ht="15.75" customHeight="1">
      <c r="A1876" s="130">
        <v>83532.0</v>
      </c>
      <c r="D1876" s="162"/>
      <c r="E1876" s="162"/>
      <c r="F1876" s="162"/>
      <c r="G1876" s="162"/>
      <c r="I1876" s="162">
        <v>8.8844</v>
      </c>
      <c r="J1876" s="162"/>
      <c r="L1876" s="164"/>
      <c r="M1876" s="165"/>
      <c r="Q1876" s="166"/>
      <c r="T1876" s="163"/>
    </row>
    <row r="1877" ht="15.75" customHeight="1">
      <c r="A1877" s="130">
        <v>83533.0</v>
      </c>
      <c r="D1877" s="162"/>
      <c r="E1877" s="162"/>
      <c r="F1877" s="162"/>
      <c r="G1877" s="162"/>
      <c r="I1877" s="162">
        <v>9.9198</v>
      </c>
      <c r="J1877" s="162"/>
      <c r="L1877" s="164"/>
      <c r="M1877" s="165"/>
      <c r="Q1877" s="166"/>
      <c r="T1877" s="163"/>
    </row>
    <row r="1878" ht="15.75" customHeight="1">
      <c r="A1878" s="130">
        <v>83534.0</v>
      </c>
      <c r="D1878" s="162"/>
      <c r="E1878" s="162"/>
      <c r="F1878" s="162"/>
      <c r="G1878" s="162"/>
      <c r="I1878" s="162">
        <v>10.3874</v>
      </c>
      <c r="J1878" s="162"/>
      <c r="L1878" s="164"/>
      <c r="M1878" s="165"/>
      <c r="Q1878" s="166"/>
      <c r="T1878" s="163"/>
    </row>
    <row r="1879" ht="15.75" customHeight="1">
      <c r="A1879" s="130">
        <v>83535.0</v>
      </c>
      <c r="D1879" s="162"/>
      <c r="E1879" s="162"/>
      <c r="F1879" s="162"/>
      <c r="G1879" s="162"/>
      <c r="I1879" s="162">
        <v>10.3874</v>
      </c>
      <c r="J1879" s="162"/>
      <c r="L1879" s="164"/>
      <c r="M1879" s="165"/>
      <c r="Q1879" s="166"/>
      <c r="T1879" s="163"/>
    </row>
    <row r="1880" ht="15.75" customHeight="1">
      <c r="A1880" s="130">
        <v>83536.0</v>
      </c>
      <c r="D1880" s="162"/>
      <c r="E1880" s="162"/>
      <c r="F1880" s="162"/>
      <c r="G1880" s="162"/>
      <c r="I1880" s="162">
        <v>13.693999999999999</v>
      </c>
      <c r="J1880" s="162"/>
      <c r="L1880" s="164"/>
      <c r="M1880" s="165"/>
      <c r="Q1880" s="166"/>
      <c r="T1880" s="163"/>
    </row>
    <row r="1881" ht="15.75" customHeight="1">
      <c r="A1881" s="130">
        <v>83537.0</v>
      </c>
      <c r="D1881" s="162"/>
      <c r="E1881" s="162"/>
      <c r="F1881" s="162"/>
      <c r="G1881" s="162"/>
      <c r="I1881" s="162">
        <v>13.693999999999999</v>
      </c>
      <c r="J1881" s="162"/>
      <c r="L1881" s="164"/>
      <c r="M1881" s="165"/>
      <c r="Q1881" s="166"/>
      <c r="T1881" s="163"/>
    </row>
    <row r="1882" ht="15.75" customHeight="1">
      <c r="A1882" s="130">
        <v>83538.0</v>
      </c>
      <c r="D1882" s="162"/>
      <c r="E1882" s="162"/>
      <c r="F1882" s="162"/>
      <c r="G1882" s="162"/>
      <c r="I1882" s="162">
        <v>13.693999999999999</v>
      </c>
      <c r="J1882" s="162"/>
      <c r="L1882" s="164"/>
      <c r="M1882" s="165"/>
      <c r="Q1882" s="166"/>
      <c r="T1882" s="163"/>
    </row>
    <row r="1883" ht="15.75" customHeight="1">
      <c r="A1883" s="130">
        <v>83541.0</v>
      </c>
      <c r="D1883" s="162"/>
      <c r="E1883" s="162"/>
      <c r="F1883" s="162"/>
      <c r="G1883" s="162"/>
      <c r="I1883" s="162">
        <v>7.2478</v>
      </c>
      <c r="J1883" s="162"/>
      <c r="L1883" s="164"/>
      <c r="M1883" s="165"/>
      <c r="Q1883" s="166"/>
      <c r="T1883" s="163"/>
    </row>
    <row r="1884" ht="15.75" customHeight="1">
      <c r="A1884" s="130">
        <v>83544.0</v>
      </c>
      <c r="D1884" s="162"/>
      <c r="E1884" s="162"/>
      <c r="F1884" s="162"/>
      <c r="G1884" s="162"/>
      <c r="I1884" s="162">
        <v>4.776199999999999</v>
      </c>
      <c r="J1884" s="162"/>
      <c r="L1884" s="164"/>
      <c r="M1884" s="165"/>
      <c r="Q1884" s="166"/>
      <c r="T1884" s="163"/>
    </row>
    <row r="1885" ht="15.75" customHeight="1">
      <c r="A1885" s="130">
        <v>83545.0</v>
      </c>
      <c r="D1885" s="162"/>
      <c r="E1885" s="162"/>
      <c r="F1885" s="162"/>
      <c r="G1885" s="162"/>
      <c r="I1885" s="162">
        <v>7.381399999999999</v>
      </c>
      <c r="J1885" s="162"/>
      <c r="L1885" s="164"/>
      <c r="M1885" s="165"/>
      <c r="Q1885" s="166"/>
      <c r="T1885" s="163"/>
    </row>
    <row r="1886" ht="15.75" customHeight="1">
      <c r="A1886" s="130">
        <v>83560.0</v>
      </c>
      <c r="D1886" s="162"/>
      <c r="E1886" s="162"/>
      <c r="F1886" s="162"/>
      <c r="G1886" s="162"/>
      <c r="I1886" s="162">
        <v>46.292399999999994</v>
      </c>
      <c r="J1886" s="162"/>
      <c r="L1886" s="164"/>
      <c r="M1886" s="165"/>
      <c r="Q1886" s="166"/>
      <c r="T1886" s="163"/>
    </row>
    <row r="1887" ht="15.75" customHeight="1">
      <c r="A1887" s="130">
        <v>83561.0</v>
      </c>
      <c r="D1887" s="162"/>
      <c r="E1887" s="162"/>
      <c r="F1887" s="162"/>
      <c r="G1887" s="162"/>
      <c r="I1887" s="162">
        <v>31.028599999999997</v>
      </c>
      <c r="J1887" s="162"/>
      <c r="L1887" s="164"/>
      <c r="M1887" s="165"/>
      <c r="Q1887" s="166"/>
      <c r="T1887" s="163"/>
    </row>
    <row r="1888" ht="15.75" customHeight="1">
      <c r="A1888" s="130">
        <v>83562.0</v>
      </c>
      <c r="D1888" s="162"/>
      <c r="E1888" s="162"/>
      <c r="F1888" s="162"/>
      <c r="G1888" s="162"/>
      <c r="I1888" s="162">
        <v>21.877</v>
      </c>
      <c r="J1888" s="162"/>
      <c r="L1888" s="164"/>
      <c r="M1888" s="165"/>
      <c r="Q1888" s="166"/>
      <c r="T1888" s="163"/>
    </row>
    <row r="1889" ht="15.75" customHeight="1">
      <c r="A1889" s="130">
        <v>83563.0</v>
      </c>
      <c r="D1889" s="162"/>
      <c r="E1889" s="162"/>
      <c r="F1889" s="162"/>
      <c r="G1889" s="162"/>
      <c r="I1889" s="162">
        <v>16.466199999999997</v>
      </c>
      <c r="J1889" s="162"/>
      <c r="L1889" s="164"/>
      <c r="M1889" s="165"/>
      <c r="Q1889" s="166"/>
      <c r="T1889" s="163"/>
    </row>
    <row r="1890" ht="15.75" customHeight="1">
      <c r="A1890" s="130">
        <v>83565.0</v>
      </c>
      <c r="D1890" s="162"/>
      <c r="E1890" s="162"/>
      <c r="F1890" s="162"/>
      <c r="G1890" s="162"/>
      <c r="I1890" s="162">
        <v>46.292399999999994</v>
      </c>
      <c r="J1890" s="162"/>
      <c r="L1890" s="164"/>
      <c r="M1890" s="165"/>
      <c r="Q1890" s="166"/>
      <c r="T1890" s="163"/>
    </row>
    <row r="1891" ht="15.75" customHeight="1">
      <c r="A1891" s="130">
        <v>83566.0</v>
      </c>
      <c r="D1891" s="162"/>
      <c r="E1891" s="162"/>
      <c r="F1891" s="162"/>
      <c r="G1891" s="162"/>
      <c r="I1891" s="162">
        <v>31.028599999999997</v>
      </c>
      <c r="J1891" s="162"/>
      <c r="L1891" s="164"/>
      <c r="M1891" s="165"/>
      <c r="Q1891" s="166"/>
      <c r="T1891" s="163"/>
    </row>
    <row r="1892" ht="15.75" customHeight="1">
      <c r="A1892" s="130">
        <v>83567.0</v>
      </c>
      <c r="D1892" s="162"/>
      <c r="E1892" s="162"/>
      <c r="F1892" s="162"/>
      <c r="G1892" s="162"/>
      <c r="I1892" s="162">
        <v>20.641199999999998</v>
      </c>
      <c r="J1892" s="162"/>
      <c r="L1892" s="164"/>
      <c r="M1892" s="165"/>
      <c r="Q1892" s="166"/>
      <c r="T1892" s="163"/>
    </row>
    <row r="1893" ht="15.75" customHeight="1">
      <c r="A1893" s="130">
        <v>83568.0</v>
      </c>
      <c r="D1893" s="162"/>
      <c r="E1893" s="162"/>
      <c r="F1893" s="162"/>
      <c r="G1893" s="162"/>
      <c r="I1893" s="162">
        <v>16.466199999999997</v>
      </c>
      <c r="J1893" s="162"/>
      <c r="L1893" s="164"/>
      <c r="M1893" s="165"/>
      <c r="Q1893" s="166"/>
      <c r="T1893" s="163"/>
    </row>
    <row r="1894" ht="15.75" customHeight="1">
      <c r="A1894" s="130">
        <v>83580.0</v>
      </c>
      <c r="D1894" s="162"/>
      <c r="E1894" s="162"/>
      <c r="F1894" s="162"/>
      <c r="G1894" s="162"/>
      <c r="I1894" s="162">
        <v>5.0434</v>
      </c>
      <c r="J1894" s="162"/>
      <c r="L1894" s="164"/>
      <c r="M1894" s="165"/>
      <c r="Q1894" s="166"/>
      <c r="T1894" s="163"/>
    </row>
    <row r="1895" ht="15.75" customHeight="1">
      <c r="A1895" s="130">
        <v>83582.0</v>
      </c>
      <c r="D1895" s="162"/>
      <c r="E1895" s="162"/>
      <c r="F1895" s="162"/>
      <c r="G1895" s="162"/>
      <c r="I1895" s="162">
        <v>5.0434</v>
      </c>
      <c r="J1895" s="162"/>
      <c r="L1895" s="164"/>
      <c r="M1895" s="165"/>
      <c r="Q1895" s="166"/>
      <c r="T1895" s="163"/>
    </row>
    <row r="1896" ht="15.75" customHeight="1">
      <c r="A1896" s="130">
        <v>83583.0</v>
      </c>
      <c r="D1896" s="162"/>
      <c r="E1896" s="162"/>
      <c r="F1896" s="162"/>
      <c r="G1896" s="162"/>
      <c r="I1896" s="162">
        <v>5.0434</v>
      </c>
      <c r="J1896" s="162"/>
      <c r="L1896" s="164"/>
      <c r="M1896" s="165"/>
      <c r="Q1896" s="166"/>
      <c r="T1896" s="163"/>
    </row>
    <row r="1897" ht="15.75" customHeight="1">
      <c r="A1897" s="130">
        <v>83631.0</v>
      </c>
      <c r="D1897" s="162"/>
      <c r="E1897" s="162"/>
      <c r="F1897" s="162"/>
      <c r="G1897" s="162"/>
      <c r="I1897" s="162">
        <v>36.038599999999995</v>
      </c>
      <c r="J1897" s="162"/>
      <c r="L1897" s="164"/>
      <c r="M1897" s="165"/>
      <c r="Q1897" s="166"/>
      <c r="T1897" s="163"/>
    </row>
    <row r="1898" ht="15.75" customHeight="1">
      <c r="A1898" s="130">
        <v>83632.0</v>
      </c>
      <c r="D1898" s="162"/>
      <c r="E1898" s="162"/>
      <c r="F1898" s="162"/>
      <c r="G1898" s="162"/>
      <c r="I1898" s="162">
        <v>20.507599999999996</v>
      </c>
      <c r="J1898" s="162"/>
      <c r="L1898" s="164"/>
      <c r="M1898" s="165"/>
      <c r="Q1898" s="166"/>
      <c r="T1898" s="163"/>
    </row>
    <row r="1899" ht="15.75" customHeight="1">
      <c r="A1899" s="130">
        <v>83633.0</v>
      </c>
      <c r="D1899" s="162"/>
      <c r="E1899" s="162"/>
      <c r="F1899" s="162"/>
      <c r="G1899" s="162"/>
      <c r="I1899" s="162">
        <v>46.6598</v>
      </c>
      <c r="J1899" s="162"/>
      <c r="L1899" s="164"/>
      <c r="M1899" s="165"/>
      <c r="Q1899" s="166"/>
      <c r="T1899" s="163"/>
    </row>
    <row r="1900" ht="15.75" customHeight="1">
      <c r="A1900" s="130">
        <v>83633.0</v>
      </c>
      <c r="D1900" s="162"/>
      <c r="E1900" s="162"/>
      <c r="F1900" s="162"/>
      <c r="G1900" s="162"/>
      <c r="I1900" s="162">
        <v>46.6598</v>
      </c>
      <c r="J1900" s="162"/>
      <c r="L1900" s="164"/>
      <c r="M1900" s="165"/>
      <c r="Q1900" s="166"/>
      <c r="T1900" s="163"/>
    </row>
    <row r="1901" ht="15.75" customHeight="1">
      <c r="A1901" s="130">
        <v>83634.0</v>
      </c>
      <c r="D1901" s="162"/>
      <c r="E1901" s="162"/>
      <c r="F1901" s="162"/>
      <c r="G1901" s="162"/>
      <c r="I1901" s="162">
        <v>28.757399999999997</v>
      </c>
      <c r="J1901" s="162"/>
      <c r="L1901" s="164"/>
      <c r="M1901" s="165"/>
      <c r="Q1901" s="166"/>
      <c r="T1901" s="163"/>
    </row>
    <row r="1902" ht="15.75" customHeight="1">
      <c r="A1902" s="130">
        <v>83635.0</v>
      </c>
      <c r="D1902" s="162"/>
      <c r="E1902" s="162"/>
      <c r="F1902" s="162"/>
      <c r="G1902" s="162"/>
      <c r="I1902" s="162">
        <v>20.908399999999997</v>
      </c>
      <c r="J1902" s="162"/>
      <c r="L1902" s="164"/>
      <c r="M1902" s="165"/>
      <c r="Q1902" s="166"/>
      <c r="T1902" s="163"/>
    </row>
    <row r="1903" ht="15.75" customHeight="1">
      <c r="A1903" s="130">
        <v>83635.0</v>
      </c>
      <c r="D1903" s="162"/>
      <c r="E1903" s="162"/>
      <c r="F1903" s="162"/>
      <c r="G1903" s="162"/>
      <c r="I1903" s="162">
        <v>20.908399999999997</v>
      </c>
      <c r="J1903" s="162"/>
      <c r="L1903" s="164"/>
      <c r="M1903" s="165"/>
      <c r="Q1903" s="166"/>
      <c r="T1903" s="163"/>
    </row>
    <row r="1904" ht="15.75" customHeight="1">
      <c r="A1904" s="130">
        <v>83636.0</v>
      </c>
      <c r="D1904" s="162"/>
      <c r="E1904" s="162"/>
      <c r="F1904" s="162"/>
      <c r="G1904" s="162"/>
      <c r="I1904" s="162">
        <v>18.6706</v>
      </c>
      <c r="J1904" s="162"/>
      <c r="L1904" s="164"/>
      <c r="M1904" s="165"/>
      <c r="Q1904" s="166"/>
      <c r="T1904" s="163"/>
    </row>
    <row r="1905" ht="15.75" customHeight="1">
      <c r="A1905" s="130">
        <v>83637.0</v>
      </c>
      <c r="D1905" s="162"/>
      <c r="E1905" s="162"/>
      <c r="F1905" s="162"/>
      <c r="G1905" s="162"/>
      <c r="I1905" s="162">
        <v>46.6598</v>
      </c>
      <c r="J1905" s="162"/>
      <c r="L1905" s="164"/>
      <c r="M1905" s="165"/>
      <c r="Q1905" s="166"/>
      <c r="T1905" s="163"/>
    </row>
    <row r="1906" ht="15.75" customHeight="1">
      <c r="A1906" s="130">
        <v>83638.0</v>
      </c>
      <c r="D1906" s="162"/>
      <c r="E1906" s="162"/>
      <c r="F1906" s="162"/>
      <c r="G1906" s="162"/>
      <c r="I1906" s="162">
        <v>28.757399999999997</v>
      </c>
      <c r="J1906" s="162"/>
      <c r="L1906" s="164"/>
      <c r="M1906" s="165"/>
      <c r="Q1906" s="166"/>
      <c r="T1906" s="163"/>
    </row>
    <row r="1907" ht="15.75" customHeight="1">
      <c r="A1907" s="130">
        <v>83639.0</v>
      </c>
      <c r="D1907" s="162"/>
      <c r="E1907" s="162"/>
      <c r="F1907" s="162"/>
      <c r="G1907" s="162"/>
      <c r="I1907" s="162">
        <v>20.908399999999997</v>
      </c>
      <c r="J1907" s="162"/>
      <c r="L1907" s="164"/>
      <c r="M1907" s="165"/>
      <c r="Q1907" s="166"/>
      <c r="T1907" s="163"/>
    </row>
    <row r="1908" ht="15.75" customHeight="1">
      <c r="A1908" s="130">
        <v>83640.0</v>
      </c>
      <c r="D1908" s="162"/>
      <c r="E1908" s="162"/>
      <c r="F1908" s="162"/>
      <c r="G1908" s="162"/>
      <c r="I1908" s="162">
        <v>18.6706</v>
      </c>
      <c r="J1908" s="162"/>
      <c r="L1908" s="164"/>
      <c r="M1908" s="165"/>
      <c r="Q1908" s="166"/>
      <c r="T1908" s="163"/>
    </row>
    <row r="1909" ht="15.75" customHeight="1">
      <c r="A1909" s="130">
        <v>83641.0</v>
      </c>
      <c r="D1909" s="162"/>
      <c r="E1909" s="162"/>
      <c r="F1909" s="162"/>
      <c r="G1909" s="162"/>
      <c r="I1909" s="162">
        <v>42.9524</v>
      </c>
      <c r="J1909" s="162"/>
      <c r="L1909" s="164"/>
      <c r="M1909" s="165"/>
      <c r="Q1909" s="166"/>
      <c r="T1909" s="163"/>
    </row>
    <row r="1910" ht="15.75" customHeight="1">
      <c r="A1910" s="130">
        <v>83642.0</v>
      </c>
      <c r="D1910" s="162"/>
      <c r="E1910" s="162"/>
      <c r="F1910" s="162"/>
      <c r="G1910" s="162"/>
      <c r="I1910" s="162">
        <v>30.360599999999998</v>
      </c>
      <c r="J1910" s="162"/>
      <c r="L1910" s="164"/>
      <c r="M1910" s="165"/>
      <c r="Q1910" s="166"/>
      <c r="T1910" s="163"/>
    </row>
    <row r="1911" ht="15.75" customHeight="1">
      <c r="A1911" s="130">
        <v>83643.0</v>
      </c>
      <c r="D1911" s="162"/>
      <c r="E1911" s="162"/>
      <c r="F1911" s="162"/>
      <c r="G1911" s="162"/>
      <c r="I1911" s="162">
        <v>18.369999999999997</v>
      </c>
      <c r="J1911" s="162"/>
      <c r="L1911" s="164"/>
      <c r="M1911" s="165"/>
      <c r="Q1911" s="166"/>
      <c r="T1911" s="163"/>
    </row>
    <row r="1912" ht="15.75" customHeight="1">
      <c r="A1912" s="130">
        <v>83645.0</v>
      </c>
      <c r="D1912" s="162"/>
      <c r="E1912" s="162"/>
      <c r="F1912" s="162"/>
      <c r="G1912" s="162"/>
      <c r="I1912" s="162">
        <v>16.1322</v>
      </c>
      <c r="J1912" s="162"/>
      <c r="L1912" s="164"/>
      <c r="M1912" s="165"/>
      <c r="Q1912" s="166"/>
      <c r="T1912" s="163"/>
    </row>
    <row r="1913" ht="15.75" customHeight="1">
      <c r="A1913" s="130">
        <v>83646.0</v>
      </c>
      <c r="D1913" s="162"/>
      <c r="E1913" s="162"/>
      <c r="F1913" s="162"/>
      <c r="G1913" s="162"/>
      <c r="I1913" s="162">
        <v>17.267799999999998</v>
      </c>
      <c r="J1913" s="162"/>
      <c r="L1913" s="164"/>
      <c r="M1913" s="165"/>
      <c r="Q1913" s="166"/>
      <c r="T1913" s="163"/>
    </row>
    <row r="1914" ht="15.75" customHeight="1">
      <c r="A1914" s="130">
        <v>83648.0</v>
      </c>
      <c r="D1914" s="162"/>
      <c r="E1914" s="162"/>
      <c r="F1914" s="162"/>
      <c r="G1914" s="162"/>
      <c r="I1914" s="162">
        <v>11.1556</v>
      </c>
      <c r="J1914" s="162"/>
      <c r="L1914" s="164"/>
      <c r="M1914" s="165"/>
      <c r="Q1914" s="166"/>
      <c r="T1914" s="163"/>
    </row>
    <row r="1915" ht="15.75" customHeight="1">
      <c r="A1915" s="130">
        <v>83651.0</v>
      </c>
      <c r="D1915" s="162"/>
      <c r="E1915" s="162"/>
      <c r="F1915" s="162"/>
      <c r="G1915" s="162"/>
      <c r="I1915" s="162">
        <v>17.267799999999998</v>
      </c>
      <c r="J1915" s="162"/>
      <c r="L1915" s="164"/>
      <c r="M1915" s="165"/>
      <c r="Q1915" s="166"/>
      <c r="T1915" s="163"/>
    </row>
    <row r="1916" ht="15.75" customHeight="1">
      <c r="A1916" s="130">
        <v>83652.0</v>
      </c>
      <c r="D1916" s="162"/>
      <c r="E1916" s="162"/>
      <c r="F1916" s="162"/>
      <c r="G1916" s="162"/>
      <c r="I1916" s="162">
        <v>17.267799999999998</v>
      </c>
      <c r="J1916" s="162"/>
      <c r="L1916" s="164"/>
      <c r="M1916" s="165"/>
      <c r="Q1916" s="166"/>
      <c r="T1916" s="163"/>
    </row>
    <row r="1917" ht="15.75" customHeight="1">
      <c r="A1917" s="130">
        <v>83654.0</v>
      </c>
      <c r="D1917" s="162"/>
      <c r="E1917" s="162"/>
      <c r="F1917" s="162"/>
      <c r="G1917" s="162"/>
      <c r="I1917" s="162">
        <v>13.326600000000001</v>
      </c>
      <c r="J1917" s="162"/>
      <c r="L1917" s="164"/>
      <c r="M1917" s="165"/>
      <c r="Q1917" s="166"/>
      <c r="T1917" s="163"/>
    </row>
    <row r="1918" ht="15.75" customHeight="1">
      <c r="A1918" s="130">
        <v>83655.0</v>
      </c>
      <c r="D1918" s="162"/>
      <c r="E1918" s="162"/>
      <c r="F1918" s="162"/>
      <c r="G1918" s="162"/>
      <c r="I1918" s="162">
        <v>13.326600000000001</v>
      </c>
      <c r="J1918" s="162"/>
      <c r="L1918" s="164"/>
      <c r="M1918" s="165"/>
      <c r="Q1918" s="166"/>
      <c r="T1918" s="163"/>
    </row>
    <row r="1919" ht="15.75" customHeight="1">
      <c r="A1919" s="130">
        <v>83656.0</v>
      </c>
      <c r="D1919" s="162"/>
      <c r="E1919" s="162"/>
      <c r="F1919" s="162"/>
      <c r="G1919" s="162"/>
      <c r="I1919" s="162">
        <v>16.2992</v>
      </c>
      <c r="J1919" s="162"/>
      <c r="L1919" s="164"/>
      <c r="M1919" s="165"/>
      <c r="Q1919" s="166"/>
      <c r="T1919" s="163"/>
    </row>
    <row r="1920" ht="15.75" customHeight="1">
      <c r="A1920" s="130">
        <v>83657.0</v>
      </c>
      <c r="D1920" s="162"/>
      <c r="E1920" s="162"/>
      <c r="F1920" s="162"/>
      <c r="G1920" s="162"/>
      <c r="I1920" s="162">
        <v>16.2992</v>
      </c>
      <c r="J1920" s="162"/>
      <c r="L1920" s="164"/>
      <c r="M1920" s="165"/>
      <c r="Q1920" s="166"/>
      <c r="T1920" s="163"/>
    </row>
    <row r="1921" ht="15.75" customHeight="1">
      <c r="A1921" s="130">
        <v>83658.0</v>
      </c>
      <c r="D1921" s="162"/>
      <c r="E1921" s="162"/>
      <c r="F1921" s="162"/>
      <c r="G1921" s="162"/>
      <c r="I1921" s="162">
        <v>15.798200000000001</v>
      </c>
      <c r="J1921" s="162"/>
      <c r="L1921" s="164"/>
      <c r="M1921" s="165"/>
      <c r="Q1921" s="166"/>
      <c r="T1921" s="163"/>
    </row>
    <row r="1922" ht="15.75" customHeight="1">
      <c r="A1922" s="130">
        <v>83659.0</v>
      </c>
      <c r="D1922" s="162"/>
      <c r="E1922" s="162"/>
      <c r="F1922" s="162"/>
      <c r="G1922" s="162"/>
      <c r="I1922" s="162">
        <v>13.0594</v>
      </c>
      <c r="J1922" s="162"/>
      <c r="L1922" s="164"/>
      <c r="M1922" s="165"/>
      <c r="Q1922" s="166"/>
      <c r="T1922" s="163"/>
    </row>
    <row r="1923" ht="15.75" customHeight="1">
      <c r="A1923" s="130">
        <v>83660.0</v>
      </c>
      <c r="D1923" s="162"/>
      <c r="E1923" s="162"/>
      <c r="F1923" s="162"/>
      <c r="G1923" s="162"/>
      <c r="I1923" s="162">
        <v>13.0594</v>
      </c>
      <c r="J1923" s="162"/>
      <c r="L1923" s="164"/>
      <c r="M1923" s="165"/>
      <c r="Q1923" s="166"/>
      <c r="T1923" s="163"/>
    </row>
    <row r="1924" ht="15.75" customHeight="1">
      <c r="A1924" s="130">
        <v>83662.0</v>
      </c>
      <c r="D1924" s="162"/>
      <c r="E1924" s="162"/>
      <c r="F1924" s="162"/>
      <c r="G1924" s="162"/>
      <c r="I1924" s="162">
        <v>6.4128</v>
      </c>
      <c r="J1924" s="162"/>
      <c r="L1924" s="164"/>
      <c r="M1924" s="165"/>
      <c r="Q1924" s="166"/>
      <c r="T1924" s="163"/>
    </row>
    <row r="1925" ht="15.75" customHeight="1">
      <c r="A1925" s="130">
        <v>83663.0</v>
      </c>
      <c r="D1925" s="162"/>
      <c r="E1925" s="162"/>
      <c r="F1925" s="162"/>
      <c r="G1925" s="162"/>
      <c r="I1925" s="162">
        <v>6.4128</v>
      </c>
      <c r="J1925" s="162"/>
      <c r="L1925" s="164"/>
      <c r="M1925" s="165"/>
      <c r="Q1925" s="166"/>
      <c r="T1925" s="163"/>
    </row>
    <row r="1926" ht="15.75" customHeight="1">
      <c r="A1926" s="130">
        <v>83664.0</v>
      </c>
      <c r="D1926" s="162"/>
      <c r="E1926" s="162"/>
      <c r="F1926" s="162"/>
      <c r="G1926" s="162"/>
      <c r="I1926" s="162">
        <v>6.1456</v>
      </c>
      <c r="J1926" s="162"/>
      <c r="L1926" s="164"/>
      <c r="M1926" s="165"/>
      <c r="Q1926" s="166"/>
      <c r="T1926" s="163"/>
    </row>
    <row r="1927" ht="15.75" customHeight="1">
      <c r="A1927" s="130">
        <v>83667.0</v>
      </c>
      <c r="D1927" s="162"/>
      <c r="E1927" s="162"/>
      <c r="F1927" s="162"/>
      <c r="G1927" s="162"/>
      <c r="I1927" s="162">
        <v>7.949199999999999</v>
      </c>
      <c r="J1927" s="162"/>
      <c r="L1927" s="164"/>
      <c r="M1927" s="165"/>
      <c r="Q1927" s="166"/>
      <c r="T1927" s="163"/>
    </row>
    <row r="1928" ht="15.75" customHeight="1">
      <c r="A1928" s="130">
        <v>83669.0</v>
      </c>
      <c r="D1928" s="162"/>
      <c r="E1928" s="162"/>
      <c r="F1928" s="162"/>
      <c r="G1928" s="162"/>
      <c r="I1928" s="162">
        <v>10.4208</v>
      </c>
      <c r="J1928" s="162"/>
      <c r="L1928" s="164"/>
      <c r="M1928" s="165"/>
      <c r="Q1928" s="166"/>
      <c r="T1928" s="163"/>
    </row>
    <row r="1929" ht="15.75" customHeight="1">
      <c r="A1929" s="130">
        <v>83673.0</v>
      </c>
      <c r="D1929" s="162"/>
      <c r="E1929" s="162"/>
      <c r="F1929" s="162"/>
      <c r="G1929" s="162"/>
      <c r="I1929" s="162">
        <v>10.5878</v>
      </c>
      <c r="J1929" s="162"/>
      <c r="L1929" s="164"/>
      <c r="M1929" s="165"/>
      <c r="Q1929" s="166"/>
      <c r="T1929" s="163"/>
    </row>
    <row r="1930" ht="15.75" customHeight="1">
      <c r="A1930" s="130">
        <v>83674.0</v>
      </c>
      <c r="D1930" s="162"/>
      <c r="E1930" s="162"/>
      <c r="F1930" s="162"/>
      <c r="G1930" s="162"/>
      <c r="I1930" s="162">
        <v>11.222399999999999</v>
      </c>
      <c r="J1930" s="162"/>
      <c r="L1930" s="164"/>
      <c r="M1930" s="165"/>
      <c r="Q1930" s="166"/>
      <c r="T1930" s="163"/>
    </row>
    <row r="1931" ht="15.75" customHeight="1">
      <c r="A1931" s="130">
        <v>83675.0</v>
      </c>
      <c r="D1931" s="162"/>
      <c r="E1931" s="162"/>
      <c r="F1931" s="162"/>
      <c r="G1931" s="162"/>
      <c r="I1931" s="162">
        <v>11.222399999999999</v>
      </c>
      <c r="J1931" s="162"/>
      <c r="L1931" s="164"/>
      <c r="M1931" s="165"/>
      <c r="Q1931" s="166"/>
      <c r="T1931" s="163"/>
    </row>
    <row r="1932" ht="15.75" customHeight="1">
      <c r="A1932" s="130">
        <v>83676.0</v>
      </c>
      <c r="D1932" s="162"/>
      <c r="E1932" s="162"/>
      <c r="F1932" s="162"/>
      <c r="G1932" s="162"/>
      <c r="I1932" s="162">
        <v>11.222399999999999</v>
      </c>
      <c r="J1932" s="162"/>
      <c r="L1932" s="164"/>
      <c r="M1932" s="165"/>
      <c r="Q1932" s="166"/>
      <c r="T1932" s="163"/>
    </row>
    <row r="1933" ht="15.75" customHeight="1">
      <c r="A1933" s="130">
        <v>83677.0</v>
      </c>
      <c r="D1933" s="162"/>
      <c r="E1933" s="162"/>
      <c r="F1933" s="162"/>
      <c r="G1933" s="162"/>
      <c r="I1933" s="162">
        <v>11.222399999999999</v>
      </c>
      <c r="J1933" s="162"/>
      <c r="L1933" s="164"/>
      <c r="M1933" s="165"/>
      <c r="Q1933" s="166"/>
      <c r="T1933" s="163"/>
    </row>
    <row r="1934" ht="15.75" customHeight="1">
      <c r="A1934" s="130">
        <v>83678.0</v>
      </c>
      <c r="D1934" s="162"/>
      <c r="E1934" s="162"/>
      <c r="F1934" s="162"/>
      <c r="G1934" s="162"/>
      <c r="I1934" s="162">
        <v>8.850999999999999</v>
      </c>
      <c r="J1934" s="162"/>
      <c r="L1934" s="164"/>
      <c r="M1934" s="165"/>
      <c r="Q1934" s="166"/>
      <c r="T1934" s="163"/>
    </row>
    <row r="1935" ht="15.75" customHeight="1">
      <c r="A1935" s="130">
        <v>83679.0</v>
      </c>
      <c r="D1935" s="162"/>
      <c r="E1935" s="162"/>
      <c r="F1935" s="162"/>
      <c r="G1935" s="162"/>
      <c r="I1935" s="162">
        <v>9.3854</v>
      </c>
      <c r="J1935" s="162"/>
      <c r="L1935" s="164"/>
      <c r="M1935" s="165"/>
      <c r="Q1935" s="166"/>
      <c r="T1935" s="163"/>
    </row>
    <row r="1936" ht="15.75" customHeight="1">
      <c r="A1936" s="130">
        <v>83680.0</v>
      </c>
      <c r="D1936" s="162"/>
      <c r="E1936" s="162"/>
      <c r="F1936" s="162"/>
      <c r="G1936" s="162"/>
      <c r="I1936" s="162">
        <v>9.3854</v>
      </c>
      <c r="J1936" s="162"/>
      <c r="L1936" s="164"/>
      <c r="M1936" s="165"/>
      <c r="Q1936" s="166"/>
      <c r="T1936" s="163"/>
    </row>
    <row r="1937" ht="15.75" customHeight="1">
      <c r="A1937" s="130">
        <v>83681.0</v>
      </c>
      <c r="D1937" s="162"/>
      <c r="E1937" s="162"/>
      <c r="F1937" s="162"/>
      <c r="G1937" s="162"/>
      <c r="I1937" s="162">
        <v>8.850999999999999</v>
      </c>
      <c r="J1937" s="162"/>
      <c r="L1937" s="164"/>
      <c r="M1937" s="165"/>
      <c r="Q1937" s="166"/>
      <c r="T1937" s="163"/>
    </row>
    <row r="1938" ht="15.75" customHeight="1">
      <c r="A1938" s="130">
        <v>83682.0</v>
      </c>
      <c r="D1938" s="162"/>
      <c r="E1938" s="162"/>
      <c r="F1938" s="162"/>
      <c r="G1938" s="162"/>
      <c r="I1938" s="162">
        <v>9.3854</v>
      </c>
      <c r="J1938" s="162"/>
      <c r="L1938" s="164"/>
      <c r="M1938" s="165"/>
      <c r="Q1938" s="166"/>
      <c r="T1938" s="163"/>
    </row>
    <row r="1939" ht="15.75" customHeight="1">
      <c r="A1939" s="130">
        <v>83683.0</v>
      </c>
      <c r="D1939" s="162"/>
      <c r="E1939" s="162"/>
      <c r="F1939" s="162"/>
      <c r="G1939" s="162"/>
      <c r="I1939" s="162">
        <v>12.4916</v>
      </c>
      <c r="J1939" s="162"/>
      <c r="L1939" s="164"/>
      <c r="M1939" s="165"/>
      <c r="Q1939" s="166"/>
      <c r="T1939" s="163"/>
    </row>
    <row r="1940" ht="15.75" customHeight="1">
      <c r="A1940" s="130">
        <v>83683.0</v>
      </c>
      <c r="D1940" s="162"/>
      <c r="E1940" s="162"/>
      <c r="F1940" s="162"/>
      <c r="G1940" s="162"/>
      <c r="I1940" s="162">
        <v>12.4916</v>
      </c>
      <c r="J1940" s="162"/>
      <c r="L1940" s="164"/>
      <c r="M1940" s="165"/>
      <c r="Q1940" s="166"/>
      <c r="T1940" s="163"/>
    </row>
    <row r="1941" ht="15.75" customHeight="1">
      <c r="A1941" s="130">
        <v>83683.0</v>
      </c>
      <c r="D1941" s="162"/>
      <c r="E1941" s="162"/>
      <c r="F1941" s="162"/>
      <c r="G1941" s="162"/>
      <c r="I1941" s="162">
        <v>13.1262</v>
      </c>
      <c r="J1941" s="162"/>
      <c r="L1941" s="164"/>
      <c r="M1941" s="165"/>
      <c r="Q1941" s="166"/>
      <c r="T1941" s="163"/>
    </row>
    <row r="1942" ht="15.75" customHeight="1">
      <c r="A1942" s="130">
        <v>83698.0</v>
      </c>
      <c r="D1942" s="162"/>
      <c r="E1942" s="162"/>
      <c r="F1942" s="162"/>
      <c r="G1942" s="162"/>
      <c r="I1942" s="162">
        <v>8.650599999999999</v>
      </c>
      <c r="J1942" s="162"/>
      <c r="L1942" s="164"/>
      <c r="M1942" s="165"/>
      <c r="Q1942" s="166"/>
      <c r="T1942" s="163"/>
    </row>
    <row r="1943" ht="15.75" customHeight="1">
      <c r="A1943" s="130">
        <v>83702.0</v>
      </c>
      <c r="D1943" s="162"/>
      <c r="E1943" s="162"/>
      <c r="F1943" s="162"/>
      <c r="G1943" s="162"/>
      <c r="I1943" s="162">
        <v>9.8196</v>
      </c>
      <c r="J1943" s="162"/>
      <c r="L1943" s="164"/>
      <c r="M1943" s="165"/>
      <c r="Q1943" s="166"/>
      <c r="T1943" s="163"/>
    </row>
    <row r="1944" ht="15.75" customHeight="1">
      <c r="A1944" s="130">
        <v>83704.0</v>
      </c>
      <c r="D1944" s="162"/>
      <c r="E1944" s="162"/>
      <c r="F1944" s="162"/>
      <c r="G1944" s="162"/>
      <c r="I1944" s="162">
        <v>9.8196</v>
      </c>
      <c r="J1944" s="162"/>
      <c r="L1944" s="164"/>
      <c r="M1944" s="165"/>
      <c r="Q1944" s="166"/>
      <c r="T1944" s="163"/>
    </row>
    <row r="1945" ht="15.75" customHeight="1">
      <c r="A1945" s="130">
        <v>83705.0</v>
      </c>
      <c r="D1945" s="162"/>
      <c r="E1945" s="162"/>
      <c r="F1945" s="162"/>
      <c r="G1945" s="162"/>
      <c r="I1945" s="162">
        <v>11.3226</v>
      </c>
      <c r="J1945" s="162"/>
      <c r="L1945" s="164"/>
      <c r="M1945" s="165"/>
      <c r="Q1945" s="166"/>
      <c r="T1945" s="163"/>
    </row>
    <row r="1946" ht="15.75" customHeight="1">
      <c r="A1946" s="130">
        <v>83706.0</v>
      </c>
      <c r="D1946" s="162"/>
      <c r="E1946" s="162"/>
      <c r="F1946" s="162"/>
      <c r="G1946" s="162"/>
      <c r="I1946" s="162">
        <v>11.3226</v>
      </c>
      <c r="J1946" s="162"/>
      <c r="L1946" s="164"/>
      <c r="M1946" s="165"/>
      <c r="Q1946" s="166"/>
      <c r="T1946" s="163"/>
    </row>
    <row r="1947" ht="15.75" customHeight="1">
      <c r="A1947" s="130">
        <v>83707.0</v>
      </c>
      <c r="D1947" s="162"/>
      <c r="E1947" s="162"/>
      <c r="F1947" s="162"/>
      <c r="G1947" s="162"/>
      <c r="I1947" s="162">
        <v>9.986600000000001</v>
      </c>
      <c r="J1947" s="162"/>
      <c r="L1947" s="164"/>
      <c r="M1947" s="165"/>
      <c r="Q1947" s="166"/>
      <c r="T1947" s="163"/>
    </row>
    <row r="1948" ht="15.75" customHeight="1">
      <c r="A1948" s="130">
        <v>83708.0</v>
      </c>
      <c r="D1948" s="162"/>
      <c r="E1948" s="162"/>
      <c r="F1948" s="162"/>
      <c r="G1948" s="162"/>
      <c r="I1948" s="162">
        <v>9.986600000000001</v>
      </c>
      <c r="J1948" s="162"/>
      <c r="L1948" s="164"/>
      <c r="M1948" s="165"/>
      <c r="Q1948" s="166"/>
      <c r="T1948" s="163"/>
    </row>
    <row r="1949" ht="15.75" customHeight="1">
      <c r="A1949" s="130">
        <v>83709.0</v>
      </c>
      <c r="D1949" s="162"/>
      <c r="E1949" s="162"/>
      <c r="F1949" s="162"/>
      <c r="G1949" s="162"/>
      <c r="I1949" s="162">
        <v>9.986600000000001</v>
      </c>
      <c r="J1949" s="162"/>
      <c r="L1949" s="164"/>
      <c r="M1949" s="165"/>
      <c r="Q1949" s="166"/>
      <c r="T1949" s="163"/>
    </row>
    <row r="1950" ht="15.75" customHeight="1">
      <c r="A1950" s="130">
        <v>83713.0</v>
      </c>
      <c r="D1950" s="162"/>
      <c r="E1950" s="162"/>
      <c r="F1950" s="162"/>
      <c r="G1950" s="162"/>
      <c r="I1950" s="162">
        <v>8.1496</v>
      </c>
      <c r="J1950" s="162"/>
      <c r="L1950" s="164"/>
      <c r="M1950" s="165"/>
      <c r="Q1950" s="166"/>
      <c r="T1950" s="163"/>
    </row>
    <row r="1951" ht="15.75" customHeight="1">
      <c r="A1951" s="130">
        <v>83714.0</v>
      </c>
      <c r="D1951" s="162"/>
      <c r="E1951" s="162"/>
      <c r="F1951" s="162"/>
      <c r="G1951" s="162"/>
      <c r="I1951" s="162">
        <v>7.548399999999999</v>
      </c>
      <c r="J1951" s="162"/>
      <c r="L1951" s="164"/>
      <c r="M1951" s="165"/>
      <c r="Q1951" s="166"/>
      <c r="T1951" s="163"/>
    </row>
    <row r="1952" ht="15.75" customHeight="1">
      <c r="A1952" s="130">
        <v>83715.0</v>
      </c>
      <c r="D1952" s="162"/>
      <c r="E1952" s="162"/>
      <c r="F1952" s="162"/>
      <c r="G1952" s="162"/>
      <c r="I1952" s="162">
        <v>8.1496</v>
      </c>
      <c r="J1952" s="162"/>
      <c r="L1952" s="164"/>
      <c r="M1952" s="165"/>
      <c r="Q1952" s="166"/>
      <c r="T1952" s="163"/>
    </row>
    <row r="1953" ht="15.75" customHeight="1">
      <c r="A1953" s="130">
        <v>83718.0</v>
      </c>
      <c r="D1953" s="162"/>
      <c r="E1953" s="162"/>
      <c r="F1953" s="162"/>
      <c r="G1953" s="162"/>
      <c r="I1953" s="162">
        <v>7.114199999999999</v>
      </c>
      <c r="J1953" s="162"/>
      <c r="L1953" s="164"/>
      <c r="M1953" s="165"/>
      <c r="Q1953" s="166"/>
      <c r="T1953" s="163"/>
    </row>
    <row r="1954" ht="15.75" customHeight="1">
      <c r="A1954" s="130">
        <v>83719.0</v>
      </c>
      <c r="D1954" s="162"/>
      <c r="E1954" s="162"/>
      <c r="F1954" s="162"/>
      <c r="G1954" s="162"/>
      <c r="I1954" s="162">
        <v>7.114199999999999</v>
      </c>
      <c r="J1954" s="162"/>
      <c r="L1954" s="164"/>
      <c r="M1954" s="165"/>
      <c r="Q1954" s="166"/>
      <c r="T1954" s="163"/>
    </row>
    <row r="1955" ht="15.75" customHeight="1">
      <c r="A1955" s="130">
        <v>83720.0</v>
      </c>
      <c r="D1955" s="162"/>
      <c r="E1955" s="162"/>
      <c r="F1955" s="162"/>
      <c r="G1955" s="162"/>
      <c r="I1955" s="162">
        <v>15.063399999999998</v>
      </c>
      <c r="J1955" s="162"/>
      <c r="L1955" s="164"/>
      <c r="M1955" s="165"/>
      <c r="Q1955" s="166"/>
      <c r="T1955" s="163"/>
    </row>
    <row r="1956" ht="15.75" customHeight="1">
      <c r="A1956" s="130">
        <v>83722.0</v>
      </c>
      <c r="D1956" s="162"/>
      <c r="E1956" s="162"/>
      <c r="F1956" s="162"/>
      <c r="G1956" s="162"/>
      <c r="I1956" s="162">
        <v>15.063399999999998</v>
      </c>
      <c r="J1956" s="162"/>
      <c r="L1956" s="164"/>
      <c r="M1956" s="165"/>
      <c r="Q1956" s="166"/>
      <c r="T1956" s="163"/>
    </row>
    <row r="1957" ht="15.75" customHeight="1">
      <c r="A1957" s="130">
        <v>83723.0</v>
      </c>
      <c r="D1957" s="162"/>
      <c r="E1957" s="162"/>
      <c r="F1957" s="162"/>
      <c r="G1957" s="162"/>
      <c r="I1957" s="162">
        <v>15.063399999999998</v>
      </c>
      <c r="J1957" s="162"/>
      <c r="L1957" s="164"/>
      <c r="M1957" s="165"/>
      <c r="Q1957" s="166"/>
      <c r="T1957" s="163"/>
    </row>
    <row r="1958" ht="15.75" customHeight="1">
      <c r="A1958" s="130">
        <v>83725.0</v>
      </c>
      <c r="D1958" s="162"/>
      <c r="E1958" s="162"/>
      <c r="F1958" s="162"/>
      <c r="G1958" s="162"/>
      <c r="I1958" s="162">
        <v>15.063399999999998</v>
      </c>
      <c r="J1958" s="162"/>
      <c r="L1958" s="164"/>
      <c r="M1958" s="165"/>
      <c r="Q1958" s="166"/>
      <c r="T1958" s="163"/>
    </row>
    <row r="1959" ht="15.75" customHeight="1">
      <c r="A1959" s="167">
        <v>83726.0</v>
      </c>
      <c r="D1959" s="162"/>
      <c r="E1959" s="162"/>
      <c r="F1959" s="162"/>
      <c r="G1959" s="162"/>
      <c r="I1959" s="162">
        <v>10.153599999999999</v>
      </c>
      <c r="J1959" s="162"/>
      <c r="L1959" s="164"/>
      <c r="M1959" s="165"/>
      <c r="Q1959" s="166"/>
      <c r="T1959" s="163"/>
    </row>
    <row r="1960" ht="15.75" customHeight="1">
      <c r="A1960" s="130">
        <v>83732.0</v>
      </c>
      <c r="D1960" s="162"/>
      <c r="E1960" s="162"/>
      <c r="F1960" s="162"/>
      <c r="G1960" s="162"/>
      <c r="I1960" s="162">
        <v>8.35</v>
      </c>
      <c r="J1960" s="162"/>
      <c r="L1960" s="164"/>
      <c r="M1960" s="165"/>
      <c r="Q1960" s="166"/>
      <c r="T1960" s="163"/>
    </row>
    <row r="1961" ht="15.75" customHeight="1">
      <c r="A1961" s="130">
        <v>83733.0</v>
      </c>
      <c r="D1961" s="162"/>
      <c r="E1961" s="162"/>
      <c r="F1961" s="162"/>
      <c r="G1961" s="162"/>
      <c r="I1961" s="162">
        <v>8.35</v>
      </c>
      <c r="J1961" s="162"/>
      <c r="L1961" s="164"/>
      <c r="M1961" s="165"/>
      <c r="Q1961" s="166"/>
      <c r="T1961" s="163"/>
    </row>
    <row r="1962" ht="15.75" customHeight="1">
      <c r="A1962" s="130">
        <v>83735.0</v>
      </c>
      <c r="D1962" s="162"/>
      <c r="E1962" s="162"/>
      <c r="F1962" s="162"/>
      <c r="G1962" s="162"/>
      <c r="I1962" s="162">
        <v>7.815599999999999</v>
      </c>
      <c r="J1962" s="162"/>
      <c r="L1962" s="164"/>
      <c r="M1962" s="165"/>
      <c r="Q1962" s="166"/>
      <c r="T1962" s="163"/>
    </row>
    <row r="1963" ht="15.75" customHeight="1">
      <c r="A1963" s="130">
        <v>83736.0</v>
      </c>
      <c r="D1963" s="162"/>
      <c r="E1963" s="162"/>
      <c r="F1963" s="162"/>
      <c r="G1963" s="162"/>
      <c r="I1963" s="162">
        <v>8.35</v>
      </c>
      <c r="J1963" s="162"/>
      <c r="L1963" s="164"/>
      <c r="M1963" s="165"/>
      <c r="Q1963" s="166"/>
      <c r="T1963" s="163"/>
    </row>
    <row r="1964" ht="15.75" customHeight="1">
      <c r="A1964" s="130">
        <v>83737.0</v>
      </c>
      <c r="D1964" s="162"/>
      <c r="E1964" s="162"/>
      <c r="F1964" s="162"/>
      <c r="G1964" s="162"/>
      <c r="I1964" s="162">
        <v>7.815599999999999</v>
      </c>
      <c r="J1964" s="162"/>
      <c r="L1964" s="164"/>
      <c r="M1964" s="165"/>
      <c r="Q1964" s="166"/>
      <c r="T1964" s="163"/>
    </row>
    <row r="1965" ht="15.75" customHeight="1">
      <c r="A1965" s="130">
        <v>83744.0</v>
      </c>
      <c r="D1965" s="162"/>
      <c r="E1965" s="162"/>
      <c r="F1965" s="162"/>
      <c r="G1965" s="162"/>
      <c r="I1965" s="162">
        <v>12.7922</v>
      </c>
      <c r="J1965" s="162"/>
      <c r="L1965" s="164"/>
      <c r="M1965" s="165"/>
      <c r="Q1965" s="166"/>
      <c r="T1965" s="163"/>
    </row>
    <row r="1966" ht="15.75" customHeight="1">
      <c r="A1966" s="130">
        <v>83745.0</v>
      </c>
      <c r="D1966" s="162"/>
      <c r="E1966" s="162"/>
      <c r="F1966" s="162"/>
      <c r="G1966" s="162"/>
      <c r="I1966" s="162">
        <v>12.7922</v>
      </c>
      <c r="J1966" s="162"/>
      <c r="L1966" s="164"/>
      <c r="M1966" s="165"/>
      <c r="Q1966" s="166"/>
      <c r="T1966" s="163"/>
    </row>
    <row r="1967" ht="15.75" customHeight="1">
      <c r="A1967" s="130">
        <v>83746.0</v>
      </c>
      <c r="D1967" s="162"/>
      <c r="E1967" s="162"/>
      <c r="F1967" s="162"/>
      <c r="G1967" s="162"/>
      <c r="I1967" s="162">
        <v>12.190999999999999</v>
      </c>
      <c r="J1967" s="162"/>
      <c r="L1967" s="164"/>
      <c r="M1967" s="165"/>
      <c r="Q1967" s="166"/>
      <c r="T1967" s="163"/>
    </row>
    <row r="1968" ht="15.75" customHeight="1">
      <c r="A1968" s="130">
        <v>83747.0</v>
      </c>
      <c r="D1968" s="162"/>
      <c r="E1968" s="162"/>
      <c r="F1968" s="162"/>
      <c r="G1968" s="162"/>
      <c r="I1968" s="162">
        <v>12.190999999999999</v>
      </c>
      <c r="J1968" s="162"/>
      <c r="L1968" s="164"/>
      <c r="M1968" s="165"/>
      <c r="Q1968" s="166"/>
      <c r="T1968" s="163"/>
    </row>
    <row r="1969" ht="15.75" customHeight="1">
      <c r="A1969" s="130">
        <v>83748.0</v>
      </c>
      <c r="D1969" s="162"/>
      <c r="E1969" s="162"/>
      <c r="F1969" s="162"/>
      <c r="G1969" s="162"/>
      <c r="I1969" s="162">
        <v>9.6192</v>
      </c>
      <c r="J1969" s="162"/>
      <c r="L1969" s="164"/>
      <c r="M1969" s="165"/>
      <c r="Q1969" s="166"/>
      <c r="T1969" s="163"/>
    </row>
    <row r="1970" ht="15.75" customHeight="1">
      <c r="A1970" s="130">
        <v>83749.0</v>
      </c>
      <c r="D1970" s="162"/>
      <c r="E1970" s="162"/>
      <c r="F1970" s="162"/>
      <c r="G1970" s="162"/>
      <c r="I1970" s="162">
        <v>9.6192</v>
      </c>
      <c r="J1970" s="162"/>
      <c r="L1970" s="164"/>
      <c r="M1970" s="165"/>
      <c r="Q1970" s="166"/>
      <c r="T1970" s="163"/>
    </row>
    <row r="1971" ht="15.75" customHeight="1">
      <c r="A1971" s="130">
        <v>83750.0</v>
      </c>
      <c r="D1971" s="162"/>
      <c r="E1971" s="162"/>
      <c r="F1971" s="162"/>
      <c r="G1971" s="162"/>
      <c r="I1971" s="162">
        <v>9.1516</v>
      </c>
      <c r="J1971" s="162"/>
      <c r="L1971" s="164"/>
      <c r="M1971" s="165"/>
      <c r="Q1971" s="166"/>
      <c r="T1971" s="163"/>
    </row>
    <row r="1972" ht="15.75" customHeight="1">
      <c r="A1972" s="130">
        <v>83751.0</v>
      </c>
      <c r="D1972" s="162"/>
      <c r="E1972" s="162"/>
      <c r="F1972" s="162"/>
      <c r="G1972" s="162"/>
      <c r="I1972" s="162">
        <v>9.6192</v>
      </c>
      <c r="J1972" s="162"/>
      <c r="L1972" s="164"/>
      <c r="M1972" s="165"/>
      <c r="Q1972" s="166"/>
      <c r="T1972" s="163"/>
    </row>
    <row r="1973" ht="15.75" customHeight="1">
      <c r="A1973" s="130">
        <v>83752.0</v>
      </c>
      <c r="D1973" s="162"/>
      <c r="E1973" s="162"/>
      <c r="F1973" s="162"/>
      <c r="G1973" s="162"/>
      <c r="I1973" s="162">
        <v>8.984599999999999</v>
      </c>
      <c r="J1973" s="162"/>
      <c r="L1973" s="164"/>
      <c r="M1973" s="165"/>
      <c r="Q1973" s="166"/>
      <c r="T1973" s="163"/>
    </row>
    <row r="1974" ht="15.75" customHeight="1">
      <c r="A1974" s="130">
        <v>83753.0</v>
      </c>
      <c r="D1974" s="162"/>
      <c r="E1974" s="162"/>
      <c r="F1974" s="162"/>
      <c r="G1974" s="162"/>
      <c r="I1974" s="162">
        <v>8.984599999999999</v>
      </c>
      <c r="J1974" s="162"/>
      <c r="L1974" s="164"/>
      <c r="M1974" s="165"/>
      <c r="Q1974" s="166"/>
      <c r="T1974" s="163"/>
    </row>
    <row r="1975" ht="15.75" customHeight="1">
      <c r="A1975" s="130">
        <v>83753.0</v>
      </c>
      <c r="D1975" s="162"/>
      <c r="E1975" s="162"/>
      <c r="F1975" s="162"/>
      <c r="G1975" s="162"/>
      <c r="I1975" s="162">
        <v>9.519</v>
      </c>
      <c r="J1975" s="162"/>
      <c r="L1975" s="164"/>
      <c r="M1975" s="165"/>
      <c r="Q1975" s="166"/>
      <c r="T1975" s="163"/>
    </row>
    <row r="1976" ht="15.75" customHeight="1">
      <c r="A1976" s="130">
        <v>83754.0</v>
      </c>
      <c r="D1976" s="162"/>
      <c r="E1976" s="162"/>
      <c r="F1976" s="162"/>
      <c r="G1976" s="162"/>
      <c r="I1976" s="162">
        <v>8.984599999999999</v>
      </c>
      <c r="J1976" s="162"/>
      <c r="L1976" s="164"/>
      <c r="M1976" s="165"/>
      <c r="Q1976" s="166"/>
      <c r="T1976" s="163"/>
    </row>
    <row r="1977" ht="15.75" customHeight="1">
      <c r="A1977" s="130">
        <v>83754.0</v>
      </c>
      <c r="D1977" s="162"/>
      <c r="E1977" s="162"/>
      <c r="F1977" s="162"/>
      <c r="G1977" s="162"/>
      <c r="I1977" s="162">
        <v>9.519</v>
      </c>
      <c r="J1977" s="162"/>
      <c r="L1977" s="164"/>
      <c r="M1977" s="165"/>
      <c r="Q1977" s="166"/>
      <c r="T1977" s="163"/>
    </row>
    <row r="1978" ht="15.75" customHeight="1">
      <c r="A1978" s="130">
        <v>83755.0</v>
      </c>
      <c r="D1978" s="162"/>
      <c r="E1978" s="162"/>
      <c r="F1978" s="162"/>
      <c r="G1978" s="162"/>
      <c r="I1978" s="162">
        <v>13.36</v>
      </c>
      <c r="J1978" s="162"/>
      <c r="L1978" s="164"/>
      <c r="M1978" s="165"/>
      <c r="Q1978" s="166"/>
      <c r="T1978" s="163"/>
    </row>
    <row r="1979" ht="15.75" customHeight="1">
      <c r="A1979" s="130">
        <v>83756.0</v>
      </c>
      <c r="D1979" s="162"/>
      <c r="E1979" s="162"/>
      <c r="F1979" s="162"/>
      <c r="G1979" s="162"/>
      <c r="I1979" s="162">
        <v>13.36</v>
      </c>
      <c r="J1979" s="162"/>
      <c r="L1979" s="164"/>
      <c r="M1979" s="165"/>
      <c r="Q1979" s="166"/>
      <c r="T1979" s="163"/>
    </row>
    <row r="1980" ht="15.75" customHeight="1">
      <c r="A1980" s="130">
        <v>83757.0</v>
      </c>
      <c r="D1980" s="162"/>
      <c r="E1980" s="162"/>
      <c r="F1980" s="162"/>
      <c r="G1980" s="162"/>
      <c r="I1980" s="162">
        <v>12.5918</v>
      </c>
      <c r="J1980" s="162"/>
      <c r="L1980" s="164"/>
      <c r="M1980" s="165"/>
      <c r="Q1980" s="166"/>
      <c r="T1980" s="163"/>
    </row>
    <row r="1981" ht="15.75" customHeight="1">
      <c r="A1981" s="130">
        <v>83758.0</v>
      </c>
      <c r="D1981" s="162"/>
      <c r="E1981" s="162"/>
      <c r="F1981" s="162"/>
      <c r="G1981" s="162"/>
      <c r="I1981" s="162">
        <v>11.3226</v>
      </c>
      <c r="J1981" s="162"/>
      <c r="L1981" s="164"/>
      <c r="M1981" s="165"/>
      <c r="Q1981" s="166"/>
      <c r="T1981" s="163"/>
    </row>
    <row r="1982" ht="15.75" customHeight="1">
      <c r="A1982" s="130">
        <v>83759.0</v>
      </c>
      <c r="D1982" s="162"/>
      <c r="E1982" s="162"/>
      <c r="F1982" s="162"/>
      <c r="G1982" s="162"/>
      <c r="I1982" s="162">
        <v>11.3226</v>
      </c>
      <c r="J1982" s="162"/>
      <c r="L1982" s="164"/>
      <c r="M1982" s="165"/>
      <c r="Q1982" s="166"/>
      <c r="T1982" s="163"/>
    </row>
    <row r="1983" ht="15.75" customHeight="1">
      <c r="A1983" s="130">
        <v>83760.0</v>
      </c>
      <c r="D1983" s="162"/>
      <c r="E1983" s="162"/>
      <c r="F1983" s="162"/>
      <c r="G1983" s="162"/>
      <c r="I1983" s="162">
        <v>11.3226</v>
      </c>
      <c r="J1983" s="162"/>
      <c r="L1983" s="164"/>
      <c r="M1983" s="165"/>
      <c r="Q1983" s="166"/>
      <c r="T1983" s="163"/>
    </row>
    <row r="1984" ht="15.75" customHeight="1">
      <c r="A1984" s="130">
        <v>83761.0</v>
      </c>
      <c r="D1984" s="162"/>
      <c r="E1984" s="162"/>
      <c r="F1984" s="162"/>
      <c r="G1984" s="162"/>
      <c r="I1984" s="162">
        <v>11.3226</v>
      </c>
      <c r="J1984" s="162"/>
      <c r="L1984" s="164"/>
      <c r="M1984" s="165"/>
      <c r="Q1984" s="166"/>
      <c r="T1984" s="163"/>
    </row>
    <row r="1985" ht="15.75" customHeight="1">
      <c r="A1985" s="130">
        <v>83762.0</v>
      </c>
      <c r="D1985" s="162"/>
      <c r="E1985" s="162"/>
      <c r="F1985" s="162"/>
      <c r="G1985" s="162"/>
      <c r="I1985" s="162">
        <v>11.3226</v>
      </c>
      <c r="J1985" s="162"/>
      <c r="L1985" s="164"/>
      <c r="M1985" s="165"/>
      <c r="Q1985" s="166"/>
      <c r="T1985" s="163"/>
    </row>
    <row r="1986" ht="15.75" customHeight="1">
      <c r="A1986" s="130">
        <v>83763.0</v>
      </c>
      <c r="D1986" s="162"/>
      <c r="E1986" s="162"/>
      <c r="F1986" s="162"/>
      <c r="G1986" s="162"/>
      <c r="I1986" s="162">
        <v>7.6486</v>
      </c>
      <c r="J1986" s="162"/>
      <c r="L1986" s="164"/>
      <c r="M1986" s="165"/>
      <c r="Q1986" s="166"/>
      <c r="T1986" s="163"/>
    </row>
    <row r="1987" ht="15.75" customHeight="1">
      <c r="A1987" s="130">
        <v>83764.0</v>
      </c>
      <c r="D1987" s="162"/>
      <c r="E1987" s="162"/>
      <c r="F1987" s="162"/>
      <c r="G1987" s="162"/>
      <c r="I1987" s="162">
        <v>7.6486</v>
      </c>
      <c r="J1987" s="162"/>
      <c r="L1987" s="164"/>
      <c r="M1987" s="165"/>
      <c r="Q1987" s="166"/>
      <c r="T1987" s="163"/>
    </row>
    <row r="1988" ht="15.75" customHeight="1">
      <c r="A1988" s="130">
        <v>83765.0</v>
      </c>
      <c r="D1988" s="162"/>
      <c r="E1988" s="162"/>
      <c r="F1988" s="162"/>
      <c r="G1988" s="162"/>
      <c r="I1988" s="162">
        <v>7.6486</v>
      </c>
      <c r="J1988" s="162"/>
      <c r="L1988" s="164"/>
      <c r="M1988" s="165"/>
      <c r="Q1988" s="166"/>
      <c r="T1988" s="163"/>
    </row>
    <row r="1989" ht="15.75" customHeight="1">
      <c r="A1989" s="130">
        <v>83766.0</v>
      </c>
      <c r="D1989" s="162"/>
      <c r="E1989" s="162"/>
      <c r="F1989" s="162"/>
      <c r="G1989" s="162"/>
      <c r="I1989" s="162">
        <v>7.6486</v>
      </c>
      <c r="J1989" s="162"/>
      <c r="L1989" s="164"/>
      <c r="M1989" s="165"/>
      <c r="Q1989" s="166"/>
      <c r="T1989" s="163"/>
    </row>
    <row r="1990" ht="15.75" customHeight="1">
      <c r="A1990" s="130">
        <v>83767.0</v>
      </c>
      <c r="D1990" s="162"/>
      <c r="E1990" s="162"/>
      <c r="F1990" s="162"/>
      <c r="G1990" s="162"/>
      <c r="I1990" s="162">
        <v>7.6486</v>
      </c>
      <c r="J1990" s="162"/>
      <c r="L1990" s="164"/>
      <c r="M1990" s="165"/>
      <c r="Q1990" s="166"/>
      <c r="T1990" s="163"/>
    </row>
    <row r="1991" ht="15.75" customHeight="1">
      <c r="A1991" s="130">
        <v>83768.0</v>
      </c>
      <c r="D1991" s="162"/>
      <c r="E1991" s="162"/>
      <c r="F1991" s="162"/>
      <c r="G1991" s="162"/>
      <c r="I1991" s="162">
        <v>6.4796</v>
      </c>
      <c r="J1991" s="162"/>
      <c r="L1991" s="164"/>
      <c r="M1991" s="165"/>
      <c r="Q1991" s="166"/>
      <c r="T1991" s="163"/>
    </row>
    <row r="1992" ht="15.75" customHeight="1">
      <c r="A1992" s="130">
        <v>83768.0</v>
      </c>
      <c r="D1992" s="162"/>
      <c r="E1992" s="162"/>
      <c r="F1992" s="162"/>
      <c r="G1992" s="162"/>
      <c r="I1992" s="162">
        <v>6.4796</v>
      </c>
      <c r="J1992" s="162"/>
      <c r="L1992" s="164"/>
      <c r="M1992" s="165"/>
      <c r="Q1992" s="166"/>
      <c r="T1992" s="163"/>
    </row>
    <row r="1993" ht="15.75" customHeight="1">
      <c r="A1993" s="130">
        <v>83769.0</v>
      </c>
      <c r="D1993" s="162"/>
      <c r="E1993" s="162"/>
      <c r="F1993" s="162"/>
      <c r="G1993" s="162"/>
      <c r="I1993" s="162">
        <v>6.4796</v>
      </c>
      <c r="J1993" s="162"/>
      <c r="L1993" s="164"/>
      <c r="M1993" s="165"/>
      <c r="Q1993" s="166"/>
      <c r="T1993" s="163"/>
    </row>
    <row r="1994" ht="15.75" customHeight="1">
      <c r="A1994" s="130">
        <v>83770.0</v>
      </c>
      <c r="D1994" s="162"/>
      <c r="E1994" s="162"/>
      <c r="F1994" s="162"/>
      <c r="G1994" s="162"/>
      <c r="I1994" s="162">
        <v>6.4796</v>
      </c>
      <c r="J1994" s="162"/>
      <c r="L1994" s="164"/>
      <c r="M1994" s="165"/>
      <c r="Q1994" s="166"/>
      <c r="T1994" s="163"/>
    </row>
    <row r="1995" ht="15.75" customHeight="1">
      <c r="A1995" s="130">
        <v>83772.0</v>
      </c>
      <c r="D1995" s="162"/>
      <c r="E1995" s="162"/>
      <c r="F1995" s="162"/>
      <c r="G1995" s="162"/>
      <c r="I1995" s="162">
        <v>6.4796</v>
      </c>
      <c r="J1995" s="162"/>
      <c r="L1995" s="164"/>
      <c r="M1995" s="165"/>
      <c r="Q1995" s="166"/>
      <c r="T1995" s="163"/>
    </row>
    <row r="1996" ht="15.75" customHeight="1">
      <c r="A1996" s="130">
        <v>83778.0</v>
      </c>
      <c r="D1996" s="162"/>
      <c r="E1996" s="162"/>
      <c r="F1996" s="162"/>
      <c r="G1996" s="162"/>
      <c r="I1996" s="162">
        <v>25.6846</v>
      </c>
      <c r="J1996" s="162"/>
      <c r="L1996" s="164"/>
      <c r="M1996" s="165"/>
      <c r="Q1996" s="166"/>
      <c r="T1996" s="163"/>
    </row>
    <row r="1997" ht="15.75" customHeight="1">
      <c r="A1997" s="130">
        <v>83778.0</v>
      </c>
      <c r="D1997" s="162"/>
      <c r="E1997" s="162"/>
      <c r="F1997" s="162"/>
      <c r="G1997" s="162"/>
      <c r="I1997" s="162">
        <v>25.6846</v>
      </c>
      <c r="J1997" s="162"/>
      <c r="L1997" s="164"/>
      <c r="M1997" s="165"/>
      <c r="Q1997" s="166"/>
      <c r="T1997" s="163"/>
    </row>
    <row r="1998" ht="15.75" customHeight="1">
      <c r="A1998" s="130">
        <v>83779.0</v>
      </c>
      <c r="D1998" s="162"/>
      <c r="E1998" s="162"/>
      <c r="F1998" s="162"/>
      <c r="G1998" s="162"/>
      <c r="I1998" s="162">
        <v>22.211</v>
      </c>
      <c r="J1998" s="162"/>
      <c r="L1998" s="164"/>
      <c r="M1998" s="165"/>
      <c r="Q1998" s="166"/>
      <c r="T1998" s="163"/>
    </row>
    <row r="1999" ht="15.75" customHeight="1">
      <c r="A1999" s="130">
        <v>83779.0</v>
      </c>
      <c r="D1999" s="162"/>
      <c r="E1999" s="162"/>
      <c r="F1999" s="162"/>
      <c r="G1999" s="162"/>
      <c r="I1999" s="162">
        <v>22.211</v>
      </c>
      <c r="J1999" s="162"/>
      <c r="L1999" s="164"/>
      <c r="M1999" s="165"/>
      <c r="Q1999" s="166"/>
      <c r="T1999" s="163"/>
    </row>
    <row r="2000" ht="15.75" customHeight="1">
      <c r="A2000" s="130">
        <v>83780.0</v>
      </c>
      <c r="D2000" s="162"/>
      <c r="E2000" s="162"/>
      <c r="F2000" s="162"/>
      <c r="G2000" s="162"/>
      <c r="I2000" s="162">
        <v>13.326600000000001</v>
      </c>
      <c r="J2000" s="162"/>
      <c r="L2000" s="164"/>
      <c r="M2000" s="165"/>
      <c r="Q2000" s="166"/>
      <c r="T2000" s="163"/>
    </row>
    <row r="2001" ht="15.75" customHeight="1">
      <c r="A2001" s="130">
        <v>83780.0</v>
      </c>
      <c r="D2001" s="162"/>
      <c r="E2001" s="162"/>
      <c r="F2001" s="162"/>
      <c r="G2001" s="162"/>
      <c r="I2001" s="162">
        <v>13.326600000000001</v>
      </c>
      <c r="J2001" s="162"/>
      <c r="L2001" s="164"/>
      <c r="M2001" s="165"/>
      <c r="Q2001" s="166"/>
      <c r="T2001" s="163"/>
    </row>
    <row r="2002" ht="15.75" customHeight="1">
      <c r="A2002" s="130">
        <v>83781.0</v>
      </c>
      <c r="D2002" s="162"/>
      <c r="E2002" s="162"/>
      <c r="F2002" s="162"/>
      <c r="G2002" s="162"/>
      <c r="I2002" s="162">
        <v>15.9986</v>
      </c>
      <c r="J2002" s="162"/>
      <c r="L2002" s="164"/>
      <c r="M2002" s="165"/>
      <c r="Q2002" s="166"/>
      <c r="T2002" s="163"/>
    </row>
    <row r="2003" ht="15.75" customHeight="1">
      <c r="A2003" s="130">
        <v>83781.0</v>
      </c>
      <c r="D2003" s="162"/>
      <c r="E2003" s="162"/>
      <c r="F2003" s="162"/>
      <c r="G2003" s="162"/>
      <c r="I2003" s="162">
        <v>15.9986</v>
      </c>
      <c r="J2003" s="162"/>
      <c r="L2003" s="164"/>
      <c r="M2003" s="165"/>
      <c r="Q2003" s="166"/>
      <c r="T2003" s="163"/>
    </row>
    <row r="2004" ht="15.75" customHeight="1">
      <c r="A2004" s="130">
        <v>83782.0</v>
      </c>
      <c r="D2004" s="162"/>
      <c r="E2004" s="162"/>
      <c r="F2004" s="162"/>
      <c r="G2004" s="162"/>
      <c r="I2004" s="162">
        <v>16.6666</v>
      </c>
      <c r="J2004" s="162"/>
      <c r="L2004" s="164"/>
      <c r="M2004" s="165"/>
      <c r="Q2004" s="166"/>
      <c r="T2004" s="163"/>
    </row>
    <row r="2005" ht="15.75" customHeight="1">
      <c r="A2005" s="130">
        <v>83782.0</v>
      </c>
      <c r="D2005" s="162"/>
      <c r="E2005" s="162"/>
      <c r="F2005" s="162"/>
      <c r="G2005" s="162"/>
      <c r="I2005" s="162">
        <v>16.6666</v>
      </c>
      <c r="J2005" s="162"/>
      <c r="L2005" s="164"/>
      <c r="M2005" s="165"/>
      <c r="Q2005" s="166"/>
      <c r="T2005" s="163"/>
    </row>
    <row r="2006" ht="15.75" customHeight="1">
      <c r="A2006" s="130">
        <v>83782.0</v>
      </c>
      <c r="D2006" s="162"/>
      <c r="E2006" s="162"/>
      <c r="F2006" s="162"/>
      <c r="G2006" s="162"/>
      <c r="I2006" s="162">
        <v>16.6666</v>
      </c>
      <c r="J2006" s="162"/>
      <c r="L2006" s="164"/>
      <c r="M2006" s="165"/>
      <c r="Q2006" s="166"/>
      <c r="T2006" s="163"/>
    </row>
    <row r="2007" ht="15.75" customHeight="1">
      <c r="A2007" s="130">
        <v>83783.0</v>
      </c>
      <c r="D2007" s="162"/>
      <c r="E2007" s="162"/>
      <c r="F2007" s="162"/>
      <c r="G2007" s="162"/>
      <c r="I2007" s="162">
        <v>31.396</v>
      </c>
      <c r="J2007" s="162"/>
      <c r="L2007" s="164"/>
      <c r="M2007" s="165"/>
      <c r="Q2007" s="166"/>
      <c r="T2007" s="163"/>
    </row>
    <row r="2008" ht="15.75" customHeight="1">
      <c r="A2008" s="130">
        <v>83784.0</v>
      </c>
      <c r="D2008" s="162"/>
      <c r="E2008" s="162"/>
      <c r="F2008" s="162"/>
      <c r="G2008" s="162"/>
      <c r="I2008" s="162">
        <v>30.193599999999996</v>
      </c>
      <c r="J2008" s="162"/>
      <c r="L2008" s="164"/>
      <c r="M2008" s="165"/>
      <c r="Q2008" s="166"/>
      <c r="T2008" s="163"/>
    </row>
    <row r="2009" ht="15.75" customHeight="1">
      <c r="A2009" s="130">
        <v>83785.0</v>
      </c>
      <c r="D2009" s="162"/>
      <c r="E2009" s="162"/>
      <c r="F2009" s="162"/>
      <c r="G2009" s="162"/>
      <c r="I2009" s="162">
        <v>14.1616</v>
      </c>
      <c r="J2009" s="162"/>
      <c r="L2009" s="164"/>
      <c r="M2009" s="165"/>
      <c r="Q2009" s="166"/>
      <c r="T2009" s="163"/>
    </row>
    <row r="2010" ht="15.75" customHeight="1">
      <c r="A2010" s="130">
        <v>83785.0</v>
      </c>
      <c r="D2010" s="162"/>
      <c r="E2010" s="162"/>
      <c r="F2010" s="162"/>
      <c r="G2010" s="162"/>
      <c r="I2010" s="162">
        <v>14.7294</v>
      </c>
      <c r="J2010" s="162"/>
      <c r="L2010" s="164"/>
      <c r="M2010" s="165"/>
      <c r="Q2010" s="166"/>
      <c r="T2010" s="163"/>
    </row>
    <row r="2011" ht="15.75" customHeight="1">
      <c r="A2011" s="130">
        <v>83786.0</v>
      </c>
      <c r="D2011" s="162"/>
      <c r="E2011" s="162"/>
      <c r="F2011" s="162"/>
      <c r="G2011" s="162"/>
      <c r="I2011" s="162">
        <v>20.240399999999998</v>
      </c>
      <c r="J2011" s="162"/>
      <c r="L2011" s="164"/>
      <c r="M2011" s="165"/>
      <c r="Q2011" s="166"/>
      <c r="T2011" s="163"/>
    </row>
    <row r="2012" ht="15.75" customHeight="1">
      <c r="A2012" s="130">
        <v>83786.0</v>
      </c>
      <c r="D2012" s="162"/>
      <c r="E2012" s="162"/>
      <c r="F2012" s="162"/>
      <c r="G2012" s="162"/>
      <c r="I2012" s="162">
        <v>20.240399999999998</v>
      </c>
      <c r="J2012" s="162"/>
      <c r="L2012" s="164"/>
      <c r="M2012" s="165"/>
      <c r="Q2012" s="166"/>
      <c r="T2012" s="163"/>
    </row>
    <row r="2013" ht="15.75" customHeight="1">
      <c r="A2013" s="130">
        <v>83786.0</v>
      </c>
      <c r="D2013" s="162"/>
      <c r="E2013" s="162"/>
      <c r="F2013" s="162"/>
      <c r="G2013" s="162"/>
      <c r="I2013" s="162">
        <v>21.041999999999998</v>
      </c>
      <c r="J2013" s="162"/>
      <c r="L2013" s="164"/>
      <c r="M2013" s="165"/>
      <c r="Q2013" s="166"/>
      <c r="T2013" s="163"/>
    </row>
    <row r="2014" ht="15.75" customHeight="1">
      <c r="A2014" s="130">
        <v>83786.0</v>
      </c>
      <c r="D2014" s="162"/>
      <c r="E2014" s="162"/>
      <c r="F2014" s="162"/>
      <c r="G2014" s="162"/>
      <c r="I2014" s="162">
        <v>21.041999999999998</v>
      </c>
      <c r="J2014" s="162"/>
      <c r="L2014" s="164"/>
      <c r="M2014" s="165"/>
      <c r="Q2014" s="166"/>
      <c r="T2014" s="163"/>
    </row>
    <row r="2015" ht="15.75" customHeight="1">
      <c r="A2015" s="130">
        <v>83787.0</v>
      </c>
      <c r="D2015" s="162"/>
      <c r="E2015" s="162"/>
      <c r="F2015" s="162"/>
      <c r="G2015" s="162"/>
      <c r="I2015" s="162">
        <v>17.9024</v>
      </c>
      <c r="J2015" s="162"/>
      <c r="L2015" s="164"/>
      <c r="M2015" s="165"/>
      <c r="Q2015" s="166"/>
      <c r="T2015" s="163"/>
    </row>
    <row r="2016" ht="15.75" customHeight="1">
      <c r="A2016" s="130">
        <v>83793.0</v>
      </c>
      <c r="D2016" s="162"/>
      <c r="E2016" s="162"/>
      <c r="F2016" s="162"/>
      <c r="G2016" s="162"/>
      <c r="I2016" s="162">
        <v>7.815599999999999</v>
      </c>
      <c r="J2016" s="162"/>
      <c r="L2016" s="164"/>
      <c r="M2016" s="165"/>
      <c r="Q2016" s="166"/>
      <c r="T2016" s="163"/>
    </row>
    <row r="2017" ht="15.75" customHeight="1">
      <c r="A2017" s="130">
        <v>83796.0</v>
      </c>
      <c r="D2017" s="162"/>
      <c r="E2017" s="162"/>
      <c r="F2017" s="162"/>
      <c r="G2017" s="162"/>
      <c r="I2017" s="162">
        <v>4.3086</v>
      </c>
      <c r="J2017" s="162"/>
      <c r="L2017" s="164"/>
      <c r="M2017" s="165"/>
      <c r="Q2017" s="166"/>
      <c r="T2017" s="163"/>
    </row>
    <row r="2018" ht="15.75" customHeight="1">
      <c r="A2018" s="130">
        <v>83799.0</v>
      </c>
      <c r="D2018" s="162"/>
      <c r="E2018" s="162"/>
      <c r="F2018" s="162"/>
      <c r="G2018" s="162"/>
      <c r="I2018" s="162">
        <v>7.949199999999999</v>
      </c>
      <c r="J2018" s="162"/>
      <c r="L2018" s="164"/>
      <c r="M2018" s="165"/>
      <c r="Q2018" s="166"/>
      <c r="T2018" s="163"/>
    </row>
    <row r="2019" ht="15.75" customHeight="1">
      <c r="A2019" s="130">
        <v>83800.0</v>
      </c>
      <c r="D2019" s="162"/>
      <c r="E2019" s="162"/>
      <c r="F2019" s="162"/>
      <c r="G2019" s="162"/>
      <c r="I2019" s="162">
        <v>7.949199999999999</v>
      </c>
      <c r="J2019" s="162"/>
      <c r="L2019" s="164"/>
      <c r="M2019" s="165"/>
      <c r="Q2019" s="166"/>
      <c r="T2019" s="163"/>
    </row>
    <row r="2020" ht="15.75" customHeight="1">
      <c r="A2020" s="130">
        <v>83801.0</v>
      </c>
      <c r="D2020" s="162"/>
      <c r="E2020" s="162"/>
      <c r="F2020" s="162"/>
      <c r="G2020" s="162"/>
      <c r="I2020" s="162">
        <v>7.949199999999999</v>
      </c>
      <c r="J2020" s="162"/>
      <c r="L2020" s="164"/>
      <c r="M2020" s="165"/>
      <c r="Q2020" s="166"/>
      <c r="T2020" s="163"/>
    </row>
    <row r="2021" ht="15.75" customHeight="1">
      <c r="A2021" s="130">
        <v>83801.0</v>
      </c>
      <c r="D2021" s="162"/>
      <c r="E2021" s="162"/>
      <c r="F2021" s="162"/>
      <c r="G2021" s="162"/>
      <c r="I2021" s="162">
        <v>7.949199999999999</v>
      </c>
      <c r="J2021" s="162"/>
      <c r="L2021" s="164"/>
      <c r="M2021" s="165"/>
      <c r="Q2021" s="166"/>
      <c r="T2021" s="163"/>
    </row>
    <row r="2022" ht="15.75" customHeight="1">
      <c r="A2022" s="130">
        <v>83802.0</v>
      </c>
      <c r="D2022" s="162"/>
      <c r="E2022" s="162"/>
      <c r="F2022" s="162"/>
      <c r="G2022" s="162"/>
      <c r="I2022" s="162">
        <v>2.5383999999999998</v>
      </c>
      <c r="J2022" s="162"/>
      <c r="L2022" s="164"/>
      <c r="M2022" s="165"/>
      <c r="Q2022" s="166"/>
      <c r="T2022" s="163"/>
    </row>
    <row r="2023" ht="15.75" customHeight="1">
      <c r="A2023" s="130">
        <v>83803.0</v>
      </c>
      <c r="D2023" s="162"/>
      <c r="E2023" s="162"/>
      <c r="F2023" s="162"/>
      <c r="G2023" s="162"/>
      <c r="I2023" s="162">
        <v>8.784199999999998</v>
      </c>
      <c r="J2023" s="162"/>
      <c r="L2023" s="164"/>
      <c r="M2023" s="165"/>
      <c r="Q2023" s="166"/>
      <c r="T2023" s="163"/>
    </row>
    <row r="2024" ht="15.75" customHeight="1">
      <c r="A2024" s="130">
        <v>83804.0</v>
      </c>
      <c r="D2024" s="162"/>
      <c r="E2024" s="162"/>
      <c r="F2024" s="162"/>
      <c r="G2024" s="162"/>
      <c r="I2024" s="162">
        <v>8.2164</v>
      </c>
      <c r="J2024" s="162"/>
      <c r="L2024" s="164"/>
      <c r="M2024" s="165"/>
      <c r="Q2024" s="166"/>
      <c r="T2024" s="163"/>
    </row>
    <row r="2025" ht="15.75" customHeight="1">
      <c r="A2025" s="130">
        <v>83805.0</v>
      </c>
      <c r="D2025" s="162"/>
      <c r="E2025" s="162"/>
      <c r="F2025" s="162"/>
      <c r="G2025" s="162"/>
      <c r="I2025" s="162">
        <v>9.6526</v>
      </c>
      <c r="J2025" s="162"/>
      <c r="L2025" s="164"/>
      <c r="M2025" s="165"/>
      <c r="Q2025" s="166"/>
      <c r="T2025" s="163"/>
    </row>
    <row r="2026" ht="15.75" customHeight="1">
      <c r="A2026" s="130">
        <v>83805.0</v>
      </c>
      <c r="D2026" s="162"/>
      <c r="E2026" s="162"/>
      <c r="F2026" s="162"/>
      <c r="G2026" s="162"/>
      <c r="I2026" s="162">
        <v>9.6526</v>
      </c>
      <c r="J2026" s="162"/>
      <c r="L2026" s="164"/>
      <c r="M2026" s="165"/>
      <c r="Q2026" s="166"/>
      <c r="T2026" s="163"/>
    </row>
    <row r="2027" ht="15.75" customHeight="1">
      <c r="A2027" s="130">
        <v>83806.0</v>
      </c>
      <c r="D2027" s="162"/>
      <c r="E2027" s="162"/>
      <c r="F2027" s="162"/>
      <c r="G2027" s="162"/>
      <c r="I2027" s="162">
        <v>9.6526</v>
      </c>
      <c r="J2027" s="162"/>
      <c r="L2027" s="164"/>
      <c r="M2027" s="165"/>
      <c r="Q2027" s="166"/>
      <c r="T2027" s="163"/>
    </row>
    <row r="2028" ht="15.75" customHeight="1">
      <c r="A2028" s="130">
        <v>83807.0</v>
      </c>
      <c r="D2028" s="162"/>
      <c r="E2028" s="162"/>
      <c r="F2028" s="162"/>
      <c r="G2028" s="162"/>
      <c r="I2028" s="162">
        <v>20.607799999999997</v>
      </c>
      <c r="J2028" s="162"/>
      <c r="L2028" s="164"/>
      <c r="M2028" s="165"/>
      <c r="Q2028" s="166"/>
      <c r="T2028" s="163"/>
    </row>
    <row r="2029" ht="15.75" customHeight="1">
      <c r="A2029" s="130">
        <v>83808.0</v>
      </c>
      <c r="D2029" s="162"/>
      <c r="E2029" s="162"/>
      <c r="F2029" s="162"/>
      <c r="G2029" s="162"/>
      <c r="I2029" s="162">
        <v>22.043999999999997</v>
      </c>
      <c r="J2029" s="162"/>
      <c r="L2029" s="164"/>
      <c r="M2029" s="165"/>
      <c r="Q2029" s="166"/>
      <c r="T2029" s="163"/>
    </row>
    <row r="2030" ht="15.75" customHeight="1">
      <c r="A2030" s="130">
        <v>83809.0</v>
      </c>
      <c r="D2030" s="162"/>
      <c r="E2030" s="162"/>
      <c r="F2030" s="162"/>
      <c r="G2030" s="162"/>
      <c r="I2030" s="162">
        <v>18.2364</v>
      </c>
      <c r="J2030" s="162"/>
      <c r="L2030" s="164"/>
      <c r="M2030" s="165"/>
      <c r="Q2030" s="166"/>
      <c r="T2030" s="163"/>
    </row>
    <row r="2031" ht="15.75" customHeight="1">
      <c r="A2031" s="130">
        <v>83810.0</v>
      </c>
      <c r="D2031" s="162"/>
      <c r="E2031" s="162"/>
      <c r="F2031" s="162"/>
      <c r="G2031" s="162"/>
      <c r="I2031" s="162">
        <v>17.201</v>
      </c>
      <c r="J2031" s="162"/>
      <c r="L2031" s="164"/>
      <c r="M2031" s="165"/>
      <c r="Q2031" s="166"/>
      <c r="T2031" s="163"/>
    </row>
    <row r="2032" ht="15.75" customHeight="1">
      <c r="A2032" s="130">
        <v>83811.0</v>
      </c>
      <c r="D2032" s="162"/>
      <c r="E2032" s="162"/>
      <c r="F2032" s="162"/>
      <c r="G2032" s="162"/>
      <c r="I2032" s="162">
        <v>10.654599999999999</v>
      </c>
      <c r="J2032" s="162"/>
      <c r="L2032" s="164"/>
      <c r="M2032" s="165"/>
      <c r="Q2032" s="166"/>
      <c r="T2032" s="163"/>
    </row>
    <row r="2033" ht="15.75" customHeight="1">
      <c r="A2033" s="130">
        <v>83811.0</v>
      </c>
      <c r="D2033" s="162"/>
      <c r="E2033" s="162"/>
      <c r="F2033" s="162"/>
      <c r="G2033" s="162"/>
      <c r="I2033" s="162">
        <v>10.654599999999999</v>
      </c>
      <c r="J2033" s="162"/>
      <c r="L2033" s="164"/>
      <c r="M2033" s="165"/>
      <c r="Q2033" s="166"/>
      <c r="T2033" s="163"/>
    </row>
    <row r="2034" ht="15.75" customHeight="1">
      <c r="A2034" s="130">
        <v>83812.0</v>
      </c>
      <c r="D2034" s="162"/>
      <c r="E2034" s="162"/>
      <c r="F2034" s="162"/>
      <c r="G2034" s="162"/>
      <c r="I2034" s="162">
        <v>10.654599999999999</v>
      </c>
      <c r="J2034" s="162"/>
      <c r="L2034" s="164"/>
      <c r="M2034" s="165"/>
      <c r="Q2034" s="166"/>
      <c r="T2034" s="163"/>
    </row>
    <row r="2035" ht="15.75" customHeight="1">
      <c r="A2035" s="130">
        <v>83813.0</v>
      </c>
      <c r="D2035" s="162"/>
      <c r="E2035" s="162"/>
      <c r="F2035" s="162"/>
      <c r="G2035" s="162"/>
      <c r="I2035" s="162">
        <v>9.3186</v>
      </c>
      <c r="J2035" s="162"/>
      <c r="L2035" s="164"/>
      <c r="M2035" s="165"/>
      <c r="Q2035" s="166"/>
      <c r="T2035" s="163"/>
    </row>
    <row r="2036" ht="15.75" customHeight="1">
      <c r="A2036" s="130">
        <v>83836.0</v>
      </c>
      <c r="D2036" s="162"/>
      <c r="E2036" s="162"/>
      <c r="F2036" s="162"/>
      <c r="G2036" s="162"/>
      <c r="I2036" s="162">
        <v>9.1516</v>
      </c>
      <c r="J2036" s="162"/>
      <c r="L2036" s="164"/>
      <c r="M2036" s="165"/>
      <c r="Q2036" s="166"/>
      <c r="T2036" s="163"/>
    </row>
    <row r="2037" ht="15.75" customHeight="1">
      <c r="A2037" s="130">
        <v>83837.0</v>
      </c>
      <c r="D2037" s="162"/>
      <c r="E2037" s="162"/>
      <c r="F2037" s="162"/>
      <c r="G2037" s="162"/>
      <c r="I2037" s="162">
        <v>9.6192</v>
      </c>
      <c r="J2037" s="162"/>
      <c r="L2037" s="164"/>
      <c r="M2037" s="165"/>
      <c r="Q2037" s="166"/>
      <c r="T2037" s="163"/>
    </row>
    <row r="2038" ht="15.75" customHeight="1">
      <c r="A2038" s="130">
        <v>83838.0</v>
      </c>
      <c r="D2038" s="162"/>
      <c r="E2038" s="162"/>
      <c r="F2038" s="162"/>
      <c r="G2038" s="162"/>
      <c r="I2038" s="162">
        <v>9.1516</v>
      </c>
      <c r="J2038" s="162"/>
      <c r="L2038" s="164"/>
      <c r="M2038" s="165"/>
      <c r="Q2038" s="166"/>
      <c r="T2038" s="163"/>
    </row>
    <row r="2039" ht="15.75" customHeight="1">
      <c r="A2039" s="130">
        <v>83839.0</v>
      </c>
      <c r="D2039" s="162"/>
      <c r="E2039" s="162"/>
      <c r="F2039" s="162"/>
      <c r="G2039" s="162"/>
      <c r="I2039" s="162">
        <v>9.1516</v>
      </c>
      <c r="J2039" s="162"/>
      <c r="L2039" s="164"/>
      <c r="M2039" s="165"/>
      <c r="Q2039" s="166"/>
      <c r="T2039" s="163"/>
    </row>
    <row r="2040" ht="15.75" customHeight="1">
      <c r="A2040" s="130">
        <v>83840.0</v>
      </c>
      <c r="D2040" s="162"/>
      <c r="E2040" s="162"/>
      <c r="F2040" s="162"/>
      <c r="G2040" s="162"/>
      <c r="I2040" s="162">
        <v>9.1516</v>
      </c>
      <c r="J2040" s="162"/>
      <c r="L2040" s="164"/>
      <c r="M2040" s="165"/>
      <c r="Q2040" s="166"/>
      <c r="T2040" s="163"/>
    </row>
    <row r="2041" ht="15.75" customHeight="1">
      <c r="A2041" s="130">
        <v>83841.0</v>
      </c>
      <c r="D2041" s="162"/>
      <c r="E2041" s="162"/>
      <c r="F2041" s="162"/>
      <c r="G2041" s="162"/>
      <c r="I2041" s="162">
        <v>9.6192</v>
      </c>
      <c r="J2041" s="162"/>
      <c r="L2041" s="164"/>
      <c r="M2041" s="165"/>
      <c r="Q2041" s="166"/>
      <c r="T2041" s="163"/>
    </row>
    <row r="2042" ht="15.75" customHeight="1">
      <c r="A2042" s="130">
        <v>83842.0</v>
      </c>
      <c r="D2042" s="162"/>
      <c r="E2042" s="162"/>
      <c r="F2042" s="162"/>
      <c r="G2042" s="162"/>
      <c r="I2042" s="162">
        <v>12.358</v>
      </c>
      <c r="J2042" s="162"/>
      <c r="L2042" s="164"/>
      <c r="M2042" s="165"/>
      <c r="Q2042" s="166"/>
      <c r="T2042" s="163"/>
    </row>
    <row r="2043" ht="15.75" customHeight="1">
      <c r="A2043" s="130">
        <v>83842.0</v>
      </c>
      <c r="D2043" s="162"/>
      <c r="E2043" s="162"/>
      <c r="F2043" s="162"/>
      <c r="G2043" s="162"/>
      <c r="I2043" s="162">
        <v>12.358</v>
      </c>
      <c r="J2043" s="162"/>
      <c r="L2043" s="164"/>
      <c r="M2043" s="165"/>
      <c r="Q2043" s="166"/>
      <c r="T2043" s="163"/>
    </row>
    <row r="2044" ht="15.75" customHeight="1">
      <c r="A2044" s="130">
        <v>83843.0</v>
      </c>
      <c r="D2044" s="162"/>
      <c r="E2044" s="162"/>
      <c r="F2044" s="162"/>
      <c r="G2044" s="162"/>
      <c r="I2044" s="162">
        <v>12.358</v>
      </c>
      <c r="J2044" s="162"/>
      <c r="L2044" s="164"/>
      <c r="M2044" s="165"/>
      <c r="Q2044" s="166"/>
      <c r="T2044" s="163"/>
    </row>
    <row r="2045" ht="15.75" customHeight="1">
      <c r="A2045" s="130">
        <v>83844.0</v>
      </c>
      <c r="D2045" s="162"/>
      <c r="E2045" s="162"/>
      <c r="F2045" s="162"/>
      <c r="G2045" s="162"/>
      <c r="I2045" s="162">
        <v>11.7568</v>
      </c>
      <c r="J2045" s="162"/>
      <c r="L2045" s="164"/>
      <c r="M2045" s="165"/>
      <c r="Q2045" s="166"/>
      <c r="T2045" s="163"/>
    </row>
    <row r="2046" ht="15.75" customHeight="1">
      <c r="A2046" s="130">
        <v>83844.0</v>
      </c>
      <c r="D2046" s="162"/>
      <c r="E2046" s="162"/>
      <c r="F2046" s="162"/>
      <c r="G2046" s="162"/>
      <c r="I2046" s="162">
        <v>12.358</v>
      </c>
      <c r="J2046" s="162"/>
      <c r="L2046" s="164"/>
      <c r="M2046" s="165"/>
      <c r="Q2046" s="166"/>
      <c r="T2046" s="163"/>
    </row>
    <row r="2047" ht="15.75" customHeight="1">
      <c r="A2047" s="130">
        <v>83845.0</v>
      </c>
      <c r="D2047" s="162"/>
      <c r="E2047" s="162"/>
      <c r="F2047" s="162"/>
      <c r="G2047" s="162"/>
      <c r="I2047" s="162">
        <v>11.7568</v>
      </c>
      <c r="J2047" s="162"/>
      <c r="L2047" s="164"/>
      <c r="M2047" s="165"/>
      <c r="Q2047" s="166"/>
      <c r="T2047" s="163"/>
    </row>
    <row r="2048" ht="15.75" customHeight="1">
      <c r="A2048" s="130">
        <v>83845.0</v>
      </c>
      <c r="D2048" s="162"/>
      <c r="E2048" s="162"/>
      <c r="F2048" s="162"/>
      <c r="G2048" s="162"/>
      <c r="I2048" s="162">
        <v>12.358</v>
      </c>
      <c r="J2048" s="162"/>
      <c r="L2048" s="164"/>
      <c r="M2048" s="165"/>
      <c r="Q2048" s="166"/>
      <c r="T2048" s="163"/>
    </row>
    <row r="2049" ht="15.75" customHeight="1">
      <c r="A2049" s="130">
        <v>83846.0</v>
      </c>
      <c r="D2049" s="162"/>
      <c r="E2049" s="162"/>
      <c r="F2049" s="162"/>
      <c r="G2049" s="162"/>
      <c r="I2049" s="162">
        <v>11.7568</v>
      </c>
      <c r="J2049" s="162"/>
      <c r="L2049" s="164"/>
      <c r="M2049" s="165"/>
      <c r="Q2049" s="166"/>
      <c r="T2049" s="163"/>
    </row>
    <row r="2050" ht="15.75" customHeight="1">
      <c r="A2050" s="130">
        <v>83846.0</v>
      </c>
      <c r="D2050" s="162"/>
      <c r="E2050" s="162"/>
      <c r="F2050" s="162"/>
      <c r="G2050" s="162"/>
      <c r="I2050" s="162">
        <v>11.7568</v>
      </c>
      <c r="J2050" s="162"/>
      <c r="L2050" s="164"/>
      <c r="M2050" s="165"/>
      <c r="Q2050" s="166"/>
      <c r="T2050" s="163"/>
    </row>
    <row r="2051" ht="15.75" customHeight="1">
      <c r="A2051" s="130">
        <v>83878.0</v>
      </c>
      <c r="D2051" s="162"/>
      <c r="E2051" s="162"/>
      <c r="F2051" s="162"/>
      <c r="G2051" s="162"/>
      <c r="I2051" s="162">
        <v>15.2638</v>
      </c>
      <c r="J2051" s="162"/>
      <c r="L2051" s="164"/>
      <c r="M2051" s="165"/>
      <c r="Q2051" s="166"/>
      <c r="T2051" s="163"/>
    </row>
    <row r="2052" ht="15.75" customHeight="1">
      <c r="A2052" s="130">
        <v>83879.0</v>
      </c>
      <c r="D2052" s="162"/>
      <c r="E2052" s="162"/>
      <c r="F2052" s="162"/>
      <c r="G2052" s="162"/>
      <c r="I2052" s="162">
        <v>15.2638</v>
      </c>
      <c r="J2052" s="162"/>
      <c r="L2052" s="164"/>
      <c r="M2052" s="165"/>
      <c r="Q2052" s="166"/>
      <c r="T2052" s="163"/>
    </row>
    <row r="2053" ht="15.75" customHeight="1">
      <c r="A2053" s="130">
        <v>83880.0</v>
      </c>
      <c r="D2053" s="162"/>
      <c r="E2053" s="162"/>
      <c r="F2053" s="162"/>
      <c r="G2053" s="162"/>
      <c r="I2053" s="162">
        <v>15.2638</v>
      </c>
      <c r="J2053" s="162"/>
      <c r="L2053" s="164"/>
      <c r="M2053" s="165"/>
      <c r="Q2053" s="166"/>
      <c r="T2053" s="163"/>
    </row>
    <row r="2054" ht="15.75" customHeight="1">
      <c r="A2054" s="130">
        <v>83881.0</v>
      </c>
      <c r="D2054" s="162"/>
      <c r="E2054" s="162"/>
      <c r="F2054" s="162"/>
      <c r="G2054" s="162"/>
      <c r="I2054" s="162">
        <v>15.864999999999998</v>
      </c>
      <c r="J2054" s="162"/>
      <c r="L2054" s="164"/>
      <c r="M2054" s="165"/>
      <c r="Q2054" s="166"/>
      <c r="T2054" s="163"/>
    </row>
    <row r="2055" ht="15.75" customHeight="1">
      <c r="A2055" s="130">
        <v>83882.0</v>
      </c>
      <c r="D2055" s="162"/>
      <c r="E2055" s="162"/>
      <c r="F2055" s="162"/>
      <c r="G2055" s="162"/>
      <c r="I2055" s="162">
        <v>15.2638</v>
      </c>
      <c r="J2055" s="162"/>
      <c r="L2055" s="164"/>
      <c r="M2055" s="165"/>
      <c r="Q2055" s="166"/>
      <c r="T2055" s="163"/>
    </row>
    <row r="2056" ht="15.75" customHeight="1">
      <c r="A2056" s="130">
        <v>83883.0</v>
      </c>
      <c r="D2056" s="162"/>
      <c r="E2056" s="162"/>
      <c r="F2056" s="162"/>
      <c r="G2056" s="162"/>
      <c r="I2056" s="162">
        <v>15.2638</v>
      </c>
      <c r="J2056" s="162"/>
      <c r="L2056" s="164"/>
      <c r="M2056" s="165"/>
      <c r="Q2056" s="166"/>
      <c r="T2056" s="163"/>
    </row>
    <row r="2057" ht="15.75" customHeight="1">
      <c r="A2057" s="130">
        <v>83884.0</v>
      </c>
      <c r="D2057" s="162"/>
      <c r="E2057" s="162"/>
      <c r="F2057" s="162"/>
      <c r="G2057" s="162"/>
      <c r="I2057" s="162">
        <v>7.381399999999999</v>
      </c>
      <c r="J2057" s="162"/>
      <c r="L2057" s="164"/>
      <c r="M2057" s="165"/>
      <c r="Q2057" s="166"/>
      <c r="T2057" s="163"/>
    </row>
    <row r="2058" ht="15.75" customHeight="1">
      <c r="A2058" s="130">
        <v>83885.0</v>
      </c>
      <c r="D2058" s="162"/>
      <c r="E2058" s="162"/>
      <c r="F2058" s="162"/>
      <c r="G2058" s="162"/>
      <c r="I2058" s="162">
        <v>7.381399999999999</v>
      </c>
      <c r="J2058" s="162"/>
      <c r="L2058" s="164"/>
      <c r="M2058" s="165"/>
      <c r="Q2058" s="166"/>
      <c r="T2058" s="163"/>
    </row>
    <row r="2059" ht="15.75" customHeight="1">
      <c r="A2059" s="130">
        <v>83886.0</v>
      </c>
      <c r="D2059" s="162"/>
      <c r="E2059" s="162"/>
      <c r="F2059" s="162"/>
      <c r="G2059" s="162"/>
      <c r="I2059" s="162">
        <v>8.116200000000001</v>
      </c>
      <c r="J2059" s="162"/>
      <c r="L2059" s="164"/>
      <c r="M2059" s="165"/>
      <c r="Q2059" s="166"/>
      <c r="T2059" s="163"/>
    </row>
    <row r="2060" ht="15.75" customHeight="1">
      <c r="A2060" s="130">
        <v>83887.0</v>
      </c>
      <c r="D2060" s="162"/>
      <c r="E2060" s="162"/>
      <c r="F2060" s="162"/>
      <c r="G2060" s="162"/>
      <c r="I2060" s="162">
        <v>7.381399999999999</v>
      </c>
      <c r="J2060" s="162"/>
      <c r="L2060" s="164"/>
      <c r="M2060" s="165"/>
      <c r="Q2060" s="166"/>
      <c r="T2060" s="163"/>
    </row>
    <row r="2061" ht="15.75" customHeight="1">
      <c r="A2061" s="130">
        <v>83888.0</v>
      </c>
      <c r="D2061" s="162"/>
      <c r="E2061" s="162"/>
      <c r="F2061" s="162"/>
      <c r="G2061" s="162"/>
      <c r="I2061" s="162">
        <v>7.381399999999999</v>
      </c>
      <c r="J2061" s="162"/>
      <c r="L2061" s="164"/>
      <c r="M2061" s="165"/>
      <c r="Q2061" s="166"/>
      <c r="T2061" s="163"/>
    </row>
    <row r="2062" ht="15.75" customHeight="1">
      <c r="A2062" s="130">
        <v>83889.0</v>
      </c>
      <c r="D2062" s="162"/>
      <c r="E2062" s="162"/>
      <c r="F2062" s="162"/>
      <c r="G2062" s="162"/>
      <c r="I2062" s="162">
        <v>7.381399999999999</v>
      </c>
      <c r="J2062" s="162"/>
      <c r="L2062" s="164"/>
      <c r="M2062" s="165"/>
      <c r="Q2062" s="166"/>
      <c r="T2062" s="163"/>
    </row>
    <row r="2063" ht="15.75" customHeight="1">
      <c r="A2063" s="130">
        <v>83901.0</v>
      </c>
      <c r="D2063" s="162"/>
      <c r="E2063" s="162"/>
      <c r="F2063" s="162"/>
      <c r="G2063" s="162"/>
      <c r="I2063" s="162">
        <v>12.4916</v>
      </c>
      <c r="J2063" s="162"/>
      <c r="L2063" s="164"/>
      <c r="M2063" s="165"/>
      <c r="Q2063" s="166"/>
      <c r="T2063" s="163"/>
    </row>
    <row r="2064" ht="15.75" customHeight="1">
      <c r="A2064" s="130">
        <v>83901.0</v>
      </c>
      <c r="D2064" s="162"/>
      <c r="E2064" s="162"/>
      <c r="F2064" s="162"/>
      <c r="G2064" s="162"/>
      <c r="I2064" s="162">
        <v>12.4916</v>
      </c>
      <c r="J2064" s="162"/>
      <c r="L2064" s="164"/>
      <c r="M2064" s="165"/>
      <c r="Q2064" s="166"/>
      <c r="T2064" s="163"/>
    </row>
    <row r="2065" ht="15.75" customHeight="1">
      <c r="A2065" s="130">
        <v>83901.0</v>
      </c>
      <c r="D2065" s="162"/>
      <c r="E2065" s="162"/>
      <c r="F2065" s="162"/>
      <c r="G2065" s="162"/>
      <c r="I2065" s="162">
        <v>13.1262</v>
      </c>
      <c r="J2065" s="162"/>
      <c r="L2065" s="164"/>
      <c r="M2065" s="165"/>
      <c r="Q2065" s="166"/>
      <c r="T2065" s="163"/>
    </row>
    <row r="2066" ht="15.75" customHeight="1">
      <c r="A2066" s="130">
        <v>83902.0</v>
      </c>
      <c r="D2066" s="162"/>
      <c r="E2066" s="162"/>
      <c r="F2066" s="162"/>
      <c r="G2066" s="162"/>
      <c r="I2066" s="162">
        <v>8.7174</v>
      </c>
      <c r="J2066" s="162"/>
      <c r="L2066" s="164"/>
      <c r="M2066" s="165"/>
      <c r="Q2066" s="166"/>
      <c r="T2066" s="163"/>
    </row>
    <row r="2067" ht="15.75" customHeight="1">
      <c r="A2067" s="130">
        <v>83903.0</v>
      </c>
      <c r="D2067" s="162"/>
      <c r="E2067" s="162"/>
      <c r="F2067" s="162"/>
      <c r="G2067" s="162"/>
      <c r="I2067" s="162">
        <v>9.2518</v>
      </c>
      <c r="J2067" s="162"/>
      <c r="L2067" s="164"/>
      <c r="M2067" s="165"/>
      <c r="Q2067" s="166"/>
      <c r="T2067" s="163"/>
    </row>
    <row r="2068" ht="15.75" customHeight="1">
      <c r="A2068" s="130">
        <v>83904.0</v>
      </c>
      <c r="D2068" s="162"/>
      <c r="E2068" s="162"/>
      <c r="F2068" s="162"/>
      <c r="G2068" s="162"/>
      <c r="I2068" s="162">
        <v>8.7174</v>
      </c>
      <c r="J2068" s="162"/>
      <c r="L2068" s="164"/>
      <c r="M2068" s="165"/>
      <c r="Q2068" s="166"/>
      <c r="T2068" s="163"/>
    </row>
    <row r="2069" ht="15.75" customHeight="1">
      <c r="A2069" s="130">
        <v>83905.0</v>
      </c>
      <c r="D2069" s="162"/>
      <c r="E2069" s="162"/>
      <c r="F2069" s="162"/>
      <c r="G2069" s="162"/>
      <c r="I2069" s="162">
        <v>8.7174</v>
      </c>
      <c r="J2069" s="162"/>
      <c r="L2069" s="164"/>
      <c r="M2069" s="165"/>
      <c r="Q2069" s="166"/>
      <c r="T2069" s="163"/>
    </row>
    <row r="2070" ht="15.75" customHeight="1">
      <c r="A2070" s="130">
        <v>83909.0</v>
      </c>
      <c r="D2070" s="162"/>
      <c r="E2070" s="162"/>
      <c r="F2070" s="162"/>
      <c r="G2070" s="162"/>
      <c r="I2070" s="162">
        <v>8.7508</v>
      </c>
      <c r="J2070" s="162"/>
      <c r="L2070" s="164"/>
      <c r="M2070" s="165"/>
      <c r="Q2070" s="166"/>
      <c r="T2070" s="163"/>
    </row>
    <row r="2071" ht="15.75" customHeight="1">
      <c r="A2071" s="130">
        <v>83931.0</v>
      </c>
      <c r="D2071" s="162"/>
      <c r="E2071" s="162"/>
      <c r="F2071" s="162"/>
      <c r="G2071" s="162"/>
      <c r="I2071" s="162">
        <v>11.4562</v>
      </c>
      <c r="J2071" s="162"/>
      <c r="L2071" s="164"/>
      <c r="M2071" s="165"/>
      <c r="Q2071" s="166"/>
      <c r="T2071" s="163"/>
    </row>
    <row r="2072" ht="15.75" customHeight="1">
      <c r="A2072" s="130">
        <v>83932.0</v>
      </c>
      <c r="D2072" s="162"/>
      <c r="E2072" s="162"/>
      <c r="F2072" s="162"/>
      <c r="G2072" s="162"/>
      <c r="I2072" s="162">
        <v>11.4562</v>
      </c>
      <c r="J2072" s="162"/>
      <c r="L2072" s="164"/>
      <c r="M2072" s="165"/>
      <c r="Q2072" s="166"/>
      <c r="T2072" s="163"/>
    </row>
    <row r="2073" ht="15.75" customHeight="1">
      <c r="A2073" s="130">
        <v>83933.0</v>
      </c>
      <c r="D2073" s="162"/>
      <c r="E2073" s="162"/>
      <c r="F2073" s="162"/>
      <c r="G2073" s="162"/>
      <c r="I2073" s="162">
        <v>10.5544</v>
      </c>
      <c r="J2073" s="162"/>
      <c r="L2073" s="164"/>
      <c r="M2073" s="165"/>
      <c r="Q2073" s="166"/>
      <c r="T2073" s="163"/>
    </row>
    <row r="2074" ht="15.75" customHeight="1">
      <c r="A2074" s="130">
        <v>83934.0</v>
      </c>
      <c r="D2074" s="162"/>
      <c r="E2074" s="162"/>
      <c r="F2074" s="162"/>
      <c r="G2074" s="162"/>
      <c r="I2074" s="162">
        <v>11.4562</v>
      </c>
      <c r="J2074" s="162"/>
      <c r="L2074" s="164"/>
      <c r="M2074" s="165"/>
      <c r="Q2074" s="166"/>
      <c r="T2074" s="163"/>
    </row>
    <row r="2075" ht="15.75" customHeight="1">
      <c r="A2075" s="130">
        <v>83935.0</v>
      </c>
      <c r="D2075" s="162"/>
      <c r="E2075" s="162"/>
      <c r="F2075" s="162"/>
      <c r="G2075" s="162"/>
      <c r="I2075" s="162">
        <v>11.4562</v>
      </c>
      <c r="J2075" s="162"/>
      <c r="L2075" s="164"/>
      <c r="M2075" s="165"/>
      <c r="Q2075" s="166"/>
      <c r="T2075" s="163"/>
    </row>
    <row r="2076" ht="15.75" customHeight="1">
      <c r="A2076" s="130">
        <v>83936.0</v>
      </c>
      <c r="D2076" s="162"/>
      <c r="E2076" s="162"/>
      <c r="F2076" s="162"/>
      <c r="G2076" s="162"/>
      <c r="I2076" s="162">
        <v>11.4562</v>
      </c>
      <c r="J2076" s="162"/>
      <c r="L2076" s="164"/>
      <c r="M2076" s="165"/>
      <c r="Q2076" s="166"/>
      <c r="T2076" s="163"/>
    </row>
    <row r="2077" ht="15.75" customHeight="1">
      <c r="A2077" s="130">
        <v>83941.0</v>
      </c>
      <c r="D2077" s="162"/>
      <c r="E2077" s="162"/>
      <c r="F2077" s="162"/>
      <c r="G2077" s="162"/>
      <c r="I2077" s="162">
        <v>5.3106</v>
      </c>
      <c r="J2077" s="162"/>
      <c r="L2077" s="164"/>
      <c r="M2077" s="165"/>
      <c r="Q2077" s="166"/>
      <c r="T2077" s="163"/>
    </row>
    <row r="2078" ht="15.75" customHeight="1">
      <c r="A2078" s="130">
        <v>83943.0</v>
      </c>
      <c r="D2078" s="162"/>
      <c r="E2078" s="162"/>
      <c r="F2078" s="162"/>
      <c r="G2078" s="162"/>
      <c r="I2078" s="162">
        <v>5.7448</v>
      </c>
      <c r="J2078" s="162"/>
      <c r="L2078" s="164"/>
      <c r="M2078" s="165"/>
      <c r="Q2078" s="166"/>
      <c r="T2078" s="163"/>
    </row>
    <row r="2079" ht="15.75" customHeight="1">
      <c r="A2079" s="130">
        <v>83944.0</v>
      </c>
      <c r="D2079" s="162"/>
      <c r="E2079" s="162"/>
      <c r="F2079" s="162"/>
      <c r="G2079" s="162"/>
      <c r="I2079" s="162">
        <v>5.7448</v>
      </c>
      <c r="J2079" s="162"/>
      <c r="L2079" s="164"/>
      <c r="M2079" s="165"/>
      <c r="Q2079" s="166"/>
      <c r="T2079" s="163"/>
    </row>
    <row r="2080" ht="15.75" customHeight="1">
      <c r="A2080" s="130">
        <v>83945.0</v>
      </c>
      <c r="D2080" s="162"/>
      <c r="E2080" s="162"/>
      <c r="F2080" s="162"/>
      <c r="G2080" s="162"/>
      <c r="I2080" s="162">
        <v>5.6446</v>
      </c>
      <c r="J2080" s="162"/>
      <c r="L2080" s="164"/>
      <c r="M2080" s="165"/>
      <c r="Q2080" s="166"/>
      <c r="T2080" s="163"/>
    </row>
    <row r="2081" ht="15.75" customHeight="1">
      <c r="A2081" s="130">
        <v>83946.0</v>
      </c>
      <c r="D2081" s="162"/>
      <c r="E2081" s="162"/>
      <c r="F2081" s="162"/>
      <c r="G2081" s="162"/>
      <c r="I2081" s="162">
        <v>19.572400000000002</v>
      </c>
      <c r="J2081" s="162"/>
      <c r="L2081" s="164"/>
      <c r="M2081" s="165"/>
      <c r="Q2081" s="166"/>
      <c r="T2081" s="163"/>
    </row>
    <row r="2082" ht="15.75" customHeight="1">
      <c r="A2082" s="130">
        <v>83947.0</v>
      </c>
      <c r="D2082" s="162"/>
      <c r="E2082" s="162"/>
      <c r="F2082" s="162"/>
      <c r="G2082" s="162"/>
      <c r="I2082" s="162">
        <v>19.572400000000002</v>
      </c>
      <c r="J2082" s="162"/>
      <c r="L2082" s="164"/>
      <c r="M2082" s="165"/>
      <c r="Q2082" s="166"/>
      <c r="T2082" s="163"/>
    </row>
    <row r="2083" ht="15.75" customHeight="1">
      <c r="A2083" s="130">
        <v>83948.0</v>
      </c>
      <c r="D2083" s="162"/>
      <c r="E2083" s="162"/>
      <c r="F2083" s="162"/>
      <c r="G2083" s="162"/>
      <c r="I2083" s="162">
        <v>8.7174</v>
      </c>
      <c r="J2083" s="162"/>
      <c r="L2083" s="164"/>
      <c r="M2083" s="165"/>
      <c r="Q2083" s="166"/>
      <c r="T2083" s="163"/>
    </row>
    <row r="2084" ht="15.75" customHeight="1">
      <c r="A2084" s="130">
        <v>83949.0</v>
      </c>
      <c r="D2084" s="162"/>
      <c r="E2084" s="162"/>
      <c r="F2084" s="162"/>
      <c r="G2084" s="162"/>
      <c r="I2084" s="162">
        <v>9.986600000000001</v>
      </c>
      <c r="J2084" s="162"/>
      <c r="L2084" s="164"/>
      <c r="M2084" s="165"/>
      <c r="Q2084" s="166"/>
      <c r="T2084" s="163"/>
    </row>
    <row r="2085" ht="15.75" customHeight="1">
      <c r="A2085" s="130">
        <v>83950.0</v>
      </c>
      <c r="D2085" s="162"/>
      <c r="E2085" s="162"/>
      <c r="F2085" s="162"/>
      <c r="G2085" s="162"/>
      <c r="I2085" s="162">
        <v>9.986600000000001</v>
      </c>
      <c r="J2085" s="162"/>
      <c r="L2085" s="164"/>
      <c r="M2085" s="165"/>
      <c r="Q2085" s="166"/>
      <c r="T2085" s="163"/>
    </row>
    <row r="2086" ht="15.75" customHeight="1">
      <c r="A2086" s="130">
        <v>83951.0</v>
      </c>
      <c r="D2086" s="162"/>
      <c r="E2086" s="162"/>
      <c r="F2086" s="162"/>
      <c r="G2086" s="162"/>
      <c r="I2086" s="162">
        <v>9.986600000000001</v>
      </c>
      <c r="J2086" s="162"/>
      <c r="L2086" s="164"/>
      <c r="M2086" s="165"/>
      <c r="Q2086" s="166"/>
      <c r="T2086" s="163"/>
    </row>
    <row r="2087" ht="15.75" customHeight="1">
      <c r="A2087" s="130">
        <v>83952.0</v>
      </c>
      <c r="D2087" s="162"/>
      <c r="E2087" s="162"/>
      <c r="F2087" s="162"/>
      <c r="G2087" s="162"/>
      <c r="I2087" s="162">
        <v>9.986600000000001</v>
      </c>
      <c r="J2087" s="162"/>
      <c r="L2087" s="164"/>
      <c r="M2087" s="165"/>
      <c r="Q2087" s="166"/>
      <c r="T2087" s="163"/>
    </row>
    <row r="2088" ht="15.75" customHeight="1">
      <c r="A2088" s="130">
        <v>83953.0</v>
      </c>
      <c r="D2088" s="162"/>
      <c r="E2088" s="162"/>
      <c r="F2088" s="162"/>
      <c r="G2088" s="162"/>
      <c r="I2088" s="162">
        <v>13.326600000000001</v>
      </c>
      <c r="J2088" s="162"/>
      <c r="L2088" s="164"/>
      <c r="M2088" s="165"/>
      <c r="Q2088" s="166"/>
      <c r="T2088" s="163"/>
    </row>
    <row r="2089" ht="15.75" customHeight="1">
      <c r="A2089" s="130">
        <v>83954.0</v>
      </c>
      <c r="D2089" s="162"/>
      <c r="E2089" s="162"/>
      <c r="F2089" s="162"/>
      <c r="G2089" s="162"/>
      <c r="I2089" s="162">
        <v>13.326600000000001</v>
      </c>
      <c r="J2089" s="162"/>
      <c r="L2089" s="164"/>
      <c r="M2089" s="165"/>
      <c r="Q2089" s="166"/>
      <c r="T2089" s="163"/>
    </row>
    <row r="2090" ht="15.75" customHeight="1">
      <c r="A2090" s="130">
        <v>83955.0</v>
      </c>
      <c r="D2090" s="162"/>
      <c r="E2090" s="162"/>
      <c r="F2090" s="162"/>
      <c r="G2090" s="162"/>
      <c r="I2090" s="162">
        <v>13.326600000000001</v>
      </c>
      <c r="J2090" s="162"/>
      <c r="L2090" s="164"/>
      <c r="M2090" s="165"/>
      <c r="Q2090" s="166"/>
      <c r="T2090" s="163"/>
    </row>
    <row r="2091" ht="15.75" customHeight="1">
      <c r="A2091" s="130">
        <v>83956.0</v>
      </c>
      <c r="D2091" s="162"/>
      <c r="E2091" s="162"/>
      <c r="F2091" s="162"/>
      <c r="G2091" s="162"/>
      <c r="I2091" s="162">
        <v>13.326600000000001</v>
      </c>
      <c r="J2091" s="162"/>
      <c r="L2091" s="164"/>
      <c r="M2091" s="165"/>
      <c r="Q2091" s="166"/>
      <c r="T2091" s="163"/>
    </row>
    <row r="2092" ht="15.75" customHeight="1">
      <c r="A2092" s="130">
        <v>83957.0</v>
      </c>
      <c r="D2092" s="162"/>
      <c r="E2092" s="162"/>
      <c r="F2092" s="162"/>
      <c r="G2092" s="162"/>
      <c r="I2092" s="162">
        <v>3.7741999999999996</v>
      </c>
      <c r="J2092" s="162"/>
      <c r="L2092" s="164"/>
      <c r="M2092" s="165"/>
      <c r="Q2092" s="166"/>
      <c r="T2092" s="163"/>
    </row>
    <row r="2093" ht="15.75" customHeight="1">
      <c r="A2093" s="130">
        <v>83958.0</v>
      </c>
      <c r="D2093" s="162"/>
      <c r="E2093" s="162"/>
      <c r="F2093" s="162"/>
      <c r="G2093" s="162"/>
      <c r="I2093" s="162">
        <v>4.9765999999999995</v>
      </c>
      <c r="J2093" s="162"/>
      <c r="L2093" s="164"/>
      <c r="M2093" s="165"/>
      <c r="Q2093" s="166"/>
      <c r="T2093" s="163"/>
    </row>
    <row r="2094" ht="15.75" customHeight="1">
      <c r="A2094" s="130">
        <v>83959.0</v>
      </c>
      <c r="D2094" s="162"/>
      <c r="E2094" s="162"/>
      <c r="F2094" s="162"/>
      <c r="G2094" s="162"/>
      <c r="I2094" s="162">
        <v>3.4736</v>
      </c>
      <c r="J2094" s="162"/>
      <c r="L2094" s="164"/>
      <c r="M2094" s="165"/>
      <c r="Q2094" s="166"/>
      <c r="T2094" s="163"/>
    </row>
    <row r="2095" ht="15.75" customHeight="1">
      <c r="A2095" s="130">
        <v>83960.0</v>
      </c>
      <c r="D2095" s="162"/>
      <c r="E2095" s="162"/>
      <c r="F2095" s="162"/>
      <c r="G2095" s="162"/>
      <c r="I2095" s="162">
        <v>3.4736</v>
      </c>
      <c r="J2095" s="162"/>
      <c r="L2095" s="164"/>
      <c r="M2095" s="165"/>
      <c r="Q2095" s="166"/>
      <c r="T2095" s="163"/>
    </row>
    <row r="2096" ht="15.75" customHeight="1">
      <c r="A2096" s="130">
        <v>83961.0</v>
      </c>
      <c r="D2096" s="162"/>
      <c r="E2096" s="162"/>
      <c r="F2096" s="162"/>
      <c r="G2096" s="162"/>
      <c r="I2096" s="162">
        <v>3.6406</v>
      </c>
      <c r="J2096" s="162"/>
      <c r="L2096" s="164"/>
      <c r="M2096" s="165"/>
      <c r="Q2096" s="166"/>
      <c r="T2096" s="163"/>
    </row>
    <row r="2097" ht="15.75" customHeight="1">
      <c r="A2097" s="130">
        <v>83962.0</v>
      </c>
      <c r="D2097" s="162"/>
      <c r="E2097" s="162"/>
      <c r="F2097" s="162"/>
      <c r="G2097" s="162"/>
      <c r="I2097" s="162">
        <v>8.4836</v>
      </c>
      <c r="J2097" s="162"/>
      <c r="L2097" s="164"/>
      <c r="M2097" s="165"/>
      <c r="Q2097" s="166"/>
      <c r="T2097" s="163"/>
    </row>
    <row r="2098" ht="15.75" customHeight="1">
      <c r="A2098" s="130">
        <v>83968.0</v>
      </c>
      <c r="D2098" s="162"/>
      <c r="E2098" s="162"/>
      <c r="F2098" s="162"/>
      <c r="G2098" s="162"/>
      <c r="I2098" s="162">
        <v>2.9392</v>
      </c>
      <c r="J2098" s="162"/>
      <c r="L2098" s="164"/>
      <c r="M2098" s="165"/>
      <c r="Q2098" s="166"/>
      <c r="T2098" s="163"/>
    </row>
    <row r="2099" ht="15.75" customHeight="1">
      <c r="A2099" s="130">
        <v>83969.0</v>
      </c>
      <c r="D2099" s="162"/>
      <c r="E2099" s="162"/>
      <c r="F2099" s="162"/>
      <c r="G2099" s="162"/>
      <c r="I2099" s="162">
        <v>2.8724</v>
      </c>
      <c r="J2099" s="162"/>
      <c r="L2099" s="164"/>
      <c r="M2099" s="165"/>
      <c r="Q2099" s="166"/>
      <c r="T2099" s="163"/>
    </row>
    <row r="2100" ht="15.75" customHeight="1">
      <c r="A2100" s="130">
        <v>83976.0</v>
      </c>
      <c r="D2100" s="162"/>
      <c r="E2100" s="162"/>
      <c r="F2100" s="162"/>
      <c r="G2100" s="162"/>
      <c r="I2100" s="162">
        <v>2.9392</v>
      </c>
      <c r="J2100" s="162"/>
      <c r="L2100" s="164"/>
      <c r="M2100" s="165"/>
      <c r="Q2100" s="166"/>
      <c r="T2100" s="163"/>
    </row>
    <row r="2101" ht="15.75" customHeight="1">
      <c r="A2101" s="130">
        <v>83977.0</v>
      </c>
      <c r="D2101" s="162"/>
      <c r="E2101" s="162"/>
      <c r="F2101" s="162"/>
      <c r="G2101" s="162"/>
      <c r="I2101" s="162">
        <v>2.9392</v>
      </c>
      <c r="J2101" s="162"/>
      <c r="L2101" s="164"/>
      <c r="M2101" s="165"/>
      <c r="Q2101" s="166"/>
      <c r="T2101" s="163"/>
    </row>
    <row r="2102" ht="15.75" customHeight="1">
      <c r="A2102" s="130">
        <v>83978.0</v>
      </c>
      <c r="D2102" s="162"/>
      <c r="E2102" s="162"/>
      <c r="F2102" s="162"/>
      <c r="G2102" s="162"/>
      <c r="I2102" s="162">
        <v>2.8724</v>
      </c>
      <c r="J2102" s="162"/>
      <c r="L2102" s="164"/>
      <c r="M2102" s="165"/>
      <c r="Q2102" s="166"/>
      <c r="T2102" s="163"/>
    </row>
    <row r="2103" ht="15.75" customHeight="1">
      <c r="A2103" s="130">
        <v>83980.0</v>
      </c>
      <c r="D2103" s="162"/>
      <c r="E2103" s="162"/>
      <c r="F2103" s="162"/>
      <c r="G2103" s="162"/>
      <c r="I2103" s="162">
        <v>5.678</v>
      </c>
      <c r="J2103" s="162"/>
      <c r="L2103" s="164"/>
      <c r="M2103" s="165"/>
      <c r="Q2103" s="166"/>
      <c r="T2103" s="163"/>
    </row>
    <row r="2104" ht="15.75" customHeight="1">
      <c r="A2104" s="130">
        <v>83982.0</v>
      </c>
      <c r="D2104" s="162"/>
      <c r="E2104" s="162"/>
      <c r="F2104" s="162"/>
      <c r="G2104" s="162"/>
      <c r="I2104" s="162">
        <v>7.4482</v>
      </c>
      <c r="J2104" s="162"/>
      <c r="L2104" s="164"/>
      <c r="M2104" s="165"/>
      <c r="Q2104" s="166"/>
      <c r="T2104" s="163"/>
    </row>
    <row r="2105" ht="15.75" customHeight="1">
      <c r="A2105" s="130">
        <v>83983.0</v>
      </c>
      <c r="D2105" s="162"/>
      <c r="E2105" s="162"/>
      <c r="F2105" s="162"/>
      <c r="G2105" s="162"/>
      <c r="I2105" s="162">
        <v>8.183</v>
      </c>
      <c r="J2105" s="162"/>
      <c r="L2105" s="164"/>
      <c r="M2105" s="165"/>
      <c r="Q2105" s="166"/>
      <c r="T2105" s="163"/>
    </row>
    <row r="2106" ht="15.75" customHeight="1">
      <c r="A2106" s="130">
        <v>83985.0</v>
      </c>
      <c r="D2106" s="162"/>
      <c r="E2106" s="162"/>
      <c r="F2106" s="162"/>
      <c r="G2106" s="162"/>
      <c r="I2106" s="162">
        <v>9.218399999999999</v>
      </c>
      <c r="J2106" s="162"/>
      <c r="L2106" s="164"/>
      <c r="M2106" s="165"/>
      <c r="Q2106" s="166"/>
      <c r="T2106" s="163"/>
    </row>
    <row r="2107" ht="15.75" customHeight="1">
      <c r="A2107" s="130">
        <v>83985.0</v>
      </c>
      <c r="D2107" s="162"/>
      <c r="E2107" s="162"/>
      <c r="F2107" s="162"/>
      <c r="G2107" s="162"/>
      <c r="I2107" s="162">
        <v>9.218399999999999</v>
      </c>
      <c r="J2107" s="162"/>
      <c r="L2107" s="164"/>
      <c r="M2107" s="165"/>
      <c r="Q2107" s="166"/>
      <c r="T2107" s="163"/>
    </row>
    <row r="2108" ht="15.75" customHeight="1">
      <c r="A2108" s="130">
        <v>83987.0</v>
      </c>
      <c r="D2108" s="162"/>
      <c r="E2108" s="162"/>
      <c r="F2108" s="162"/>
      <c r="G2108" s="162"/>
      <c r="I2108" s="162">
        <v>14.662599999999998</v>
      </c>
      <c r="J2108" s="162"/>
      <c r="L2108" s="164"/>
      <c r="M2108" s="165"/>
      <c r="Q2108" s="166"/>
      <c r="T2108" s="163"/>
    </row>
    <row r="2109" ht="15.75" customHeight="1">
      <c r="A2109" s="130">
        <v>83989.0</v>
      </c>
      <c r="D2109" s="162"/>
      <c r="E2109" s="162"/>
      <c r="F2109" s="162"/>
      <c r="G2109" s="162"/>
      <c r="I2109" s="162">
        <v>8.517</v>
      </c>
      <c r="J2109" s="162"/>
      <c r="L2109" s="164"/>
      <c r="M2109" s="165"/>
      <c r="Q2109" s="166"/>
      <c r="T2109" s="163"/>
    </row>
    <row r="2110" ht="15.75" customHeight="1">
      <c r="A2110" s="130">
        <v>83990.0</v>
      </c>
      <c r="D2110" s="162"/>
      <c r="E2110" s="162"/>
      <c r="F2110" s="162"/>
      <c r="G2110" s="162"/>
      <c r="I2110" s="162">
        <v>9.3854</v>
      </c>
      <c r="J2110" s="162"/>
      <c r="L2110" s="164"/>
      <c r="M2110" s="165"/>
      <c r="Q2110" s="166"/>
      <c r="T2110" s="163"/>
    </row>
    <row r="2111" ht="15.75" customHeight="1">
      <c r="A2111" s="130">
        <v>83991.0</v>
      </c>
      <c r="D2111" s="162"/>
      <c r="E2111" s="162"/>
      <c r="F2111" s="162"/>
      <c r="G2111" s="162"/>
      <c r="I2111" s="162">
        <v>5.4776</v>
      </c>
      <c r="J2111" s="162"/>
      <c r="L2111" s="164"/>
      <c r="M2111" s="165"/>
      <c r="Q2111" s="166"/>
      <c r="T2111" s="163"/>
    </row>
    <row r="2112" ht="15.75" customHeight="1">
      <c r="A2112" s="130">
        <v>83992.0</v>
      </c>
      <c r="D2112" s="162"/>
      <c r="E2112" s="162"/>
      <c r="F2112" s="162"/>
      <c r="G2112" s="162"/>
      <c r="I2112" s="162">
        <v>5.4776</v>
      </c>
      <c r="J2112" s="162"/>
      <c r="L2112" s="164"/>
      <c r="M2112" s="165"/>
      <c r="Q2112" s="166"/>
      <c r="T2112" s="163"/>
    </row>
    <row r="2113" ht="15.75" customHeight="1">
      <c r="A2113" s="130">
        <v>83993.0</v>
      </c>
      <c r="D2113" s="162"/>
      <c r="E2113" s="162"/>
      <c r="F2113" s="162"/>
      <c r="G2113" s="162"/>
      <c r="I2113" s="162">
        <v>6.179</v>
      </c>
      <c r="J2113" s="162"/>
      <c r="L2113" s="164"/>
      <c r="M2113" s="165"/>
      <c r="Q2113" s="166"/>
      <c r="T2113" s="163"/>
    </row>
    <row r="2114" ht="15.75" customHeight="1">
      <c r="A2114" s="130">
        <v>83994.0</v>
      </c>
      <c r="D2114" s="162"/>
      <c r="E2114" s="162"/>
      <c r="F2114" s="162"/>
      <c r="G2114" s="162"/>
      <c r="I2114" s="162">
        <v>6.179</v>
      </c>
      <c r="J2114" s="162"/>
      <c r="L2114" s="164"/>
      <c r="M2114" s="165"/>
      <c r="Q2114" s="166"/>
      <c r="T2114" s="163"/>
    </row>
    <row r="2115" ht="15.75" customHeight="1">
      <c r="A2115" s="130">
        <v>83995.0</v>
      </c>
      <c r="D2115" s="162"/>
      <c r="E2115" s="162"/>
      <c r="F2115" s="162"/>
      <c r="G2115" s="162"/>
      <c r="I2115" s="162">
        <v>8.8176</v>
      </c>
      <c r="J2115" s="162"/>
      <c r="L2115" s="164"/>
      <c r="M2115" s="165"/>
      <c r="Q2115" s="166"/>
      <c r="T2115" s="163"/>
    </row>
    <row r="2116" ht="15.75" customHeight="1">
      <c r="A2116" s="130">
        <v>83996.0</v>
      </c>
      <c r="D2116" s="162"/>
      <c r="E2116" s="162"/>
      <c r="F2116" s="162"/>
      <c r="G2116" s="162"/>
      <c r="I2116" s="162">
        <v>9.686</v>
      </c>
      <c r="J2116" s="162"/>
      <c r="L2116" s="164"/>
      <c r="M2116" s="165"/>
      <c r="Q2116" s="166"/>
      <c r="T2116" s="163"/>
    </row>
    <row r="2117" ht="15.75" customHeight="1">
      <c r="A2117" s="130">
        <v>83998.0</v>
      </c>
      <c r="D2117" s="162"/>
      <c r="E2117" s="162"/>
      <c r="F2117" s="162"/>
      <c r="G2117" s="162"/>
      <c r="I2117" s="162">
        <v>9.3854</v>
      </c>
      <c r="J2117" s="162"/>
      <c r="L2117" s="164"/>
      <c r="M2117" s="165"/>
      <c r="Q2117" s="166"/>
      <c r="T2117" s="163"/>
    </row>
    <row r="2118" ht="15.75" customHeight="1">
      <c r="A2118" s="130">
        <v>83999.0</v>
      </c>
      <c r="D2118" s="162"/>
      <c r="E2118" s="162"/>
      <c r="F2118" s="162"/>
      <c r="G2118" s="162"/>
      <c r="I2118" s="162">
        <v>9.3854</v>
      </c>
      <c r="J2118" s="162"/>
      <c r="L2118" s="164"/>
      <c r="M2118" s="165"/>
      <c r="Q2118" s="166"/>
      <c r="T2118" s="163"/>
    </row>
    <row r="2119" ht="15.75" customHeight="1">
      <c r="A2119" s="130">
        <v>84000.0</v>
      </c>
      <c r="D2119" s="162"/>
      <c r="E2119" s="162"/>
      <c r="F2119" s="162"/>
      <c r="G2119" s="162"/>
      <c r="I2119" s="162">
        <v>8.784199999999998</v>
      </c>
      <c r="J2119" s="162"/>
      <c r="L2119" s="164"/>
      <c r="M2119" s="165"/>
      <c r="Q2119" s="166"/>
      <c r="T2119" s="163"/>
    </row>
    <row r="2120" ht="15.75" customHeight="1">
      <c r="A2120" s="130">
        <v>84001.0</v>
      </c>
      <c r="D2120" s="162"/>
      <c r="E2120" s="162"/>
      <c r="F2120" s="162"/>
      <c r="G2120" s="162"/>
      <c r="I2120" s="162">
        <v>6.9472</v>
      </c>
      <c r="J2120" s="162"/>
      <c r="L2120" s="164"/>
      <c r="M2120" s="165"/>
      <c r="Q2120" s="166"/>
      <c r="T2120" s="163"/>
    </row>
    <row r="2121" ht="15.75" customHeight="1">
      <c r="A2121" s="130">
        <v>84002.0</v>
      </c>
      <c r="D2121" s="162"/>
      <c r="E2121" s="162"/>
      <c r="F2121" s="162"/>
      <c r="G2121" s="162"/>
      <c r="I2121" s="162">
        <v>6.9472</v>
      </c>
      <c r="J2121" s="162"/>
      <c r="L2121" s="164"/>
      <c r="M2121" s="165"/>
      <c r="Q2121" s="166"/>
      <c r="T2121" s="163"/>
    </row>
    <row r="2122" ht="15.75" customHeight="1">
      <c r="A2122" s="130">
        <v>84003.0</v>
      </c>
      <c r="D2122" s="162"/>
      <c r="E2122" s="162"/>
      <c r="F2122" s="162"/>
      <c r="G2122" s="162"/>
      <c r="I2122" s="162">
        <v>7.4482</v>
      </c>
      <c r="J2122" s="162"/>
      <c r="L2122" s="164"/>
      <c r="M2122" s="165"/>
      <c r="Q2122" s="166"/>
      <c r="T2122" s="163"/>
    </row>
    <row r="2123" ht="15.75" customHeight="1">
      <c r="A2123" s="130">
        <v>84004.0</v>
      </c>
      <c r="D2123" s="162"/>
      <c r="E2123" s="162"/>
      <c r="F2123" s="162"/>
      <c r="G2123" s="162"/>
      <c r="I2123" s="162">
        <v>7.4482</v>
      </c>
      <c r="J2123" s="162"/>
      <c r="L2123" s="164"/>
      <c r="M2123" s="165"/>
      <c r="Q2123" s="166"/>
      <c r="T2123" s="163"/>
    </row>
    <row r="2124" ht="15.75" customHeight="1">
      <c r="A2124" s="130">
        <v>84005.0</v>
      </c>
      <c r="D2124" s="162"/>
      <c r="E2124" s="162"/>
      <c r="F2124" s="162"/>
      <c r="G2124" s="162"/>
      <c r="I2124" s="162">
        <v>6.2124</v>
      </c>
      <c r="J2124" s="162"/>
      <c r="L2124" s="164"/>
      <c r="M2124" s="165"/>
      <c r="Q2124" s="166"/>
      <c r="T2124" s="163"/>
    </row>
    <row r="2125" ht="15.75" customHeight="1">
      <c r="A2125" s="130">
        <v>84006.0</v>
      </c>
      <c r="D2125" s="162"/>
      <c r="E2125" s="162"/>
      <c r="F2125" s="162"/>
      <c r="G2125" s="162"/>
      <c r="I2125" s="162">
        <v>6.646599999999999</v>
      </c>
      <c r="J2125" s="162"/>
      <c r="L2125" s="164"/>
      <c r="M2125" s="165"/>
      <c r="Q2125" s="166"/>
      <c r="T2125" s="163"/>
    </row>
    <row r="2126" ht="15.75" customHeight="1">
      <c r="A2126" s="130">
        <v>84007.0</v>
      </c>
      <c r="D2126" s="162"/>
      <c r="E2126" s="162"/>
      <c r="F2126" s="162"/>
      <c r="G2126" s="162"/>
      <c r="I2126" s="162">
        <v>6.2124</v>
      </c>
      <c r="J2126" s="162"/>
      <c r="L2126" s="164"/>
      <c r="M2126" s="165"/>
      <c r="Q2126" s="166"/>
      <c r="T2126" s="163"/>
    </row>
    <row r="2127" ht="15.75" customHeight="1">
      <c r="A2127" s="130">
        <v>84008.0</v>
      </c>
      <c r="D2127" s="162"/>
      <c r="E2127" s="162"/>
      <c r="F2127" s="162"/>
      <c r="G2127" s="162"/>
      <c r="I2127" s="162">
        <v>6.2124</v>
      </c>
      <c r="J2127" s="162"/>
      <c r="L2127" s="164"/>
      <c r="M2127" s="165"/>
      <c r="Q2127" s="166"/>
      <c r="T2127" s="163"/>
    </row>
    <row r="2128" ht="15.75" customHeight="1">
      <c r="A2128" s="130">
        <v>84009.0</v>
      </c>
      <c r="D2128" s="162"/>
      <c r="E2128" s="162"/>
      <c r="F2128" s="162"/>
      <c r="G2128" s="162"/>
      <c r="I2128" s="162">
        <v>11.7568</v>
      </c>
      <c r="J2128" s="162"/>
      <c r="L2128" s="164"/>
      <c r="M2128" s="165"/>
      <c r="Q2128" s="166"/>
      <c r="T2128" s="163"/>
    </row>
    <row r="2129" ht="15.75" customHeight="1">
      <c r="A2129" s="130">
        <v>84010.0</v>
      </c>
      <c r="D2129" s="162"/>
      <c r="E2129" s="162"/>
      <c r="F2129" s="162"/>
      <c r="G2129" s="162"/>
      <c r="I2129" s="162">
        <v>10.9886</v>
      </c>
      <c r="J2129" s="162"/>
      <c r="L2129" s="164"/>
      <c r="M2129" s="165"/>
      <c r="Q2129" s="166"/>
      <c r="T2129" s="163"/>
    </row>
    <row r="2130" ht="15.75" customHeight="1">
      <c r="A2130" s="130">
        <v>84011.0</v>
      </c>
      <c r="D2130" s="162"/>
      <c r="E2130" s="162"/>
      <c r="F2130" s="162"/>
      <c r="G2130" s="162"/>
      <c r="I2130" s="162">
        <v>10.9886</v>
      </c>
      <c r="J2130" s="162"/>
      <c r="L2130" s="164"/>
      <c r="M2130" s="165"/>
      <c r="Q2130" s="166"/>
      <c r="T2130" s="163"/>
    </row>
    <row r="2131" ht="15.75" customHeight="1">
      <c r="A2131" s="130">
        <v>84012.0</v>
      </c>
      <c r="D2131" s="162"/>
      <c r="E2131" s="162"/>
      <c r="F2131" s="162"/>
      <c r="G2131" s="162"/>
      <c r="I2131" s="162">
        <v>11.7568</v>
      </c>
      <c r="J2131" s="162"/>
      <c r="L2131" s="164"/>
      <c r="M2131" s="165"/>
      <c r="Q2131" s="166"/>
      <c r="T2131" s="163"/>
    </row>
    <row r="2132" ht="15.75" customHeight="1">
      <c r="A2132" s="130">
        <v>84021.0</v>
      </c>
      <c r="D2132" s="162"/>
      <c r="E2132" s="162"/>
      <c r="F2132" s="162"/>
      <c r="G2132" s="162"/>
      <c r="I2132" s="162">
        <v>9.4188</v>
      </c>
      <c r="J2132" s="162"/>
      <c r="L2132" s="164"/>
      <c r="M2132" s="165"/>
      <c r="Q2132" s="166"/>
      <c r="T2132" s="163"/>
    </row>
    <row r="2133" ht="15.75" customHeight="1">
      <c r="A2133" s="130">
        <v>84021.0</v>
      </c>
      <c r="D2133" s="162"/>
      <c r="E2133" s="162"/>
      <c r="F2133" s="162"/>
      <c r="G2133" s="162"/>
      <c r="I2133" s="162">
        <v>9.4188</v>
      </c>
      <c r="J2133" s="162"/>
      <c r="L2133" s="164"/>
      <c r="M2133" s="165"/>
      <c r="Q2133" s="166"/>
      <c r="T2133" s="163"/>
    </row>
    <row r="2134" ht="15.75" customHeight="1">
      <c r="A2134" s="130">
        <v>84022.0</v>
      </c>
      <c r="D2134" s="162"/>
      <c r="E2134" s="162"/>
      <c r="F2134" s="162"/>
      <c r="G2134" s="162"/>
      <c r="I2134" s="162">
        <v>9.4188</v>
      </c>
      <c r="J2134" s="162"/>
      <c r="L2134" s="164"/>
      <c r="M2134" s="165"/>
      <c r="Q2134" s="166"/>
      <c r="T2134" s="163"/>
    </row>
    <row r="2135" ht="15.75" customHeight="1">
      <c r="A2135" s="130">
        <v>84022.0</v>
      </c>
      <c r="D2135" s="162"/>
      <c r="E2135" s="162"/>
      <c r="F2135" s="162"/>
      <c r="G2135" s="162"/>
      <c r="I2135" s="162">
        <v>9.4188</v>
      </c>
      <c r="J2135" s="162"/>
      <c r="L2135" s="164"/>
      <c r="M2135" s="165"/>
      <c r="Q2135" s="166"/>
      <c r="T2135" s="163"/>
    </row>
    <row r="2136" ht="15.75" customHeight="1">
      <c r="A2136" s="130">
        <v>84023.0</v>
      </c>
      <c r="D2136" s="162"/>
      <c r="E2136" s="162"/>
      <c r="F2136" s="162"/>
      <c r="G2136" s="162"/>
      <c r="I2136" s="162">
        <v>9.4188</v>
      </c>
      <c r="J2136" s="162"/>
      <c r="L2136" s="164"/>
      <c r="M2136" s="165"/>
      <c r="Q2136" s="166"/>
      <c r="T2136" s="163"/>
    </row>
    <row r="2137" ht="15.75" customHeight="1">
      <c r="A2137" s="130">
        <v>84023.0</v>
      </c>
      <c r="D2137" s="162"/>
      <c r="E2137" s="162"/>
      <c r="F2137" s="162"/>
      <c r="G2137" s="162"/>
      <c r="I2137" s="162">
        <v>9.4188</v>
      </c>
      <c r="J2137" s="162"/>
      <c r="L2137" s="164"/>
      <c r="M2137" s="165"/>
      <c r="Q2137" s="166"/>
      <c r="T2137" s="163"/>
    </row>
    <row r="2138" ht="15.75" customHeight="1">
      <c r="A2138" s="130">
        <v>84024.0</v>
      </c>
      <c r="D2138" s="162"/>
      <c r="E2138" s="162"/>
      <c r="F2138" s="162"/>
      <c r="G2138" s="162"/>
      <c r="I2138" s="162">
        <v>9.953199999999999</v>
      </c>
      <c r="J2138" s="162"/>
      <c r="L2138" s="164"/>
      <c r="M2138" s="165"/>
      <c r="Q2138" s="166"/>
      <c r="T2138" s="163"/>
    </row>
    <row r="2139" ht="15.75" customHeight="1">
      <c r="A2139" s="130">
        <v>84024.0</v>
      </c>
      <c r="D2139" s="162"/>
      <c r="E2139" s="162"/>
      <c r="F2139" s="162"/>
      <c r="G2139" s="162"/>
      <c r="I2139" s="162">
        <v>9.953199999999999</v>
      </c>
      <c r="J2139" s="162"/>
      <c r="L2139" s="164"/>
      <c r="M2139" s="165"/>
      <c r="Q2139" s="166"/>
      <c r="T2139" s="163"/>
    </row>
    <row r="2140" ht="15.75" customHeight="1">
      <c r="A2140" s="130">
        <v>84025.0</v>
      </c>
      <c r="D2140" s="162"/>
      <c r="E2140" s="162"/>
      <c r="F2140" s="162"/>
      <c r="G2140" s="162"/>
      <c r="I2140" s="162">
        <v>9.953199999999999</v>
      </c>
      <c r="J2140" s="162"/>
      <c r="L2140" s="164"/>
      <c r="M2140" s="165"/>
      <c r="Q2140" s="166"/>
      <c r="T2140" s="163"/>
    </row>
    <row r="2141" ht="15.75" customHeight="1">
      <c r="A2141" s="130">
        <v>84026.0</v>
      </c>
      <c r="D2141" s="162"/>
      <c r="E2141" s="162"/>
      <c r="F2141" s="162"/>
      <c r="G2141" s="162"/>
      <c r="I2141" s="162">
        <v>9.953199999999999</v>
      </c>
      <c r="J2141" s="162"/>
      <c r="L2141" s="164"/>
      <c r="M2141" s="165"/>
      <c r="Q2141" s="166"/>
      <c r="T2141" s="163"/>
    </row>
    <row r="2142" ht="15.75" customHeight="1">
      <c r="A2142" s="130">
        <v>84026.0</v>
      </c>
      <c r="D2142" s="162"/>
      <c r="E2142" s="162"/>
      <c r="F2142" s="162"/>
      <c r="G2142" s="162"/>
      <c r="I2142" s="162">
        <v>9.953199999999999</v>
      </c>
      <c r="J2142" s="162"/>
      <c r="L2142" s="164"/>
      <c r="M2142" s="165"/>
      <c r="Q2142" s="166"/>
      <c r="T2142" s="163"/>
    </row>
    <row r="2143" ht="15.75" customHeight="1">
      <c r="A2143" s="130">
        <v>84027.0</v>
      </c>
      <c r="D2143" s="162"/>
      <c r="E2143" s="162"/>
      <c r="F2143" s="162"/>
      <c r="G2143" s="162"/>
      <c r="I2143" s="162">
        <v>13.0594</v>
      </c>
      <c r="J2143" s="162"/>
      <c r="L2143" s="164"/>
      <c r="M2143" s="165"/>
      <c r="Q2143" s="166"/>
      <c r="T2143" s="163"/>
    </row>
    <row r="2144" ht="15.75" customHeight="1">
      <c r="A2144" s="130">
        <v>84028.0</v>
      </c>
      <c r="D2144" s="162"/>
      <c r="E2144" s="162"/>
      <c r="F2144" s="162"/>
      <c r="G2144" s="162"/>
      <c r="I2144" s="162">
        <v>13.0594</v>
      </c>
      <c r="J2144" s="162"/>
      <c r="L2144" s="164"/>
      <c r="M2144" s="165"/>
      <c r="Q2144" s="166"/>
      <c r="T2144" s="163"/>
    </row>
    <row r="2145" ht="15.75" customHeight="1">
      <c r="A2145" s="130">
        <v>84029.0</v>
      </c>
      <c r="D2145" s="162"/>
      <c r="E2145" s="162"/>
      <c r="F2145" s="162"/>
      <c r="G2145" s="162"/>
      <c r="I2145" s="162">
        <v>13.0594</v>
      </c>
      <c r="J2145" s="162"/>
      <c r="L2145" s="164"/>
      <c r="M2145" s="165"/>
      <c r="Q2145" s="166"/>
      <c r="T2145" s="163"/>
    </row>
    <row r="2146" ht="15.75" customHeight="1">
      <c r="A2146" s="130">
        <v>84029.0</v>
      </c>
      <c r="D2146" s="162"/>
      <c r="E2146" s="162"/>
      <c r="F2146" s="162"/>
      <c r="G2146" s="162"/>
      <c r="I2146" s="162">
        <v>13.0594</v>
      </c>
      <c r="J2146" s="162"/>
      <c r="L2146" s="164"/>
      <c r="M2146" s="165"/>
      <c r="Q2146" s="166"/>
      <c r="T2146" s="163"/>
    </row>
    <row r="2147" ht="15.75" customHeight="1">
      <c r="A2147" s="130">
        <v>84030.0</v>
      </c>
      <c r="D2147" s="162"/>
      <c r="E2147" s="162"/>
      <c r="F2147" s="162"/>
      <c r="G2147" s="162"/>
      <c r="I2147" s="162">
        <v>9.351999999999999</v>
      </c>
      <c r="J2147" s="162"/>
      <c r="L2147" s="164"/>
      <c r="M2147" s="165"/>
      <c r="Q2147" s="166"/>
      <c r="T2147" s="163"/>
    </row>
    <row r="2148" ht="15.75" customHeight="1">
      <c r="A2148" s="130">
        <v>84031.0</v>
      </c>
      <c r="D2148" s="162"/>
      <c r="E2148" s="162"/>
      <c r="F2148" s="162"/>
      <c r="G2148" s="162"/>
      <c r="I2148" s="162">
        <v>9.351999999999999</v>
      </c>
      <c r="J2148" s="162"/>
      <c r="L2148" s="164"/>
      <c r="M2148" s="165"/>
      <c r="Q2148" s="166"/>
      <c r="T2148" s="163"/>
    </row>
    <row r="2149" ht="15.75" customHeight="1">
      <c r="A2149" s="130">
        <v>84032.0</v>
      </c>
      <c r="D2149" s="162"/>
      <c r="E2149" s="162"/>
      <c r="F2149" s="162"/>
      <c r="G2149" s="162"/>
      <c r="I2149" s="162">
        <v>9.351999999999999</v>
      </c>
      <c r="J2149" s="162"/>
      <c r="L2149" s="164"/>
      <c r="M2149" s="165"/>
      <c r="Q2149" s="166"/>
      <c r="T2149" s="163"/>
    </row>
    <row r="2150" ht="15.75" customHeight="1">
      <c r="A2150" s="130">
        <v>84033.0</v>
      </c>
      <c r="D2150" s="162"/>
      <c r="E2150" s="162"/>
      <c r="F2150" s="162"/>
      <c r="G2150" s="162"/>
      <c r="I2150" s="162">
        <v>8.650599999999999</v>
      </c>
      <c r="J2150" s="162"/>
      <c r="L2150" s="164"/>
      <c r="M2150" s="165"/>
      <c r="Q2150" s="166"/>
      <c r="T2150" s="163"/>
    </row>
    <row r="2151" ht="15.75" customHeight="1">
      <c r="A2151" s="130">
        <v>84034.0</v>
      </c>
      <c r="D2151" s="162"/>
      <c r="E2151" s="162"/>
      <c r="F2151" s="162"/>
      <c r="G2151" s="162"/>
      <c r="I2151" s="162">
        <v>8.650599999999999</v>
      </c>
      <c r="J2151" s="162"/>
      <c r="L2151" s="164"/>
      <c r="M2151" s="165"/>
      <c r="Q2151" s="166"/>
      <c r="T2151" s="163"/>
    </row>
    <row r="2152" ht="15.75" customHeight="1">
      <c r="A2152" s="130">
        <v>84035.0</v>
      </c>
      <c r="D2152" s="162"/>
      <c r="E2152" s="162"/>
      <c r="F2152" s="162"/>
      <c r="G2152" s="162"/>
      <c r="I2152" s="162">
        <v>9.351999999999999</v>
      </c>
      <c r="J2152" s="162"/>
      <c r="L2152" s="164"/>
      <c r="M2152" s="165"/>
      <c r="Q2152" s="166"/>
      <c r="T2152" s="163"/>
    </row>
    <row r="2153" ht="15.75" customHeight="1">
      <c r="A2153" s="130">
        <v>84036.0</v>
      </c>
      <c r="D2153" s="162"/>
      <c r="E2153" s="162"/>
      <c r="F2153" s="162"/>
      <c r="G2153" s="162"/>
      <c r="I2153" s="162">
        <v>9.351999999999999</v>
      </c>
      <c r="J2153" s="162"/>
      <c r="L2153" s="164"/>
      <c r="M2153" s="165"/>
      <c r="Q2153" s="166"/>
      <c r="T2153" s="163"/>
    </row>
    <row r="2154" ht="15.75" customHeight="1">
      <c r="A2154" s="130">
        <v>84037.0</v>
      </c>
      <c r="D2154" s="162"/>
      <c r="E2154" s="162"/>
      <c r="F2154" s="162"/>
      <c r="G2154" s="162"/>
      <c r="I2154" s="162">
        <v>8.650599999999999</v>
      </c>
      <c r="J2154" s="162"/>
      <c r="L2154" s="164"/>
      <c r="M2154" s="165"/>
      <c r="Q2154" s="166"/>
      <c r="T2154" s="163"/>
    </row>
    <row r="2155" ht="15.75" customHeight="1">
      <c r="A2155" s="130">
        <v>84038.0</v>
      </c>
      <c r="D2155" s="162"/>
      <c r="E2155" s="162"/>
      <c r="F2155" s="162"/>
      <c r="G2155" s="162"/>
      <c r="I2155" s="162">
        <v>3.6072</v>
      </c>
      <c r="J2155" s="162"/>
      <c r="L2155" s="164"/>
      <c r="M2155" s="165"/>
      <c r="Q2155" s="166"/>
      <c r="T2155" s="163"/>
    </row>
    <row r="2156" ht="15.75" customHeight="1">
      <c r="A2156" s="130">
        <v>84039.0</v>
      </c>
      <c r="D2156" s="162"/>
      <c r="E2156" s="162"/>
      <c r="F2156" s="162"/>
      <c r="G2156" s="162"/>
      <c r="I2156" s="162">
        <v>3.6072</v>
      </c>
      <c r="J2156" s="162"/>
      <c r="L2156" s="164"/>
      <c r="M2156" s="165"/>
      <c r="Q2156" s="166"/>
      <c r="T2156" s="163"/>
    </row>
    <row r="2157" ht="15.75" customHeight="1">
      <c r="A2157" s="130">
        <v>84040.0</v>
      </c>
      <c r="D2157" s="162"/>
      <c r="E2157" s="162"/>
      <c r="F2157" s="162"/>
      <c r="G2157" s="162"/>
      <c r="I2157" s="162">
        <v>3.6072</v>
      </c>
      <c r="J2157" s="162"/>
      <c r="L2157" s="164"/>
      <c r="M2157" s="165"/>
      <c r="Q2157" s="166"/>
      <c r="T2157" s="163"/>
    </row>
    <row r="2158" ht="15.75" customHeight="1">
      <c r="A2158" s="130">
        <v>84041.0</v>
      </c>
      <c r="D2158" s="162"/>
      <c r="E2158" s="162"/>
      <c r="F2158" s="162"/>
      <c r="G2158" s="162"/>
      <c r="I2158" s="162">
        <v>3.6072</v>
      </c>
      <c r="J2158" s="162"/>
      <c r="L2158" s="164"/>
      <c r="M2158" s="165"/>
      <c r="Q2158" s="166"/>
      <c r="T2158" s="163"/>
    </row>
    <row r="2159" ht="15.75" customHeight="1">
      <c r="A2159" s="130">
        <v>84042.0</v>
      </c>
      <c r="D2159" s="162"/>
      <c r="E2159" s="162"/>
      <c r="F2159" s="162"/>
      <c r="G2159" s="162"/>
      <c r="I2159" s="162">
        <v>3.9077999999999995</v>
      </c>
      <c r="J2159" s="162"/>
      <c r="L2159" s="164"/>
      <c r="M2159" s="165"/>
      <c r="Q2159" s="166"/>
      <c r="T2159" s="163"/>
    </row>
    <row r="2160" ht="15.75" customHeight="1">
      <c r="A2160" s="130">
        <v>84045.0</v>
      </c>
      <c r="D2160" s="162"/>
      <c r="E2160" s="162"/>
      <c r="F2160" s="162"/>
      <c r="G2160" s="162"/>
      <c r="I2160" s="162">
        <v>6.1456</v>
      </c>
      <c r="J2160" s="162"/>
      <c r="L2160" s="164"/>
      <c r="M2160" s="165"/>
      <c r="Q2160" s="166"/>
      <c r="T2160" s="163"/>
    </row>
    <row r="2161" ht="15.75" customHeight="1">
      <c r="A2161" s="130">
        <v>84045.0</v>
      </c>
      <c r="D2161" s="162"/>
      <c r="E2161" s="162"/>
      <c r="F2161" s="162"/>
      <c r="G2161" s="162"/>
      <c r="I2161" s="162">
        <v>6.1456</v>
      </c>
      <c r="J2161" s="162"/>
      <c r="L2161" s="164"/>
      <c r="M2161" s="165"/>
      <c r="Q2161" s="166"/>
      <c r="T2161" s="163"/>
    </row>
    <row r="2162" ht="15.75" customHeight="1">
      <c r="A2162" s="130">
        <v>84046.0</v>
      </c>
      <c r="D2162" s="162"/>
      <c r="E2162" s="162"/>
      <c r="F2162" s="162"/>
      <c r="G2162" s="162"/>
      <c r="I2162" s="162">
        <v>6.1456</v>
      </c>
      <c r="J2162" s="162"/>
      <c r="L2162" s="164"/>
      <c r="M2162" s="165"/>
      <c r="Q2162" s="166"/>
      <c r="T2162" s="163"/>
    </row>
    <row r="2163" ht="15.75" customHeight="1">
      <c r="A2163" s="130">
        <v>84047.0</v>
      </c>
      <c r="D2163" s="162"/>
      <c r="E2163" s="162"/>
      <c r="F2163" s="162"/>
      <c r="G2163" s="162"/>
      <c r="I2163" s="162">
        <v>7.3145999999999995</v>
      </c>
      <c r="J2163" s="162"/>
      <c r="L2163" s="164"/>
      <c r="M2163" s="165"/>
      <c r="Q2163" s="166"/>
      <c r="T2163" s="163"/>
    </row>
    <row r="2164" ht="15.75" customHeight="1">
      <c r="A2164" s="130">
        <v>84048.0</v>
      </c>
      <c r="D2164" s="162"/>
      <c r="E2164" s="162"/>
      <c r="F2164" s="162"/>
      <c r="G2164" s="162"/>
      <c r="I2164" s="162">
        <v>15.6646</v>
      </c>
      <c r="J2164" s="162"/>
      <c r="L2164" s="164"/>
      <c r="M2164" s="165"/>
      <c r="Q2164" s="166"/>
      <c r="T2164" s="163"/>
    </row>
    <row r="2165" ht="15.75" customHeight="1">
      <c r="A2165" s="130">
        <v>84049.0</v>
      </c>
      <c r="D2165" s="162"/>
      <c r="E2165" s="162"/>
      <c r="F2165" s="162"/>
      <c r="G2165" s="162"/>
      <c r="I2165" s="162">
        <v>14.4956</v>
      </c>
      <c r="J2165" s="162"/>
      <c r="L2165" s="164"/>
      <c r="M2165" s="165"/>
      <c r="Q2165" s="166"/>
      <c r="T2165" s="163"/>
    </row>
    <row r="2166" ht="15.75" customHeight="1">
      <c r="A2166" s="130">
        <v>84050.0</v>
      </c>
      <c r="D2166" s="162"/>
      <c r="E2166" s="162"/>
      <c r="F2166" s="162"/>
      <c r="G2166" s="162"/>
      <c r="I2166" s="162">
        <v>15.6646</v>
      </c>
      <c r="J2166" s="162"/>
      <c r="L2166" s="164"/>
      <c r="M2166" s="165"/>
      <c r="Q2166" s="166"/>
      <c r="T2166" s="163"/>
    </row>
    <row r="2167" ht="15.75" customHeight="1">
      <c r="A2167" s="130">
        <v>84051.0</v>
      </c>
      <c r="D2167" s="162"/>
      <c r="E2167" s="162"/>
      <c r="F2167" s="162"/>
      <c r="G2167" s="162"/>
      <c r="I2167" s="162">
        <v>24.381999999999998</v>
      </c>
      <c r="J2167" s="162"/>
      <c r="L2167" s="164"/>
      <c r="M2167" s="165"/>
      <c r="Q2167" s="166"/>
      <c r="T2167" s="163"/>
    </row>
    <row r="2168" ht="15.75" customHeight="1">
      <c r="A2168" s="130">
        <v>84052.0</v>
      </c>
      <c r="D2168" s="162"/>
      <c r="E2168" s="162"/>
      <c r="F2168" s="162"/>
      <c r="G2168" s="162"/>
      <c r="I2168" s="162">
        <v>24.381999999999998</v>
      </c>
      <c r="J2168" s="162"/>
      <c r="L2168" s="164"/>
      <c r="M2168" s="165"/>
      <c r="Q2168" s="166"/>
      <c r="T2168" s="163"/>
    </row>
    <row r="2169" ht="15.75" customHeight="1">
      <c r="A2169" s="130">
        <v>84053.0</v>
      </c>
      <c r="D2169" s="162"/>
      <c r="E2169" s="162"/>
      <c r="F2169" s="162"/>
      <c r="G2169" s="162"/>
      <c r="I2169" s="162">
        <v>26.3192</v>
      </c>
      <c r="J2169" s="162"/>
      <c r="L2169" s="164"/>
      <c r="M2169" s="165"/>
      <c r="Q2169" s="166"/>
      <c r="T2169" s="163"/>
    </row>
    <row r="2170" ht="15.75" customHeight="1">
      <c r="A2170" s="130">
        <v>84060.0</v>
      </c>
      <c r="D2170" s="162"/>
      <c r="E2170" s="162"/>
      <c r="F2170" s="162"/>
      <c r="G2170" s="162"/>
      <c r="I2170" s="162">
        <v>8.4836</v>
      </c>
      <c r="J2170" s="162"/>
      <c r="L2170" s="164"/>
      <c r="M2170" s="165"/>
      <c r="Q2170" s="166"/>
      <c r="T2170" s="163"/>
    </row>
    <row r="2171" ht="15.75" customHeight="1">
      <c r="A2171" s="130">
        <v>84060.0</v>
      </c>
      <c r="D2171" s="162"/>
      <c r="E2171" s="162"/>
      <c r="F2171" s="162"/>
      <c r="G2171" s="162"/>
      <c r="I2171" s="162">
        <v>8.4836</v>
      </c>
      <c r="J2171" s="162"/>
      <c r="L2171" s="164"/>
      <c r="M2171" s="165"/>
      <c r="Q2171" s="166"/>
      <c r="T2171" s="163"/>
    </row>
    <row r="2172" ht="15.75" customHeight="1">
      <c r="A2172" s="130">
        <v>84062.0</v>
      </c>
      <c r="D2172" s="162"/>
      <c r="E2172" s="162"/>
      <c r="F2172" s="162"/>
      <c r="G2172" s="162"/>
      <c r="I2172" s="162">
        <v>8.4836</v>
      </c>
      <c r="J2172" s="162"/>
      <c r="L2172" s="164"/>
      <c r="M2172" s="165"/>
      <c r="Q2172" s="166"/>
      <c r="T2172" s="163"/>
    </row>
    <row r="2173" ht="15.75" customHeight="1">
      <c r="A2173" s="130">
        <v>84063.0</v>
      </c>
      <c r="D2173" s="162"/>
      <c r="E2173" s="162"/>
      <c r="F2173" s="162"/>
      <c r="G2173" s="162"/>
      <c r="I2173" s="162">
        <v>8.4836</v>
      </c>
      <c r="J2173" s="162"/>
      <c r="L2173" s="164"/>
      <c r="M2173" s="165"/>
      <c r="Q2173" s="166"/>
      <c r="T2173" s="163"/>
    </row>
    <row r="2174" ht="15.75" customHeight="1">
      <c r="A2174" s="130">
        <v>84064.0</v>
      </c>
      <c r="D2174" s="162"/>
      <c r="E2174" s="162"/>
      <c r="F2174" s="162"/>
      <c r="G2174" s="162"/>
      <c r="I2174" s="162">
        <v>13.827599999999999</v>
      </c>
      <c r="J2174" s="162"/>
      <c r="L2174" s="164"/>
      <c r="M2174" s="165"/>
      <c r="Q2174" s="166"/>
      <c r="T2174" s="163"/>
    </row>
    <row r="2175" ht="15.75" customHeight="1">
      <c r="A2175" s="130">
        <v>84065.0</v>
      </c>
      <c r="D2175" s="162"/>
      <c r="E2175" s="162"/>
      <c r="F2175" s="162"/>
      <c r="G2175" s="162"/>
      <c r="I2175" s="162">
        <v>13.827599999999999</v>
      </c>
      <c r="J2175" s="162"/>
      <c r="L2175" s="164"/>
      <c r="M2175" s="165"/>
      <c r="Q2175" s="166"/>
      <c r="T2175" s="163"/>
    </row>
    <row r="2176" ht="15.75" customHeight="1">
      <c r="A2176" s="130">
        <v>84066.0</v>
      </c>
      <c r="D2176" s="162"/>
      <c r="E2176" s="162"/>
      <c r="F2176" s="162"/>
      <c r="G2176" s="162"/>
      <c r="I2176" s="162">
        <v>13.1596</v>
      </c>
      <c r="J2176" s="162"/>
      <c r="L2176" s="164"/>
      <c r="M2176" s="165"/>
      <c r="Q2176" s="166"/>
      <c r="T2176" s="163"/>
    </row>
    <row r="2177" ht="15.75" customHeight="1">
      <c r="A2177" s="130">
        <v>84067.0</v>
      </c>
      <c r="D2177" s="162"/>
      <c r="E2177" s="162"/>
      <c r="F2177" s="162"/>
      <c r="G2177" s="162"/>
      <c r="I2177" s="162">
        <v>13.1596</v>
      </c>
      <c r="J2177" s="162"/>
      <c r="L2177" s="164"/>
      <c r="M2177" s="165"/>
      <c r="Q2177" s="166"/>
      <c r="T2177" s="163"/>
    </row>
    <row r="2178" ht="15.75" customHeight="1">
      <c r="A2178" s="130">
        <v>84069.0</v>
      </c>
      <c r="D2178" s="162"/>
      <c r="E2178" s="162"/>
      <c r="F2178" s="162"/>
      <c r="G2178" s="162"/>
      <c r="I2178" s="162">
        <v>10.7214</v>
      </c>
      <c r="J2178" s="162"/>
      <c r="L2178" s="164"/>
      <c r="M2178" s="165"/>
      <c r="Q2178" s="166"/>
      <c r="T2178" s="163"/>
    </row>
    <row r="2179" ht="15.75" customHeight="1">
      <c r="A2179" s="130">
        <v>84070.0</v>
      </c>
      <c r="D2179" s="162"/>
      <c r="E2179" s="162"/>
      <c r="F2179" s="162"/>
      <c r="G2179" s="162"/>
      <c r="I2179" s="162">
        <v>13.5938</v>
      </c>
      <c r="J2179" s="162"/>
      <c r="L2179" s="164"/>
      <c r="M2179" s="165"/>
      <c r="Q2179" s="166"/>
      <c r="T2179" s="163"/>
    </row>
    <row r="2180" ht="15.75" customHeight="1">
      <c r="A2180" s="130">
        <v>84071.0</v>
      </c>
      <c r="D2180" s="162"/>
      <c r="E2180" s="162"/>
      <c r="F2180" s="162"/>
      <c r="G2180" s="162"/>
      <c r="I2180" s="162">
        <v>14.128200000000001</v>
      </c>
      <c r="J2180" s="162"/>
      <c r="L2180" s="164"/>
      <c r="M2180" s="165"/>
      <c r="Q2180" s="166"/>
      <c r="T2180" s="163"/>
    </row>
    <row r="2181" ht="15.75" customHeight="1">
      <c r="A2181" s="130">
        <v>84072.0</v>
      </c>
      <c r="D2181" s="162"/>
      <c r="E2181" s="162"/>
      <c r="F2181" s="162"/>
      <c r="G2181" s="162"/>
      <c r="I2181" s="162">
        <v>8.4168</v>
      </c>
      <c r="J2181" s="162"/>
      <c r="L2181" s="164"/>
      <c r="M2181" s="165"/>
      <c r="Q2181" s="166"/>
      <c r="T2181" s="163"/>
    </row>
    <row r="2182" ht="15.75" customHeight="1">
      <c r="A2182" s="130">
        <v>84074.0</v>
      </c>
      <c r="D2182" s="162"/>
      <c r="E2182" s="162"/>
      <c r="F2182" s="162"/>
      <c r="G2182" s="162"/>
      <c r="I2182" s="162">
        <v>4.876399999999999</v>
      </c>
      <c r="J2182" s="162"/>
      <c r="L2182" s="164"/>
      <c r="M2182" s="165"/>
      <c r="Q2182" s="166"/>
      <c r="T2182" s="163"/>
    </row>
    <row r="2183" ht="15.75" customHeight="1">
      <c r="A2183" s="130">
        <v>84075.0</v>
      </c>
      <c r="D2183" s="162"/>
      <c r="E2183" s="162"/>
      <c r="F2183" s="162"/>
      <c r="G2183" s="162"/>
      <c r="I2183" s="162">
        <v>9.8196</v>
      </c>
      <c r="J2183" s="162"/>
      <c r="L2183" s="164"/>
      <c r="M2183" s="165"/>
      <c r="Q2183" s="166"/>
      <c r="T2183" s="163"/>
    </row>
    <row r="2184" ht="15.75" customHeight="1">
      <c r="A2184" s="130">
        <v>84081.0</v>
      </c>
      <c r="D2184" s="162"/>
      <c r="E2184" s="162"/>
      <c r="F2184" s="162"/>
      <c r="G2184" s="162"/>
      <c r="I2184" s="162">
        <v>9.8864</v>
      </c>
      <c r="J2184" s="162"/>
      <c r="L2184" s="164"/>
      <c r="M2184" s="165"/>
      <c r="Q2184" s="166"/>
      <c r="T2184" s="163"/>
    </row>
    <row r="2185" ht="15.75" customHeight="1">
      <c r="A2185" s="130">
        <v>84082.0</v>
      </c>
      <c r="D2185" s="162"/>
      <c r="E2185" s="162"/>
      <c r="F2185" s="162"/>
      <c r="G2185" s="162"/>
      <c r="I2185" s="162">
        <v>10.2872</v>
      </c>
      <c r="J2185" s="162"/>
      <c r="L2185" s="164"/>
      <c r="M2185" s="165"/>
      <c r="Q2185" s="166"/>
      <c r="T2185" s="163"/>
    </row>
    <row r="2186" ht="15.75" customHeight="1">
      <c r="A2186" s="130">
        <v>84083.0</v>
      </c>
      <c r="D2186" s="162"/>
      <c r="E2186" s="162"/>
      <c r="F2186" s="162"/>
      <c r="G2186" s="162"/>
      <c r="I2186" s="162">
        <v>10.187</v>
      </c>
      <c r="J2186" s="162"/>
      <c r="L2186" s="164"/>
      <c r="M2186" s="165"/>
      <c r="Q2186" s="166"/>
      <c r="T2186" s="163"/>
    </row>
    <row r="2187" ht="15.75" customHeight="1">
      <c r="A2187" s="130">
        <v>84084.0</v>
      </c>
      <c r="D2187" s="162"/>
      <c r="E2187" s="162"/>
      <c r="F2187" s="162"/>
      <c r="G2187" s="162"/>
      <c r="I2187" s="162">
        <v>9.519</v>
      </c>
      <c r="J2187" s="162"/>
      <c r="L2187" s="164"/>
      <c r="M2187" s="165"/>
      <c r="Q2187" s="166"/>
      <c r="T2187" s="163"/>
    </row>
    <row r="2188" ht="15.75" customHeight="1">
      <c r="A2188" s="130">
        <v>84085.0</v>
      </c>
      <c r="D2188" s="162"/>
      <c r="E2188" s="162"/>
      <c r="F2188" s="162"/>
      <c r="G2188" s="162"/>
      <c r="I2188" s="162">
        <v>9.519</v>
      </c>
      <c r="J2188" s="162"/>
      <c r="L2188" s="164"/>
      <c r="M2188" s="165"/>
      <c r="Q2188" s="166"/>
      <c r="T2188" s="163"/>
    </row>
    <row r="2189" ht="15.75" customHeight="1">
      <c r="A2189" s="130">
        <v>84086.0</v>
      </c>
      <c r="D2189" s="162"/>
      <c r="E2189" s="162"/>
      <c r="F2189" s="162"/>
      <c r="G2189" s="162"/>
      <c r="I2189" s="162">
        <v>9.519</v>
      </c>
      <c r="J2189" s="162"/>
      <c r="L2189" s="164"/>
      <c r="M2189" s="165"/>
      <c r="Q2189" s="166"/>
      <c r="T2189" s="163"/>
    </row>
    <row r="2190" ht="15.75" customHeight="1">
      <c r="A2190" s="130">
        <v>84087.0</v>
      </c>
      <c r="D2190" s="162"/>
      <c r="E2190" s="162"/>
      <c r="F2190" s="162"/>
      <c r="G2190" s="162"/>
      <c r="I2190" s="162">
        <v>9.519</v>
      </c>
      <c r="J2190" s="162"/>
      <c r="L2190" s="164"/>
      <c r="M2190" s="165"/>
      <c r="Q2190" s="166"/>
      <c r="T2190" s="163"/>
    </row>
    <row r="2191" ht="15.75" customHeight="1">
      <c r="A2191" s="130">
        <v>84088.0</v>
      </c>
      <c r="D2191" s="162"/>
      <c r="E2191" s="162"/>
      <c r="F2191" s="162"/>
      <c r="G2191" s="162"/>
      <c r="I2191" s="162">
        <v>9.519</v>
      </c>
      <c r="J2191" s="162"/>
      <c r="L2191" s="164"/>
      <c r="M2191" s="165"/>
      <c r="Q2191" s="166"/>
      <c r="T2191" s="163"/>
    </row>
    <row r="2192" ht="15.75" customHeight="1">
      <c r="A2192" s="130">
        <v>84089.0</v>
      </c>
      <c r="D2192" s="162"/>
      <c r="E2192" s="162"/>
      <c r="F2192" s="162"/>
      <c r="G2192" s="162"/>
      <c r="I2192" s="162">
        <v>9.4856</v>
      </c>
      <c r="J2192" s="162"/>
      <c r="L2192" s="164"/>
      <c r="M2192" s="165"/>
      <c r="Q2192" s="166"/>
      <c r="T2192" s="163"/>
    </row>
    <row r="2193" ht="15.75" customHeight="1">
      <c r="A2193" s="130">
        <v>84090.0</v>
      </c>
      <c r="D2193" s="162"/>
      <c r="E2193" s="162"/>
      <c r="F2193" s="162"/>
      <c r="G2193" s="162"/>
      <c r="I2193" s="162">
        <v>5.7782</v>
      </c>
      <c r="J2193" s="162"/>
      <c r="L2193" s="164"/>
      <c r="M2193" s="165"/>
      <c r="Q2193" s="166"/>
      <c r="T2193" s="163"/>
    </row>
    <row r="2194" ht="15.75" customHeight="1">
      <c r="A2194" s="130">
        <v>84090.0</v>
      </c>
      <c r="D2194" s="162"/>
      <c r="E2194" s="162"/>
      <c r="F2194" s="162"/>
      <c r="G2194" s="162"/>
      <c r="I2194" s="162">
        <v>5.7782</v>
      </c>
      <c r="J2194" s="162"/>
      <c r="L2194" s="164"/>
      <c r="M2194" s="165"/>
      <c r="Q2194" s="166"/>
      <c r="T2194" s="163"/>
    </row>
    <row r="2195" ht="15.75" customHeight="1">
      <c r="A2195" s="130">
        <v>84091.0</v>
      </c>
      <c r="D2195" s="162"/>
      <c r="E2195" s="162"/>
      <c r="F2195" s="162"/>
      <c r="G2195" s="162"/>
      <c r="I2195" s="162">
        <v>6.0454</v>
      </c>
      <c r="J2195" s="162"/>
      <c r="L2195" s="164"/>
      <c r="M2195" s="165"/>
      <c r="Q2195" s="166"/>
      <c r="T2195" s="163"/>
    </row>
    <row r="2196" ht="15.75" customHeight="1">
      <c r="A2196" s="130">
        <v>84092.0</v>
      </c>
      <c r="D2196" s="162"/>
      <c r="E2196" s="162"/>
      <c r="F2196" s="162"/>
      <c r="G2196" s="162"/>
      <c r="I2196" s="162">
        <v>9.3186</v>
      </c>
      <c r="J2196" s="162"/>
      <c r="L2196" s="164"/>
      <c r="M2196" s="165"/>
      <c r="Q2196" s="166"/>
      <c r="T2196" s="163"/>
    </row>
    <row r="2197" ht="15.75" customHeight="1">
      <c r="A2197" s="130">
        <v>84093.0</v>
      </c>
      <c r="D2197" s="162"/>
      <c r="E2197" s="162"/>
      <c r="F2197" s="162"/>
      <c r="G2197" s="162"/>
      <c r="I2197" s="162">
        <v>10.9886</v>
      </c>
      <c r="J2197" s="162"/>
      <c r="L2197" s="164"/>
      <c r="M2197" s="165"/>
      <c r="Q2197" s="166"/>
      <c r="T2197" s="163"/>
    </row>
    <row r="2198" ht="15.75" customHeight="1">
      <c r="A2198" s="130">
        <v>84099.0</v>
      </c>
      <c r="D2198" s="162"/>
      <c r="E2198" s="162"/>
      <c r="F2198" s="162"/>
      <c r="G2198" s="162"/>
      <c r="I2198" s="162">
        <v>5.8784</v>
      </c>
      <c r="J2198" s="162"/>
      <c r="L2198" s="164"/>
      <c r="M2198" s="165"/>
      <c r="Q2198" s="166"/>
      <c r="T2198" s="163"/>
    </row>
    <row r="2199" ht="15.75" customHeight="1">
      <c r="A2199" s="130">
        <v>84100.0</v>
      </c>
      <c r="D2199" s="162"/>
      <c r="E2199" s="162"/>
      <c r="F2199" s="162"/>
      <c r="G2199" s="162"/>
      <c r="I2199" s="162">
        <v>5.6446</v>
      </c>
      <c r="J2199" s="162"/>
      <c r="L2199" s="164"/>
      <c r="M2199" s="165"/>
      <c r="Q2199" s="166"/>
      <c r="T2199" s="163"/>
    </row>
    <row r="2200" ht="15.75" customHeight="1">
      <c r="A2200" s="130">
        <v>84101.0</v>
      </c>
      <c r="D2200" s="162"/>
      <c r="E2200" s="162"/>
      <c r="F2200" s="162"/>
      <c r="G2200" s="162"/>
      <c r="I2200" s="162">
        <v>5.6446</v>
      </c>
      <c r="J2200" s="162"/>
      <c r="L2200" s="164"/>
      <c r="M2200" s="165"/>
      <c r="Q2200" s="166"/>
      <c r="T2200" s="163"/>
    </row>
    <row r="2201" ht="15.75" customHeight="1">
      <c r="A2201" s="130">
        <v>84102.0</v>
      </c>
      <c r="D2201" s="162"/>
      <c r="E2201" s="162"/>
      <c r="F2201" s="162"/>
      <c r="G2201" s="162"/>
      <c r="I2201" s="162">
        <v>5.8784</v>
      </c>
      <c r="J2201" s="162"/>
      <c r="L2201" s="164"/>
      <c r="M2201" s="165"/>
      <c r="Q2201" s="166"/>
      <c r="T2201" s="163"/>
    </row>
    <row r="2202" ht="15.75" customHeight="1">
      <c r="A2202" s="130">
        <v>84103.0</v>
      </c>
      <c r="D2202" s="162"/>
      <c r="E2202" s="162"/>
      <c r="F2202" s="162"/>
      <c r="G2202" s="162"/>
      <c r="I2202" s="162">
        <v>5.6446</v>
      </c>
      <c r="J2202" s="162"/>
      <c r="L2202" s="164"/>
      <c r="M2202" s="165"/>
      <c r="Q2202" s="166"/>
      <c r="T2202" s="163"/>
    </row>
    <row r="2203" ht="15.75" customHeight="1">
      <c r="A2203" s="130">
        <v>84107.0</v>
      </c>
      <c r="D2203" s="162"/>
      <c r="E2203" s="162"/>
      <c r="F2203" s="162"/>
      <c r="G2203" s="162"/>
      <c r="I2203" s="162">
        <v>42.418</v>
      </c>
      <c r="J2203" s="162"/>
      <c r="L2203" s="164"/>
      <c r="M2203" s="165"/>
      <c r="Q2203" s="166"/>
      <c r="T2203" s="163"/>
    </row>
    <row r="2204" ht="15.75" customHeight="1">
      <c r="A2204" s="130">
        <v>84107.0</v>
      </c>
      <c r="D2204" s="162"/>
      <c r="E2204" s="162"/>
      <c r="F2204" s="162"/>
      <c r="G2204" s="162"/>
      <c r="I2204" s="162">
        <v>42.418</v>
      </c>
      <c r="J2204" s="162"/>
      <c r="L2204" s="164"/>
      <c r="M2204" s="165"/>
      <c r="Q2204" s="166"/>
      <c r="T2204" s="163"/>
    </row>
    <row r="2205" ht="15.75" customHeight="1">
      <c r="A2205" s="130">
        <v>84108.0</v>
      </c>
      <c r="D2205" s="162"/>
      <c r="E2205" s="162"/>
      <c r="F2205" s="162"/>
      <c r="G2205" s="162"/>
      <c r="I2205" s="162">
        <v>42.418</v>
      </c>
      <c r="J2205" s="162"/>
      <c r="L2205" s="164"/>
      <c r="M2205" s="165"/>
      <c r="Q2205" s="166"/>
      <c r="T2205" s="163"/>
    </row>
    <row r="2206" ht="15.75" customHeight="1">
      <c r="A2206" s="130">
        <v>84108.0</v>
      </c>
      <c r="D2206" s="162"/>
      <c r="E2206" s="162"/>
      <c r="F2206" s="162"/>
      <c r="G2206" s="162"/>
      <c r="I2206" s="162">
        <v>42.418</v>
      </c>
      <c r="J2206" s="162"/>
      <c r="L2206" s="164"/>
      <c r="M2206" s="165"/>
      <c r="Q2206" s="166"/>
      <c r="T2206" s="163"/>
    </row>
    <row r="2207" ht="15.75" customHeight="1">
      <c r="A2207" s="130">
        <v>84109.0</v>
      </c>
      <c r="D2207" s="162"/>
      <c r="E2207" s="162"/>
      <c r="F2207" s="162"/>
      <c r="G2207" s="162"/>
      <c r="I2207" s="162">
        <v>40.0466</v>
      </c>
      <c r="J2207" s="162"/>
      <c r="L2207" s="164"/>
      <c r="M2207" s="165"/>
      <c r="Q2207" s="166"/>
      <c r="T2207" s="163"/>
    </row>
    <row r="2208" ht="15.75" customHeight="1">
      <c r="A2208" s="130">
        <v>84110.0</v>
      </c>
      <c r="D2208" s="162"/>
      <c r="E2208" s="162"/>
      <c r="F2208" s="162"/>
      <c r="G2208" s="162"/>
      <c r="I2208" s="162">
        <v>40.0466</v>
      </c>
      <c r="J2208" s="162"/>
      <c r="L2208" s="164"/>
      <c r="M2208" s="165"/>
      <c r="Q2208" s="166"/>
      <c r="T2208" s="163"/>
    </row>
    <row r="2209" ht="15.75" customHeight="1">
      <c r="A2209" s="130">
        <v>84111.0</v>
      </c>
      <c r="D2209" s="162"/>
      <c r="E2209" s="162"/>
      <c r="F2209" s="162"/>
      <c r="G2209" s="162"/>
      <c r="I2209" s="162">
        <v>29.659200000000002</v>
      </c>
      <c r="J2209" s="162"/>
      <c r="L2209" s="164"/>
      <c r="M2209" s="165"/>
      <c r="Q2209" s="166"/>
      <c r="T2209" s="163"/>
    </row>
    <row r="2210" ht="15.75" customHeight="1">
      <c r="A2210" s="130">
        <v>84112.0</v>
      </c>
      <c r="D2210" s="162"/>
      <c r="E2210" s="162"/>
      <c r="F2210" s="162"/>
      <c r="G2210" s="162"/>
      <c r="I2210" s="162">
        <v>29.659200000000002</v>
      </c>
      <c r="J2210" s="162"/>
      <c r="L2210" s="164"/>
      <c r="M2210" s="165"/>
      <c r="Q2210" s="166"/>
      <c r="T2210" s="163"/>
    </row>
    <row r="2211" ht="15.75" customHeight="1">
      <c r="A2211" s="130">
        <v>84113.0</v>
      </c>
      <c r="D2211" s="162"/>
      <c r="E2211" s="162"/>
      <c r="F2211" s="162"/>
      <c r="G2211" s="162"/>
      <c r="I2211" s="162">
        <v>36.7066</v>
      </c>
      <c r="J2211" s="162"/>
      <c r="L2211" s="164"/>
      <c r="M2211" s="165"/>
      <c r="Q2211" s="166"/>
      <c r="T2211" s="163"/>
    </row>
    <row r="2212" ht="15.75" customHeight="1">
      <c r="A2212" s="130">
        <v>84114.0</v>
      </c>
      <c r="D2212" s="162"/>
      <c r="E2212" s="162"/>
      <c r="F2212" s="162"/>
      <c r="G2212" s="162"/>
      <c r="I2212" s="162">
        <v>47.160799999999995</v>
      </c>
      <c r="J2212" s="162"/>
      <c r="L2212" s="164"/>
      <c r="M2212" s="165"/>
      <c r="Q2212" s="166"/>
      <c r="T2212" s="163"/>
    </row>
    <row r="2213" ht="15.75" customHeight="1">
      <c r="A2213" s="130">
        <v>84115.0</v>
      </c>
      <c r="D2213" s="162"/>
      <c r="E2213" s="162"/>
      <c r="F2213" s="162"/>
      <c r="G2213" s="162"/>
      <c r="I2213" s="162">
        <v>35.8716</v>
      </c>
      <c r="J2213" s="162"/>
      <c r="L2213" s="164"/>
      <c r="M2213" s="165"/>
      <c r="Q2213" s="166"/>
      <c r="T2213" s="163"/>
    </row>
    <row r="2214" ht="15.75" customHeight="1">
      <c r="A2214" s="130">
        <v>84116.0</v>
      </c>
      <c r="D2214" s="162"/>
      <c r="E2214" s="162"/>
      <c r="F2214" s="162"/>
      <c r="G2214" s="162"/>
      <c r="I2214" s="162">
        <v>47.895599999999995</v>
      </c>
      <c r="J2214" s="162"/>
      <c r="L2214" s="164"/>
      <c r="M2214" s="165"/>
      <c r="Q2214" s="166"/>
      <c r="T2214" s="163"/>
    </row>
    <row r="2215" ht="15.75" customHeight="1">
      <c r="A2215" s="130">
        <v>84117.0</v>
      </c>
      <c r="D2215" s="162"/>
      <c r="E2215" s="162"/>
      <c r="F2215" s="162"/>
      <c r="G2215" s="162"/>
      <c r="I2215" s="162">
        <v>35.8716</v>
      </c>
      <c r="J2215" s="162"/>
      <c r="L2215" s="164"/>
      <c r="M2215" s="165"/>
      <c r="Q2215" s="166"/>
      <c r="T2215" s="163"/>
    </row>
    <row r="2216" ht="15.75" customHeight="1">
      <c r="A2216" s="130">
        <v>84118.0</v>
      </c>
      <c r="D2216" s="162"/>
      <c r="E2216" s="162"/>
      <c r="F2216" s="162"/>
      <c r="G2216" s="162"/>
      <c r="I2216" s="162">
        <v>10.4208</v>
      </c>
      <c r="J2216" s="162"/>
      <c r="L2216" s="164"/>
      <c r="M2216" s="165"/>
      <c r="Q2216" s="166"/>
      <c r="T2216" s="163"/>
    </row>
    <row r="2217" ht="15.75" customHeight="1">
      <c r="A2217" s="130">
        <v>84119.0</v>
      </c>
      <c r="D2217" s="162"/>
      <c r="E2217" s="162"/>
      <c r="F2217" s="162"/>
      <c r="G2217" s="162"/>
      <c r="I2217" s="162">
        <v>10.4208</v>
      </c>
      <c r="J2217" s="162"/>
      <c r="L2217" s="164"/>
      <c r="M2217" s="165"/>
      <c r="Q2217" s="166"/>
      <c r="T2217" s="163"/>
    </row>
    <row r="2218" ht="15.75" customHeight="1">
      <c r="A2218" s="130">
        <v>84120.0</v>
      </c>
      <c r="D2218" s="162"/>
      <c r="E2218" s="162"/>
      <c r="F2218" s="162"/>
      <c r="G2218" s="162"/>
      <c r="I2218" s="162">
        <v>10.4208</v>
      </c>
      <c r="J2218" s="162"/>
      <c r="L2218" s="164"/>
      <c r="M2218" s="165"/>
      <c r="Q2218" s="166"/>
      <c r="T2218" s="163"/>
    </row>
    <row r="2219" ht="15.75" customHeight="1">
      <c r="A2219" s="130">
        <v>84121.0</v>
      </c>
      <c r="D2219" s="162"/>
      <c r="E2219" s="162"/>
      <c r="F2219" s="162"/>
      <c r="G2219" s="162"/>
      <c r="I2219" s="162">
        <v>11.2892</v>
      </c>
      <c r="J2219" s="162"/>
      <c r="L2219" s="164"/>
      <c r="M2219" s="165"/>
      <c r="Q2219" s="166"/>
      <c r="T2219" s="163"/>
    </row>
    <row r="2220" ht="15.75" customHeight="1">
      <c r="A2220" s="130">
        <v>84122.0</v>
      </c>
      <c r="D2220" s="162"/>
      <c r="E2220" s="162"/>
      <c r="F2220" s="162"/>
      <c r="G2220" s="162"/>
      <c r="I2220" s="162">
        <v>11.2892</v>
      </c>
      <c r="J2220" s="162"/>
      <c r="L2220" s="164"/>
      <c r="M2220" s="165"/>
      <c r="Q2220" s="166"/>
      <c r="T2220" s="163"/>
    </row>
    <row r="2221" ht="15.75" customHeight="1">
      <c r="A2221" s="130">
        <v>84123.0</v>
      </c>
      <c r="D2221" s="162"/>
      <c r="E2221" s="162"/>
      <c r="F2221" s="162"/>
      <c r="G2221" s="162"/>
      <c r="I2221" s="162">
        <v>9.8196</v>
      </c>
      <c r="J2221" s="162"/>
      <c r="L2221" s="164"/>
      <c r="M2221" s="165"/>
      <c r="Q2221" s="166"/>
      <c r="T2221" s="163"/>
    </row>
    <row r="2222" ht="15.75" customHeight="1">
      <c r="A2222" s="130">
        <v>84125.0</v>
      </c>
      <c r="D2222" s="162"/>
      <c r="E2222" s="162"/>
      <c r="F2222" s="162"/>
      <c r="G2222" s="162"/>
      <c r="I2222" s="162">
        <v>6.9472</v>
      </c>
      <c r="J2222" s="162"/>
      <c r="L2222" s="164"/>
      <c r="M2222" s="165"/>
      <c r="Q2222" s="166"/>
      <c r="T2222" s="163"/>
    </row>
    <row r="2223" ht="15.75" customHeight="1">
      <c r="A2223" s="130">
        <v>84126.0</v>
      </c>
      <c r="D2223" s="162"/>
      <c r="E2223" s="162"/>
      <c r="F2223" s="162"/>
      <c r="G2223" s="162"/>
      <c r="I2223" s="162">
        <v>7.615199999999999</v>
      </c>
      <c r="J2223" s="162"/>
      <c r="L2223" s="164"/>
      <c r="M2223" s="165"/>
      <c r="Q2223" s="166"/>
      <c r="T2223" s="163"/>
    </row>
    <row r="2224" ht="15.75" customHeight="1">
      <c r="A2224" s="130">
        <v>84127.0</v>
      </c>
      <c r="D2224" s="162"/>
      <c r="E2224" s="162"/>
      <c r="F2224" s="162"/>
      <c r="G2224" s="162"/>
      <c r="I2224" s="162">
        <v>7.615199999999999</v>
      </c>
      <c r="J2224" s="162"/>
      <c r="L2224" s="164"/>
      <c r="M2224" s="165"/>
      <c r="Q2224" s="166"/>
      <c r="T2224" s="163"/>
    </row>
    <row r="2225" ht="15.75" customHeight="1">
      <c r="A2225" s="130">
        <v>84128.0</v>
      </c>
      <c r="D2225" s="162"/>
      <c r="E2225" s="162"/>
      <c r="F2225" s="162"/>
      <c r="G2225" s="162"/>
      <c r="I2225" s="162">
        <v>6.9472</v>
      </c>
      <c r="J2225" s="162"/>
      <c r="L2225" s="164"/>
      <c r="M2225" s="165"/>
      <c r="Q2225" s="166"/>
      <c r="T2225" s="163"/>
    </row>
    <row r="2226" ht="15.75" customHeight="1">
      <c r="A2226" s="130">
        <v>84129.0</v>
      </c>
      <c r="D2226" s="162"/>
      <c r="E2226" s="162"/>
      <c r="F2226" s="162"/>
      <c r="G2226" s="162"/>
      <c r="I2226" s="162">
        <v>8.316600000000001</v>
      </c>
      <c r="J2226" s="162"/>
      <c r="L2226" s="164"/>
      <c r="M2226" s="165"/>
      <c r="Q2226" s="166"/>
      <c r="T2226" s="163"/>
    </row>
    <row r="2227" ht="15.75" customHeight="1">
      <c r="A2227" s="130">
        <v>84130.0</v>
      </c>
      <c r="D2227" s="162"/>
      <c r="E2227" s="162"/>
      <c r="F2227" s="162"/>
      <c r="G2227" s="162"/>
      <c r="I2227" s="162">
        <v>10.3874</v>
      </c>
      <c r="J2227" s="162"/>
      <c r="L2227" s="164"/>
      <c r="M2227" s="165"/>
      <c r="Q2227" s="166"/>
      <c r="T2227" s="163"/>
    </row>
    <row r="2228" ht="15.75" customHeight="1">
      <c r="A2228" s="130">
        <v>84131.0</v>
      </c>
      <c r="D2228" s="162"/>
      <c r="E2228" s="162"/>
      <c r="F2228" s="162"/>
      <c r="G2228" s="162"/>
      <c r="I2228" s="162">
        <v>12.7922</v>
      </c>
      <c r="J2228" s="162"/>
      <c r="L2228" s="164"/>
      <c r="M2228" s="165"/>
      <c r="Q2228" s="166"/>
      <c r="T2228" s="163"/>
    </row>
    <row r="2229" ht="15.75" customHeight="1">
      <c r="A2229" s="130">
        <v>84132.0</v>
      </c>
      <c r="D2229" s="162"/>
      <c r="E2229" s="162"/>
      <c r="F2229" s="162"/>
      <c r="G2229" s="162"/>
      <c r="I2229" s="162">
        <v>14.9966</v>
      </c>
      <c r="J2229" s="162"/>
      <c r="L2229" s="164"/>
      <c r="M2229" s="165"/>
      <c r="Q2229" s="166"/>
      <c r="T2229" s="163"/>
    </row>
    <row r="2230" ht="15.75" customHeight="1">
      <c r="A2230" s="130">
        <v>84132.0</v>
      </c>
      <c r="D2230" s="162"/>
      <c r="E2230" s="162"/>
      <c r="F2230" s="162"/>
      <c r="G2230" s="162"/>
      <c r="I2230" s="162">
        <v>15.898399999999999</v>
      </c>
      <c r="J2230" s="162"/>
      <c r="L2230" s="164"/>
      <c r="M2230" s="165"/>
      <c r="Q2230" s="166"/>
      <c r="T2230" s="163"/>
    </row>
    <row r="2231" ht="15.75" customHeight="1">
      <c r="A2231" s="130">
        <v>84133.0</v>
      </c>
      <c r="D2231" s="162"/>
      <c r="E2231" s="162"/>
      <c r="F2231" s="162"/>
      <c r="G2231" s="162"/>
      <c r="I2231" s="162">
        <v>15.898399999999999</v>
      </c>
      <c r="J2231" s="162"/>
      <c r="L2231" s="164"/>
      <c r="M2231" s="165"/>
      <c r="Q2231" s="166"/>
      <c r="T2231" s="163"/>
    </row>
    <row r="2232" ht="15.75" customHeight="1">
      <c r="A2232" s="130">
        <v>84134.0</v>
      </c>
      <c r="D2232" s="162"/>
      <c r="E2232" s="162"/>
      <c r="F2232" s="162"/>
      <c r="G2232" s="162"/>
      <c r="I2232" s="162">
        <v>14.9966</v>
      </c>
      <c r="J2232" s="162"/>
      <c r="L2232" s="164"/>
      <c r="M2232" s="165"/>
      <c r="Q2232" s="166"/>
      <c r="T2232" s="163"/>
    </row>
    <row r="2233" ht="15.75" customHeight="1">
      <c r="A2233" s="130">
        <v>84135.0</v>
      </c>
      <c r="D2233" s="162"/>
      <c r="E2233" s="162"/>
      <c r="F2233" s="162"/>
      <c r="G2233" s="162"/>
      <c r="I2233" s="162">
        <v>22.9458</v>
      </c>
      <c r="J2233" s="162"/>
      <c r="L2233" s="164"/>
      <c r="M2233" s="165"/>
      <c r="Q2233" s="166"/>
      <c r="T2233" s="163"/>
    </row>
    <row r="2234" ht="15.75" customHeight="1">
      <c r="A2234" s="130">
        <v>84136.0</v>
      </c>
      <c r="D2234" s="162"/>
      <c r="E2234" s="162"/>
      <c r="F2234" s="162"/>
      <c r="G2234" s="162"/>
      <c r="I2234" s="162">
        <v>22.9458</v>
      </c>
      <c r="J2234" s="162"/>
      <c r="L2234" s="164"/>
      <c r="M2234" s="165"/>
      <c r="Q2234" s="166"/>
      <c r="T2234" s="163"/>
    </row>
    <row r="2235" ht="15.75" customHeight="1">
      <c r="A2235" s="130">
        <v>84137.0</v>
      </c>
      <c r="D2235" s="162"/>
      <c r="E2235" s="162"/>
      <c r="F2235" s="162"/>
      <c r="G2235" s="162"/>
      <c r="I2235" s="162">
        <v>22.9458</v>
      </c>
      <c r="J2235" s="162"/>
      <c r="L2235" s="164"/>
      <c r="M2235" s="165"/>
      <c r="Q2235" s="166"/>
      <c r="T2235" s="163"/>
    </row>
    <row r="2236" ht="15.75" customHeight="1">
      <c r="A2236" s="130">
        <v>84138.0</v>
      </c>
      <c r="D2236" s="162"/>
      <c r="E2236" s="162"/>
      <c r="F2236" s="162"/>
      <c r="G2236" s="162"/>
      <c r="I2236" s="162">
        <v>14.662599999999998</v>
      </c>
      <c r="J2236" s="162"/>
      <c r="L2236" s="164"/>
      <c r="M2236" s="165"/>
      <c r="Q2236" s="166"/>
      <c r="T2236" s="163"/>
    </row>
    <row r="2237" ht="15.75" customHeight="1">
      <c r="A2237" s="130">
        <v>84139.0</v>
      </c>
      <c r="D2237" s="162"/>
      <c r="E2237" s="162"/>
      <c r="F2237" s="162"/>
      <c r="G2237" s="162"/>
      <c r="I2237" s="162">
        <v>9.3854</v>
      </c>
      <c r="J2237" s="162"/>
      <c r="L2237" s="164"/>
      <c r="M2237" s="165"/>
      <c r="Q2237" s="166"/>
      <c r="T2237" s="163"/>
    </row>
    <row r="2238" ht="15.75" customHeight="1">
      <c r="A2238" s="130">
        <v>84140.0</v>
      </c>
      <c r="D2238" s="162"/>
      <c r="E2238" s="162"/>
      <c r="F2238" s="162"/>
      <c r="G2238" s="162"/>
      <c r="I2238" s="162">
        <v>6.012</v>
      </c>
      <c r="J2238" s="162"/>
      <c r="L2238" s="164"/>
      <c r="M2238" s="165"/>
      <c r="Q2238" s="166"/>
      <c r="T2238" s="163"/>
    </row>
    <row r="2239" ht="15.75" customHeight="1">
      <c r="A2239" s="130">
        <v>84141.0</v>
      </c>
      <c r="D2239" s="162"/>
      <c r="E2239" s="162"/>
      <c r="F2239" s="162"/>
      <c r="G2239" s="162"/>
      <c r="I2239" s="162">
        <v>6.179</v>
      </c>
      <c r="J2239" s="162"/>
      <c r="L2239" s="164"/>
      <c r="M2239" s="165"/>
      <c r="Q2239" s="166"/>
      <c r="T2239" s="163"/>
    </row>
    <row r="2240" ht="15.75" customHeight="1">
      <c r="A2240" s="130">
        <v>84142.0</v>
      </c>
      <c r="D2240" s="162"/>
      <c r="E2240" s="162"/>
      <c r="F2240" s="162"/>
      <c r="G2240" s="162"/>
      <c r="I2240" s="162">
        <v>9.686</v>
      </c>
      <c r="J2240" s="162"/>
      <c r="L2240" s="164"/>
      <c r="M2240" s="165"/>
      <c r="Q2240" s="166"/>
      <c r="T2240" s="163"/>
    </row>
    <row r="2241" ht="15.75" customHeight="1">
      <c r="A2241" s="130">
        <v>84143.0</v>
      </c>
      <c r="D2241" s="162"/>
      <c r="E2241" s="162"/>
      <c r="F2241" s="162"/>
      <c r="G2241" s="162"/>
      <c r="I2241" s="162">
        <v>8.517</v>
      </c>
      <c r="J2241" s="162"/>
      <c r="L2241" s="164"/>
      <c r="M2241" s="165"/>
      <c r="Q2241" s="166"/>
      <c r="T2241" s="163"/>
    </row>
    <row r="2242" ht="15.75" customHeight="1">
      <c r="A2242" s="130">
        <v>84144.0</v>
      </c>
      <c r="D2242" s="162"/>
      <c r="E2242" s="162"/>
      <c r="F2242" s="162"/>
      <c r="G2242" s="162"/>
      <c r="I2242" s="162">
        <v>9.3854</v>
      </c>
      <c r="J2242" s="162"/>
      <c r="L2242" s="164"/>
      <c r="M2242" s="165"/>
      <c r="Q2242" s="166"/>
      <c r="T2242" s="163"/>
    </row>
    <row r="2243" ht="15.75" customHeight="1">
      <c r="A2243" s="130">
        <v>84145.0</v>
      </c>
      <c r="D2243" s="162"/>
      <c r="E2243" s="162"/>
      <c r="F2243" s="162"/>
      <c r="G2243" s="162"/>
      <c r="I2243" s="162">
        <v>8.517</v>
      </c>
      <c r="J2243" s="162"/>
      <c r="L2243" s="164"/>
      <c r="M2243" s="165"/>
      <c r="Q2243" s="166"/>
      <c r="T2243" s="163"/>
    </row>
    <row r="2244" ht="15.75" customHeight="1">
      <c r="A2244" s="130">
        <v>84145.0</v>
      </c>
      <c r="D2244" s="162"/>
      <c r="E2244" s="162"/>
      <c r="F2244" s="162"/>
      <c r="G2244" s="162"/>
      <c r="I2244" s="162">
        <v>9.3854</v>
      </c>
      <c r="J2244" s="162"/>
      <c r="L2244" s="164"/>
      <c r="M2244" s="165"/>
      <c r="Q2244" s="166"/>
      <c r="T2244" s="163"/>
    </row>
    <row r="2245" ht="15.75" customHeight="1">
      <c r="A2245" s="130">
        <v>84146.0</v>
      </c>
      <c r="D2245" s="162"/>
      <c r="E2245" s="162"/>
      <c r="F2245" s="162"/>
      <c r="G2245" s="162"/>
      <c r="I2245" s="162">
        <v>7.4816</v>
      </c>
      <c r="J2245" s="162"/>
      <c r="L2245" s="164"/>
      <c r="M2245" s="165"/>
      <c r="Q2245" s="166"/>
      <c r="T2245" s="163"/>
    </row>
    <row r="2246" ht="15.75" customHeight="1">
      <c r="A2246" s="130">
        <v>84147.0</v>
      </c>
      <c r="D2246" s="162"/>
      <c r="E2246" s="162"/>
      <c r="F2246" s="162"/>
      <c r="G2246" s="162"/>
      <c r="I2246" s="162">
        <v>8.082799999999999</v>
      </c>
      <c r="J2246" s="162"/>
      <c r="L2246" s="164"/>
      <c r="M2246" s="165"/>
      <c r="Q2246" s="166"/>
      <c r="T2246" s="163"/>
    </row>
    <row r="2247" ht="15.75" customHeight="1">
      <c r="A2247" s="130">
        <v>84148.0</v>
      </c>
      <c r="D2247" s="162"/>
      <c r="E2247" s="162"/>
      <c r="F2247" s="162"/>
      <c r="G2247" s="162"/>
      <c r="I2247" s="162">
        <v>8.082799999999999</v>
      </c>
      <c r="J2247" s="162"/>
      <c r="L2247" s="164"/>
      <c r="M2247" s="165"/>
      <c r="Q2247" s="166"/>
      <c r="T2247" s="163"/>
    </row>
    <row r="2248" ht="15.75" customHeight="1">
      <c r="A2248" s="130">
        <v>84149.0</v>
      </c>
      <c r="D2248" s="162"/>
      <c r="E2248" s="162"/>
      <c r="F2248" s="162"/>
      <c r="G2248" s="162"/>
      <c r="I2248" s="162">
        <v>8.082799999999999</v>
      </c>
      <c r="J2248" s="162"/>
      <c r="L2248" s="164"/>
      <c r="M2248" s="165"/>
      <c r="Q2248" s="166"/>
      <c r="T2248" s="163"/>
    </row>
    <row r="2249" ht="15.75" customHeight="1">
      <c r="A2249" s="130">
        <v>84150.0</v>
      </c>
      <c r="D2249" s="162"/>
      <c r="E2249" s="162"/>
      <c r="F2249" s="162"/>
      <c r="G2249" s="162"/>
      <c r="I2249" s="162">
        <v>8.082799999999999</v>
      </c>
      <c r="J2249" s="162"/>
      <c r="L2249" s="164"/>
      <c r="M2249" s="165"/>
      <c r="Q2249" s="166"/>
      <c r="T2249" s="163"/>
    </row>
    <row r="2250" ht="15.75" customHeight="1">
      <c r="A2250" s="130">
        <v>84151.0</v>
      </c>
      <c r="D2250" s="162"/>
      <c r="E2250" s="162"/>
      <c r="F2250" s="162"/>
      <c r="G2250" s="162"/>
      <c r="I2250" s="162">
        <v>7.4816</v>
      </c>
      <c r="J2250" s="162"/>
      <c r="L2250" s="164"/>
      <c r="M2250" s="165"/>
      <c r="Q2250" s="166"/>
      <c r="T2250" s="163"/>
    </row>
    <row r="2251" ht="15.75" customHeight="1">
      <c r="A2251" s="130">
        <v>84152.0</v>
      </c>
      <c r="D2251" s="162"/>
      <c r="E2251" s="162"/>
      <c r="F2251" s="162"/>
      <c r="G2251" s="162"/>
      <c r="I2251" s="162">
        <v>4.6091999999999995</v>
      </c>
      <c r="J2251" s="162"/>
      <c r="L2251" s="164"/>
      <c r="M2251" s="165"/>
      <c r="Q2251" s="166"/>
      <c r="T2251" s="163"/>
    </row>
    <row r="2252" ht="15.75" customHeight="1">
      <c r="A2252" s="130">
        <v>84153.0</v>
      </c>
      <c r="D2252" s="162"/>
      <c r="E2252" s="162"/>
      <c r="F2252" s="162"/>
      <c r="G2252" s="162"/>
      <c r="I2252" s="162">
        <v>4.6091999999999995</v>
      </c>
      <c r="J2252" s="162"/>
      <c r="L2252" s="164"/>
      <c r="M2252" s="165"/>
      <c r="Q2252" s="166"/>
      <c r="T2252" s="163"/>
    </row>
    <row r="2253" ht="15.75" customHeight="1">
      <c r="A2253" s="130">
        <v>84154.0</v>
      </c>
      <c r="D2253" s="162"/>
      <c r="E2253" s="162"/>
      <c r="F2253" s="162"/>
      <c r="G2253" s="162"/>
      <c r="I2253" s="162">
        <v>4.6091999999999995</v>
      </c>
      <c r="J2253" s="162"/>
      <c r="L2253" s="164"/>
      <c r="M2253" s="165"/>
      <c r="Q2253" s="166"/>
      <c r="T2253" s="163"/>
    </row>
    <row r="2254" ht="15.75" customHeight="1">
      <c r="A2254" s="130">
        <v>84155.0</v>
      </c>
      <c r="D2254" s="162"/>
      <c r="E2254" s="162"/>
      <c r="F2254" s="162"/>
      <c r="G2254" s="162"/>
      <c r="I2254" s="162">
        <v>5.177</v>
      </c>
      <c r="J2254" s="162"/>
      <c r="L2254" s="164"/>
      <c r="M2254" s="165"/>
      <c r="Q2254" s="166"/>
      <c r="T2254" s="163"/>
    </row>
    <row r="2255" ht="15.75" customHeight="1">
      <c r="A2255" s="130">
        <v>84156.0</v>
      </c>
      <c r="D2255" s="162"/>
      <c r="E2255" s="162"/>
      <c r="F2255" s="162"/>
      <c r="G2255" s="162"/>
      <c r="I2255" s="162">
        <v>5.177</v>
      </c>
      <c r="J2255" s="162"/>
      <c r="L2255" s="164"/>
      <c r="M2255" s="165"/>
      <c r="Q2255" s="166"/>
      <c r="T2255" s="163"/>
    </row>
    <row r="2256" ht="15.75" customHeight="1">
      <c r="A2256" s="130">
        <v>84158.0</v>
      </c>
      <c r="D2256" s="162"/>
      <c r="E2256" s="162"/>
      <c r="F2256" s="162"/>
      <c r="G2256" s="162"/>
      <c r="I2256" s="162">
        <v>4.6091999999999995</v>
      </c>
      <c r="J2256" s="162"/>
      <c r="L2256" s="164"/>
      <c r="M2256" s="165"/>
      <c r="Q2256" s="166"/>
      <c r="T2256" s="163"/>
    </row>
    <row r="2257" ht="15.75" customHeight="1">
      <c r="A2257" s="130">
        <v>84159.0</v>
      </c>
      <c r="D2257" s="162"/>
      <c r="E2257" s="162"/>
      <c r="F2257" s="162"/>
      <c r="G2257" s="162"/>
      <c r="I2257" s="162">
        <v>5.0767999999999995</v>
      </c>
      <c r="J2257" s="162"/>
      <c r="L2257" s="164"/>
      <c r="M2257" s="165"/>
      <c r="Q2257" s="166"/>
      <c r="T2257" s="163"/>
    </row>
    <row r="2258" ht="15.75" customHeight="1">
      <c r="A2258" s="130">
        <v>84160.0</v>
      </c>
      <c r="D2258" s="162"/>
      <c r="E2258" s="162"/>
      <c r="F2258" s="162"/>
      <c r="G2258" s="162"/>
      <c r="I2258" s="162">
        <v>5.0767999999999995</v>
      </c>
      <c r="J2258" s="162"/>
      <c r="L2258" s="164"/>
      <c r="M2258" s="165"/>
      <c r="Q2258" s="166"/>
      <c r="T2258" s="163"/>
    </row>
    <row r="2259" ht="15.75" customHeight="1">
      <c r="A2259" s="130">
        <v>84161.0</v>
      </c>
      <c r="D2259" s="162"/>
      <c r="E2259" s="162"/>
      <c r="F2259" s="162"/>
      <c r="G2259" s="162"/>
      <c r="I2259" s="162">
        <v>5.678</v>
      </c>
      <c r="J2259" s="162"/>
      <c r="L2259" s="164"/>
      <c r="M2259" s="165"/>
      <c r="Q2259" s="166"/>
      <c r="T2259" s="163"/>
    </row>
    <row r="2260" ht="15.75" customHeight="1">
      <c r="A2260" s="130">
        <v>84163.0</v>
      </c>
      <c r="D2260" s="162"/>
      <c r="E2260" s="162"/>
      <c r="F2260" s="162"/>
      <c r="G2260" s="162"/>
      <c r="I2260" s="162">
        <v>13.8944</v>
      </c>
      <c r="J2260" s="162"/>
      <c r="L2260" s="164"/>
      <c r="M2260" s="165"/>
      <c r="Q2260" s="166"/>
      <c r="T2260" s="163"/>
    </row>
    <row r="2261" ht="15.75" customHeight="1">
      <c r="A2261" s="130">
        <v>84164.0</v>
      </c>
      <c r="D2261" s="162"/>
      <c r="E2261" s="162"/>
      <c r="F2261" s="162"/>
      <c r="G2261" s="162"/>
      <c r="I2261" s="162">
        <v>13.8944</v>
      </c>
      <c r="J2261" s="162"/>
      <c r="L2261" s="164"/>
      <c r="M2261" s="165"/>
      <c r="Q2261" s="166"/>
      <c r="T2261" s="163"/>
    </row>
    <row r="2262" ht="15.75" customHeight="1">
      <c r="A2262" s="130">
        <v>84165.0</v>
      </c>
      <c r="D2262" s="162"/>
      <c r="E2262" s="162"/>
      <c r="F2262" s="162"/>
      <c r="G2262" s="162"/>
      <c r="I2262" s="162">
        <v>12.9926</v>
      </c>
      <c r="J2262" s="162"/>
      <c r="L2262" s="164"/>
      <c r="M2262" s="165"/>
      <c r="Q2262" s="166"/>
      <c r="T2262" s="163"/>
    </row>
    <row r="2263" ht="15.75" customHeight="1">
      <c r="A2263" s="130">
        <v>84166.0</v>
      </c>
      <c r="D2263" s="162"/>
      <c r="E2263" s="162"/>
      <c r="F2263" s="162"/>
      <c r="G2263" s="162"/>
      <c r="I2263" s="162">
        <v>13.8944</v>
      </c>
      <c r="J2263" s="162"/>
      <c r="L2263" s="164"/>
      <c r="M2263" s="165"/>
      <c r="Q2263" s="166"/>
      <c r="T2263" s="163"/>
    </row>
    <row r="2264" ht="15.75" customHeight="1">
      <c r="A2264" s="130">
        <v>84167.0</v>
      </c>
      <c r="D2264" s="162"/>
      <c r="E2264" s="162"/>
      <c r="F2264" s="162"/>
      <c r="G2264" s="162"/>
      <c r="I2264" s="162">
        <v>13.8944</v>
      </c>
      <c r="J2264" s="162"/>
      <c r="L2264" s="164"/>
      <c r="M2264" s="165"/>
      <c r="Q2264" s="166"/>
      <c r="T2264" s="163"/>
    </row>
    <row r="2265" ht="15.75" customHeight="1">
      <c r="A2265" s="130">
        <v>84168.0</v>
      </c>
      <c r="D2265" s="162"/>
      <c r="E2265" s="162"/>
      <c r="F2265" s="162"/>
      <c r="G2265" s="162"/>
      <c r="I2265" s="162">
        <v>12.9926</v>
      </c>
      <c r="J2265" s="162"/>
      <c r="L2265" s="164"/>
      <c r="M2265" s="165"/>
      <c r="Q2265" s="166"/>
      <c r="T2265" s="163"/>
    </row>
    <row r="2266" ht="15.75" customHeight="1">
      <c r="A2266" s="130">
        <v>84174.0</v>
      </c>
      <c r="D2266" s="162"/>
      <c r="E2266" s="162"/>
      <c r="F2266" s="162"/>
      <c r="G2266" s="162"/>
      <c r="I2266" s="162">
        <v>3.3066</v>
      </c>
      <c r="J2266" s="162"/>
      <c r="L2266" s="164"/>
      <c r="M2266" s="165"/>
      <c r="Q2266" s="166"/>
      <c r="T2266" s="163"/>
    </row>
    <row r="2267" ht="15.75" customHeight="1">
      <c r="A2267" s="130">
        <v>84175.0</v>
      </c>
      <c r="D2267" s="162"/>
      <c r="E2267" s="162"/>
      <c r="F2267" s="162"/>
      <c r="G2267" s="162"/>
      <c r="I2267" s="162">
        <v>3.3066</v>
      </c>
      <c r="J2267" s="162"/>
      <c r="L2267" s="164"/>
      <c r="M2267" s="165"/>
      <c r="Q2267" s="166"/>
      <c r="T2267" s="163"/>
    </row>
    <row r="2268" ht="15.75" customHeight="1">
      <c r="A2268" s="130">
        <v>84176.0</v>
      </c>
      <c r="D2268" s="162"/>
      <c r="E2268" s="162"/>
      <c r="F2268" s="162"/>
      <c r="G2268" s="162"/>
      <c r="I2268" s="162">
        <v>4.5424</v>
      </c>
      <c r="J2268" s="162"/>
      <c r="L2268" s="164"/>
      <c r="M2268" s="165"/>
      <c r="Q2268" s="166"/>
      <c r="T2268" s="163"/>
    </row>
    <row r="2269" ht="15.75" customHeight="1">
      <c r="A2269" s="130">
        <v>84177.0</v>
      </c>
      <c r="D2269" s="162"/>
      <c r="E2269" s="162"/>
      <c r="F2269" s="162"/>
      <c r="G2269" s="162"/>
      <c r="I2269" s="162">
        <v>4.5424</v>
      </c>
      <c r="J2269" s="162"/>
      <c r="L2269" s="164"/>
      <c r="M2269" s="165"/>
      <c r="Q2269" s="166"/>
      <c r="T2269" s="163"/>
    </row>
    <row r="2270" ht="15.75" customHeight="1">
      <c r="A2270" s="130">
        <v>84178.0</v>
      </c>
      <c r="D2270" s="162"/>
      <c r="E2270" s="162"/>
      <c r="F2270" s="162"/>
      <c r="G2270" s="162"/>
      <c r="I2270" s="162">
        <v>6.6132</v>
      </c>
      <c r="J2270" s="162"/>
      <c r="L2270" s="164"/>
      <c r="M2270" s="165"/>
      <c r="Q2270" s="166"/>
      <c r="T2270" s="163"/>
    </row>
    <row r="2271" ht="15.75" customHeight="1">
      <c r="A2271" s="130">
        <v>84180.0</v>
      </c>
      <c r="D2271" s="162"/>
      <c r="E2271" s="162"/>
      <c r="F2271" s="162"/>
      <c r="G2271" s="162"/>
      <c r="I2271" s="162">
        <v>8.684</v>
      </c>
      <c r="J2271" s="162"/>
      <c r="L2271" s="164"/>
      <c r="M2271" s="165"/>
      <c r="Q2271" s="166"/>
      <c r="T2271" s="163"/>
    </row>
    <row r="2272" ht="15.75" customHeight="1">
      <c r="A2272" s="130">
        <v>84182.0</v>
      </c>
      <c r="D2272" s="162"/>
      <c r="E2272" s="162"/>
      <c r="F2272" s="162"/>
      <c r="G2272" s="162"/>
      <c r="I2272" s="162">
        <v>4.2084</v>
      </c>
      <c r="J2272" s="162"/>
      <c r="L2272" s="164"/>
      <c r="M2272" s="165"/>
      <c r="Q2272" s="166"/>
      <c r="T2272" s="163"/>
    </row>
    <row r="2273" ht="15.75" customHeight="1">
      <c r="A2273" s="130">
        <v>84183.0</v>
      </c>
      <c r="D2273" s="162"/>
      <c r="E2273" s="162"/>
      <c r="F2273" s="162"/>
      <c r="G2273" s="162"/>
      <c r="I2273" s="162">
        <v>8.7174</v>
      </c>
      <c r="J2273" s="162"/>
      <c r="L2273" s="164"/>
      <c r="M2273" s="165"/>
      <c r="Q2273" s="166"/>
      <c r="T2273" s="163"/>
    </row>
    <row r="2274" ht="15.75" customHeight="1">
      <c r="A2274" s="130">
        <v>84184.0</v>
      </c>
      <c r="D2274" s="162"/>
      <c r="E2274" s="162"/>
      <c r="F2274" s="162"/>
      <c r="G2274" s="162"/>
      <c r="I2274" s="162">
        <v>5.0767999999999995</v>
      </c>
      <c r="J2274" s="162"/>
      <c r="L2274" s="164"/>
      <c r="M2274" s="165"/>
      <c r="Q2274" s="166"/>
      <c r="T2274" s="163"/>
    </row>
    <row r="2275" ht="15.75" customHeight="1">
      <c r="A2275" s="130">
        <v>84185.0</v>
      </c>
      <c r="D2275" s="162"/>
      <c r="E2275" s="162"/>
      <c r="F2275" s="162"/>
      <c r="G2275" s="162"/>
      <c r="I2275" s="162">
        <v>4.1082</v>
      </c>
      <c r="J2275" s="162"/>
      <c r="L2275" s="164"/>
      <c r="M2275" s="165"/>
      <c r="Q2275" s="166"/>
      <c r="T2275" s="163"/>
    </row>
    <row r="2276" ht="15.75" customHeight="1">
      <c r="A2276" s="130" t="s">
        <v>148</v>
      </c>
      <c r="D2276" s="162"/>
      <c r="E2276" s="162"/>
      <c r="F2276" s="162"/>
      <c r="G2276" s="162"/>
      <c r="I2276" s="162">
        <v>5.3106</v>
      </c>
      <c r="J2276" s="162"/>
      <c r="L2276" s="164"/>
      <c r="M2276" s="165"/>
      <c r="Q2276" s="166"/>
      <c r="T2276" s="163"/>
    </row>
    <row r="2277" ht="15.75" customHeight="1">
      <c r="A2277" s="130" t="s">
        <v>149</v>
      </c>
      <c r="D2277" s="162"/>
      <c r="E2277" s="162"/>
      <c r="F2277" s="162"/>
      <c r="G2277" s="162"/>
      <c r="I2277" s="162">
        <v>5.5443999999999996</v>
      </c>
      <c r="J2277" s="162"/>
      <c r="L2277" s="164"/>
      <c r="M2277" s="165"/>
      <c r="Q2277" s="166"/>
      <c r="T2277" s="163"/>
    </row>
    <row r="2278" ht="15.75" customHeight="1">
      <c r="A2278" s="130" t="s">
        <v>150</v>
      </c>
      <c r="D2278" s="162"/>
      <c r="E2278" s="162"/>
      <c r="F2278" s="162"/>
      <c r="G2278" s="162"/>
      <c r="I2278" s="162">
        <v>5.5443999999999996</v>
      </c>
      <c r="J2278" s="162"/>
      <c r="L2278" s="164"/>
      <c r="M2278" s="165"/>
      <c r="Q2278" s="166"/>
      <c r="T2278" s="163"/>
    </row>
    <row r="2279" ht="15.75" customHeight="1">
      <c r="A2279" s="130" t="s">
        <v>151</v>
      </c>
      <c r="D2279" s="162"/>
      <c r="E2279" s="162"/>
      <c r="F2279" s="162"/>
      <c r="G2279" s="162"/>
      <c r="I2279" s="162">
        <v>5.5443999999999996</v>
      </c>
      <c r="J2279" s="162"/>
      <c r="L2279" s="164"/>
      <c r="M2279" s="165"/>
      <c r="Q2279" s="166"/>
      <c r="T2279" s="163"/>
    </row>
    <row r="2280" ht="15.75" customHeight="1">
      <c r="A2280" s="130" t="s">
        <v>152</v>
      </c>
      <c r="D2280" s="162"/>
      <c r="E2280" s="162"/>
      <c r="F2280" s="162"/>
      <c r="G2280" s="162"/>
      <c r="I2280" s="162">
        <v>5.177</v>
      </c>
      <c r="J2280" s="162"/>
      <c r="L2280" s="164"/>
      <c r="M2280" s="165"/>
      <c r="Q2280" s="166"/>
      <c r="T2280" s="163"/>
    </row>
    <row r="2281" ht="15.75" customHeight="1">
      <c r="A2281" s="130" t="s">
        <v>153</v>
      </c>
      <c r="D2281" s="162"/>
      <c r="E2281" s="162"/>
      <c r="F2281" s="162"/>
      <c r="G2281" s="162"/>
      <c r="I2281" s="162">
        <v>4.843</v>
      </c>
      <c r="J2281" s="162"/>
      <c r="L2281" s="164"/>
      <c r="M2281" s="165"/>
      <c r="Q2281" s="166"/>
      <c r="T2281" s="163"/>
    </row>
    <row r="2282" ht="15.75" customHeight="1">
      <c r="A2282" s="130" t="s">
        <v>154</v>
      </c>
      <c r="D2282" s="162"/>
      <c r="E2282" s="162"/>
      <c r="F2282" s="162"/>
      <c r="G2282" s="162"/>
      <c r="I2282" s="162">
        <v>6.2458</v>
      </c>
      <c r="J2282" s="162"/>
      <c r="L2282" s="164"/>
      <c r="M2282" s="165"/>
      <c r="Q2282" s="166"/>
      <c r="T2282" s="163"/>
    </row>
    <row r="2283" ht="15.75" customHeight="1">
      <c r="A2283" s="130" t="s">
        <v>155</v>
      </c>
      <c r="D2283" s="162"/>
      <c r="E2283" s="162"/>
      <c r="F2283" s="162"/>
      <c r="G2283" s="162"/>
      <c r="I2283" s="162">
        <v>5.0434</v>
      </c>
      <c r="J2283" s="162"/>
      <c r="L2283" s="164"/>
      <c r="M2283" s="165"/>
      <c r="Q2283" s="166"/>
      <c r="T2283" s="163"/>
    </row>
    <row r="2284" ht="15.75" customHeight="1">
      <c r="A2284" s="130" t="s">
        <v>156</v>
      </c>
      <c r="D2284" s="162"/>
      <c r="E2284" s="162"/>
      <c r="F2284" s="162"/>
      <c r="G2284" s="162"/>
      <c r="I2284" s="162">
        <v>4.7094</v>
      </c>
      <c r="J2284" s="162"/>
      <c r="L2284" s="164"/>
      <c r="M2284" s="165"/>
      <c r="Q2284" s="166"/>
      <c r="T2284" s="163"/>
    </row>
    <row r="2285" ht="15.75" customHeight="1">
      <c r="A2285" s="130" t="s">
        <v>157</v>
      </c>
      <c r="D2285" s="162"/>
      <c r="E2285" s="162"/>
      <c r="F2285" s="162"/>
      <c r="G2285" s="162"/>
      <c r="I2285" s="162">
        <v>5.4108</v>
      </c>
      <c r="J2285" s="162"/>
      <c r="L2285" s="164"/>
      <c r="M2285" s="165"/>
      <c r="Q2285" s="166"/>
      <c r="T2285" s="163"/>
    </row>
    <row r="2286" ht="15.75" customHeight="1">
      <c r="A2286" s="130" t="s">
        <v>158</v>
      </c>
      <c r="D2286" s="162"/>
      <c r="E2286" s="162"/>
      <c r="F2286" s="162"/>
      <c r="G2286" s="162"/>
      <c r="I2286" s="162">
        <v>4.509</v>
      </c>
      <c r="J2286" s="162"/>
      <c r="L2286" s="164"/>
      <c r="M2286" s="165"/>
      <c r="Q2286" s="166"/>
      <c r="T2286" s="163"/>
    </row>
    <row r="2287" ht="15.75" customHeight="1">
      <c r="A2287" s="130" t="s">
        <v>159</v>
      </c>
      <c r="D2287" s="162"/>
      <c r="E2287" s="162"/>
      <c r="F2287" s="162"/>
      <c r="G2287" s="162"/>
      <c r="I2287" s="162">
        <v>7.7822</v>
      </c>
      <c r="J2287" s="162"/>
      <c r="L2287" s="164"/>
      <c r="M2287" s="165"/>
      <c r="Q2287" s="166"/>
      <c r="T2287" s="163"/>
    </row>
    <row r="2288" ht="15.75" customHeight="1">
      <c r="A2288" s="130" t="s">
        <v>160</v>
      </c>
      <c r="D2288" s="162"/>
      <c r="E2288" s="162"/>
      <c r="F2288" s="162"/>
      <c r="G2288" s="162"/>
      <c r="I2288" s="162">
        <v>8.316600000000001</v>
      </c>
      <c r="J2288" s="162"/>
      <c r="L2288" s="164"/>
      <c r="M2288" s="165"/>
      <c r="Q2288" s="166"/>
      <c r="T2288" s="163"/>
    </row>
    <row r="2289" ht="15.75" customHeight="1">
      <c r="A2289" s="130" t="s">
        <v>161</v>
      </c>
      <c r="D2289" s="162"/>
      <c r="E2289" s="162"/>
      <c r="F2289" s="162"/>
      <c r="G2289" s="162"/>
      <c r="I2289" s="162">
        <v>9.3186</v>
      </c>
      <c r="J2289" s="162"/>
      <c r="L2289" s="164"/>
      <c r="M2289" s="165"/>
      <c r="Q2289" s="166"/>
      <c r="T2289" s="163"/>
    </row>
    <row r="2290" ht="15.75" customHeight="1">
      <c r="A2290" s="130" t="s">
        <v>162</v>
      </c>
      <c r="D2290" s="162"/>
      <c r="E2290" s="162"/>
      <c r="F2290" s="162"/>
      <c r="G2290" s="162"/>
      <c r="I2290" s="162">
        <v>8.7174</v>
      </c>
      <c r="J2290" s="162"/>
      <c r="L2290" s="164"/>
      <c r="M2290" s="165"/>
      <c r="Q2290" s="166"/>
      <c r="T2290" s="163"/>
    </row>
    <row r="2291" ht="15.75" customHeight="1">
      <c r="A2291" s="130" t="s">
        <v>163</v>
      </c>
      <c r="D2291" s="162"/>
      <c r="E2291" s="162"/>
      <c r="F2291" s="162"/>
      <c r="G2291" s="162"/>
      <c r="I2291" s="162">
        <v>7.6819999999999995</v>
      </c>
      <c r="J2291" s="162"/>
      <c r="L2291" s="164"/>
      <c r="M2291" s="165"/>
      <c r="Q2291" s="166"/>
      <c r="T2291" s="163"/>
    </row>
    <row r="2292" ht="15.75" customHeight="1">
      <c r="A2292" s="130" t="s">
        <v>164</v>
      </c>
      <c r="D2292" s="162"/>
      <c r="E2292" s="162"/>
      <c r="F2292" s="162"/>
      <c r="G2292" s="162"/>
      <c r="I2292" s="162">
        <v>7.0474</v>
      </c>
      <c r="J2292" s="162"/>
      <c r="L2292" s="164"/>
      <c r="M2292" s="165"/>
      <c r="Q2292" s="166"/>
      <c r="T2292" s="163"/>
    </row>
    <row r="2293" ht="15.75" customHeight="1">
      <c r="A2293" s="130" t="s">
        <v>165</v>
      </c>
      <c r="D2293" s="162"/>
      <c r="E2293" s="162"/>
      <c r="F2293" s="162"/>
      <c r="G2293" s="162"/>
      <c r="I2293" s="162">
        <v>7.0474</v>
      </c>
      <c r="J2293" s="162"/>
      <c r="L2293" s="164"/>
      <c r="M2293" s="165"/>
      <c r="Q2293" s="166"/>
      <c r="T2293" s="163"/>
    </row>
    <row r="2294" ht="15.75" customHeight="1">
      <c r="A2294" s="130" t="s">
        <v>166</v>
      </c>
      <c r="D2294" s="162"/>
      <c r="E2294" s="162"/>
      <c r="F2294" s="162"/>
      <c r="G2294" s="162"/>
      <c r="I2294" s="162">
        <v>12.1576</v>
      </c>
      <c r="J2294" s="162"/>
      <c r="L2294" s="164"/>
      <c r="M2294" s="165"/>
      <c r="Q2294" s="166"/>
      <c r="T2294" s="163"/>
    </row>
    <row r="2295" ht="15.75" customHeight="1">
      <c r="A2295" s="130" t="s">
        <v>166</v>
      </c>
      <c r="D2295" s="162"/>
      <c r="E2295" s="162"/>
      <c r="F2295" s="162"/>
      <c r="G2295" s="162"/>
      <c r="I2295" s="162">
        <v>12.1576</v>
      </c>
      <c r="J2295" s="162"/>
      <c r="L2295" s="164"/>
      <c r="M2295" s="165"/>
      <c r="Q2295" s="166"/>
      <c r="T2295" s="163"/>
    </row>
    <row r="2296" ht="15.75" customHeight="1">
      <c r="A2296" s="130" t="s">
        <v>167</v>
      </c>
      <c r="D2296" s="162"/>
      <c r="E2296" s="162"/>
      <c r="F2296" s="162"/>
      <c r="G2296" s="162"/>
      <c r="I2296" s="162">
        <v>7.4482</v>
      </c>
      <c r="J2296" s="162"/>
      <c r="L2296" s="164"/>
      <c r="M2296" s="165"/>
      <c r="Q2296" s="166"/>
      <c r="T2296" s="163"/>
    </row>
    <row r="2297" ht="15.75" customHeight="1">
      <c r="A2297" s="130" t="s">
        <v>168</v>
      </c>
      <c r="D2297" s="162"/>
      <c r="E2297" s="162"/>
      <c r="F2297" s="162"/>
      <c r="G2297" s="162"/>
      <c r="I2297" s="162">
        <v>6.9472</v>
      </c>
      <c r="J2297" s="162"/>
      <c r="L2297" s="164"/>
      <c r="M2297" s="165"/>
      <c r="Q2297" s="166"/>
      <c r="T2297" s="163"/>
    </row>
    <row r="2298" ht="15.75" customHeight="1">
      <c r="A2298" s="130" t="s">
        <v>169</v>
      </c>
      <c r="D2298" s="162"/>
      <c r="E2298" s="162"/>
      <c r="F2298" s="162"/>
      <c r="G2298" s="162"/>
      <c r="I2298" s="162">
        <v>7.4816</v>
      </c>
      <c r="J2298" s="162"/>
      <c r="L2298" s="164"/>
      <c r="M2298" s="165"/>
      <c r="Q2298" s="166"/>
      <c r="T2298" s="163"/>
    </row>
    <row r="2299" ht="15.75" customHeight="1">
      <c r="A2299" s="130" t="s">
        <v>170</v>
      </c>
      <c r="D2299" s="162"/>
      <c r="E2299" s="162"/>
      <c r="F2299" s="162"/>
      <c r="G2299" s="162"/>
      <c r="I2299" s="162">
        <v>6.8804</v>
      </c>
      <c r="J2299" s="162"/>
      <c r="L2299" s="164"/>
      <c r="M2299" s="165"/>
      <c r="Q2299" s="166"/>
      <c r="T2299" s="163"/>
    </row>
    <row r="2300" ht="15.75" customHeight="1">
      <c r="A2300" s="130" t="s">
        <v>171</v>
      </c>
      <c r="D2300" s="162"/>
      <c r="E2300" s="162"/>
      <c r="F2300" s="162"/>
      <c r="G2300" s="162"/>
      <c r="I2300" s="162">
        <v>6.4796</v>
      </c>
      <c r="J2300" s="162"/>
      <c r="L2300" s="164"/>
      <c r="M2300" s="165"/>
      <c r="Q2300" s="166"/>
      <c r="T2300" s="163"/>
    </row>
    <row r="2301" ht="15.75" customHeight="1">
      <c r="A2301" s="130" t="s">
        <v>172</v>
      </c>
      <c r="D2301" s="162"/>
      <c r="E2301" s="162"/>
      <c r="F2301" s="162"/>
      <c r="G2301" s="162"/>
      <c r="I2301" s="162">
        <v>3.507</v>
      </c>
      <c r="J2301" s="162"/>
      <c r="L2301" s="164"/>
      <c r="M2301" s="165"/>
      <c r="Q2301" s="166"/>
      <c r="T2301" s="163"/>
    </row>
    <row r="2302" ht="15.75" customHeight="1">
      <c r="A2302" s="130" t="s">
        <v>173</v>
      </c>
      <c r="D2302" s="162"/>
      <c r="E2302" s="162"/>
      <c r="F2302" s="162"/>
      <c r="G2302" s="162"/>
      <c r="I2302" s="162">
        <v>3.6406</v>
      </c>
      <c r="J2302" s="162"/>
      <c r="L2302" s="164"/>
      <c r="M2302" s="165"/>
      <c r="Q2302" s="166"/>
      <c r="T2302" s="163"/>
    </row>
    <row r="2303" ht="15.75" customHeight="1">
      <c r="A2303" s="130" t="s">
        <v>174</v>
      </c>
      <c r="D2303" s="162"/>
      <c r="E2303" s="162"/>
      <c r="F2303" s="162"/>
      <c r="G2303" s="162"/>
      <c r="I2303" s="162">
        <v>3.6406</v>
      </c>
      <c r="J2303" s="162"/>
      <c r="L2303" s="164"/>
      <c r="M2303" s="165"/>
      <c r="Q2303" s="166"/>
      <c r="T2303" s="163"/>
    </row>
    <row r="2304" ht="15.75" customHeight="1">
      <c r="A2304" s="130" t="s">
        <v>175</v>
      </c>
      <c r="D2304" s="162"/>
      <c r="E2304" s="162"/>
      <c r="F2304" s="162"/>
      <c r="G2304" s="162"/>
      <c r="I2304" s="162">
        <v>4.1082</v>
      </c>
      <c r="J2304" s="162"/>
      <c r="L2304" s="164"/>
      <c r="M2304" s="165"/>
      <c r="Q2304" s="166"/>
      <c r="T2304" s="163"/>
    </row>
    <row r="2305" ht="15.75" customHeight="1">
      <c r="A2305" s="130" t="s">
        <v>176</v>
      </c>
      <c r="D2305" s="162"/>
      <c r="E2305" s="162"/>
      <c r="F2305" s="162"/>
      <c r="G2305" s="162"/>
      <c r="I2305" s="162">
        <v>3.2398</v>
      </c>
      <c r="J2305" s="162"/>
      <c r="L2305" s="164"/>
      <c r="M2305" s="165"/>
      <c r="Q2305" s="166"/>
      <c r="T2305" s="163"/>
    </row>
    <row r="2306" ht="15.75" customHeight="1">
      <c r="A2306" s="130" t="s">
        <v>177</v>
      </c>
      <c r="D2306" s="162"/>
      <c r="E2306" s="162"/>
      <c r="F2306" s="162"/>
      <c r="G2306" s="162"/>
      <c r="I2306" s="162">
        <v>3.2398</v>
      </c>
      <c r="J2306" s="162"/>
      <c r="L2306" s="164"/>
      <c r="M2306" s="165"/>
      <c r="Q2306" s="166"/>
      <c r="T2306" s="163"/>
    </row>
    <row r="2307" ht="15.75" customHeight="1">
      <c r="A2307" s="130" t="s">
        <v>177</v>
      </c>
      <c r="D2307" s="162"/>
      <c r="E2307" s="162"/>
      <c r="F2307" s="162"/>
      <c r="G2307" s="162"/>
      <c r="I2307" s="162">
        <v>3.4736</v>
      </c>
      <c r="J2307" s="162"/>
      <c r="L2307" s="164"/>
      <c r="M2307" s="165"/>
      <c r="Q2307" s="166"/>
      <c r="T2307" s="163"/>
    </row>
    <row r="2308" ht="15.75" customHeight="1">
      <c r="A2308" s="130" t="s">
        <v>178</v>
      </c>
      <c r="D2308" s="162"/>
      <c r="E2308" s="162"/>
      <c r="F2308" s="162"/>
      <c r="G2308" s="162"/>
      <c r="I2308" s="162">
        <v>5.611199999999999</v>
      </c>
      <c r="J2308" s="162"/>
      <c r="L2308" s="164"/>
      <c r="M2308" s="165"/>
      <c r="Q2308" s="166"/>
      <c r="T2308" s="163"/>
    </row>
    <row r="2309" ht="15.75" customHeight="1">
      <c r="A2309" s="130" t="s">
        <v>179</v>
      </c>
      <c r="D2309" s="162"/>
      <c r="E2309" s="162"/>
      <c r="F2309" s="162"/>
      <c r="G2309" s="162"/>
      <c r="I2309" s="162">
        <v>5.611199999999999</v>
      </c>
      <c r="J2309" s="162"/>
      <c r="L2309" s="164"/>
      <c r="M2309" s="165"/>
      <c r="Q2309" s="166"/>
      <c r="T2309" s="163"/>
    </row>
    <row r="2310" ht="15.75" customHeight="1">
      <c r="A2310" s="130" t="s">
        <v>180</v>
      </c>
      <c r="D2310" s="162"/>
      <c r="E2310" s="162"/>
      <c r="F2310" s="162"/>
      <c r="G2310" s="162"/>
      <c r="I2310" s="162">
        <v>5.177</v>
      </c>
      <c r="J2310" s="162"/>
      <c r="L2310" s="164"/>
      <c r="M2310" s="165"/>
      <c r="Q2310" s="166"/>
      <c r="T2310" s="163"/>
    </row>
    <row r="2311" ht="15.75" customHeight="1">
      <c r="A2311" s="130" t="s">
        <v>181</v>
      </c>
      <c r="D2311" s="162"/>
      <c r="E2311" s="162"/>
      <c r="F2311" s="162"/>
      <c r="G2311" s="162"/>
      <c r="I2311" s="162">
        <v>4.9432</v>
      </c>
      <c r="J2311" s="162"/>
      <c r="L2311" s="164"/>
      <c r="M2311" s="165"/>
      <c r="Q2311" s="166"/>
      <c r="T2311" s="163"/>
    </row>
    <row r="2312" ht="15.75" customHeight="1">
      <c r="A2312" s="130" t="s">
        <v>182</v>
      </c>
      <c r="D2312" s="162"/>
      <c r="E2312" s="162"/>
      <c r="F2312" s="162"/>
      <c r="G2312" s="162"/>
      <c r="I2312" s="162">
        <v>5.2772</v>
      </c>
      <c r="J2312" s="162"/>
      <c r="L2312" s="164"/>
      <c r="M2312" s="165"/>
      <c r="Q2312" s="166"/>
      <c r="T2312" s="163"/>
    </row>
    <row r="2313" ht="15.75" customHeight="1">
      <c r="A2313" s="130" t="s">
        <v>183</v>
      </c>
      <c r="D2313" s="162"/>
      <c r="E2313" s="162"/>
      <c r="F2313" s="162"/>
      <c r="G2313" s="162"/>
      <c r="I2313" s="162">
        <v>4.9432</v>
      </c>
      <c r="J2313" s="162"/>
      <c r="L2313" s="164"/>
      <c r="M2313" s="165"/>
      <c r="Q2313" s="166"/>
      <c r="T2313" s="163"/>
    </row>
    <row r="2314" ht="15.75" customHeight="1">
      <c r="A2314" s="130" t="s">
        <v>184</v>
      </c>
      <c r="D2314" s="162"/>
      <c r="E2314" s="162"/>
      <c r="F2314" s="162"/>
      <c r="G2314" s="162"/>
      <c r="I2314" s="162">
        <v>4.509</v>
      </c>
      <c r="J2314" s="162"/>
      <c r="L2314" s="164"/>
      <c r="M2314" s="165"/>
      <c r="Q2314" s="166"/>
      <c r="T2314" s="163"/>
    </row>
    <row r="2315" ht="15.75" customHeight="1">
      <c r="A2315" s="130" t="s">
        <v>185</v>
      </c>
      <c r="D2315" s="162"/>
      <c r="E2315" s="162"/>
      <c r="F2315" s="162"/>
      <c r="G2315" s="162"/>
      <c r="I2315" s="162">
        <v>4.8096</v>
      </c>
      <c r="J2315" s="162"/>
      <c r="L2315" s="164"/>
      <c r="M2315" s="165"/>
      <c r="Q2315" s="166"/>
      <c r="T2315" s="163"/>
    </row>
    <row r="2316" ht="15.75" customHeight="1">
      <c r="A2316" s="130" t="s">
        <v>186</v>
      </c>
      <c r="D2316" s="162"/>
      <c r="E2316" s="162"/>
      <c r="F2316" s="162"/>
      <c r="G2316" s="162"/>
      <c r="I2316" s="162">
        <v>8.082799999999999</v>
      </c>
      <c r="J2316" s="162"/>
      <c r="L2316" s="164"/>
      <c r="M2316" s="165"/>
      <c r="Q2316" s="166"/>
      <c r="T2316" s="163"/>
    </row>
    <row r="2317" ht="15.75" customHeight="1">
      <c r="A2317" s="130" t="s">
        <v>187</v>
      </c>
      <c r="D2317" s="162"/>
      <c r="E2317" s="162"/>
      <c r="F2317" s="162"/>
      <c r="G2317" s="162"/>
      <c r="I2317" s="162">
        <v>8.082799999999999</v>
      </c>
      <c r="J2317" s="162"/>
      <c r="L2317" s="164"/>
      <c r="M2317" s="165"/>
      <c r="Q2317" s="166"/>
      <c r="T2317" s="163"/>
    </row>
    <row r="2318" ht="15.75" customHeight="1">
      <c r="A2318" s="130" t="s">
        <v>188</v>
      </c>
      <c r="D2318" s="162"/>
      <c r="E2318" s="162"/>
      <c r="F2318" s="162"/>
      <c r="G2318" s="162"/>
      <c r="I2318" s="162">
        <v>7.548399999999999</v>
      </c>
      <c r="J2318" s="162"/>
      <c r="L2318" s="164"/>
      <c r="M2318" s="165"/>
      <c r="Q2318" s="166"/>
      <c r="T2318" s="163"/>
    </row>
    <row r="2319" ht="15.75" customHeight="1">
      <c r="A2319" s="130" t="s">
        <v>189</v>
      </c>
      <c r="D2319" s="162"/>
      <c r="E2319" s="162"/>
      <c r="F2319" s="162"/>
      <c r="G2319" s="162"/>
      <c r="I2319" s="162">
        <v>7.6819999999999995</v>
      </c>
      <c r="J2319" s="162"/>
      <c r="L2319" s="164"/>
      <c r="M2319" s="165"/>
      <c r="Q2319" s="166"/>
      <c r="T2319" s="163"/>
    </row>
    <row r="2320" ht="15.75" customHeight="1">
      <c r="A2320" s="130" t="s">
        <v>190</v>
      </c>
      <c r="D2320" s="162"/>
      <c r="E2320" s="162"/>
      <c r="F2320" s="162"/>
      <c r="G2320" s="162"/>
      <c r="I2320" s="162">
        <v>6.8804</v>
      </c>
      <c r="J2320" s="162"/>
      <c r="L2320" s="164"/>
      <c r="M2320" s="165"/>
      <c r="Q2320" s="166"/>
      <c r="T2320" s="163"/>
    </row>
    <row r="2321" ht="15.75" customHeight="1">
      <c r="A2321" s="130" t="s">
        <v>191</v>
      </c>
      <c r="D2321" s="162"/>
      <c r="E2321" s="162"/>
      <c r="F2321" s="162"/>
      <c r="G2321" s="162"/>
      <c r="I2321" s="162">
        <v>3.4736</v>
      </c>
      <c r="J2321" s="162"/>
      <c r="L2321" s="164"/>
      <c r="M2321" s="165"/>
      <c r="Q2321" s="166"/>
      <c r="T2321" s="163"/>
    </row>
    <row r="2322" ht="15.75" customHeight="1">
      <c r="A2322" s="130" t="s">
        <v>192</v>
      </c>
      <c r="D2322" s="162"/>
      <c r="E2322" s="162"/>
      <c r="F2322" s="162"/>
      <c r="G2322" s="162"/>
      <c r="I2322" s="162">
        <v>4.509</v>
      </c>
      <c r="J2322" s="162"/>
      <c r="L2322" s="164"/>
      <c r="M2322" s="165"/>
      <c r="Q2322" s="166"/>
      <c r="T2322" s="163"/>
    </row>
    <row r="2323" ht="15.75" customHeight="1">
      <c r="A2323" s="130" t="s">
        <v>193</v>
      </c>
      <c r="D2323" s="162"/>
      <c r="E2323" s="162"/>
      <c r="F2323" s="162"/>
      <c r="G2323" s="162"/>
      <c r="I2323" s="162">
        <v>4.509</v>
      </c>
      <c r="J2323" s="162"/>
      <c r="L2323" s="164"/>
      <c r="M2323" s="165"/>
      <c r="Q2323" s="166"/>
      <c r="T2323" s="163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0.1" defaultRowHeight="15.0"/>
  <cols>
    <col customWidth="1" min="1" max="1" width="37.8"/>
    <col customWidth="1" min="2" max="2" width="43.0"/>
    <col customWidth="1" min="3" max="3" width="4.8"/>
    <col customWidth="1" min="4" max="4" width="7.8"/>
    <col customWidth="1" min="5" max="5" width="13.6"/>
    <col customWidth="1" min="6" max="6" width="9.9"/>
    <col customWidth="1" min="7" max="7" width="12.3"/>
    <col customWidth="1" min="8" max="26" width="7.7"/>
  </cols>
  <sheetData>
    <row r="1" ht="15.75" customHeight="1">
      <c r="A1" s="168" t="s">
        <v>194</v>
      </c>
      <c r="B1" s="169" t="s">
        <v>195</v>
      </c>
      <c r="C1" s="168" t="s">
        <v>196</v>
      </c>
      <c r="D1" s="170" t="s">
        <v>197</v>
      </c>
      <c r="E1" s="170" t="s">
        <v>198</v>
      </c>
      <c r="F1" s="170" t="s">
        <v>199</v>
      </c>
      <c r="G1" s="170" t="s">
        <v>135</v>
      </c>
    </row>
    <row r="2" ht="15.75" customHeight="1">
      <c r="A2" s="167">
        <v>320.0</v>
      </c>
      <c r="B2" s="130" t="s">
        <v>200</v>
      </c>
      <c r="C2" s="167">
        <v>1.0</v>
      </c>
      <c r="D2" s="171">
        <v>32.75</v>
      </c>
      <c r="F2" s="130" t="s">
        <v>201</v>
      </c>
      <c r="G2" s="172"/>
      <c r="H2" s="173"/>
    </row>
    <row r="3" ht="15.75" customHeight="1">
      <c r="A3" s="167" t="s">
        <v>202</v>
      </c>
      <c r="B3" s="130" t="s">
        <v>203</v>
      </c>
      <c r="C3" s="167">
        <v>144.0</v>
      </c>
      <c r="D3" s="171">
        <v>1.99</v>
      </c>
      <c r="F3" s="130" t="s">
        <v>201</v>
      </c>
      <c r="G3" s="172"/>
      <c r="H3" s="173"/>
    </row>
    <row r="4" ht="15.75" customHeight="1">
      <c r="A4" s="167">
        <v>378.0</v>
      </c>
      <c r="B4" s="130" t="s">
        <v>204</v>
      </c>
      <c r="C4" s="167">
        <v>1.0</v>
      </c>
      <c r="D4" s="171">
        <v>12.59</v>
      </c>
      <c r="F4" s="130" t="s">
        <v>201</v>
      </c>
      <c r="G4" s="172"/>
      <c r="H4" s="173"/>
    </row>
    <row r="5" ht="15.75" customHeight="1">
      <c r="A5" s="167">
        <v>504.0</v>
      </c>
      <c r="B5" s="130" t="s">
        <v>205</v>
      </c>
      <c r="C5" s="44">
        <v>2000.0</v>
      </c>
      <c r="D5" s="171">
        <v>0.55</v>
      </c>
      <c r="E5" s="173"/>
      <c r="F5" s="130" t="s">
        <v>201</v>
      </c>
      <c r="G5" s="172" t="s">
        <v>137</v>
      </c>
      <c r="H5" s="173"/>
    </row>
    <row r="6" ht="15.75" customHeight="1">
      <c r="A6" s="167">
        <v>505.0</v>
      </c>
      <c r="B6" s="130" t="s">
        <v>206</v>
      </c>
      <c r="C6" s="44">
        <v>10.0</v>
      </c>
      <c r="D6" s="171">
        <v>55.0</v>
      </c>
      <c r="E6" s="173"/>
      <c r="F6" s="130" t="s">
        <v>201</v>
      </c>
      <c r="G6" s="172" t="s">
        <v>137</v>
      </c>
      <c r="H6" s="173"/>
    </row>
    <row r="7" ht="15.75" customHeight="1">
      <c r="A7" s="167">
        <v>508.0</v>
      </c>
      <c r="B7" s="130" t="s">
        <v>207</v>
      </c>
      <c r="C7" s="44">
        <v>500.0</v>
      </c>
      <c r="D7" s="171">
        <v>0.49</v>
      </c>
      <c r="E7" s="173"/>
      <c r="F7" s="130" t="s">
        <v>201</v>
      </c>
      <c r="G7" s="172" t="s">
        <v>137</v>
      </c>
      <c r="H7" s="173"/>
    </row>
    <row r="8" ht="15.75" customHeight="1">
      <c r="A8" s="167">
        <v>520.0</v>
      </c>
      <c r="B8" s="130" t="s">
        <v>208</v>
      </c>
      <c r="C8" s="44">
        <v>1.0</v>
      </c>
      <c r="D8" s="171">
        <v>5.49</v>
      </c>
      <c r="F8" s="130" t="s">
        <v>201</v>
      </c>
      <c r="G8" s="172"/>
      <c r="H8" s="173"/>
    </row>
    <row r="9" ht="15.75" customHeight="1">
      <c r="A9" s="167">
        <v>521.0</v>
      </c>
      <c r="B9" s="130" t="s">
        <v>209</v>
      </c>
      <c r="C9" s="44">
        <v>1.0</v>
      </c>
      <c r="D9" s="171">
        <v>5.49</v>
      </c>
      <c r="F9" s="130" t="s">
        <v>201</v>
      </c>
      <c r="G9" s="172"/>
      <c r="H9" s="173"/>
    </row>
    <row r="10" ht="15.75" customHeight="1">
      <c r="A10" s="167">
        <v>522.0</v>
      </c>
      <c r="B10" s="130" t="s">
        <v>210</v>
      </c>
      <c r="C10" s="44">
        <v>1.0</v>
      </c>
      <c r="D10" s="171">
        <v>5.49</v>
      </c>
      <c r="F10" s="130" t="s">
        <v>201</v>
      </c>
      <c r="G10" s="172"/>
    </row>
    <row r="11" ht="15.75" customHeight="1">
      <c r="A11" s="167">
        <v>523.0</v>
      </c>
      <c r="B11" s="130" t="s">
        <v>211</v>
      </c>
      <c r="C11" s="44">
        <v>1.0</v>
      </c>
      <c r="D11" s="171">
        <v>5.49</v>
      </c>
      <c r="F11" s="130" t="s">
        <v>201</v>
      </c>
      <c r="G11" s="172"/>
    </row>
    <row r="12" ht="15.75" customHeight="1">
      <c r="A12" s="167">
        <v>524.0</v>
      </c>
      <c r="B12" s="130" t="s">
        <v>212</v>
      </c>
      <c r="C12" s="44">
        <v>1.0</v>
      </c>
      <c r="D12" s="171">
        <v>5.49</v>
      </c>
      <c r="F12" s="130" t="s">
        <v>201</v>
      </c>
      <c r="G12" s="172"/>
    </row>
    <row r="13" ht="15.75" customHeight="1">
      <c r="A13" s="167">
        <v>525.0</v>
      </c>
      <c r="B13" s="130" t="s">
        <v>213</v>
      </c>
      <c r="C13" s="44">
        <v>1.0</v>
      </c>
      <c r="D13" s="171">
        <v>5.49</v>
      </c>
      <c r="F13" s="130" t="s">
        <v>201</v>
      </c>
      <c r="G13" s="172"/>
    </row>
    <row r="14" ht="15.75" customHeight="1">
      <c r="A14" s="167">
        <v>526.0</v>
      </c>
      <c r="B14" s="130" t="s">
        <v>214</v>
      </c>
      <c r="C14" s="44">
        <v>1.0</v>
      </c>
      <c r="D14" s="171">
        <v>5.49</v>
      </c>
      <c r="F14" s="130" t="s">
        <v>201</v>
      </c>
      <c r="G14" s="172"/>
    </row>
    <row r="15" ht="15.75" customHeight="1">
      <c r="A15" s="167">
        <v>527.0</v>
      </c>
      <c r="B15" s="130" t="s">
        <v>215</v>
      </c>
      <c r="C15" s="44">
        <v>1.0</v>
      </c>
      <c r="D15" s="171">
        <v>5.49</v>
      </c>
      <c r="F15" s="130" t="s">
        <v>201</v>
      </c>
      <c r="G15" s="172"/>
    </row>
    <row r="16" ht="15.75" customHeight="1">
      <c r="A16" s="167">
        <v>528.0</v>
      </c>
      <c r="B16" s="130" t="s">
        <v>216</v>
      </c>
      <c r="C16" s="44">
        <v>1.0</v>
      </c>
      <c r="D16" s="171">
        <v>5.49</v>
      </c>
      <c r="F16" s="130" t="s">
        <v>201</v>
      </c>
      <c r="G16" s="172"/>
    </row>
    <row r="17" ht="15.75" customHeight="1">
      <c r="A17" s="167">
        <v>529.0</v>
      </c>
      <c r="B17" s="130" t="s">
        <v>217</v>
      </c>
      <c r="C17" s="44">
        <v>1.0</v>
      </c>
      <c r="D17" s="171">
        <v>5.49</v>
      </c>
      <c r="F17" s="130" t="s">
        <v>201</v>
      </c>
      <c r="G17" s="172"/>
    </row>
    <row r="18" ht="15.75" customHeight="1">
      <c r="A18" s="167">
        <v>530.0</v>
      </c>
      <c r="B18" s="130" t="s">
        <v>218</v>
      </c>
      <c r="C18" s="44">
        <v>1.0</v>
      </c>
      <c r="D18" s="171">
        <v>5.49</v>
      </c>
      <c r="F18" s="130" t="s">
        <v>201</v>
      </c>
      <c r="G18" s="172"/>
    </row>
    <row r="19" ht="15.75" customHeight="1">
      <c r="A19" s="167">
        <v>531.0</v>
      </c>
      <c r="B19" s="130" t="s">
        <v>219</v>
      </c>
      <c r="C19" s="44">
        <v>1.0</v>
      </c>
      <c r="D19" s="171">
        <v>5.49</v>
      </c>
      <c r="F19" s="130" t="s">
        <v>201</v>
      </c>
      <c r="G19" s="172"/>
    </row>
    <row r="20" ht="15.75" customHeight="1">
      <c r="A20" s="167">
        <v>535.0</v>
      </c>
      <c r="B20" s="130" t="s">
        <v>220</v>
      </c>
      <c r="C20" s="44">
        <v>1.0</v>
      </c>
      <c r="D20" s="171">
        <v>5.49</v>
      </c>
      <c r="F20" s="130" t="s">
        <v>201</v>
      </c>
      <c r="G20" s="172"/>
    </row>
    <row r="21" ht="15.75" customHeight="1">
      <c r="A21" s="167">
        <v>536.0</v>
      </c>
      <c r="B21" s="130" t="s">
        <v>221</v>
      </c>
      <c r="C21" s="44">
        <v>1.0</v>
      </c>
      <c r="D21" s="171">
        <v>5.49</v>
      </c>
      <c r="F21" s="130" t="s">
        <v>201</v>
      </c>
      <c r="G21" s="172"/>
    </row>
    <row r="22" ht="15.75" customHeight="1">
      <c r="A22" s="167">
        <v>540.0</v>
      </c>
      <c r="B22" s="130" t="s">
        <v>222</v>
      </c>
      <c r="C22" s="44">
        <v>1.0</v>
      </c>
      <c r="D22" s="171">
        <v>5.49</v>
      </c>
      <c r="F22" s="130" t="s">
        <v>201</v>
      </c>
      <c r="G22" s="172"/>
    </row>
    <row r="23" ht="15.75" customHeight="1">
      <c r="A23" s="167">
        <v>1397.0</v>
      </c>
      <c r="B23" s="130" t="s">
        <v>223</v>
      </c>
      <c r="C23" s="44">
        <v>1.0</v>
      </c>
      <c r="D23" s="171">
        <v>5.49</v>
      </c>
      <c r="F23" s="130" t="s">
        <v>201</v>
      </c>
      <c r="G23" s="172"/>
    </row>
    <row r="24" ht="15.75" customHeight="1">
      <c r="A24" s="167">
        <v>518.0</v>
      </c>
      <c r="B24" s="130" t="s">
        <v>224</v>
      </c>
      <c r="C24" s="44">
        <v>1.0</v>
      </c>
      <c r="D24" s="171">
        <v>39.69</v>
      </c>
      <c r="F24" s="130" t="s">
        <v>201</v>
      </c>
      <c r="G24" s="172"/>
    </row>
    <row r="25" ht="15.75" customHeight="1">
      <c r="A25" s="167">
        <v>519.0</v>
      </c>
      <c r="B25" s="130" t="s">
        <v>225</v>
      </c>
      <c r="C25" s="44">
        <v>1.0</v>
      </c>
      <c r="D25" s="171">
        <v>109.95</v>
      </c>
      <c r="F25" s="130" t="s">
        <v>201</v>
      </c>
      <c r="G25" s="172"/>
    </row>
    <row r="26" ht="15.75" customHeight="1">
      <c r="A26" s="130" t="s">
        <v>226</v>
      </c>
      <c r="B26" s="130" t="s">
        <v>227</v>
      </c>
      <c r="C26" s="44">
        <v>10.0</v>
      </c>
      <c r="D26" s="39">
        <v>21.766799999999996</v>
      </c>
      <c r="F26" s="130" t="s">
        <v>201</v>
      </c>
      <c r="G26" s="172" t="s">
        <v>137</v>
      </c>
    </row>
    <row r="27" ht="15.75" customHeight="1">
      <c r="A27" s="130" t="s">
        <v>228</v>
      </c>
      <c r="B27" s="130" t="s">
        <v>229</v>
      </c>
      <c r="C27" s="44">
        <v>10.0</v>
      </c>
      <c r="D27" s="39">
        <v>21.766799999999996</v>
      </c>
      <c r="F27" s="130" t="s">
        <v>201</v>
      </c>
      <c r="G27" s="172" t="s">
        <v>137</v>
      </c>
    </row>
    <row r="28" ht="15.75" customHeight="1">
      <c r="A28" s="130" t="s">
        <v>230</v>
      </c>
      <c r="B28" s="130" t="s">
        <v>231</v>
      </c>
      <c r="C28" s="44">
        <v>10.0</v>
      </c>
      <c r="D28" s="39">
        <v>23.3574</v>
      </c>
      <c r="F28" s="130" t="s">
        <v>201</v>
      </c>
      <c r="G28" s="172" t="s">
        <v>137</v>
      </c>
    </row>
    <row r="29" ht="15.75" customHeight="1">
      <c r="A29" s="130" t="s">
        <v>232</v>
      </c>
      <c r="B29" s="130" t="s">
        <v>233</v>
      </c>
      <c r="C29" s="44">
        <v>10.0</v>
      </c>
      <c r="D29" s="39">
        <v>24.066100000000002</v>
      </c>
      <c r="F29" s="130" t="s">
        <v>201</v>
      </c>
      <c r="G29" s="172" t="s">
        <v>137</v>
      </c>
    </row>
    <row r="30" ht="15.75" customHeight="1">
      <c r="A30" s="130" t="s">
        <v>234</v>
      </c>
      <c r="B30" s="130" t="s">
        <v>235</v>
      </c>
      <c r="C30" s="44">
        <v>10.0</v>
      </c>
      <c r="D30" s="39">
        <v>24.750500000000006</v>
      </c>
      <c r="F30" s="130" t="s">
        <v>201</v>
      </c>
      <c r="G30" s="172" t="s">
        <v>137</v>
      </c>
    </row>
    <row r="31" ht="15.75" customHeight="1">
      <c r="A31" s="130" t="s">
        <v>236</v>
      </c>
      <c r="B31" s="130" t="s">
        <v>237</v>
      </c>
      <c r="C31" s="44">
        <v>10.0</v>
      </c>
      <c r="D31" s="39">
        <v>31.817500000000003</v>
      </c>
      <c r="F31" s="130" t="s">
        <v>201</v>
      </c>
      <c r="G31" s="172" t="s">
        <v>137</v>
      </c>
    </row>
    <row r="32" ht="15.75" customHeight="1">
      <c r="A32" s="130" t="s">
        <v>238</v>
      </c>
      <c r="B32" s="130" t="s">
        <v>239</v>
      </c>
      <c r="C32" s="44">
        <v>10.0</v>
      </c>
      <c r="D32" s="39">
        <v>36.042500000000004</v>
      </c>
      <c r="F32" s="130" t="s">
        <v>201</v>
      </c>
      <c r="G32" s="172" t="s">
        <v>137</v>
      </c>
    </row>
    <row r="33" ht="15.75" customHeight="1">
      <c r="A33" s="130" t="s">
        <v>240</v>
      </c>
      <c r="B33" s="130" t="s">
        <v>241</v>
      </c>
      <c r="C33" s="44">
        <v>10.0</v>
      </c>
      <c r="D33" s="39">
        <v>40.157399999999996</v>
      </c>
      <c r="F33" s="130" t="s">
        <v>201</v>
      </c>
      <c r="G33" s="172" t="s">
        <v>137</v>
      </c>
    </row>
    <row r="34" ht="15.75" customHeight="1">
      <c r="A34" s="167">
        <v>635.0</v>
      </c>
      <c r="B34" s="130" t="s">
        <v>242</v>
      </c>
      <c r="C34" s="167">
        <v>5.0</v>
      </c>
      <c r="D34" s="171">
        <v>71.99</v>
      </c>
      <c r="F34" s="130" t="s">
        <v>201</v>
      </c>
      <c r="G34" s="172" t="s">
        <v>137</v>
      </c>
    </row>
    <row r="35" ht="15.75" customHeight="1">
      <c r="A35" s="167">
        <v>622.0</v>
      </c>
      <c r="B35" s="130" t="s">
        <v>243</v>
      </c>
      <c r="C35" s="167">
        <v>1.0</v>
      </c>
      <c r="D35" s="171">
        <v>23.6</v>
      </c>
      <c r="F35" s="130" t="s">
        <v>201</v>
      </c>
      <c r="G35" s="172"/>
    </row>
    <row r="36" ht="15.75" customHeight="1">
      <c r="A36" s="167">
        <v>655.0</v>
      </c>
      <c r="B36" s="130" t="s">
        <v>244</v>
      </c>
      <c r="C36" s="167">
        <v>1.0</v>
      </c>
      <c r="D36" s="171">
        <v>9.19</v>
      </c>
      <c r="F36" s="130" t="s">
        <v>201</v>
      </c>
      <c r="G36" s="172"/>
    </row>
    <row r="37" ht="15.75" customHeight="1">
      <c r="A37" s="167">
        <v>712.0</v>
      </c>
      <c r="B37" s="130" t="s">
        <v>245</v>
      </c>
      <c r="C37" s="167">
        <v>10.0</v>
      </c>
      <c r="D37" s="171">
        <v>2.22</v>
      </c>
      <c r="F37" s="130" t="s">
        <v>201</v>
      </c>
      <c r="G37" s="172"/>
    </row>
    <row r="38" ht="15.75" customHeight="1">
      <c r="A38" s="167">
        <v>713.0</v>
      </c>
      <c r="B38" s="130" t="s">
        <v>246</v>
      </c>
      <c r="C38" s="167">
        <v>10.0</v>
      </c>
      <c r="D38" s="171">
        <v>2.47</v>
      </c>
      <c r="F38" s="130" t="s">
        <v>201</v>
      </c>
      <c r="G38" s="172"/>
    </row>
    <row r="39" ht="15.75" customHeight="1">
      <c r="A39" s="167">
        <v>913.0</v>
      </c>
      <c r="B39" s="130" t="s">
        <v>247</v>
      </c>
      <c r="C39" s="167">
        <v>10.0</v>
      </c>
      <c r="D39" s="171">
        <v>3.34</v>
      </c>
      <c r="F39" s="130" t="s">
        <v>201</v>
      </c>
      <c r="G39" s="172"/>
    </row>
    <row r="40" ht="15.75" customHeight="1">
      <c r="A40" s="167">
        <v>918.0</v>
      </c>
      <c r="B40" s="130" t="s">
        <v>248</v>
      </c>
      <c r="C40" s="167">
        <v>10.0</v>
      </c>
      <c r="D40" s="171">
        <v>3.34</v>
      </c>
      <c r="F40" s="130" t="s">
        <v>201</v>
      </c>
      <c r="G40" s="172"/>
    </row>
    <row r="41" ht="15.75" customHeight="1">
      <c r="A41" s="167" t="s">
        <v>249</v>
      </c>
      <c r="B41" s="130" t="s">
        <v>250</v>
      </c>
      <c r="C41" s="167">
        <v>1.0</v>
      </c>
      <c r="D41" s="174">
        <v>17.25</v>
      </c>
      <c r="F41" s="130" t="s">
        <v>201</v>
      </c>
      <c r="G41" s="172"/>
    </row>
    <row r="42" ht="15.75" customHeight="1">
      <c r="A42" s="167" t="s">
        <v>251</v>
      </c>
      <c r="B42" s="130" t="s">
        <v>252</v>
      </c>
      <c r="C42" s="167">
        <v>1.0</v>
      </c>
      <c r="D42" s="174">
        <v>17.25</v>
      </c>
      <c r="F42" s="130" t="s">
        <v>201</v>
      </c>
      <c r="G42" s="172"/>
    </row>
    <row r="43" ht="15.75" customHeight="1">
      <c r="A43" s="167" t="s">
        <v>253</v>
      </c>
      <c r="B43" s="130" t="s">
        <v>254</v>
      </c>
      <c r="C43" s="167">
        <v>1.0</v>
      </c>
      <c r="D43" s="174">
        <v>16.65</v>
      </c>
      <c r="F43" s="130" t="s">
        <v>201</v>
      </c>
      <c r="G43" s="172"/>
    </row>
    <row r="44" ht="15.75" customHeight="1">
      <c r="A44" s="167" t="s">
        <v>255</v>
      </c>
      <c r="B44" s="130" t="s">
        <v>256</v>
      </c>
      <c r="C44" s="167">
        <v>1.0</v>
      </c>
      <c r="D44" s="174">
        <v>16.65</v>
      </c>
      <c r="F44" s="130" t="s">
        <v>201</v>
      </c>
      <c r="G44" s="172"/>
    </row>
    <row r="45" ht="15.75" customHeight="1">
      <c r="A45" s="167" t="s">
        <v>257</v>
      </c>
      <c r="B45" s="130" t="s">
        <v>258</v>
      </c>
      <c r="C45" s="167">
        <v>1.0</v>
      </c>
      <c r="D45" s="174">
        <v>16.65</v>
      </c>
      <c r="F45" s="130" t="s">
        <v>201</v>
      </c>
      <c r="G45" s="172"/>
    </row>
    <row r="46" ht="15.75" customHeight="1">
      <c r="A46" s="167" t="s">
        <v>259</v>
      </c>
      <c r="B46" s="130" t="s">
        <v>260</v>
      </c>
      <c r="C46" s="167">
        <v>1.0</v>
      </c>
      <c r="D46" s="174">
        <v>16.65</v>
      </c>
      <c r="F46" s="130" t="s">
        <v>201</v>
      </c>
      <c r="G46" s="172"/>
    </row>
    <row r="47" ht="15.75" customHeight="1">
      <c r="A47" s="167" t="s">
        <v>261</v>
      </c>
      <c r="B47" s="130" t="s">
        <v>262</v>
      </c>
      <c r="C47" s="167">
        <v>1.0</v>
      </c>
      <c r="D47" s="174">
        <v>16.65</v>
      </c>
      <c r="F47" s="130" t="s">
        <v>201</v>
      </c>
      <c r="G47" s="172"/>
    </row>
    <row r="48" ht="15.75" customHeight="1">
      <c r="A48" s="167" t="s">
        <v>263</v>
      </c>
      <c r="B48" s="130" t="s">
        <v>264</v>
      </c>
      <c r="C48" s="167">
        <v>1.0</v>
      </c>
      <c r="D48" s="174">
        <v>16.65</v>
      </c>
      <c r="F48" s="130" t="s">
        <v>201</v>
      </c>
      <c r="G48" s="172"/>
    </row>
    <row r="49" ht="15.75" customHeight="1">
      <c r="A49" s="167" t="s">
        <v>265</v>
      </c>
      <c r="B49" s="130" t="s">
        <v>266</v>
      </c>
      <c r="C49" s="167">
        <v>1.0</v>
      </c>
      <c r="D49" s="174">
        <v>16.65</v>
      </c>
      <c r="F49" s="130" t="s">
        <v>201</v>
      </c>
      <c r="G49" s="172"/>
    </row>
    <row r="50" ht="15.75" customHeight="1">
      <c r="A50" s="167" t="s">
        <v>267</v>
      </c>
      <c r="B50" s="130" t="s">
        <v>268</v>
      </c>
      <c r="C50" s="167">
        <v>1.0</v>
      </c>
      <c r="D50" s="174">
        <v>16.65</v>
      </c>
      <c r="F50" s="130" t="s">
        <v>201</v>
      </c>
      <c r="G50" s="172"/>
    </row>
    <row r="51" ht="15.75" customHeight="1">
      <c r="A51" s="167" t="s">
        <v>269</v>
      </c>
      <c r="B51" s="130" t="s">
        <v>270</v>
      </c>
      <c r="C51" s="167">
        <v>1.0</v>
      </c>
      <c r="D51" s="174">
        <v>29.9</v>
      </c>
      <c r="F51" s="130" t="s">
        <v>201</v>
      </c>
      <c r="G51" s="172"/>
    </row>
    <row r="52" ht="15.75" customHeight="1">
      <c r="A52" s="167" t="s">
        <v>271</v>
      </c>
      <c r="B52" s="130" t="s">
        <v>272</v>
      </c>
      <c r="C52" s="167">
        <v>1.0</v>
      </c>
      <c r="D52" s="174">
        <v>29.9</v>
      </c>
      <c r="F52" s="130" t="s">
        <v>201</v>
      </c>
      <c r="G52" s="172"/>
    </row>
    <row r="53" ht="15.75" customHeight="1">
      <c r="A53" s="167" t="s">
        <v>273</v>
      </c>
      <c r="B53" s="130" t="s">
        <v>274</v>
      </c>
      <c r="C53" s="167">
        <v>12.0</v>
      </c>
      <c r="D53" s="171">
        <v>4.49</v>
      </c>
      <c r="F53" s="130" t="s">
        <v>201</v>
      </c>
      <c r="G53" s="172"/>
    </row>
    <row r="54" ht="15.75" customHeight="1">
      <c r="A54" s="167" t="s">
        <v>275</v>
      </c>
      <c r="B54" s="130" t="s">
        <v>276</v>
      </c>
      <c r="C54" s="167">
        <v>12.0</v>
      </c>
      <c r="D54" s="171">
        <v>4.49</v>
      </c>
      <c r="F54" s="130" t="s">
        <v>201</v>
      </c>
      <c r="G54" s="172"/>
    </row>
    <row r="55" ht="15.75" customHeight="1">
      <c r="A55" s="167" t="s">
        <v>277</v>
      </c>
      <c r="B55" s="130" t="s">
        <v>278</v>
      </c>
      <c r="C55" s="167">
        <v>12.0</v>
      </c>
      <c r="D55" s="171">
        <v>4.49</v>
      </c>
      <c r="E55" s="175"/>
      <c r="F55" s="130" t="s">
        <v>201</v>
      </c>
      <c r="G55" s="172"/>
    </row>
    <row r="56" ht="15.75" customHeight="1">
      <c r="A56" s="167" t="s">
        <v>279</v>
      </c>
      <c r="B56" s="130" t="s">
        <v>280</v>
      </c>
      <c r="C56" s="167">
        <v>12.0</v>
      </c>
      <c r="D56" s="171">
        <v>4.49</v>
      </c>
      <c r="F56" s="130" t="s">
        <v>201</v>
      </c>
      <c r="G56" s="172"/>
    </row>
    <row r="57" ht="15.75" customHeight="1">
      <c r="A57" s="167" t="s">
        <v>281</v>
      </c>
      <c r="B57" s="130" t="s">
        <v>282</v>
      </c>
      <c r="C57" s="167">
        <v>12.0</v>
      </c>
      <c r="D57" s="171">
        <v>4.49</v>
      </c>
      <c r="F57" s="130" t="s">
        <v>201</v>
      </c>
      <c r="G57" s="172"/>
    </row>
    <row r="58" ht="15.75" customHeight="1">
      <c r="A58" s="167" t="s">
        <v>283</v>
      </c>
      <c r="B58" s="130" t="s">
        <v>284</v>
      </c>
      <c r="C58" s="167">
        <v>12.0</v>
      </c>
      <c r="D58" s="171">
        <v>4.49</v>
      </c>
      <c r="E58" s="175"/>
      <c r="F58" s="130" t="s">
        <v>201</v>
      </c>
      <c r="G58" s="172"/>
    </row>
    <row r="59" ht="15.75" customHeight="1">
      <c r="A59" s="167" t="s">
        <v>285</v>
      </c>
      <c r="B59" s="130" t="s">
        <v>286</v>
      </c>
      <c r="C59" s="167">
        <v>2.0</v>
      </c>
      <c r="D59" s="174">
        <v>29.34</v>
      </c>
      <c r="E59" s="175"/>
      <c r="F59" s="130" t="s">
        <v>201</v>
      </c>
      <c r="G59" s="172"/>
    </row>
    <row r="60" ht="15.75" customHeight="1">
      <c r="A60" s="167" t="s">
        <v>287</v>
      </c>
      <c r="B60" s="130" t="s">
        <v>288</v>
      </c>
      <c r="C60" s="167">
        <v>2.0</v>
      </c>
      <c r="D60" s="174">
        <v>38.36</v>
      </c>
      <c r="E60" s="175"/>
      <c r="F60" s="130" t="s">
        <v>201</v>
      </c>
      <c r="G60" s="172"/>
    </row>
    <row r="61" ht="15.75" customHeight="1">
      <c r="A61" s="167" t="s">
        <v>289</v>
      </c>
      <c r="B61" s="130" t="s">
        <v>290</v>
      </c>
      <c r="C61" s="167">
        <v>2.0</v>
      </c>
      <c r="D61" s="174">
        <v>48.35</v>
      </c>
      <c r="E61" s="175"/>
      <c r="F61" s="130" t="s">
        <v>201</v>
      </c>
      <c r="G61" s="172"/>
    </row>
    <row r="62" ht="15.75" customHeight="1">
      <c r="A62" s="167" t="s">
        <v>291</v>
      </c>
      <c r="B62" s="130" t="s">
        <v>292</v>
      </c>
      <c r="C62" s="167">
        <v>2.0</v>
      </c>
      <c r="D62" s="174">
        <v>48.99</v>
      </c>
      <c r="E62" s="175"/>
      <c r="F62" s="130" t="s">
        <v>201</v>
      </c>
      <c r="G62" s="172"/>
    </row>
    <row r="63" ht="15.75" customHeight="1">
      <c r="A63" s="167" t="s">
        <v>293</v>
      </c>
      <c r="B63" s="130" t="s">
        <v>292</v>
      </c>
      <c r="C63" s="167">
        <v>2.0</v>
      </c>
      <c r="D63" s="174">
        <v>48.99</v>
      </c>
      <c r="E63" s="175"/>
      <c r="F63" s="130" t="s">
        <v>201</v>
      </c>
      <c r="G63" s="172"/>
    </row>
    <row r="64" ht="15.75" customHeight="1">
      <c r="A64" s="167" t="s">
        <v>294</v>
      </c>
      <c r="B64" s="130" t="s">
        <v>295</v>
      </c>
      <c r="C64" s="167">
        <v>2.0</v>
      </c>
      <c r="D64" s="174">
        <v>55.28</v>
      </c>
      <c r="E64" s="175"/>
      <c r="F64" s="130" t="s">
        <v>201</v>
      </c>
      <c r="G64" s="172"/>
    </row>
    <row r="65" ht="15.75" customHeight="1">
      <c r="A65" s="167" t="s">
        <v>296</v>
      </c>
      <c r="B65" s="130" t="s">
        <v>297</v>
      </c>
      <c r="C65" s="167">
        <v>2.0</v>
      </c>
      <c r="D65" s="174">
        <v>62.27</v>
      </c>
      <c r="E65" s="175"/>
      <c r="F65" s="130" t="s">
        <v>201</v>
      </c>
      <c r="G65" s="172"/>
    </row>
    <row r="66" ht="15.75" customHeight="1">
      <c r="A66" s="167" t="s">
        <v>298</v>
      </c>
      <c r="B66" s="130" t="s">
        <v>299</v>
      </c>
      <c r="C66" s="167">
        <v>5.0</v>
      </c>
      <c r="D66" s="171">
        <v>494.1</v>
      </c>
      <c r="F66" s="130" t="s">
        <v>201</v>
      </c>
      <c r="G66" s="172"/>
    </row>
    <row r="67" ht="15.75" customHeight="1">
      <c r="A67" s="167">
        <v>916.0</v>
      </c>
      <c r="B67" s="167" t="s">
        <v>300</v>
      </c>
      <c r="C67" s="167">
        <v>1.0</v>
      </c>
      <c r="D67" s="174">
        <v>4.99</v>
      </c>
      <c r="F67" s="130" t="s">
        <v>201</v>
      </c>
      <c r="G67" s="172"/>
    </row>
    <row r="68" ht="15.75" customHeight="1">
      <c r="A68" s="167" t="s">
        <v>301</v>
      </c>
      <c r="B68" s="130" t="s">
        <v>302</v>
      </c>
      <c r="C68" s="167">
        <v>1.0</v>
      </c>
      <c r="D68" s="174">
        <v>37.95</v>
      </c>
      <c r="F68" s="130" t="s">
        <v>201</v>
      </c>
      <c r="G68" s="172"/>
    </row>
    <row r="69" ht="15.75" customHeight="1">
      <c r="A69" s="167">
        <v>917.0</v>
      </c>
      <c r="B69" s="167" t="s">
        <v>303</v>
      </c>
      <c r="C69" s="167">
        <v>1.0</v>
      </c>
      <c r="D69" s="174">
        <v>10.59</v>
      </c>
      <c r="F69" s="130" t="s">
        <v>201</v>
      </c>
      <c r="G69" s="172"/>
    </row>
    <row r="70" ht="15.75" customHeight="1">
      <c r="A70" s="167" t="s">
        <v>304</v>
      </c>
      <c r="B70" s="130" t="s">
        <v>305</v>
      </c>
      <c r="C70" s="167">
        <v>1.0</v>
      </c>
      <c r="D70" s="174">
        <v>84.95</v>
      </c>
      <c r="F70" s="130" t="s">
        <v>201</v>
      </c>
      <c r="G70" s="172"/>
    </row>
    <row r="71" ht="15.75" customHeight="1">
      <c r="A71" s="130" t="s">
        <v>306</v>
      </c>
      <c r="B71" s="130" t="s">
        <v>307</v>
      </c>
      <c r="C71" s="167">
        <v>1.0</v>
      </c>
      <c r="D71" s="174">
        <v>22.99</v>
      </c>
      <c r="E71" s="175"/>
      <c r="F71" s="130" t="s">
        <v>201</v>
      </c>
      <c r="G71" s="172"/>
    </row>
    <row r="72" ht="15.75" customHeight="1">
      <c r="A72" s="130" t="s">
        <v>308</v>
      </c>
      <c r="B72" s="130" t="s">
        <v>309</v>
      </c>
      <c r="C72" s="167">
        <v>1.0</v>
      </c>
      <c r="D72" s="174">
        <v>23.95</v>
      </c>
      <c r="E72" s="175"/>
      <c r="F72" s="130" t="s">
        <v>201</v>
      </c>
      <c r="G72" s="172"/>
    </row>
    <row r="73" ht="15.75" customHeight="1">
      <c r="A73" s="130" t="s">
        <v>310</v>
      </c>
      <c r="B73" s="130" t="s">
        <v>311</v>
      </c>
      <c r="C73" s="167">
        <v>1.0</v>
      </c>
      <c r="D73" s="174">
        <v>35.95</v>
      </c>
      <c r="E73" s="175"/>
      <c r="F73" s="130" t="s">
        <v>201</v>
      </c>
      <c r="G73" s="172"/>
    </row>
    <row r="74" ht="15.75" customHeight="1">
      <c r="A74" s="130" t="s">
        <v>312</v>
      </c>
      <c r="B74" s="130" t="s">
        <v>313</v>
      </c>
      <c r="C74" s="167">
        <v>1.0</v>
      </c>
      <c r="D74" s="174">
        <v>54.95</v>
      </c>
      <c r="E74" s="175"/>
      <c r="F74" s="130" t="s">
        <v>201</v>
      </c>
      <c r="G74" s="172"/>
    </row>
    <row r="75" ht="15.75" customHeight="1">
      <c r="A75" s="130" t="s">
        <v>314</v>
      </c>
      <c r="B75" s="130" t="s">
        <v>315</v>
      </c>
      <c r="C75" s="167">
        <v>1.0</v>
      </c>
      <c r="D75" s="174">
        <v>67.4</v>
      </c>
      <c r="E75" s="175"/>
      <c r="F75" s="130" t="s">
        <v>201</v>
      </c>
      <c r="G75" s="172"/>
    </row>
    <row r="76" ht="15.75" customHeight="1">
      <c r="A76" s="167">
        <v>821.0</v>
      </c>
      <c r="B76" s="130" t="s">
        <v>316</v>
      </c>
      <c r="C76" s="167">
        <v>60.0</v>
      </c>
      <c r="D76" s="171">
        <v>19.44</v>
      </c>
      <c r="F76" s="130" t="s">
        <v>201</v>
      </c>
      <c r="G76" s="172" t="s">
        <v>137</v>
      </c>
      <c r="H76" s="167"/>
    </row>
    <row r="77" ht="15.75" customHeight="1">
      <c r="A77" s="167" t="s">
        <v>317</v>
      </c>
      <c r="B77" s="130" t="s">
        <v>318</v>
      </c>
      <c r="C77" s="167">
        <v>4.0</v>
      </c>
      <c r="D77" s="171">
        <v>9.17</v>
      </c>
      <c r="F77" s="130" t="s">
        <v>201</v>
      </c>
      <c r="G77" s="172"/>
    </row>
    <row r="78" ht="15.75" customHeight="1">
      <c r="A78" s="176">
        <v>705.0</v>
      </c>
      <c r="B78" s="177" t="s">
        <v>319</v>
      </c>
      <c r="C78" s="178">
        <v>1.0</v>
      </c>
      <c r="D78" s="179">
        <v>9.99</v>
      </c>
      <c r="F78" s="130" t="s">
        <v>201</v>
      </c>
      <c r="G78" s="172"/>
    </row>
    <row r="79" ht="15.75" customHeight="1">
      <c r="A79" s="180">
        <v>706.0</v>
      </c>
      <c r="B79" s="181" t="s">
        <v>320</v>
      </c>
      <c r="C79" s="182">
        <v>10.0</v>
      </c>
      <c r="D79" s="183">
        <v>15.25</v>
      </c>
      <c r="F79" s="130" t="s">
        <v>201</v>
      </c>
      <c r="G79" s="172" t="s">
        <v>137</v>
      </c>
    </row>
    <row r="80" ht="15.75" customHeight="1">
      <c r="A80" s="180">
        <v>707.0</v>
      </c>
      <c r="B80" s="181" t="s">
        <v>321</v>
      </c>
      <c r="C80" s="182">
        <v>10.0</v>
      </c>
      <c r="D80" s="183">
        <v>10.75</v>
      </c>
      <c r="F80" s="130" t="s">
        <v>201</v>
      </c>
      <c r="G80" s="172" t="s">
        <v>137</v>
      </c>
    </row>
    <row r="81" ht="15.75" customHeight="1">
      <c r="A81" s="180">
        <v>708.0</v>
      </c>
      <c r="B81" s="181" t="s">
        <v>322</v>
      </c>
      <c r="C81" s="182">
        <v>1.0</v>
      </c>
      <c r="D81" s="183">
        <v>11.95</v>
      </c>
      <c r="F81" s="130" t="s">
        <v>201</v>
      </c>
      <c r="G81" s="172"/>
    </row>
    <row r="82" ht="15.75" customHeight="1">
      <c r="A82" s="180">
        <v>709.0</v>
      </c>
      <c r="B82" s="181" t="s">
        <v>323</v>
      </c>
      <c r="C82" s="182">
        <v>10.0</v>
      </c>
      <c r="D82" s="183">
        <v>11.95</v>
      </c>
      <c r="F82" s="130" t="s">
        <v>201</v>
      </c>
      <c r="G82" s="172" t="s">
        <v>137</v>
      </c>
    </row>
    <row r="83" ht="15.75" customHeight="1">
      <c r="A83" s="180">
        <v>714.0</v>
      </c>
      <c r="B83" s="181" t="s">
        <v>324</v>
      </c>
      <c r="C83" s="182">
        <v>10.0</v>
      </c>
      <c r="D83" s="183">
        <v>3.99</v>
      </c>
      <c r="F83" s="130" t="s">
        <v>201</v>
      </c>
      <c r="G83" s="172" t="s">
        <v>137</v>
      </c>
    </row>
    <row r="84" ht="15.75" customHeight="1">
      <c r="A84" s="184">
        <v>715.0</v>
      </c>
      <c r="B84" s="130" t="s">
        <v>325</v>
      </c>
      <c r="C84" s="167">
        <v>10.0</v>
      </c>
      <c r="D84" s="185">
        <v>5.69</v>
      </c>
      <c r="E84" s="130" t="s">
        <v>326</v>
      </c>
      <c r="F84" s="130" t="s">
        <v>201</v>
      </c>
      <c r="G84" s="172" t="s">
        <v>137</v>
      </c>
    </row>
    <row r="85" ht="15.75" customHeight="1">
      <c r="A85" s="180">
        <v>716.0</v>
      </c>
      <c r="B85" s="181" t="s">
        <v>327</v>
      </c>
      <c r="C85" s="182">
        <v>10.0</v>
      </c>
      <c r="D85" s="183">
        <v>4.94</v>
      </c>
      <c r="F85" s="130" t="s">
        <v>201</v>
      </c>
      <c r="G85" s="172" t="s">
        <v>137</v>
      </c>
    </row>
    <row r="86" ht="15.75" customHeight="1">
      <c r="A86" s="184">
        <v>1353.0</v>
      </c>
      <c r="B86" s="130" t="s">
        <v>328</v>
      </c>
      <c r="C86" s="167">
        <v>1.0</v>
      </c>
      <c r="D86" s="185">
        <v>3.65</v>
      </c>
      <c r="F86" s="130" t="s">
        <v>201</v>
      </c>
      <c r="G86" s="172"/>
    </row>
    <row r="87" ht="15.75" customHeight="1">
      <c r="A87" s="186" t="s">
        <v>329</v>
      </c>
      <c r="B87" s="130" t="s">
        <v>330</v>
      </c>
      <c r="C87" s="167">
        <v>1.0</v>
      </c>
      <c r="D87" s="187">
        <v>89.67</v>
      </c>
      <c r="E87" s="130" t="s">
        <v>331</v>
      </c>
      <c r="F87" s="130" t="s">
        <v>201</v>
      </c>
      <c r="G87" s="172"/>
    </row>
    <row r="88" ht="15.75" customHeight="1">
      <c r="A88" s="186" t="s">
        <v>332</v>
      </c>
      <c r="B88" s="130" t="s">
        <v>333</v>
      </c>
      <c r="C88" s="167">
        <v>1.0</v>
      </c>
      <c r="D88" s="187">
        <v>131.95</v>
      </c>
      <c r="E88" s="130" t="s">
        <v>334</v>
      </c>
      <c r="F88" s="130" t="s">
        <v>201</v>
      </c>
      <c r="G88" s="172"/>
    </row>
    <row r="89" ht="15.75" customHeight="1">
      <c r="A89" s="186" t="s">
        <v>335</v>
      </c>
      <c r="B89" s="130" t="s">
        <v>336</v>
      </c>
      <c r="C89" s="167">
        <v>1.0</v>
      </c>
      <c r="D89" s="187">
        <v>84.95</v>
      </c>
      <c r="E89" s="130" t="s">
        <v>337</v>
      </c>
      <c r="F89" s="130" t="s">
        <v>201</v>
      </c>
      <c r="G89" s="172"/>
    </row>
    <row r="90" ht="15.75" customHeight="1">
      <c r="A90" s="186" t="s">
        <v>338</v>
      </c>
      <c r="B90" s="130" t="s">
        <v>339</v>
      </c>
      <c r="C90" s="167">
        <v>1.0</v>
      </c>
      <c r="D90" s="187">
        <v>107.95</v>
      </c>
      <c r="E90" s="130" t="s">
        <v>340</v>
      </c>
      <c r="F90" s="130" t="s">
        <v>201</v>
      </c>
      <c r="G90" s="172"/>
    </row>
    <row r="91" ht="15.75" customHeight="1">
      <c r="A91" s="186" t="s">
        <v>341</v>
      </c>
      <c r="B91" s="130" t="s">
        <v>342</v>
      </c>
      <c r="C91" s="167">
        <v>1.0</v>
      </c>
      <c r="D91" s="187">
        <v>96.95</v>
      </c>
      <c r="E91" s="130" t="s">
        <v>343</v>
      </c>
      <c r="F91" s="130" t="s">
        <v>201</v>
      </c>
      <c r="G91" s="172"/>
    </row>
    <row r="92" ht="15.75" customHeight="1">
      <c r="A92" s="186" t="s">
        <v>344</v>
      </c>
      <c r="B92" s="130" t="s">
        <v>345</v>
      </c>
      <c r="C92" s="167">
        <v>1.0</v>
      </c>
      <c r="D92" s="187">
        <v>34.99</v>
      </c>
      <c r="E92" s="130" t="s">
        <v>346</v>
      </c>
      <c r="F92" s="130" t="s">
        <v>201</v>
      </c>
      <c r="G92" s="172"/>
    </row>
    <row r="93" ht="15.75" customHeight="1">
      <c r="A93" s="188" t="s">
        <v>347</v>
      </c>
      <c r="B93" s="181" t="s">
        <v>348</v>
      </c>
      <c r="C93" s="182">
        <v>3.0</v>
      </c>
      <c r="D93" s="189">
        <v>50.75</v>
      </c>
      <c r="F93" s="130" t="s">
        <v>201</v>
      </c>
      <c r="G93" s="172" t="s">
        <v>137</v>
      </c>
    </row>
    <row r="94" ht="15.75" customHeight="1">
      <c r="A94" s="186" t="s">
        <v>349</v>
      </c>
      <c r="B94" s="130" t="s">
        <v>350</v>
      </c>
      <c r="C94" s="167">
        <v>1.0</v>
      </c>
      <c r="D94" s="187">
        <v>38.93</v>
      </c>
      <c r="E94" s="130" t="s">
        <v>351</v>
      </c>
      <c r="F94" s="130" t="s">
        <v>201</v>
      </c>
      <c r="G94" s="172"/>
    </row>
    <row r="95" ht="15.75" customHeight="1">
      <c r="A95" s="190" t="s">
        <v>352</v>
      </c>
      <c r="B95" s="191" t="s">
        <v>353</v>
      </c>
      <c r="C95" s="192">
        <v>1.0</v>
      </c>
      <c r="D95" s="193">
        <v>33.75</v>
      </c>
      <c r="F95" s="130" t="s">
        <v>201</v>
      </c>
      <c r="G95" s="172"/>
    </row>
    <row r="96" ht="15.75" customHeight="1">
      <c r="A96" s="167">
        <v>838.0</v>
      </c>
      <c r="B96" s="130" t="s">
        <v>354</v>
      </c>
      <c r="C96" s="167">
        <v>1.0</v>
      </c>
      <c r="D96" s="171">
        <v>9.45</v>
      </c>
      <c r="F96" s="130" t="s">
        <v>201</v>
      </c>
      <c r="G96" s="172"/>
    </row>
    <row r="97" ht="15.75" customHeight="1">
      <c r="A97" s="167">
        <v>839.0</v>
      </c>
      <c r="B97" s="130" t="s">
        <v>355</v>
      </c>
      <c r="C97" s="167">
        <v>1.0</v>
      </c>
      <c r="D97" s="171">
        <v>12.59</v>
      </c>
      <c r="F97" s="130" t="s">
        <v>201</v>
      </c>
      <c r="G97" s="172"/>
    </row>
    <row r="98" ht="15.75" customHeight="1">
      <c r="A98" s="130" t="s">
        <v>356</v>
      </c>
      <c r="B98" s="130" t="s">
        <v>357</v>
      </c>
      <c r="C98" s="167">
        <v>1.0</v>
      </c>
      <c r="D98" s="174">
        <v>68.95</v>
      </c>
      <c r="E98" s="175"/>
      <c r="F98" s="130" t="s">
        <v>201</v>
      </c>
      <c r="G98" s="172"/>
    </row>
    <row r="99" ht="15.75" customHeight="1">
      <c r="A99" s="130" t="s">
        <v>358</v>
      </c>
      <c r="B99" s="130" t="s">
        <v>359</v>
      </c>
      <c r="C99" s="167">
        <v>1.0</v>
      </c>
      <c r="D99" s="174">
        <v>105.95</v>
      </c>
      <c r="F99" s="130" t="s">
        <v>201</v>
      </c>
      <c r="G99" s="172"/>
    </row>
    <row r="100" ht="15.75" customHeight="1">
      <c r="A100" s="167">
        <v>741.0</v>
      </c>
      <c r="B100" s="130" t="s">
        <v>360</v>
      </c>
      <c r="C100" s="167">
        <v>10.0</v>
      </c>
      <c r="D100" s="171">
        <v>9.9385</v>
      </c>
      <c r="F100" s="130" t="s">
        <v>201</v>
      </c>
      <c r="G100" s="172" t="s">
        <v>137</v>
      </c>
    </row>
    <row r="101" ht="15.75" customHeight="1">
      <c r="A101" s="167">
        <v>742.0</v>
      </c>
      <c r="B101" s="130" t="s">
        <v>361</v>
      </c>
      <c r="C101" s="167">
        <v>10.0</v>
      </c>
      <c r="D101" s="171">
        <v>9.977500000000001</v>
      </c>
      <c r="F101" s="130" t="s">
        <v>201</v>
      </c>
      <c r="G101" s="172" t="s">
        <v>137</v>
      </c>
    </row>
    <row r="102" ht="15.75" customHeight="1">
      <c r="A102" s="167">
        <v>743.0</v>
      </c>
      <c r="B102" s="130" t="s">
        <v>362</v>
      </c>
      <c r="C102" s="167">
        <v>10.0</v>
      </c>
      <c r="D102" s="171">
        <v>10.393500000000001</v>
      </c>
      <c r="F102" s="130" t="s">
        <v>201</v>
      </c>
      <c r="G102" s="172" t="s">
        <v>137</v>
      </c>
    </row>
    <row r="103" ht="15.75" customHeight="1">
      <c r="A103" s="167">
        <v>744.0</v>
      </c>
      <c r="B103" s="130" t="s">
        <v>363</v>
      </c>
      <c r="C103" s="167">
        <v>10.0</v>
      </c>
      <c r="D103" s="171">
        <v>10.5885</v>
      </c>
      <c r="F103" s="130" t="s">
        <v>201</v>
      </c>
      <c r="G103" s="172" t="s">
        <v>137</v>
      </c>
    </row>
    <row r="104" ht="15.75" customHeight="1">
      <c r="A104" s="167">
        <v>745.0</v>
      </c>
      <c r="B104" s="130" t="s">
        <v>364</v>
      </c>
      <c r="C104" s="167">
        <v>10.0</v>
      </c>
      <c r="D104" s="171">
        <v>10.718499999999999</v>
      </c>
      <c r="F104" s="130" t="s">
        <v>201</v>
      </c>
      <c r="G104" s="172" t="s">
        <v>137</v>
      </c>
    </row>
    <row r="105" ht="15.75" customHeight="1">
      <c r="A105" s="167">
        <v>746.0</v>
      </c>
      <c r="B105" s="130" t="s">
        <v>365</v>
      </c>
      <c r="C105" s="167">
        <v>10.0</v>
      </c>
      <c r="D105" s="171">
        <v>12.057500000000001</v>
      </c>
      <c r="F105" s="130" t="s">
        <v>201</v>
      </c>
      <c r="G105" s="172" t="s">
        <v>137</v>
      </c>
    </row>
    <row r="106" ht="15.75" customHeight="1">
      <c r="A106" s="167">
        <v>747.0</v>
      </c>
      <c r="B106" s="130" t="s">
        <v>366</v>
      </c>
      <c r="C106" s="167">
        <v>10.0</v>
      </c>
      <c r="D106" s="171">
        <v>14.0075</v>
      </c>
      <c r="F106" s="130" t="s">
        <v>201</v>
      </c>
      <c r="G106" s="172" t="s">
        <v>137</v>
      </c>
    </row>
    <row r="107" ht="15.75" customHeight="1">
      <c r="A107" s="167">
        <v>748.0</v>
      </c>
      <c r="B107" s="130" t="s">
        <v>367</v>
      </c>
      <c r="C107" s="167">
        <v>10.0</v>
      </c>
      <c r="D107" s="171">
        <v>20.241</v>
      </c>
      <c r="F107" s="130" t="s">
        <v>201</v>
      </c>
      <c r="G107" s="172" t="s">
        <v>137</v>
      </c>
    </row>
    <row r="108" ht="15.75" customHeight="1">
      <c r="A108" s="167">
        <v>749.0</v>
      </c>
      <c r="B108" s="130" t="s">
        <v>368</v>
      </c>
      <c r="C108" s="167">
        <v>10.0</v>
      </c>
      <c r="D108" s="171">
        <v>35.009</v>
      </c>
      <c r="F108" s="130" t="s">
        <v>201</v>
      </c>
      <c r="G108" s="172" t="s">
        <v>137</v>
      </c>
    </row>
    <row r="109" ht="15.75" customHeight="1">
      <c r="A109" s="167">
        <v>755.0</v>
      </c>
      <c r="B109" s="130" t="s">
        <v>369</v>
      </c>
      <c r="C109" s="167">
        <v>10.0</v>
      </c>
      <c r="D109" s="171">
        <v>13.155999999999999</v>
      </c>
      <c r="F109" s="130" t="s">
        <v>201</v>
      </c>
      <c r="G109" s="172" t="s">
        <v>137</v>
      </c>
    </row>
    <row r="110" ht="15.75" customHeight="1">
      <c r="A110" s="167">
        <v>756.0</v>
      </c>
      <c r="B110" s="130" t="s">
        <v>370</v>
      </c>
      <c r="C110" s="167">
        <v>10.0</v>
      </c>
      <c r="D110" s="171">
        <v>13.845</v>
      </c>
      <c r="F110" s="130" t="s">
        <v>201</v>
      </c>
      <c r="G110" s="172" t="s">
        <v>137</v>
      </c>
    </row>
    <row r="111" ht="15.75" customHeight="1">
      <c r="A111" s="167">
        <v>757.0</v>
      </c>
      <c r="B111" s="130" t="s">
        <v>371</v>
      </c>
      <c r="C111" s="167">
        <v>10.0</v>
      </c>
      <c r="D111" s="171">
        <v>16.679000000000002</v>
      </c>
      <c r="F111" s="130" t="s">
        <v>201</v>
      </c>
      <c r="G111" s="172" t="s">
        <v>137</v>
      </c>
    </row>
    <row r="112" ht="15.75" customHeight="1">
      <c r="A112" s="167">
        <v>758.0</v>
      </c>
      <c r="B112" s="130" t="s">
        <v>372</v>
      </c>
      <c r="C112" s="167">
        <v>10.0</v>
      </c>
      <c r="D112" s="171">
        <v>31.655000000000005</v>
      </c>
      <c r="F112" s="130" t="s">
        <v>201</v>
      </c>
      <c r="G112" s="172" t="s">
        <v>137</v>
      </c>
    </row>
    <row r="113" ht="15.75" customHeight="1">
      <c r="A113" s="167">
        <v>759.0</v>
      </c>
      <c r="B113" s="130" t="s">
        <v>373</v>
      </c>
      <c r="C113" s="167">
        <v>10.0</v>
      </c>
      <c r="D113" s="171">
        <v>45.32450000000001</v>
      </c>
      <c r="F113" s="130" t="s">
        <v>201</v>
      </c>
      <c r="G113" s="172" t="s">
        <v>137</v>
      </c>
    </row>
    <row r="114" ht="15.75" customHeight="1">
      <c r="A114" s="167">
        <v>904.0</v>
      </c>
      <c r="B114" s="130" t="s">
        <v>374</v>
      </c>
      <c r="C114" s="167">
        <v>1000.0</v>
      </c>
      <c r="D114" s="171">
        <v>0.79</v>
      </c>
      <c r="F114" s="130" t="s">
        <v>201</v>
      </c>
      <c r="G114" s="172" t="s">
        <v>137</v>
      </c>
    </row>
    <row r="115" ht="15.75" customHeight="1">
      <c r="A115" s="167">
        <v>855.0</v>
      </c>
      <c r="B115" s="130" t="s">
        <v>375</v>
      </c>
      <c r="C115" s="167">
        <v>6.0</v>
      </c>
      <c r="D115" s="171">
        <v>12.5</v>
      </c>
      <c r="F115" s="130" t="s">
        <v>201</v>
      </c>
      <c r="G115" s="172"/>
    </row>
    <row r="116" ht="15.75" customHeight="1">
      <c r="A116" s="167">
        <v>856.0</v>
      </c>
      <c r="B116" s="130" t="s">
        <v>376</v>
      </c>
      <c r="C116" s="167">
        <v>10.0</v>
      </c>
      <c r="D116" s="171">
        <v>4.83</v>
      </c>
      <c r="F116" s="130" t="s">
        <v>201</v>
      </c>
      <c r="G116" s="172" t="s">
        <v>137</v>
      </c>
    </row>
    <row r="117" ht="15.75" customHeight="1">
      <c r="A117" s="167">
        <v>857.0</v>
      </c>
      <c r="B117" s="130" t="s">
        <v>377</v>
      </c>
      <c r="C117" s="167">
        <v>10.0</v>
      </c>
      <c r="D117" s="171">
        <v>4.914</v>
      </c>
      <c r="F117" s="130" t="s">
        <v>201</v>
      </c>
      <c r="G117" s="172" t="s">
        <v>137</v>
      </c>
    </row>
    <row r="118" ht="15.75" customHeight="1">
      <c r="A118" s="167">
        <v>858.0</v>
      </c>
      <c r="B118" s="130" t="s">
        <v>378</v>
      </c>
      <c r="C118" s="167">
        <v>10.0</v>
      </c>
      <c r="D118" s="171">
        <v>5.943</v>
      </c>
      <c r="F118" s="130" t="s">
        <v>201</v>
      </c>
      <c r="G118" s="172" t="s">
        <v>137</v>
      </c>
    </row>
    <row r="119" ht="15.75" customHeight="1">
      <c r="A119" s="167">
        <v>859.0</v>
      </c>
      <c r="B119" s="130" t="s">
        <v>379</v>
      </c>
      <c r="C119" s="167">
        <v>10.0</v>
      </c>
      <c r="D119" s="171">
        <v>6.93</v>
      </c>
      <c r="F119" s="130" t="s">
        <v>201</v>
      </c>
      <c r="G119" s="172" t="s">
        <v>137</v>
      </c>
    </row>
    <row r="120" ht="15.75" customHeight="1">
      <c r="A120" s="167">
        <v>860.0</v>
      </c>
      <c r="B120" s="130" t="s">
        <v>380</v>
      </c>
      <c r="C120" s="167">
        <v>10.0</v>
      </c>
      <c r="D120" s="171">
        <v>7.693</v>
      </c>
      <c r="F120" s="130" t="s">
        <v>201</v>
      </c>
      <c r="G120" s="172" t="s">
        <v>137</v>
      </c>
    </row>
    <row r="121" ht="15.75" customHeight="1">
      <c r="A121" s="167">
        <v>861.0</v>
      </c>
      <c r="B121" s="130" t="s">
        <v>381</v>
      </c>
      <c r="C121" s="167">
        <v>10.0</v>
      </c>
      <c r="D121" s="171">
        <v>8.106</v>
      </c>
      <c r="F121" s="130" t="s">
        <v>201</v>
      </c>
      <c r="G121" s="172" t="s">
        <v>137</v>
      </c>
    </row>
    <row r="122" ht="15.75" customHeight="1">
      <c r="A122" s="167">
        <v>862.0</v>
      </c>
      <c r="B122" s="130" t="s">
        <v>382</v>
      </c>
      <c r="C122" s="167">
        <v>10.0</v>
      </c>
      <c r="D122" s="171">
        <v>11.613</v>
      </c>
      <c r="F122" s="130" t="s">
        <v>201</v>
      </c>
      <c r="G122" s="172" t="s">
        <v>137</v>
      </c>
    </row>
    <row r="123" ht="15.75" customHeight="1">
      <c r="A123" s="167">
        <v>933.0</v>
      </c>
      <c r="B123" s="130" t="s">
        <v>383</v>
      </c>
      <c r="C123" s="167">
        <v>10.0</v>
      </c>
      <c r="D123" s="171">
        <v>11.795</v>
      </c>
      <c r="F123" s="130" t="s">
        <v>201</v>
      </c>
      <c r="G123" s="172" t="s">
        <v>137</v>
      </c>
    </row>
    <row r="124" ht="15.75" customHeight="1">
      <c r="A124" s="167">
        <v>760.0</v>
      </c>
      <c r="B124" s="130" t="s">
        <v>384</v>
      </c>
      <c r="C124" s="167">
        <v>1.0</v>
      </c>
      <c r="D124" s="175">
        <v>9.95</v>
      </c>
      <c r="F124" s="130" t="s">
        <v>201</v>
      </c>
      <c r="G124" s="172"/>
    </row>
    <row r="125" ht="15.75" customHeight="1">
      <c r="A125" s="167">
        <v>840.0</v>
      </c>
      <c r="B125" s="130" t="s">
        <v>385</v>
      </c>
      <c r="C125" s="167">
        <v>1.0</v>
      </c>
      <c r="D125" s="175">
        <v>12.99</v>
      </c>
      <c r="F125" s="130" t="s">
        <v>201</v>
      </c>
      <c r="G125" s="172"/>
    </row>
    <row r="126" ht="15.75" customHeight="1">
      <c r="A126" s="167">
        <v>841.0</v>
      </c>
      <c r="B126" s="130" t="s">
        <v>386</v>
      </c>
      <c r="C126" s="167">
        <v>1.0</v>
      </c>
      <c r="D126" s="175">
        <v>21.59</v>
      </c>
      <c r="F126" s="130" t="s">
        <v>201</v>
      </c>
      <c r="G126" s="172"/>
    </row>
    <row r="127" ht="15.75" customHeight="1">
      <c r="A127" s="167">
        <v>842.0</v>
      </c>
      <c r="B127" s="130" t="s">
        <v>387</v>
      </c>
      <c r="C127" s="167">
        <v>1.0</v>
      </c>
      <c r="D127" s="175">
        <v>12.09</v>
      </c>
      <c r="F127" s="130" t="s">
        <v>201</v>
      </c>
      <c r="G127" s="172"/>
    </row>
    <row r="128" ht="15.75" customHeight="1">
      <c r="A128" s="167">
        <v>843.0</v>
      </c>
      <c r="B128" s="130" t="s">
        <v>388</v>
      </c>
      <c r="C128" s="167">
        <v>1.0</v>
      </c>
      <c r="D128" s="175">
        <v>14.55</v>
      </c>
      <c r="F128" s="130" t="s">
        <v>201</v>
      </c>
      <c r="G128" s="172"/>
    </row>
    <row r="129" ht="15.75" customHeight="1">
      <c r="A129" s="167">
        <v>901.0</v>
      </c>
      <c r="B129" s="130" t="s">
        <v>389</v>
      </c>
      <c r="C129" s="167">
        <v>1.0</v>
      </c>
      <c r="D129" s="175">
        <v>25.55</v>
      </c>
      <c r="F129" s="130" t="s">
        <v>201</v>
      </c>
      <c r="G129" s="172"/>
    </row>
    <row r="130" ht="15.75" customHeight="1">
      <c r="A130" s="167">
        <v>902.0</v>
      </c>
      <c r="B130" s="130" t="s">
        <v>390</v>
      </c>
      <c r="C130" s="167">
        <v>1.0</v>
      </c>
      <c r="D130" s="175">
        <v>44.95</v>
      </c>
      <c r="F130" s="130" t="s">
        <v>201</v>
      </c>
      <c r="G130" s="172"/>
    </row>
    <row r="131" ht="15.75" customHeight="1">
      <c r="A131" s="167">
        <v>405.0</v>
      </c>
      <c r="B131" s="130" t="s">
        <v>391</v>
      </c>
      <c r="C131" s="167">
        <v>1.0</v>
      </c>
      <c r="D131" s="175">
        <v>4.15</v>
      </c>
      <c r="E131" s="175"/>
      <c r="F131" s="130" t="s">
        <v>201</v>
      </c>
      <c r="G131" s="172"/>
    </row>
    <row r="132" ht="15.75" customHeight="1">
      <c r="A132" s="167">
        <v>406.0</v>
      </c>
      <c r="B132" s="130" t="s">
        <v>392</v>
      </c>
      <c r="C132" s="167">
        <v>1.0</v>
      </c>
      <c r="D132" s="175">
        <v>5.45</v>
      </c>
      <c r="E132" s="175"/>
      <c r="F132" s="130" t="s">
        <v>201</v>
      </c>
      <c r="G132" s="172"/>
    </row>
    <row r="133" ht="15.75" customHeight="1">
      <c r="A133" s="167">
        <v>407.0</v>
      </c>
      <c r="B133" s="130" t="s">
        <v>393</v>
      </c>
      <c r="C133" s="167">
        <v>1.0</v>
      </c>
      <c r="D133" s="175">
        <v>4.15</v>
      </c>
      <c r="E133" s="175"/>
      <c r="F133" s="130" t="s">
        <v>201</v>
      </c>
      <c r="G133" s="172"/>
    </row>
    <row r="134" ht="15.75" customHeight="1">
      <c r="A134" s="167">
        <v>408.0</v>
      </c>
      <c r="B134" s="130" t="s">
        <v>394</v>
      </c>
      <c r="C134" s="167">
        <v>1.0</v>
      </c>
      <c r="D134" s="175">
        <v>5.45</v>
      </c>
      <c r="E134" s="175"/>
      <c r="F134" s="130" t="s">
        <v>201</v>
      </c>
      <c r="G134" s="172"/>
    </row>
    <row r="135" ht="15.75" customHeight="1">
      <c r="A135" s="167">
        <v>409.0</v>
      </c>
      <c r="B135" s="130" t="s">
        <v>395</v>
      </c>
      <c r="C135" s="167">
        <v>1.0</v>
      </c>
      <c r="D135" s="175">
        <v>4.15</v>
      </c>
      <c r="E135" s="175"/>
      <c r="F135" s="130" t="s">
        <v>201</v>
      </c>
      <c r="G135" s="172"/>
    </row>
    <row r="136" ht="15.75" customHeight="1">
      <c r="A136" s="167">
        <v>410.0</v>
      </c>
      <c r="B136" s="130" t="s">
        <v>396</v>
      </c>
      <c r="C136" s="167">
        <v>1.0</v>
      </c>
      <c r="D136" s="175">
        <v>5.45</v>
      </c>
      <c r="E136" s="175"/>
      <c r="F136" s="130" t="s">
        <v>201</v>
      </c>
      <c r="G136" s="172"/>
    </row>
    <row r="137" ht="15.75" customHeight="1">
      <c r="A137" s="167" t="s">
        <v>397</v>
      </c>
      <c r="B137" s="130" t="s">
        <v>398</v>
      </c>
      <c r="C137" s="44">
        <v>20.0</v>
      </c>
      <c r="D137" s="171">
        <v>20.9625</v>
      </c>
      <c r="E137" s="174"/>
      <c r="F137" s="130" t="s">
        <v>201</v>
      </c>
      <c r="G137" s="172" t="s">
        <v>137</v>
      </c>
    </row>
    <row r="138" ht="15.75" customHeight="1">
      <c r="A138" s="167" t="s">
        <v>399</v>
      </c>
      <c r="B138" s="130" t="s">
        <v>400</v>
      </c>
      <c r="C138" s="44">
        <v>20.0</v>
      </c>
      <c r="D138" s="171">
        <v>32.212500000000006</v>
      </c>
      <c r="E138" s="174"/>
      <c r="F138" s="130" t="s">
        <v>201</v>
      </c>
      <c r="G138" s="172" t="s">
        <v>137</v>
      </c>
    </row>
    <row r="139" ht="15.75" customHeight="1">
      <c r="A139" s="167" t="s">
        <v>401</v>
      </c>
      <c r="B139" s="130" t="s">
        <v>402</v>
      </c>
      <c r="C139" s="44">
        <v>20.0</v>
      </c>
      <c r="D139" s="171">
        <v>20.9625</v>
      </c>
      <c r="E139" s="174"/>
      <c r="F139" s="130" t="s">
        <v>201</v>
      </c>
      <c r="G139" s="172" t="s">
        <v>137</v>
      </c>
    </row>
    <row r="140" ht="15.75" customHeight="1">
      <c r="A140" s="167" t="s">
        <v>403</v>
      </c>
      <c r="B140" s="130" t="s">
        <v>404</v>
      </c>
      <c r="C140" s="44">
        <v>10.0</v>
      </c>
      <c r="D140" s="171">
        <v>32.212500000000006</v>
      </c>
      <c r="E140" s="174"/>
      <c r="F140" s="130" t="s">
        <v>201</v>
      </c>
      <c r="G140" s="172" t="s">
        <v>137</v>
      </c>
    </row>
    <row r="141" ht="15.75" customHeight="1">
      <c r="A141" s="167" t="s">
        <v>405</v>
      </c>
      <c r="B141" s="130" t="s">
        <v>406</v>
      </c>
      <c r="C141" s="44">
        <v>20.0</v>
      </c>
      <c r="D141" s="171">
        <v>20.9625</v>
      </c>
      <c r="E141" s="174"/>
      <c r="F141" s="130" t="s">
        <v>201</v>
      </c>
      <c r="G141" s="172" t="s">
        <v>137</v>
      </c>
    </row>
    <row r="142" ht="15.75" customHeight="1">
      <c r="A142" s="167" t="s">
        <v>407</v>
      </c>
      <c r="B142" s="130" t="s">
        <v>408</v>
      </c>
      <c r="C142" s="44">
        <v>20.0</v>
      </c>
      <c r="D142" s="171">
        <v>32.212500000000006</v>
      </c>
      <c r="E142" s="174"/>
      <c r="F142" s="130" t="s">
        <v>201</v>
      </c>
      <c r="G142" s="172" t="s">
        <v>137</v>
      </c>
    </row>
    <row r="143" ht="15.75" customHeight="1">
      <c r="A143" s="167">
        <v>411.0</v>
      </c>
      <c r="B143" s="130" t="s">
        <v>409</v>
      </c>
      <c r="C143" s="167">
        <v>1.0</v>
      </c>
      <c r="D143" s="171">
        <v>2.99</v>
      </c>
      <c r="F143" s="130" t="s">
        <v>201</v>
      </c>
      <c r="G143" s="172" t="s">
        <v>137</v>
      </c>
      <c r="H143" s="175"/>
    </row>
    <row r="144" ht="15.75" customHeight="1">
      <c r="A144" s="167" t="s">
        <v>410</v>
      </c>
      <c r="B144" s="130" t="s">
        <v>411</v>
      </c>
      <c r="C144" s="167">
        <v>10.0</v>
      </c>
      <c r="D144" s="171">
        <v>19.49</v>
      </c>
      <c r="F144" s="130" t="s">
        <v>201</v>
      </c>
      <c r="G144" s="172" t="s">
        <v>137</v>
      </c>
      <c r="H144" s="175"/>
    </row>
    <row r="145" ht="15.75" customHeight="1">
      <c r="A145" s="167">
        <v>412.0</v>
      </c>
      <c r="B145" s="130" t="s">
        <v>412</v>
      </c>
      <c r="C145" s="167">
        <v>1.0</v>
      </c>
      <c r="D145" s="171">
        <v>3.99</v>
      </c>
      <c r="F145" s="130" t="s">
        <v>201</v>
      </c>
      <c r="G145" s="172" t="s">
        <v>137</v>
      </c>
      <c r="H145" s="175"/>
    </row>
    <row r="146" ht="15.75" customHeight="1">
      <c r="A146" s="167" t="s">
        <v>413</v>
      </c>
      <c r="B146" s="130" t="s">
        <v>414</v>
      </c>
      <c r="C146" s="167">
        <v>10.0</v>
      </c>
      <c r="D146" s="171">
        <v>26.81</v>
      </c>
      <c r="F146" s="130" t="s">
        <v>201</v>
      </c>
      <c r="G146" s="172" t="s">
        <v>137</v>
      </c>
      <c r="H146" s="175"/>
    </row>
    <row r="147" ht="15.75" customHeight="1">
      <c r="A147" s="167">
        <v>413.0</v>
      </c>
      <c r="B147" s="130" t="s">
        <v>415</v>
      </c>
      <c r="C147" s="167">
        <v>1.0</v>
      </c>
      <c r="D147" s="171">
        <v>3.99</v>
      </c>
      <c r="F147" s="130" t="s">
        <v>201</v>
      </c>
      <c r="G147" s="172" t="s">
        <v>137</v>
      </c>
      <c r="H147" s="175"/>
    </row>
    <row r="148" ht="15.75" customHeight="1">
      <c r="A148" s="167" t="s">
        <v>416</v>
      </c>
      <c r="B148" s="130" t="s">
        <v>417</v>
      </c>
      <c r="C148" s="167">
        <v>1.0</v>
      </c>
      <c r="D148" s="171">
        <v>35.75</v>
      </c>
      <c r="F148" s="130" t="s">
        <v>201</v>
      </c>
      <c r="G148" s="172"/>
      <c r="H148" s="175"/>
    </row>
    <row r="149" ht="15.75" customHeight="1">
      <c r="A149" s="167" t="s">
        <v>418</v>
      </c>
      <c r="B149" s="130" t="s">
        <v>419</v>
      </c>
      <c r="C149" s="167">
        <v>1.0</v>
      </c>
      <c r="D149" s="171">
        <v>10.99</v>
      </c>
      <c r="F149" s="130" t="s">
        <v>201</v>
      </c>
      <c r="G149" s="172"/>
    </row>
    <row r="150" ht="15.75" customHeight="1">
      <c r="A150" s="167" t="s">
        <v>420</v>
      </c>
      <c r="B150" s="130" t="s">
        <v>421</v>
      </c>
      <c r="C150" s="167">
        <v>1.0</v>
      </c>
      <c r="D150" s="171">
        <v>70.99</v>
      </c>
      <c r="F150" s="130" t="s">
        <v>201</v>
      </c>
      <c r="G150" s="172"/>
    </row>
    <row r="151" ht="15.75" customHeight="1">
      <c r="A151" s="167" t="s">
        <v>422</v>
      </c>
      <c r="B151" s="130" t="s">
        <v>423</v>
      </c>
      <c r="C151" s="167">
        <v>1.0</v>
      </c>
      <c r="D151" s="171">
        <v>60.06</v>
      </c>
      <c r="F151" s="130" t="s">
        <v>201</v>
      </c>
      <c r="G151" s="172"/>
    </row>
    <row r="152" ht="15.75" customHeight="1">
      <c r="A152" s="167">
        <v>419.0</v>
      </c>
      <c r="B152" s="130" t="s">
        <v>424</v>
      </c>
      <c r="C152" s="167">
        <v>1.0</v>
      </c>
      <c r="D152" s="171">
        <v>3.3</v>
      </c>
      <c r="F152" s="130" t="s">
        <v>201</v>
      </c>
      <c r="G152" s="172"/>
    </row>
    <row r="153" ht="15.75" customHeight="1">
      <c r="A153" s="167">
        <v>420.0</v>
      </c>
      <c r="B153" s="130" t="s">
        <v>425</v>
      </c>
      <c r="C153" s="167">
        <v>1.0</v>
      </c>
      <c r="D153" s="171">
        <v>3.5</v>
      </c>
      <c r="F153" s="130" t="s">
        <v>201</v>
      </c>
      <c r="G153" s="172"/>
    </row>
    <row r="154" ht="15.75" customHeight="1">
      <c r="A154" s="167">
        <v>421.0</v>
      </c>
      <c r="B154" s="130" t="s">
        <v>426</v>
      </c>
      <c r="C154" s="167">
        <v>1.0</v>
      </c>
      <c r="D154" s="171">
        <v>3.54</v>
      </c>
      <c r="F154" s="130" t="s">
        <v>201</v>
      </c>
      <c r="G154" s="172"/>
    </row>
    <row r="155" ht="15.75" customHeight="1">
      <c r="A155" s="167">
        <v>422.0</v>
      </c>
      <c r="B155" s="130" t="s">
        <v>427</v>
      </c>
      <c r="C155" s="167">
        <v>1.0</v>
      </c>
      <c r="D155" s="171">
        <v>3.8</v>
      </c>
      <c r="F155" s="130" t="s">
        <v>201</v>
      </c>
      <c r="G155" s="172"/>
    </row>
    <row r="156" ht="15.75" customHeight="1">
      <c r="A156" s="167">
        <v>423.0</v>
      </c>
      <c r="B156" s="130" t="s">
        <v>428</v>
      </c>
      <c r="C156" s="167">
        <v>1.0</v>
      </c>
      <c r="D156" s="171">
        <v>4.22</v>
      </c>
      <c r="F156" s="130" t="s">
        <v>201</v>
      </c>
      <c r="G156" s="172"/>
    </row>
    <row r="157" ht="15.75" customHeight="1">
      <c r="A157" s="167">
        <v>424.0</v>
      </c>
      <c r="B157" s="130" t="s">
        <v>429</v>
      </c>
      <c r="C157" s="167">
        <v>1.0</v>
      </c>
      <c r="D157" s="171">
        <v>4.34</v>
      </c>
      <c r="F157" s="130" t="s">
        <v>201</v>
      </c>
      <c r="G157" s="172"/>
    </row>
    <row r="158" ht="15.75" customHeight="1">
      <c r="A158" s="167">
        <v>425.0</v>
      </c>
      <c r="B158" s="130" t="s">
        <v>430</v>
      </c>
      <c r="C158" s="167">
        <v>1.0</v>
      </c>
      <c r="D158" s="171">
        <v>4.7</v>
      </c>
      <c r="F158" s="130" t="s">
        <v>201</v>
      </c>
      <c r="G158" s="172"/>
    </row>
    <row r="159" ht="15.75" customHeight="1">
      <c r="A159" s="167">
        <v>427.0</v>
      </c>
      <c r="B159" s="130" t="s">
        <v>431</v>
      </c>
      <c r="C159" s="167">
        <v>1.0</v>
      </c>
      <c r="D159" s="171">
        <v>5.56</v>
      </c>
      <c r="F159" s="130" t="s">
        <v>201</v>
      </c>
      <c r="G159" s="172"/>
    </row>
    <row r="160" ht="15.75" customHeight="1">
      <c r="A160" s="167">
        <v>428.0</v>
      </c>
      <c r="B160" s="130" t="s">
        <v>432</v>
      </c>
      <c r="C160" s="167">
        <v>1.0</v>
      </c>
      <c r="D160" s="171">
        <v>6.12</v>
      </c>
      <c r="F160" s="130" t="s">
        <v>201</v>
      </c>
      <c r="G160" s="172"/>
    </row>
    <row r="161" ht="15.75" customHeight="1">
      <c r="A161" s="167">
        <v>426.0</v>
      </c>
      <c r="B161" s="130" t="s">
        <v>433</v>
      </c>
      <c r="C161" s="167">
        <v>1.0</v>
      </c>
      <c r="D161" s="171">
        <v>7.62</v>
      </c>
      <c r="F161" s="130" t="s">
        <v>201</v>
      </c>
      <c r="G161" s="172"/>
    </row>
    <row r="162" ht="15.75" customHeight="1">
      <c r="A162" s="167">
        <v>429.0</v>
      </c>
      <c r="B162" s="130" t="s">
        <v>434</v>
      </c>
      <c r="C162" s="167">
        <v>1.0</v>
      </c>
      <c r="D162" s="171">
        <v>8.32</v>
      </c>
      <c r="F162" s="130" t="s">
        <v>201</v>
      </c>
      <c r="G162" s="172"/>
    </row>
    <row r="163" ht="15.75" customHeight="1">
      <c r="A163" s="167">
        <v>436.0</v>
      </c>
      <c r="B163" s="130" t="s">
        <v>435</v>
      </c>
      <c r="C163" s="167">
        <v>1.0</v>
      </c>
      <c r="D163" s="171">
        <v>3.6</v>
      </c>
      <c r="F163" s="130" t="s">
        <v>201</v>
      </c>
      <c r="G163" s="172"/>
    </row>
    <row r="164" ht="15.75" customHeight="1">
      <c r="A164" s="167">
        <v>437.0</v>
      </c>
      <c r="B164" s="130" t="s">
        <v>436</v>
      </c>
      <c r="C164" s="167">
        <v>1.0</v>
      </c>
      <c r="D164" s="171">
        <v>3.78</v>
      </c>
      <c r="F164" s="130" t="s">
        <v>201</v>
      </c>
      <c r="G164" s="172"/>
    </row>
    <row r="165" ht="15.75" customHeight="1">
      <c r="A165" s="167">
        <v>431.0</v>
      </c>
      <c r="B165" s="130" t="s">
        <v>437</v>
      </c>
      <c r="C165" s="167">
        <v>1.0</v>
      </c>
      <c r="D165" s="171">
        <v>3.6</v>
      </c>
      <c r="F165" s="130" t="s">
        <v>201</v>
      </c>
      <c r="G165" s="172"/>
    </row>
    <row r="166" ht="15.75" customHeight="1">
      <c r="A166" s="167">
        <v>432.0</v>
      </c>
      <c r="B166" s="130" t="s">
        <v>438</v>
      </c>
      <c r="C166" s="167">
        <v>1.0</v>
      </c>
      <c r="D166" s="171">
        <v>3.78</v>
      </c>
      <c r="F166" s="130" t="s">
        <v>201</v>
      </c>
      <c r="G166" s="172"/>
    </row>
    <row r="167" ht="15.75" customHeight="1">
      <c r="A167" s="167">
        <v>433.0</v>
      </c>
      <c r="B167" s="130" t="s">
        <v>439</v>
      </c>
      <c r="C167" s="167">
        <v>1.0</v>
      </c>
      <c r="D167" s="171">
        <v>4.18</v>
      </c>
      <c r="F167" s="130" t="s">
        <v>201</v>
      </c>
      <c r="G167" s="172"/>
    </row>
    <row r="168" ht="15.75" customHeight="1">
      <c r="A168" s="167">
        <v>434.0</v>
      </c>
      <c r="B168" s="130" t="s">
        <v>440</v>
      </c>
      <c r="C168" s="167">
        <v>1.0</v>
      </c>
      <c r="D168" s="171">
        <v>4.32</v>
      </c>
      <c r="F168" s="130" t="s">
        <v>201</v>
      </c>
      <c r="G168" s="172"/>
    </row>
    <row r="169" ht="15.75" customHeight="1">
      <c r="A169" s="167">
        <v>435.0</v>
      </c>
      <c r="B169" s="130" t="s">
        <v>441</v>
      </c>
      <c r="C169" s="167">
        <v>1.0</v>
      </c>
      <c r="D169" s="171">
        <v>5.14</v>
      </c>
      <c r="F169" s="130" t="s">
        <v>201</v>
      </c>
      <c r="G169" s="172"/>
    </row>
    <row r="170" ht="15.75" customHeight="1">
      <c r="A170" s="167">
        <v>446.0</v>
      </c>
      <c r="B170" s="130" t="s">
        <v>442</v>
      </c>
      <c r="C170" s="167">
        <v>1.0</v>
      </c>
      <c r="D170" s="171">
        <v>3.6</v>
      </c>
      <c r="F170" s="130" t="s">
        <v>201</v>
      </c>
      <c r="G170" s="172"/>
    </row>
    <row r="171" ht="15.75" customHeight="1">
      <c r="A171" s="167">
        <v>447.0</v>
      </c>
      <c r="B171" s="130" t="s">
        <v>443</v>
      </c>
      <c r="C171" s="167">
        <v>1.0</v>
      </c>
      <c r="D171" s="171">
        <v>3.78</v>
      </c>
      <c r="F171" s="130" t="s">
        <v>201</v>
      </c>
      <c r="G171" s="172"/>
    </row>
    <row r="172" ht="15.75" customHeight="1">
      <c r="A172" s="167">
        <v>442.0</v>
      </c>
      <c r="B172" s="130" t="s">
        <v>444</v>
      </c>
      <c r="C172" s="167">
        <v>1.0</v>
      </c>
      <c r="D172" s="171">
        <v>4.04</v>
      </c>
      <c r="F172" s="130" t="s">
        <v>201</v>
      </c>
      <c r="G172" s="172"/>
    </row>
    <row r="173" ht="15.75" customHeight="1">
      <c r="A173" s="167">
        <v>443.0</v>
      </c>
      <c r="B173" s="130" t="s">
        <v>445</v>
      </c>
      <c r="C173" s="167">
        <v>1.0</v>
      </c>
      <c r="D173" s="171">
        <v>4.32</v>
      </c>
      <c r="F173" s="130" t="s">
        <v>201</v>
      </c>
      <c r="G173" s="172"/>
    </row>
    <row r="174" ht="15.75" customHeight="1">
      <c r="A174" s="167">
        <v>444.0</v>
      </c>
      <c r="B174" s="130" t="s">
        <v>446</v>
      </c>
      <c r="C174" s="167">
        <v>1.0</v>
      </c>
      <c r="D174" s="171">
        <v>4.44</v>
      </c>
      <c r="F174" s="130" t="s">
        <v>201</v>
      </c>
      <c r="G174" s="172"/>
    </row>
    <row r="175" ht="15.75" customHeight="1">
      <c r="A175" s="167">
        <v>445.0</v>
      </c>
      <c r="B175" s="130" t="s">
        <v>447</v>
      </c>
      <c r="C175" s="167">
        <v>1.0</v>
      </c>
      <c r="D175" s="171">
        <v>5.28</v>
      </c>
      <c r="F175" s="130" t="s">
        <v>201</v>
      </c>
      <c r="G175" s="172"/>
    </row>
    <row r="176" ht="15.75" customHeight="1">
      <c r="A176" s="130" t="s">
        <v>448</v>
      </c>
      <c r="B176" s="130" t="s">
        <v>449</v>
      </c>
      <c r="C176" s="167">
        <v>1.0</v>
      </c>
      <c r="D176" s="175">
        <v>14.15</v>
      </c>
      <c r="E176" s="175"/>
      <c r="F176" s="130" t="s">
        <v>201</v>
      </c>
      <c r="G176" s="172"/>
    </row>
    <row r="177" ht="15.75" customHeight="1">
      <c r="A177" s="130" t="s">
        <v>450</v>
      </c>
      <c r="B177" s="130" t="s">
        <v>451</v>
      </c>
      <c r="C177" s="44">
        <v>10.0</v>
      </c>
      <c r="D177" s="175">
        <v>10.122</v>
      </c>
      <c r="E177" s="175"/>
      <c r="F177" s="130" t="s">
        <v>201</v>
      </c>
      <c r="G177" s="172" t="s">
        <v>137</v>
      </c>
    </row>
    <row r="178" ht="15.75" customHeight="1">
      <c r="A178" s="130" t="s">
        <v>452</v>
      </c>
      <c r="B178" s="130" t="s">
        <v>453</v>
      </c>
      <c r="C178" s="44">
        <v>10.0</v>
      </c>
      <c r="D178" s="175">
        <v>9.5073</v>
      </c>
      <c r="E178" s="175"/>
      <c r="F178" s="130" t="s">
        <v>201</v>
      </c>
      <c r="G178" s="172" t="s">
        <v>137</v>
      </c>
    </row>
    <row r="179" ht="15.75" customHeight="1">
      <c r="A179" s="130" t="s">
        <v>454</v>
      </c>
      <c r="B179" s="130" t="s">
        <v>455</v>
      </c>
      <c r="C179" s="44">
        <v>10.0</v>
      </c>
      <c r="D179" s="175">
        <v>10.982999999999999</v>
      </c>
      <c r="E179" s="175"/>
      <c r="F179" s="130" t="s">
        <v>201</v>
      </c>
      <c r="G179" s="172" t="s">
        <v>137</v>
      </c>
    </row>
    <row r="180" ht="15.75" customHeight="1">
      <c r="A180" s="130" t="s">
        <v>456</v>
      </c>
      <c r="B180" s="130" t="s">
        <v>457</v>
      </c>
      <c r="C180" s="44">
        <v>10.0</v>
      </c>
      <c r="D180" s="175">
        <v>12.187</v>
      </c>
      <c r="E180" s="175"/>
      <c r="F180" s="130" t="s">
        <v>201</v>
      </c>
      <c r="G180" s="172" t="s">
        <v>137</v>
      </c>
    </row>
    <row r="181" ht="15.75" customHeight="1">
      <c r="A181" s="130" t="s">
        <v>458</v>
      </c>
      <c r="B181" s="130" t="s">
        <v>459</v>
      </c>
      <c r="C181" s="44">
        <v>10.0</v>
      </c>
      <c r="D181" s="175">
        <v>12.6</v>
      </c>
      <c r="E181" s="175"/>
      <c r="F181" s="130" t="s">
        <v>201</v>
      </c>
      <c r="G181" s="172" t="s">
        <v>137</v>
      </c>
    </row>
    <row r="182" ht="15.75" customHeight="1">
      <c r="A182" s="130" t="s">
        <v>460</v>
      </c>
      <c r="B182" s="130" t="s">
        <v>461</v>
      </c>
      <c r="C182" s="44">
        <v>10.0</v>
      </c>
      <c r="D182" s="175">
        <v>13.915999999999999</v>
      </c>
      <c r="E182" s="175"/>
      <c r="F182" s="130" t="s">
        <v>201</v>
      </c>
      <c r="G182" s="172" t="s">
        <v>137</v>
      </c>
    </row>
    <row r="183" ht="15.75" customHeight="1">
      <c r="A183" s="130" t="s">
        <v>462</v>
      </c>
      <c r="B183" s="130" t="s">
        <v>463</v>
      </c>
      <c r="C183" s="44">
        <v>1.0</v>
      </c>
      <c r="D183" s="175">
        <v>32.86</v>
      </c>
      <c r="E183" s="175"/>
      <c r="F183" s="130" t="s">
        <v>201</v>
      </c>
      <c r="G183" s="172"/>
    </row>
    <row r="184" ht="15.75" customHeight="1">
      <c r="A184" s="130" t="s">
        <v>464</v>
      </c>
      <c r="B184" s="130" t="s">
        <v>465</v>
      </c>
      <c r="C184" s="44">
        <v>1.0</v>
      </c>
      <c r="D184" s="175">
        <v>24.19</v>
      </c>
      <c r="E184" s="175"/>
      <c r="F184" s="130" t="s">
        <v>201</v>
      </c>
      <c r="G184" s="172"/>
    </row>
    <row r="185" ht="15.75" customHeight="1">
      <c r="A185" s="130" t="s">
        <v>466</v>
      </c>
      <c r="B185" s="130" t="s">
        <v>467</v>
      </c>
      <c r="C185" s="44">
        <v>1.0</v>
      </c>
      <c r="D185" s="175">
        <v>24.72</v>
      </c>
      <c r="E185" s="175"/>
      <c r="F185" s="130" t="s">
        <v>201</v>
      </c>
      <c r="G185" s="172"/>
    </row>
    <row r="186" ht="15.75" customHeight="1">
      <c r="A186" s="130" t="s">
        <v>468</v>
      </c>
      <c r="B186" s="130" t="s">
        <v>469</v>
      </c>
      <c r="C186" s="44">
        <v>1.0</v>
      </c>
      <c r="D186" s="175">
        <v>36.08</v>
      </c>
      <c r="E186" s="175"/>
      <c r="F186" s="130" t="s">
        <v>201</v>
      </c>
      <c r="G186" s="172"/>
    </row>
    <row r="187" ht="15.75" customHeight="1">
      <c r="A187" s="130" t="s">
        <v>470</v>
      </c>
      <c r="B187" s="130" t="s">
        <v>471</v>
      </c>
      <c r="C187" s="44">
        <v>10.0</v>
      </c>
      <c r="D187" s="175">
        <v>10.206</v>
      </c>
      <c r="E187" s="175"/>
      <c r="F187" s="130" t="s">
        <v>201</v>
      </c>
      <c r="G187" s="172" t="s">
        <v>137</v>
      </c>
    </row>
    <row r="188" ht="15.75" customHeight="1">
      <c r="A188" s="130" t="s">
        <v>472</v>
      </c>
      <c r="B188" s="130" t="s">
        <v>473</v>
      </c>
      <c r="C188" s="44">
        <v>10.0</v>
      </c>
      <c r="D188" s="175">
        <v>11.277</v>
      </c>
      <c r="E188" s="175"/>
      <c r="F188" s="130" t="s">
        <v>201</v>
      </c>
      <c r="G188" s="172" t="s">
        <v>137</v>
      </c>
    </row>
    <row r="189" ht="15.75" customHeight="1">
      <c r="A189" s="130" t="s">
        <v>474</v>
      </c>
      <c r="B189" s="130" t="s">
        <v>475</v>
      </c>
      <c r="C189" s="44">
        <v>10.0</v>
      </c>
      <c r="D189" s="175">
        <v>12.187</v>
      </c>
      <c r="E189" s="175"/>
      <c r="F189" s="130" t="s">
        <v>201</v>
      </c>
      <c r="G189" s="172" t="s">
        <v>137</v>
      </c>
    </row>
    <row r="190" ht="15.75" customHeight="1">
      <c r="A190" s="130" t="s">
        <v>476</v>
      </c>
      <c r="B190" s="130" t="s">
        <v>477</v>
      </c>
      <c r="C190" s="44">
        <v>10.0</v>
      </c>
      <c r="D190" s="175">
        <v>12.796</v>
      </c>
      <c r="E190" s="175"/>
      <c r="F190" s="130" t="s">
        <v>201</v>
      </c>
      <c r="G190" s="172" t="s">
        <v>137</v>
      </c>
    </row>
    <row r="191" ht="15.75" customHeight="1">
      <c r="A191" s="130" t="s">
        <v>478</v>
      </c>
      <c r="B191" s="130" t="s">
        <v>479</v>
      </c>
      <c r="C191" s="44">
        <v>10.0</v>
      </c>
      <c r="D191" s="175">
        <v>16.267999999999997</v>
      </c>
      <c r="E191" s="175"/>
      <c r="F191" s="130" t="s">
        <v>201</v>
      </c>
      <c r="G191" s="172" t="s">
        <v>137</v>
      </c>
    </row>
    <row r="192" ht="15.75" customHeight="1">
      <c r="A192" s="130" t="s">
        <v>480</v>
      </c>
      <c r="B192" s="130" t="s">
        <v>481</v>
      </c>
      <c r="C192" s="44">
        <v>10.0</v>
      </c>
      <c r="D192" s="175">
        <v>9.667</v>
      </c>
      <c r="E192" s="175"/>
      <c r="F192" s="130" t="s">
        <v>201</v>
      </c>
      <c r="G192" s="172" t="s">
        <v>137</v>
      </c>
    </row>
    <row r="193" ht="15.75" customHeight="1">
      <c r="A193" s="130" t="s">
        <v>482</v>
      </c>
      <c r="B193" s="130" t="s">
        <v>483</v>
      </c>
      <c r="C193" s="44">
        <v>10.0</v>
      </c>
      <c r="D193" s="175">
        <v>11.277</v>
      </c>
      <c r="E193" s="175"/>
      <c r="F193" s="130" t="s">
        <v>201</v>
      </c>
      <c r="G193" s="172" t="s">
        <v>137</v>
      </c>
    </row>
    <row r="194" ht="15.75" customHeight="1">
      <c r="A194" s="130" t="s">
        <v>484</v>
      </c>
      <c r="B194" s="130" t="s">
        <v>485</v>
      </c>
      <c r="C194" s="44">
        <v>10.0</v>
      </c>
      <c r="D194" s="175">
        <v>12.347999999999999</v>
      </c>
      <c r="E194" s="175"/>
      <c r="F194" s="130" t="s">
        <v>201</v>
      </c>
      <c r="G194" s="172" t="s">
        <v>137</v>
      </c>
    </row>
    <row r="195" ht="15.75" customHeight="1">
      <c r="A195" s="130" t="s">
        <v>486</v>
      </c>
      <c r="B195" s="130" t="s">
        <v>487</v>
      </c>
      <c r="C195" s="44">
        <v>10.0</v>
      </c>
      <c r="D195" s="175">
        <v>12.761</v>
      </c>
      <c r="E195" s="175"/>
      <c r="F195" s="130" t="s">
        <v>201</v>
      </c>
      <c r="G195" s="172" t="s">
        <v>137</v>
      </c>
    </row>
    <row r="196" ht="15.75" customHeight="1">
      <c r="A196" s="130" t="s">
        <v>488</v>
      </c>
      <c r="B196" s="130" t="s">
        <v>489</v>
      </c>
      <c r="C196" s="44">
        <v>10.0</v>
      </c>
      <c r="D196" s="175">
        <v>13.174</v>
      </c>
      <c r="E196" s="175"/>
      <c r="F196" s="130" t="s">
        <v>201</v>
      </c>
      <c r="G196" s="172" t="s">
        <v>137</v>
      </c>
    </row>
    <row r="197" ht="15.75" customHeight="1">
      <c r="A197" s="130" t="s">
        <v>490</v>
      </c>
      <c r="B197" s="130" t="s">
        <v>491</v>
      </c>
      <c r="C197" s="44">
        <v>10.0</v>
      </c>
      <c r="D197" s="175">
        <v>16.512999999999998</v>
      </c>
      <c r="E197" s="175"/>
      <c r="F197" s="130" t="s">
        <v>201</v>
      </c>
      <c r="G197" s="172" t="s">
        <v>137</v>
      </c>
    </row>
    <row r="198" ht="15.75" customHeight="1">
      <c r="A198" s="130" t="s">
        <v>492</v>
      </c>
      <c r="B198" s="130" t="s">
        <v>493</v>
      </c>
      <c r="C198" s="44">
        <v>10.0</v>
      </c>
      <c r="D198" s="175">
        <v>9.667</v>
      </c>
      <c r="E198" s="175"/>
      <c r="F198" s="130" t="s">
        <v>201</v>
      </c>
      <c r="G198" s="172" t="s">
        <v>137</v>
      </c>
    </row>
    <row r="199" ht="15.75" customHeight="1">
      <c r="A199" s="130" t="s">
        <v>494</v>
      </c>
      <c r="B199" s="130" t="s">
        <v>495</v>
      </c>
      <c r="C199" s="44">
        <v>10.0</v>
      </c>
      <c r="D199" s="175">
        <v>10.366999999999999</v>
      </c>
      <c r="E199" s="175"/>
      <c r="F199" s="130" t="s">
        <v>201</v>
      </c>
      <c r="G199" s="172" t="s">
        <v>137</v>
      </c>
    </row>
    <row r="200" ht="15.75" customHeight="1">
      <c r="A200" s="167">
        <v>116.0</v>
      </c>
      <c r="B200" s="167" t="s">
        <v>496</v>
      </c>
      <c r="C200" s="130">
        <v>24.0</v>
      </c>
      <c r="D200" s="175">
        <v>42.8316</v>
      </c>
      <c r="F200" s="130" t="s">
        <v>497</v>
      </c>
      <c r="G200" s="172" t="s">
        <v>137</v>
      </c>
      <c r="H200" s="175"/>
    </row>
    <row r="201" ht="15.75" customHeight="1">
      <c r="A201" s="167">
        <v>151.0</v>
      </c>
      <c r="B201" s="167" t="s">
        <v>498</v>
      </c>
      <c r="C201" s="130">
        <v>1.0</v>
      </c>
      <c r="D201" s="175">
        <v>131.4</v>
      </c>
      <c r="E201" s="130" t="s">
        <v>499</v>
      </c>
      <c r="F201" s="130" t="s">
        <v>497</v>
      </c>
      <c r="G201" s="172"/>
      <c r="H201" s="175"/>
    </row>
    <row r="202" ht="15.75" customHeight="1">
      <c r="A202" s="167">
        <v>109.0</v>
      </c>
      <c r="B202" s="167" t="s">
        <v>500</v>
      </c>
      <c r="C202" s="130">
        <v>6.0</v>
      </c>
      <c r="D202" s="175">
        <v>143.43</v>
      </c>
      <c r="F202" s="130" t="s">
        <v>497</v>
      </c>
      <c r="G202" s="172" t="s">
        <v>137</v>
      </c>
      <c r="H202" s="175"/>
    </row>
    <row r="203" ht="15.75" customHeight="1">
      <c r="A203" s="167">
        <v>100.0</v>
      </c>
      <c r="B203" s="167" t="s">
        <v>501</v>
      </c>
      <c r="C203" s="130">
        <v>5.0</v>
      </c>
      <c r="D203" s="175">
        <v>53.45396</v>
      </c>
      <c r="F203" s="130" t="s">
        <v>497</v>
      </c>
      <c r="G203" s="172" t="s">
        <v>137</v>
      </c>
      <c r="H203" s="175"/>
    </row>
    <row r="204" ht="15.75" customHeight="1">
      <c r="A204" s="167">
        <v>125.0</v>
      </c>
      <c r="B204" s="167" t="s">
        <v>502</v>
      </c>
      <c r="C204" s="130">
        <v>1.0</v>
      </c>
      <c r="D204" s="175">
        <v>89.991</v>
      </c>
      <c r="E204" s="130" t="s">
        <v>499</v>
      </c>
      <c r="F204" s="130" t="s">
        <v>497</v>
      </c>
      <c r="G204" s="172"/>
      <c r="H204" s="175"/>
    </row>
    <row r="205" ht="15.75" customHeight="1">
      <c r="A205" s="167">
        <v>117.0</v>
      </c>
      <c r="B205" s="167" t="s">
        <v>503</v>
      </c>
      <c r="C205" s="130">
        <v>1.0</v>
      </c>
      <c r="D205" s="175">
        <v>83.7</v>
      </c>
      <c r="F205" s="130" t="s">
        <v>497</v>
      </c>
      <c r="G205" s="172"/>
      <c r="H205" s="175"/>
    </row>
    <row r="206" ht="15.75" customHeight="1">
      <c r="A206" s="167">
        <v>150.0</v>
      </c>
      <c r="B206" s="167" t="s">
        <v>504</v>
      </c>
      <c r="C206" s="130">
        <v>12.0</v>
      </c>
      <c r="D206" s="175">
        <v>61.29531</v>
      </c>
      <c r="E206" s="130" t="s">
        <v>505</v>
      </c>
      <c r="F206" s="130" t="s">
        <v>497</v>
      </c>
      <c r="G206" s="172" t="s">
        <v>137</v>
      </c>
      <c r="H206" s="175"/>
    </row>
    <row r="207" ht="15.75" customHeight="1">
      <c r="A207" s="167">
        <v>101.0</v>
      </c>
      <c r="B207" s="167" t="s">
        <v>506</v>
      </c>
      <c r="C207" s="130">
        <v>1.0</v>
      </c>
      <c r="D207" s="175">
        <v>78.291</v>
      </c>
      <c r="F207" s="130" t="s">
        <v>497</v>
      </c>
      <c r="G207" s="172"/>
      <c r="H207" s="175"/>
    </row>
    <row r="208" ht="15.75" customHeight="1">
      <c r="A208" s="167">
        <v>135.0</v>
      </c>
      <c r="B208" s="167" t="s">
        <v>507</v>
      </c>
      <c r="C208" s="130">
        <v>1.0</v>
      </c>
      <c r="D208" s="175">
        <v>110.241</v>
      </c>
      <c r="E208" s="130" t="s">
        <v>508</v>
      </c>
      <c r="F208" s="130" t="s">
        <v>497</v>
      </c>
      <c r="G208" s="172"/>
      <c r="H208" s="175"/>
    </row>
    <row r="209" ht="15.75" customHeight="1">
      <c r="A209" s="167">
        <v>110.0</v>
      </c>
      <c r="B209" s="167" t="s">
        <v>509</v>
      </c>
      <c r="C209" s="130">
        <v>1.0</v>
      </c>
      <c r="D209" s="175">
        <v>79.191</v>
      </c>
      <c r="E209" s="130" t="s">
        <v>510</v>
      </c>
      <c r="F209" s="130" t="s">
        <v>497</v>
      </c>
      <c r="G209" s="172"/>
      <c r="H209" s="175"/>
    </row>
    <row r="210" ht="15.75" customHeight="1">
      <c r="A210" s="167">
        <v>160.0</v>
      </c>
      <c r="B210" s="167" t="s">
        <v>511</v>
      </c>
      <c r="C210" s="130">
        <v>1.0</v>
      </c>
      <c r="D210" s="175">
        <v>129.6</v>
      </c>
      <c r="F210" s="130" t="s">
        <v>497</v>
      </c>
      <c r="G210" s="172"/>
      <c r="H210" s="175"/>
    </row>
    <row r="211" ht="15.75" customHeight="1">
      <c r="A211" s="167">
        <v>130.0</v>
      </c>
      <c r="B211" s="167" t="s">
        <v>512</v>
      </c>
      <c r="C211" s="130">
        <v>1.0</v>
      </c>
      <c r="D211" s="175">
        <v>110.241</v>
      </c>
      <c r="E211" s="130" t="s">
        <v>508</v>
      </c>
      <c r="F211" s="130" t="s">
        <v>497</v>
      </c>
      <c r="G211" s="172"/>
      <c r="H211" s="175"/>
    </row>
    <row r="212" ht="15.75" customHeight="1">
      <c r="A212" s="167">
        <v>162.0</v>
      </c>
      <c r="B212" s="167" t="s">
        <v>513</v>
      </c>
      <c r="C212" s="130">
        <v>1.0</v>
      </c>
      <c r="D212" s="175">
        <v>173.70000000000002</v>
      </c>
      <c r="E212" s="130" t="s">
        <v>514</v>
      </c>
      <c r="F212" s="130" t="s">
        <v>497</v>
      </c>
      <c r="G212" s="172"/>
      <c r="H212" s="175"/>
    </row>
    <row r="213" ht="15.75" customHeight="1">
      <c r="A213" s="167">
        <v>115.0</v>
      </c>
      <c r="B213" s="167" t="s">
        <v>515</v>
      </c>
      <c r="C213" s="130">
        <v>1.0</v>
      </c>
      <c r="D213" s="175">
        <v>230.39100000000002</v>
      </c>
      <c r="F213" s="130" t="s">
        <v>497</v>
      </c>
      <c r="G213" s="172"/>
      <c r="H213" s="175"/>
    </row>
    <row r="214" ht="15.75" customHeight="1">
      <c r="A214" s="167">
        <v>102.0</v>
      </c>
      <c r="B214" s="167" t="s">
        <v>516</v>
      </c>
      <c r="C214" s="130">
        <v>5.0</v>
      </c>
      <c r="D214" s="175">
        <v>76.46330999999999</v>
      </c>
      <c r="F214" s="130" t="s">
        <v>497</v>
      </c>
      <c r="G214" s="172" t="s">
        <v>137</v>
      </c>
      <c r="H214" s="175"/>
    </row>
    <row r="215" ht="15.75" customHeight="1">
      <c r="A215" s="167">
        <v>126.0</v>
      </c>
      <c r="B215" s="167" t="s">
        <v>517</v>
      </c>
      <c r="C215" s="130">
        <v>1.0</v>
      </c>
      <c r="D215" s="175">
        <v>154.755</v>
      </c>
      <c r="E215" s="130" t="s">
        <v>514</v>
      </c>
      <c r="F215" s="130" t="s">
        <v>497</v>
      </c>
      <c r="G215" s="172"/>
      <c r="H215" s="175"/>
    </row>
    <row r="216" ht="15.75" customHeight="1">
      <c r="A216" s="167">
        <v>159.0</v>
      </c>
      <c r="B216" s="167" t="s">
        <v>518</v>
      </c>
      <c r="C216" s="130">
        <v>1.0</v>
      </c>
      <c r="D216" s="175">
        <v>102.375</v>
      </c>
      <c r="E216" s="130" t="s">
        <v>508</v>
      </c>
      <c r="F216" s="130" t="s">
        <v>497</v>
      </c>
      <c r="G216" s="172"/>
      <c r="H216" s="175"/>
    </row>
    <row r="217" ht="15.75" customHeight="1">
      <c r="A217" s="167">
        <v>155.0</v>
      </c>
      <c r="B217" s="167" t="s">
        <v>519</v>
      </c>
      <c r="C217" s="130">
        <v>1.0</v>
      </c>
      <c r="D217" s="175">
        <v>114.291</v>
      </c>
      <c r="E217" s="130" t="s">
        <v>510</v>
      </c>
      <c r="F217" s="130" t="s">
        <v>497</v>
      </c>
      <c r="G217" s="172"/>
      <c r="H217" s="175"/>
    </row>
    <row r="218" ht="15.75" customHeight="1">
      <c r="A218" s="167">
        <v>164.0</v>
      </c>
      <c r="B218" s="167" t="s">
        <v>520</v>
      </c>
      <c r="C218" s="130">
        <v>1.0</v>
      </c>
      <c r="D218" s="175">
        <v>248.4</v>
      </c>
      <c r="E218" s="130" t="s">
        <v>514</v>
      </c>
      <c r="F218" s="130" t="s">
        <v>497</v>
      </c>
      <c r="G218" s="172"/>
      <c r="H218" s="175"/>
    </row>
    <row r="219" ht="15.75" customHeight="1">
      <c r="A219" s="167">
        <v>112.0</v>
      </c>
      <c r="B219" s="167" t="s">
        <v>521</v>
      </c>
      <c r="C219" s="130">
        <v>1.0</v>
      </c>
      <c r="D219" s="175">
        <v>127.34100000000001</v>
      </c>
      <c r="F219" s="130" t="s">
        <v>497</v>
      </c>
      <c r="G219" s="172"/>
      <c r="H219" s="175"/>
    </row>
    <row r="220" ht="15.75" customHeight="1">
      <c r="A220" s="167">
        <v>157.0</v>
      </c>
      <c r="B220" s="167" t="s">
        <v>522</v>
      </c>
      <c r="C220" s="130">
        <v>1.0</v>
      </c>
      <c r="D220" s="175">
        <v>102.375</v>
      </c>
      <c r="F220" s="130" t="s">
        <v>497</v>
      </c>
      <c r="G220" s="172"/>
      <c r="H220" s="175"/>
    </row>
    <row r="221" ht="15.75" customHeight="1">
      <c r="A221" s="167">
        <v>113.0</v>
      </c>
      <c r="B221" s="167" t="s">
        <v>523</v>
      </c>
      <c r="C221" s="130">
        <v>1.0</v>
      </c>
      <c r="D221" s="175">
        <v>119.69100000000002</v>
      </c>
      <c r="F221" s="130" t="s">
        <v>497</v>
      </c>
      <c r="G221" s="172"/>
      <c r="H221" s="175"/>
    </row>
    <row r="222" ht="15.75" customHeight="1">
      <c r="A222" s="167">
        <v>152.0</v>
      </c>
      <c r="B222" s="167" t="s">
        <v>524</v>
      </c>
      <c r="C222" s="130">
        <v>1.0</v>
      </c>
      <c r="D222" s="175">
        <v>114.291</v>
      </c>
      <c r="E222" s="130" t="s">
        <v>510</v>
      </c>
      <c r="F222" s="130" t="s">
        <v>497</v>
      </c>
      <c r="G222" s="172"/>
      <c r="H222" s="175"/>
    </row>
    <row r="223" ht="15.75" customHeight="1">
      <c r="A223" s="167">
        <v>106.0</v>
      </c>
      <c r="B223" s="167" t="s">
        <v>525</v>
      </c>
      <c r="C223" s="130">
        <v>1.0</v>
      </c>
      <c r="D223" s="175">
        <v>128.367</v>
      </c>
      <c r="F223" s="130" t="s">
        <v>497</v>
      </c>
      <c r="G223" s="172"/>
      <c r="H223" s="175"/>
    </row>
    <row r="224" ht="15.75" customHeight="1">
      <c r="A224" s="167">
        <v>118.0</v>
      </c>
      <c r="B224" s="167" t="s">
        <v>526</v>
      </c>
      <c r="C224" s="130">
        <v>1.0</v>
      </c>
      <c r="D224" s="175">
        <v>186.03</v>
      </c>
      <c r="F224" s="130" t="s">
        <v>497</v>
      </c>
      <c r="G224" s="172"/>
      <c r="H224" s="175"/>
    </row>
    <row r="225" ht="15.75" customHeight="1">
      <c r="A225" s="167">
        <v>138.0</v>
      </c>
      <c r="B225" s="167" t="s">
        <v>527</v>
      </c>
      <c r="C225" s="130">
        <v>1.0</v>
      </c>
      <c r="D225" s="175">
        <v>215.54100000000003</v>
      </c>
      <c r="E225" s="130" t="s">
        <v>528</v>
      </c>
      <c r="F225" s="130" t="s">
        <v>497</v>
      </c>
      <c r="G225" s="172"/>
      <c r="H225" s="175"/>
    </row>
    <row r="226" ht="15.75" customHeight="1">
      <c r="A226" s="167">
        <v>111.0</v>
      </c>
      <c r="B226" s="167" t="s">
        <v>529</v>
      </c>
      <c r="C226" s="130">
        <v>1.0</v>
      </c>
      <c r="D226" s="175">
        <v>149.39100000000002</v>
      </c>
      <c r="E226" s="130" t="s">
        <v>530</v>
      </c>
      <c r="F226" s="130" t="s">
        <v>497</v>
      </c>
      <c r="G226" s="172"/>
      <c r="H226" s="175"/>
    </row>
    <row r="227" ht="15.75" customHeight="1">
      <c r="A227" s="167">
        <v>161.0</v>
      </c>
      <c r="B227" s="167" t="s">
        <v>531</v>
      </c>
      <c r="C227" s="130">
        <v>1.0</v>
      </c>
      <c r="D227" s="175">
        <v>238.45499999999998</v>
      </c>
      <c r="F227" s="130" t="s">
        <v>497</v>
      </c>
      <c r="G227" s="172"/>
      <c r="H227" s="175"/>
    </row>
    <row r="228" ht="15.75" customHeight="1">
      <c r="A228" s="167">
        <v>131.0</v>
      </c>
      <c r="B228" s="167" t="s">
        <v>532</v>
      </c>
      <c r="C228" s="130">
        <v>1.0</v>
      </c>
      <c r="D228" s="175">
        <v>215.54100000000003</v>
      </c>
      <c r="E228" s="130" t="s">
        <v>528</v>
      </c>
      <c r="F228" s="130" t="s">
        <v>497</v>
      </c>
      <c r="G228" s="172"/>
      <c r="H228" s="175"/>
    </row>
    <row r="229" ht="15.75" customHeight="1">
      <c r="A229" s="167">
        <v>163.0</v>
      </c>
      <c r="B229" s="167" t="s">
        <v>533</v>
      </c>
      <c r="C229" s="130">
        <v>1.0</v>
      </c>
      <c r="D229" s="175">
        <v>321.975</v>
      </c>
      <c r="E229" s="130" t="s">
        <v>534</v>
      </c>
      <c r="F229" s="130" t="s">
        <v>497</v>
      </c>
      <c r="G229" s="172"/>
      <c r="H229" s="175"/>
    </row>
    <row r="230" ht="15.75" customHeight="1">
      <c r="A230" s="167">
        <v>107.0</v>
      </c>
      <c r="B230" s="167" t="s">
        <v>535</v>
      </c>
      <c r="C230" s="130">
        <v>1.0</v>
      </c>
      <c r="D230" s="175">
        <v>440.99100000000004</v>
      </c>
      <c r="F230" s="130" t="s">
        <v>497</v>
      </c>
      <c r="G230" s="172"/>
      <c r="H230" s="175"/>
    </row>
    <row r="231" ht="15.75" customHeight="1">
      <c r="A231" s="167">
        <v>103.0</v>
      </c>
      <c r="B231" s="167" t="s">
        <v>536</v>
      </c>
      <c r="C231" s="130">
        <v>1.0</v>
      </c>
      <c r="D231" s="175">
        <v>148.491</v>
      </c>
      <c r="F231" s="130" t="s">
        <v>497</v>
      </c>
      <c r="G231" s="172"/>
      <c r="H231" s="175"/>
    </row>
    <row r="232" ht="15.75" customHeight="1">
      <c r="A232" s="167">
        <v>127.0</v>
      </c>
      <c r="B232" s="167" t="s">
        <v>537</v>
      </c>
      <c r="C232" s="130">
        <v>1.0</v>
      </c>
      <c r="D232" s="175">
        <v>311.355</v>
      </c>
      <c r="E232" s="130" t="s">
        <v>534</v>
      </c>
      <c r="F232" s="130" t="s">
        <v>497</v>
      </c>
      <c r="G232" s="172"/>
      <c r="H232" s="175"/>
    </row>
    <row r="233" ht="15.75" customHeight="1">
      <c r="A233" s="167">
        <v>158.0</v>
      </c>
      <c r="B233" s="167" t="s">
        <v>538</v>
      </c>
      <c r="C233" s="130">
        <v>1.0</v>
      </c>
      <c r="D233" s="175">
        <v>202.275</v>
      </c>
      <c r="E233" s="130" t="s">
        <v>528</v>
      </c>
      <c r="F233" s="130" t="s">
        <v>497</v>
      </c>
      <c r="G233" s="172"/>
      <c r="H233" s="175"/>
    </row>
    <row r="234" ht="15.75" customHeight="1">
      <c r="A234" s="167">
        <v>165.0</v>
      </c>
      <c r="B234" s="167" t="s">
        <v>539</v>
      </c>
      <c r="C234" s="130">
        <v>1.0</v>
      </c>
      <c r="D234" s="175">
        <v>445.05</v>
      </c>
      <c r="E234" s="130" t="s">
        <v>534</v>
      </c>
      <c r="F234" s="130" t="s">
        <v>497</v>
      </c>
      <c r="G234" s="172"/>
      <c r="H234" s="175"/>
    </row>
    <row r="235" ht="15.75" customHeight="1">
      <c r="A235" s="167">
        <v>120.0</v>
      </c>
      <c r="B235" s="167" t="s">
        <v>540</v>
      </c>
      <c r="C235" s="130">
        <v>1.0</v>
      </c>
      <c r="D235" s="175">
        <v>227.25</v>
      </c>
      <c r="F235" s="130" t="s">
        <v>497</v>
      </c>
      <c r="G235" s="172"/>
      <c r="H235" s="175"/>
    </row>
    <row r="236" ht="15.75" customHeight="1">
      <c r="A236" s="167">
        <v>114.0</v>
      </c>
      <c r="B236" s="167" t="s">
        <v>541</v>
      </c>
      <c r="C236" s="130">
        <v>1.0</v>
      </c>
      <c r="D236" s="175">
        <v>222.525</v>
      </c>
      <c r="F236" s="130" t="s">
        <v>497</v>
      </c>
      <c r="G236" s="172"/>
      <c r="H236" s="175"/>
    </row>
    <row r="237" ht="15.75" customHeight="1">
      <c r="A237" s="167">
        <v>153.0</v>
      </c>
      <c r="B237" s="167" t="s">
        <v>542</v>
      </c>
      <c r="C237" s="130">
        <v>1.0</v>
      </c>
      <c r="D237" s="175">
        <v>214.965</v>
      </c>
      <c r="E237" s="130" t="s">
        <v>530</v>
      </c>
      <c r="F237" s="130" t="s">
        <v>497</v>
      </c>
      <c r="G237" s="172"/>
      <c r="H237" s="175"/>
    </row>
    <row r="238" ht="15.75" customHeight="1">
      <c r="A238" s="167">
        <v>133.0</v>
      </c>
      <c r="B238" s="167" t="s">
        <v>543</v>
      </c>
      <c r="C238" s="130">
        <v>1.0</v>
      </c>
      <c r="D238" s="175">
        <v>411.74100000000004</v>
      </c>
      <c r="E238" s="130" t="s">
        <v>544</v>
      </c>
      <c r="F238" s="130" t="s">
        <v>497</v>
      </c>
      <c r="G238" s="172"/>
      <c r="H238" s="175"/>
    </row>
    <row r="239" ht="15.75" customHeight="1">
      <c r="A239" s="167">
        <v>104.0</v>
      </c>
      <c r="B239" s="167" t="s">
        <v>545</v>
      </c>
      <c r="C239" s="130">
        <v>1.0</v>
      </c>
      <c r="D239" s="175">
        <v>297.216</v>
      </c>
      <c r="F239" s="130" t="s">
        <v>497</v>
      </c>
      <c r="G239" s="172"/>
      <c r="H239" s="175"/>
    </row>
    <row r="240" ht="15.75" customHeight="1">
      <c r="A240" s="167">
        <v>171.0</v>
      </c>
      <c r="B240" s="167" t="s">
        <v>546</v>
      </c>
      <c r="C240" s="130">
        <v>1.0</v>
      </c>
      <c r="D240" s="175">
        <v>652.95</v>
      </c>
      <c r="E240" s="130" t="s">
        <v>547</v>
      </c>
      <c r="F240" s="130" t="s">
        <v>497</v>
      </c>
      <c r="G240" s="172"/>
      <c r="H240" s="175"/>
    </row>
    <row r="241" ht="15.75" customHeight="1">
      <c r="A241" s="167">
        <v>169.0</v>
      </c>
      <c r="B241" s="167" t="s">
        <v>548</v>
      </c>
      <c r="C241" s="130">
        <v>1.0</v>
      </c>
      <c r="D241" s="175">
        <v>442.791</v>
      </c>
      <c r="F241" s="130" t="s">
        <v>497</v>
      </c>
      <c r="G241" s="172"/>
      <c r="H241" s="175"/>
    </row>
    <row r="242" ht="15.75" customHeight="1">
      <c r="A242" s="167">
        <v>156.0</v>
      </c>
      <c r="B242" s="167" t="s">
        <v>549</v>
      </c>
      <c r="C242" s="130">
        <v>1.0</v>
      </c>
      <c r="D242" s="175">
        <v>381.15000000000003</v>
      </c>
      <c r="F242" s="130" t="s">
        <v>497</v>
      </c>
      <c r="G242" s="172"/>
      <c r="H242" s="175"/>
    </row>
    <row r="243" ht="15.75" customHeight="1">
      <c r="A243" s="167">
        <v>119.0</v>
      </c>
      <c r="B243" s="167" t="s">
        <v>550</v>
      </c>
      <c r="C243" s="130">
        <v>1.0</v>
      </c>
      <c r="D243" s="175">
        <v>502.875</v>
      </c>
      <c r="F243" s="130" t="s">
        <v>497</v>
      </c>
      <c r="G243" s="172"/>
      <c r="H243" s="175"/>
    </row>
    <row r="244" ht="15.75" customHeight="1">
      <c r="A244" s="167">
        <v>154.0</v>
      </c>
      <c r="B244" s="167" t="s">
        <v>551</v>
      </c>
      <c r="C244" s="130">
        <v>1.0</v>
      </c>
      <c r="D244" s="175">
        <v>412.371</v>
      </c>
      <c r="E244" s="130" t="s">
        <v>552</v>
      </c>
      <c r="F244" s="130" t="s">
        <v>497</v>
      </c>
      <c r="G244" s="172"/>
      <c r="H244" s="175"/>
    </row>
    <row r="245" ht="15.75" customHeight="1">
      <c r="A245" s="167">
        <v>108.0</v>
      </c>
      <c r="B245" s="167" t="s">
        <v>553</v>
      </c>
      <c r="C245" s="130">
        <v>1.0</v>
      </c>
      <c r="D245" s="175">
        <v>470.69100000000003</v>
      </c>
      <c r="F245" s="130" t="s">
        <v>497</v>
      </c>
      <c r="G245" s="172"/>
      <c r="H245" s="175"/>
    </row>
    <row r="246" ht="15.75" customHeight="1">
      <c r="A246" s="167" t="s">
        <v>38</v>
      </c>
      <c r="B246" s="167" t="s">
        <v>554</v>
      </c>
      <c r="D246" s="174">
        <v>0.0</v>
      </c>
      <c r="G246" s="172"/>
      <c r="H246" s="175"/>
    </row>
    <row r="247" ht="15.75" customHeight="1">
      <c r="A247" s="167" t="s">
        <v>36</v>
      </c>
      <c r="B247" s="167" t="s">
        <v>555</v>
      </c>
      <c r="D247" s="174">
        <v>2.0</v>
      </c>
      <c r="G247" s="172"/>
      <c r="H247" s="175"/>
    </row>
    <row r="248" ht="15.75" customHeight="1">
      <c r="A248" s="167" t="s">
        <v>556</v>
      </c>
      <c r="B248" s="167" t="s">
        <v>557</v>
      </c>
      <c r="D248" s="174">
        <v>4.473</v>
      </c>
      <c r="G248" s="172"/>
      <c r="H248" s="175"/>
    </row>
    <row r="249" ht="15.75" customHeight="1">
      <c r="A249" s="167" t="s">
        <v>558</v>
      </c>
      <c r="B249" s="167" t="s">
        <v>558</v>
      </c>
      <c r="D249" s="174">
        <v>15.0</v>
      </c>
      <c r="G249" s="172"/>
      <c r="H249" s="175"/>
    </row>
    <row r="250" ht="15.75" customHeight="1">
      <c r="A250" s="138" t="s">
        <v>61</v>
      </c>
      <c r="D250" s="194">
        <v>0.0</v>
      </c>
      <c r="G250" s="169"/>
    </row>
    <row r="251" ht="15.75" customHeight="1">
      <c r="A251" s="130" t="s">
        <v>559</v>
      </c>
      <c r="B251" s="130" t="s">
        <v>560</v>
      </c>
      <c r="C251" s="130">
        <v>25.0</v>
      </c>
      <c r="D251" s="71">
        <v>7.380450000000001</v>
      </c>
      <c r="F251" s="130" t="s">
        <v>561</v>
      </c>
      <c r="G251" s="169" t="s">
        <v>137</v>
      </c>
      <c r="H251" s="130">
        <f t="shared" ref="H251:H1782" si="1">D251*1.1</f>
        <v>8.118495</v>
      </c>
    </row>
    <row r="252" ht="15.75" customHeight="1">
      <c r="A252" s="130" t="s">
        <v>562</v>
      </c>
      <c r="B252" s="130" t="s">
        <v>563</v>
      </c>
      <c r="C252" s="130">
        <v>25.0</v>
      </c>
      <c r="D252" s="71">
        <v>8.25825</v>
      </c>
      <c r="F252" s="130" t="s">
        <v>561</v>
      </c>
      <c r="G252" s="169" t="s">
        <v>137</v>
      </c>
      <c r="H252" s="130">
        <f t="shared" si="1"/>
        <v>9.084075</v>
      </c>
    </row>
    <row r="253" ht="15.75" customHeight="1">
      <c r="A253" s="130" t="s">
        <v>564</v>
      </c>
      <c r="B253" s="130" t="s">
        <v>565</v>
      </c>
      <c r="C253" s="130">
        <v>25.0</v>
      </c>
      <c r="D253" s="71">
        <v>7.380450000000001</v>
      </c>
      <c r="F253" s="130" t="s">
        <v>561</v>
      </c>
      <c r="G253" s="169" t="s">
        <v>137</v>
      </c>
      <c r="H253" s="130">
        <f t="shared" si="1"/>
        <v>8.118495</v>
      </c>
    </row>
    <row r="254" ht="15.75" customHeight="1">
      <c r="A254" s="130" t="s">
        <v>566</v>
      </c>
      <c r="B254" s="130" t="s">
        <v>567</v>
      </c>
      <c r="C254" s="130">
        <v>25.0</v>
      </c>
      <c r="D254" s="71">
        <v>6.7452000000000005</v>
      </c>
      <c r="F254" s="130" t="s">
        <v>561</v>
      </c>
      <c r="G254" s="169" t="s">
        <v>137</v>
      </c>
      <c r="H254" s="130">
        <f t="shared" si="1"/>
        <v>7.41972</v>
      </c>
    </row>
    <row r="255" ht="15.75" customHeight="1">
      <c r="A255" s="130" t="s">
        <v>568</v>
      </c>
      <c r="B255" s="130" t="s">
        <v>569</v>
      </c>
      <c r="C255" s="130">
        <v>25.0</v>
      </c>
      <c r="D255" s="71">
        <v>7.380450000000001</v>
      </c>
      <c r="F255" s="130" t="s">
        <v>561</v>
      </c>
      <c r="G255" s="169" t="s">
        <v>137</v>
      </c>
      <c r="H255" s="130">
        <f t="shared" si="1"/>
        <v>8.118495</v>
      </c>
    </row>
    <row r="256" ht="15.75" customHeight="1">
      <c r="A256" s="130" t="s">
        <v>570</v>
      </c>
      <c r="B256" s="130" t="s">
        <v>571</v>
      </c>
      <c r="C256" s="130">
        <v>25.0</v>
      </c>
      <c r="D256" s="71">
        <v>7.380450000000001</v>
      </c>
      <c r="F256" s="130" t="s">
        <v>561</v>
      </c>
      <c r="G256" s="169" t="s">
        <v>137</v>
      </c>
      <c r="H256" s="130">
        <f t="shared" si="1"/>
        <v>8.118495</v>
      </c>
    </row>
    <row r="257" ht="15.75" customHeight="1">
      <c r="A257" s="130" t="s">
        <v>572</v>
      </c>
      <c r="B257" s="130" t="s">
        <v>573</v>
      </c>
      <c r="C257" s="130">
        <v>25.0</v>
      </c>
      <c r="D257" s="71">
        <v>6.7452000000000005</v>
      </c>
      <c r="F257" s="130" t="s">
        <v>561</v>
      </c>
      <c r="G257" s="169" t="s">
        <v>137</v>
      </c>
      <c r="H257" s="130">
        <f t="shared" si="1"/>
        <v>7.41972</v>
      </c>
    </row>
    <row r="258" ht="15.75" customHeight="1">
      <c r="A258" s="130" t="s">
        <v>574</v>
      </c>
      <c r="B258" s="130" t="s">
        <v>575</v>
      </c>
      <c r="C258" s="130">
        <v>25.0</v>
      </c>
      <c r="D258" s="71">
        <v>6.7452000000000005</v>
      </c>
      <c r="F258" s="130" t="s">
        <v>561</v>
      </c>
      <c r="G258" s="169" t="s">
        <v>137</v>
      </c>
      <c r="H258" s="130">
        <f t="shared" si="1"/>
        <v>7.41972</v>
      </c>
    </row>
    <row r="259" ht="15.75" customHeight="1">
      <c r="A259" s="130" t="s">
        <v>576</v>
      </c>
      <c r="B259" s="130" t="s">
        <v>577</v>
      </c>
      <c r="C259" s="130">
        <v>25.0</v>
      </c>
      <c r="D259" s="71">
        <v>8.754900000000001</v>
      </c>
      <c r="F259" s="130" t="s">
        <v>561</v>
      </c>
      <c r="G259" s="169" t="s">
        <v>137</v>
      </c>
      <c r="H259" s="130">
        <f t="shared" si="1"/>
        <v>9.63039</v>
      </c>
    </row>
    <row r="260" ht="15.75" customHeight="1">
      <c r="A260" s="130" t="s">
        <v>578</v>
      </c>
      <c r="B260" s="130" t="s">
        <v>579</v>
      </c>
      <c r="C260" s="130">
        <v>25.0</v>
      </c>
      <c r="D260" s="71">
        <v>7.380450000000001</v>
      </c>
      <c r="F260" s="130" t="s">
        <v>561</v>
      </c>
      <c r="G260" s="169" t="s">
        <v>137</v>
      </c>
      <c r="H260" s="130">
        <f t="shared" si="1"/>
        <v>8.118495</v>
      </c>
    </row>
    <row r="261" ht="15.75" customHeight="1">
      <c r="A261" s="130" t="s">
        <v>580</v>
      </c>
      <c r="B261" s="130" t="s">
        <v>581</v>
      </c>
      <c r="C261" s="130">
        <v>25.0</v>
      </c>
      <c r="D261" s="71">
        <v>6.43335</v>
      </c>
      <c r="F261" s="130" t="s">
        <v>561</v>
      </c>
      <c r="G261" s="169" t="s">
        <v>137</v>
      </c>
      <c r="H261" s="130">
        <f t="shared" si="1"/>
        <v>7.076685</v>
      </c>
    </row>
    <row r="262" ht="15.75" customHeight="1">
      <c r="A262" s="130" t="s">
        <v>582</v>
      </c>
      <c r="B262" s="130" t="s">
        <v>583</v>
      </c>
      <c r="C262" s="130">
        <v>25.0</v>
      </c>
      <c r="D262" s="71">
        <v>6.43335</v>
      </c>
      <c r="F262" s="130" t="s">
        <v>561</v>
      </c>
      <c r="G262" s="169" t="s">
        <v>137</v>
      </c>
      <c r="H262" s="130">
        <f t="shared" si="1"/>
        <v>7.076685</v>
      </c>
    </row>
    <row r="263" ht="15.75" customHeight="1">
      <c r="A263" s="130" t="s">
        <v>584</v>
      </c>
      <c r="B263" s="130" t="s">
        <v>585</v>
      </c>
      <c r="C263" s="130">
        <v>25.0</v>
      </c>
      <c r="D263" s="71">
        <v>5.57865</v>
      </c>
      <c r="F263" s="130" t="s">
        <v>561</v>
      </c>
      <c r="G263" s="169" t="s">
        <v>137</v>
      </c>
      <c r="H263" s="130">
        <f t="shared" si="1"/>
        <v>6.136515</v>
      </c>
    </row>
    <row r="264" ht="15.75" customHeight="1">
      <c r="A264" s="130" t="s">
        <v>586</v>
      </c>
      <c r="B264" s="130" t="s">
        <v>587</v>
      </c>
      <c r="C264" s="130">
        <v>25.0</v>
      </c>
      <c r="D264" s="71">
        <v>5.139749999999999</v>
      </c>
      <c r="F264" s="130" t="s">
        <v>561</v>
      </c>
      <c r="G264" s="169" t="s">
        <v>137</v>
      </c>
      <c r="H264" s="130">
        <f t="shared" si="1"/>
        <v>5.653725</v>
      </c>
    </row>
    <row r="265" ht="15.75" customHeight="1">
      <c r="A265" s="130" t="s">
        <v>588</v>
      </c>
      <c r="B265" s="130" t="s">
        <v>589</v>
      </c>
      <c r="C265" s="130">
        <v>25.0</v>
      </c>
      <c r="D265" s="71">
        <v>8.35065</v>
      </c>
      <c r="F265" s="130" t="s">
        <v>561</v>
      </c>
      <c r="G265" s="169" t="s">
        <v>137</v>
      </c>
      <c r="H265" s="130">
        <f t="shared" si="1"/>
        <v>9.185715</v>
      </c>
    </row>
    <row r="266" ht="15.75" customHeight="1">
      <c r="A266" s="130" t="s">
        <v>590</v>
      </c>
      <c r="B266" s="130" t="s">
        <v>591</v>
      </c>
      <c r="C266" s="130">
        <v>25.0</v>
      </c>
      <c r="D266" s="71">
        <v>5.57865</v>
      </c>
      <c r="F266" s="130" t="s">
        <v>561</v>
      </c>
      <c r="G266" s="169" t="s">
        <v>137</v>
      </c>
      <c r="H266" s="130">
        <f t="shared" si="1"/>
        <v>6.136515</v>
      </c>
    </row>
    <row r="267" ht="15.75" customHeight="1">
      <c r="A267" s="130" t="s">
        <v>592</v>
      </c>
      <c r="B267" s="130" t="s">
        <v>593</v>
      </c>
      <c r="C267" s="130">
        <v>25.0</v>
      </c>
      <c r="D267" s="71">
        <v>5.57865</v>
      </c>
      <c r="F267" s="130" t="s">
        <v>561</v>
      </c>
      <c r="G267" s="169" t="s">
        <v>137</v>
      </c>
      <c r="H267" s="130">
        <f t="shared" si="1"/>
        <v>6.136515</v>
      </c>
    </row>
    <row r="268" ht="15.75" customHeight="1">
      <c r="A268" s="130" t="s">
        <v>594</v>
      </c>
      <c r="B268" s="130" t="s">
        <v>595</v>
      </c>
      <c r="C268" s="130">
        <v>25.0</v>
      </c>
      <c r="D268" s="71">
        <v>5.57865</v>
      </c>
      <c r="F268" s="130" t="s">
        <v>561</v>
      </c>
      <c r="G268" s="169" t="s">
        <v>137</v>
      </c>
      <c r="H268" s="130">
        <f t="shared" si="1"/>
        <v>6.136515</v>
      </c>
    </row>
    <row r="269" ht="15.75" customHeight="1">
      <c r="A269" s="130" t="s">
        <v>596</v>
      </c>
      <c r="B269" s="130" t="s">
        <v>597</v>
      </c>
      <c r="C269" s="130">
        <v>25.0</v>
      </c>
      <c r="D269" s="71">
        <v>5.57865</v>
      </c>
      <c r="F269" s="130" t="s">
        <v>561</v>
      </c>
      <c r="G269" s="169" t="s">
        <v>137</v>
      </c>
      <c r="H269" s="130">
        <f t="shared" si="1"/>
        <v>6.136515</v>
      </c>
    </row>
    <row r="270" ht="15.75" customHeight="1">
      <c r="A270" s="130" t="s">
        <v>598</v>
      </c>
      <c r="B270" s="130" t="s">
        <v>599</v>
      </c>
      <c r="C270" s="130">
        <v>25.0</v>
      </c>
      <c r="D270" s="71">
        <v>5.57865</v>
      </c>
      <c r="F270" s="130" t="s">
        <v>561</v>
      </c>
      <c r="G270" s="169" t="s">
        <v>137</v>
      </c>
      <c r="H270" s="130">
        <f t="shared" si="1"/>
        <v>6.136515</v>
      </c>
    </row>
    <row r="271" ht="15.75" customHeight="1">
      <c r="A271" s="130" t="s">
        <v>600</v>
      </c>
      <c r="B271" s="130" t="s">
        <v>601</v>
      </c>
      <c r="C271" s="130">
        <v>25.0</v>
      </c>
      <c r="D271" s="71">
        <v>6.43335</v>
      </c>
      <c r="F271" s="130" t="s">
        <v>561</v>
      </c>
      <c r="G271" s="169" t="s">
        <v>137</v>
      </c>
      <c r="H271" s="130">
        <f t="shared" si="1"/>
        <v>7.076685</v>
      </c>
    </row>
    <row r="272" ht="15.75" customHeight="1">
      <c r="A272" s="130" t="s">
        <v>602</v>
      </c>
      <c r="B272" s="130" t="s">
        <v>603</v>
      </c>
      <c r="C272" s="130">
        <v>25.0</v>
      </c>
      <c r="D272" s="71">
        <v>6.43335</v>
      </c>
      <c r="F272" s="130" t="s">
        <v>561</v>
      </c>
      <c r="G272" s="169" t="s">
        <v>137</v>
      </c>
      <c r="H272" s="130">
        <f t="shared" si="1"/>
        <v>7.076685</v>
      </c>
    </row>
    <row r="273" ht="15.75" customHeight="1">
      <c r="A273" s="130" t="s">
        <v>604</v>
      </c>
      <c r="B273" s="130" t="s">
        <v>605</v>
      </c>
      <c r="C273" s="130">
        <v>25.0</v>
      </c>
      <c r="D273" s="71">
        <v>6.43335</v>
      </c>
      <c r="F273" s="130" t="s">
        <v>561</v>
      </c>
      <c r="G273" s="169" t="s">
        <v>137</v>
      </c>
      <c r="H273" s="130">
        <f t="shared" si="1"/>
        <v>7.076685</v>
      </c>
    </row>
    <row r="274" ht="15.75" customHeight="1">
      <c r="A274" s="130" t="s">
        <v>606</v>
      </c>
      <c r="B274" s="130" t="s">
        <v>607</v>
      </c>
      <c r="C274" s="130">
        <v>25.0</v>
      </c>
      <c r="D274" s="71">
        <v>5.57865</v>
      </c>
      <c r="F274" s="130" t="s">
        <v>561</v>
      </c>
      <c r="G274" s="169" t="s">
        <v>137</v>
      </c>
      <c r="H274" s="130">
        <f t="shared" si="1"/>
        <v>6.136515</v>
      </c>
    </row>
    <row r="275" ht="15.75" customHeight="1">
      <c r="A275" s="130" t="s">
        <v>608</v>
      </c>
      <c r="B275" s="130" t="s">
        <v>609</v>
      </c>
      <c r="C275" s="130">
        <v>25.0</v>
      </c>
      <c r="D275" s="71">
        <v>6.768300000000001</v>
      </c>
      <c r="F275" s="130" t="s">
        <v>561</v>
      </c>
      <c r="G275" s="169" t="s">
        <v>137</v>
      </c>
      <c r="H275" s="130">
        <f t="shared" si="1"/>
        <v>7.44513</v>
      </c>
    </row>
    <row r="276" ht="15.75" customHeight="1">
      <c r="A276" s="130" t="s">
        <v>610</v>
      </c>
      <c r="B276" s="130" t="s">
        <v>611</v>
      </c>
      <c r="C276" s="130">
        <v>25.0</v>
      </c>
      <c r="D276" s="71">
        <v>6.43335</v>
      </c>
      <c r="F276" s="130" t="s">
        <v>561</v>
      </c>
      <c r="G276" s="169" t="s">
        <v>137</v>
      </c>
      <c r="H276" s="130">
        <f t="shared" si="1"/>
        <v>7.076685</v>
      </c>
    </row>
    <row r="277" ht="15.75" customHeight="1">
      <c r="A277" s="130" t="s">
        <v>612</v>
      </c>
      <c r="B277" s="130" t="s">
        <v>613</v>
      </c>
      <c r="C277" s="130">
        <v>25.0</v>
      </c>
      <c r="D277" s="71">
        <v>5.57865</v>
      </c>
      <c r="F277" s="130" t="s">
        <v>561</v>
      </c>
      <c r="G277" s="169" t="s">
        <v>137</v>
      </c>
      <c r="H277" s="130">
        <f t="shared" si="1"/>
        <v>6.136515</v>
      </c>
    </row>
    <row r="278" ht="15.75" customHeight="1">
      <c r="A278" s="130" t="s">
        <v>614</v>
      </c>
      <c r="B278" s="130" t="s">
        <v>615</v>
      </c>
      <c r="C278" s="130">
        <v>25.0</v>
      </c>
      <c r="D278" s="71">
        <v>6.43335</v>
      </c>
      <c r="F278" s="130" t="s">
        <v>561</v>
      </c>
      <c r="G278" s="169" t="s">
        <v>137</v>
      </c>
      <c r="H278" s="130">
        <f t="shared" si="1"/>
        <v>7.076685</v>
      </c>
    </row>
    <row r="279" ht="15.75" customHeight="1">
      <c r="A279" s="130" t="s">
        <v>616</v>
      </c>
      <c r="B279" s="130" t="s">
        <v>617</v>
      </c>
      <c r="C279" s="130">
        <v>25.0</v>
      </c>
      <c r="D279" s="71">
        <v>6.43335</v>
      </c>
      <c r="F279" s="130" t="s">
        <v>561</v>
      </c>
      <c r="G279" s="169" t="s">
        <v>137</v>
      </c>
      <c r="H279" s="130">
        <f t="shared" si="1"/>
        <v>7.076685</v>
      </c>
    </row>
    <row r="280" ht="15.75" customHeight="1">
      <c r="A280" s="130" t="s">
        <v>618</v>
      </c>
      <c r="B280" s="130" t="s">
        <v>619</v>
      </c>
      <c r="C280" s="130">
        <v>25.0</v>
      </c>
      <c r="D280" s="71">
        <v>6.43335</v>
      </c>
      <c r="F280" s="130" t="s">
        <v>561</v>
      </c>
      <c r="G280" s="169" t="s">
        <v>137</v>
      </c>
      <c r="H280" s="130">
        <f t="shared" si="1"/>
        <v>7.076685</v>
      </c>
    </row>
    <row r="281" ht="15.75" customHeight="1">
      <c r="A281" s="130" t="s">
        <v>620</v>
      </c>
      <c r="B281" s="130" t="s">
        <v>621</v>
      </c>
      <c r="C281" s="130">
        <v>25.0</v>
      </c>
      <c r="D281" s="71">
        <v>6.43335</v>
      </c>
      <c r="F281" s="130" t="s">
        <v>561</v>
      </c>
      <c r="G281" s="169" t="s">
        <v>137</v>
      </c>
      <c r="H281" s="130">
        <f t="shared" si="1"/>
        <v>7.076685</v>
      </c>
    </row>
    <row r="282" ht="15.75" customHeight="1">
      <c r="A282" s="130" t="s">
        <v>622</v>
      </c>
      <c r="B282" s="130" t="s">
        <v>623</v>
      </c>
      <c r="C282" s="130">
        <v>25.0</v>
      </c>
      <c r="D282" s="71">
        <v>5.57865</v>
      </c>
      <c r="F282" s="130" t="s">
        <v>561</v>
      </c>
      <c r="G282" s="169" t="s">
        <v>137</v>
      </c>
      <c r="H282" s="130">
        <f t="shared" si="1"/>
        <v>6.136515</v>
      </c>
    </row>
    <row r="283" ht="15.75" customHeight="1">
      <c r="A283" s="130" t="s">
        <v>624</v>
      </c>
      <c r="B283" s="130" t="s">
        <v>625</v>
      </c>
      <c r="C283" s="130">
        <v>25.0</v>
      </c>
      <c r="D283" s="71">
        <v>6.43335</v>
      </c>
      <c r="F283" s="130" t="s">
        <v>561</v>
      </c>
      <c r="G283" s="169" t="s">
        <v>137</v>
      </c>
      <c r="H283" s="130">
        <f t="shared" si="1"/>
        <v>7.076685</v>
      </c>
    </row>
    <row r="284" ht="15.75" customHeight="1">
      <c r="A284" s="130" t="s">
        <v>626</v>
      </c>
      <c r="B284" s="130" t="s">
        <v>627</v>
      </c>
      <c r="C284" s="130">
        <v>25.0</v>
      </c>
      <c r="D284" s="71">
        <v>6.43335</v>
      </c>
      <c r="F284" s="130" t="s">
        <v>561</v>
      </c>
      <c r="G284" s="169" t="s">
        <v>137</v>
      </c>
      <c r="H284" s="130">
        <f t="shared" si="1"/>
        <v>7.076685</v>
      </c>
    </row>
    <row r="285" ht="15.75" customHeight="1">
      <c r="A285" s="130" t="s">
        <v>628</v>
      </c>
      <c r="B285" s="130" t="s">
        <v>629</v>
      </c>
      <c r="C285" s="130">
        <v>25.0</v>
      </c>
      <c r="D285" s="71">
        <v>6.43335</v>
      </c>
      <c r="F285" s="130" t="s">
        <v>561</v>
      </c>
      <c r="G285" s="169" t="s">
        <v>137</v>
      </c>
      <c r="H285" s="130">
        <f t="shared" si="1"/>
        <v>7.076685</v>
      </c>
    </row>
    <row r="286" ht="15.75" customHeight="1">
      <c r="A286" s="130" t="s">
        <v>630</v>
      </c>
      <c r="B286" s="130" t="s">
        <v>631</v>
      </c>
      <c r="C286" s="130">
        <v>25.0</v>
      </c>
      <c r="D286" s="71">
        <v>8.35065</v>
      </c>
      <c r="F286" s="130" t="s">
        <v>561</v>
      </c>
      <c r="G286" s="169" t="s">
        <v>137</v>
      </c>
      <c r="H286" s="130">
        <f t="shared" si="1"/>
        <v>9.185715</v>
      </c>
    </row>
    <row r="287" ht="15.75" customHeight="1">
      <c r="A287" s="130" t="s">
        <v>632</v>
      </c>
      <c r="B287" s="130" t="s">
        <v>633</v>
      </c>
      <c r="C287" s="130">
        <v>25.0</v>
      </c>
      <c r="D287" s="71">
        <v>6.43335</v>
      </c>
      <c r="F287" s="130" t="s">
        <v>561</v>
      </c>
      <c r="G287" s="169" t="s">
        <v>137</v>
      </c>
      <c r="H287" s="130">
        <f t="shared" si="1"/>
        <v>7.076685</v>
      </c>
    </row>
    <row r="288" ht="15.75" customHeight="1">
      <c r="A288" s="130" t="s">
        <v>634</v>
      </c>
      <c r="B288" s="130" t="s">
        <v>635</v>
      </c>
      <c r="C288" s="130">
        <v>25.0</v>
      </c>
      <c r="D288" s="71">
        <v>5.55555</v>
      </c>
      <c r="F288" s="130" t="s">
        <v>561</v>
      </c>
      <c r="G288" s="169" t="s">
        <v>137</v>
      </c>
      <c r="H288" s="130">
        <f t="shared" si="1"/>
        <v>6.111105</v>
      </c>
    </row>
    <row r="289" ht="15.75" customHeight="1">
      <c r="A289" s="130" t="s">
        <v>636</v>
      </c>
      <c r="B289" s="130" t="s">
        <v>637</v>
      </c>
      <c r="C289" s="130">
        <v>25.0</v>
      </c>
      <c r="D289" s="71">
        <v>5.57865</v>
      </c>
      <c r="F289" s="130" t="s">
        <v>561</v>
      </c>
      <c r="G289" s="169" t="s">
        <v>137</v>
      </c>
      <c r="H289" s="130">
        <f t="shared" si="1"/>
        <v>6.136515</v>
      </c>
    </row>
    <row r="290" ht="15.75" customHeight="1">
      <c r="A290" s="130" t="s">
        <v>638</v>
      </c>
      <c r="B290" s="130" t="s">
        <v>639</v>
      </c>
      <c r="C290" s="130">
        <v>25.0</v>
      </c>
      <c r="D290" s="71">
        <v>5.57865</v>
      </c>
      <c r="F290" s="130" t="s">
        <v>561</v>
      </c>
      <c r="G290" s="169" t="s">
        <v>137</v>
      </c>
      <c r="H290" s="130">
        <f t="shared" si="1"/>
        <v>6.136515</v>
      </c>
    </row>
    <row r="291" ht="15.75" customHeight="1">
      <c r="A291" s="130" t="s">
        <v>640</v>
      </c>
      <c r="B291" s="130" t="s">
        <v>641</v>
      </c>
      <c r="C291" s="130">
        <v>25.0</v>
      </c>
      <c r="D291" s="71">
        <v>5.57865</v>
      </c>
      <c r="F291" s="130" t="s">
        <v>561</v>
      </c>
      <c r="G291" s="169" t="s">
        <v>137</v>
      </c>
      <c r="H291" s="130">
        <f t="shared" si="1"/>
        <v>6.136515</v>
      </c>
    </row>
    <row r="292" ht="15.75" customHeight="1">
      <c r="A292" s="130" t="s">
        <v>642</v>
      </c>
      <c r="B292" s="130" t="s">
        <v>643</v>
      </c>
      <c r="C292" s="130">
        <v>25.0</v>
      </c>
      <c r="D292" s="71">
        <v>6.43335</v>
      </c>
      <c r="F292" s="130" t="s">
        <v>561</v>
      </c>
      <c r="G292" s="169" t="s">
        <v>137</v>
      </c>
      <c r="H292" s="130">
        <f t="shared" si="1"/>
        <v>7.076685</v>
      </c>
    </row>
    <row r="293" ht="15.75" customHeight="1">
      <c r="A293" s="130" t="s">
        <v>644</v>
      </c>
      <c r="B293" s="130" t="s">
        <v>645</v>
      </c>
      <c r="C293" s="130">
        <v>25.0</v>
      </c>
      <c r="D293" s="71">
        <v>5.57865</v>
      </c>
      <c r="F293" s="130" t="s">
        <v>561</v>
      </c>
      <c r="G293" s="169" t="s">
        <v>137</v>
      </c>
      <c r="H293" s="130">
        <f t="shared" si="1"/>
        <v>6.136515</v>
      </c>
    </row>
    <row r="294" ht="15.75" customHeight="1">
      <c r="A294" s="130" t="s">
        <v>646</v>
      </c>
      <c r="B294" s="130" t="s">
        <v>647</v>
      </c>
      <c r="C294" s="130">
        <v>25.0</v>
      </c>
      <c r="D294" s="71">
        <v>6.768300000000001</v>
      </c>
      <c r="F294" s="130" t="s">
        <v>561</v>
      </c>
      <c r="G294" s="169" t="s">
        <v>137</v>
      </c>
      <c r="H294" s="130">
        <f t="shared" si="1"/>
        <v>7.44513</v>
      </c>
    </row>
    <row r="295" ht="15.75" customHeight="1">
      <c r="A295" s="130" t="s">
        <v>648</v>
      </c>
      <c r="B295" s="130" t="s">
        <v>649</v>
      </c>
      <c r="C295" s="130">
        <v>25.0</v>
      </c>
      <c r="D295" s="71">
        <v>19.60035</v>
      </c>
      <c r="F295" s="130" t="s">
        <v>561</v>
      </c>
      <c r="G295" s="169" t="s">
        <v>137</v>
      </c>
      <c r="H295" s="130">
        <f t="shared" si="1"/>
        <v>21.560385</v>
      </c>
    </row>
    <row r="296" ht="15.75" customHeight="1">
      <c r="A296" s="130" t="s">
        <v>650</v>
      </c>
      <c r="B296" s="130" t="s">
        <v>651</v>
      </c>
      <c r="C296" s="130">
        <v>25.0</v>
      </c>
      <c r="D296" s="71">
        <v>11.538450000000001</v>
      </c>
      <c r="F296" s="130" t="s">
        <v>561</v>
      </c>
      <c r="G296" s="169" t="s">
        <v>137</v>
      </c>
      <c r="H296" s="130">
        <f t="shared" si="1"/>
        <v>12.692295</v>
      </c>
    </row>
    <row r="297" ht="15.75" customHeight="1">
      <c r="A297" s="130" t="s">
        <v>652</v>
      </c>
      <c r="B297" s="130" t="s">
        <v>653</v>
      </c>
      <c r="C297" s="130">
        <v>25.0</v>
      </c>
      <c r="D297" s="71">
        <v>11.538450000000001</v>
      </c>
      <c r="F297" s="130" t="s">
        <v>561</v>
      </c>
      <c r="G297" s="169" t="s">
        <v>137</v>
      </c>
      <c r="H297" s="130">
        <f t="shared" si="1"/>
        <v>12.692295</v>
      </c>
    </row>
    <row r="298" ht="15.75" customHeight="1">
      <c r="A298" s="130" t="s">
        <v>654</v>
      </c>
      <c r="B298" s="130" t="s">
        <v>655</v>
      </c>
      <c r="C298" s="130">
        <v>25.0</v>
      </c>
      <c r="D298" s="71">
        <v>8.35065</v>
      </c>
      <c r="F298" s="130" t="s">
        <v>561</v>
      </c>
      <c r="G298" s="169" t="s">
        <v>137</v>
      </c>
      <c r="H298" s="130">
        <f t="shared" si="1"/>
        <v>9.185715</v>
      </c>
    </row>
    <row r="299" ht="15.75" customHeight="1">
      <c r="A299" s="130" t="s">
        <v>656</v>
      </c>
      <c r="B299" s="130" t="s">
        <v>657</v>
      </c>
      <c r="C299" s="130">
        <v>25.0</v>
      </c>
      <c r="D299" s="71">
        <v>13.097700000000001</v>
      </c>
      <c r="F299" s="130" t="s">
        <v>561</v>
      </c>
      <c r="G299" s="169" t="s">
        <v>137</v>
      </c>
      <c r="H299" s="130">
        <f t="shared" si="1"/>
        <v>14.40747</v>
      </c>
    </row>
    <row r="300" ht="15.75" customHeight="1">
      <c r="A300" s="130" t="s">
        <v>658</v>
      </c>
      <c r="B300" s="130" t="s">
        <v>659</v>
      </c>
      <c r="C300" s="130">
        <v>25.0</v>
      </c>
      <c r="D300" s="71">
        <v>13.097700000000001</v>
      </c>
      <c r="F300" s="130" t="s">
        <v>561</v>
      </c>
      <c r="G300" s="169" t="s">
        <v>137</v>
      </c>
      <c r="H300" s="130">
        <f t="shared" si="1"/>
        <v>14.40747</v>
      </c>
    </row>
    <row r="301" ht="15.75" customHeight="1">
      <c r="A301" s="130" t="s">
        <v>660</v>
      </c>
      <c r="B301" s="130" t="s">
        <v>661</v>
      </c>
      <c r="C301" s="130">
        <v>25.0</v>
      </c>
      <c r="D301" s="71">
        <v>5.139749999999999</v>
      </c>
      <c r="F301" s="130" t="s">
        <v>561</v>
      </c>
      <c r="G301" s="169" t="s">
        <v>137</v>
      </c>
      <c r="H301" s="130">
        <f t="shared" si="1"/>
        <v>5.653725</v>
      </c>
    </row>
    <row r="302" ht="15.75" customHeight="1">
      <c r="A302" s="130" t="s">
        <v>662</v>
      </c>
      <c r="B302" s="130" t="s">
        <v>663</v>
      </c>
      <c r="C302" s="130">
        <v>25.0</v>
      </c>
      <c r="D302" s="71">
        <v>5.57865</v>
      </c>
      <c r="F302" s="130" t="s">
        <v>561</v>
      </c>
      <c r="G302" s="169" t="s">
        <v>137</v>
      </c>
      <c r="H302" s="130">
        <f t="shared" si="1"/>
        <v>6.136515</v>
      </c>
    </row>
    <row r="303" ht="15.75" customHeight="1">
      <c r="A303" s="130" t="s">
        <v>664</v>
      </c>
      <c r="B303" s="130" t="s">
        <v>665</v>
      </c>
      <c r="C303" s="130">
        <v>25.0</v>
      </c>
      <c r="D303" s="71">
        <v>5.25525</v>
      </c>
      <c r="F303" s="130" t="s">
        <v>561</v>
      </c>
      <c r="G303" s="169" t="s">
        <v>137</v>
      </c>
      <c r="H303" s="130">
        <f t="shared" si="1"/>
        <v>5.780775</v>
      </c>
    </row>
    <row r="304" ht="15.75" customHeight="1">
      <c r="A304" s="130" t="s">
        <v>666</v>
      </c>
      <c r="B304" s="130" t="s">
        <v>667</v>
      </c>
      <c r="C304" s="130">
        <v>25.0</v>
      </c>
      <c r="D304" s="71">
        <v>6.43335</v>
      </c>
      <c r="F304" s="130" t="s">
        <v>561</v>
      </c>
      <c r="G304" s="169" t="s">
        <v>137</v>
      </c>
      <c r="H304" s="130">
        <f t="shared" si="1"/>
        <v>7.076685</v>
      </c>
    </row>
    <row r="305" ht="15.75" customHeight="1">
      <c r="A305" s="130" t="s">
        <v>668</v>
      </c>
      <c r="B305" s="130" t="s">
        <v>669</v>
      </c>
      <c r="C305" s="130">
        <v>25.0</v>
      </c>
      <c r="D305" s="71">
        <v>5.57865</v>
      </c>
      <c r="F305" s="130" t="s">
        <v>561</v>
      </c>
      <c r="G305" s="169" t="s">
        <v>137</v>
      </c>
      <c r="H305" s="130">
        <f t="shared" si="1"/>
        <v>6.136515</v>
      </c>
    </row>
    <row r="306" ht="15.75" customHeight="1">
      <c r="A306" s="130" t="s">
        <v>670</v>
      </c>
      <c r="B306" s="130" t="s">
        <v>671</v>
      </c>
      <c r="C306" s="130">
        <v>25.0</v>
      </c>
      <c r="D306" s="71">
        <v>5.57865</v>
      </c>
      <c r="F306" s="130" t="s">
        <v>561</v>
      </c>
      <c r="G306" s="169" t="s">
        <v>137</v>
      </c>
      <c r="H306" s="130">
        <f t="shared" si="1"/>
        <v>6.136515</v>
      </c>
    </row>
    <row r="307" ht="15.75" customHeight="1">
      <c r="A307" s="130" t="s">
        <v>672</v>
      </c>
      <c r="B307" s="130" t="s">
        <v>673</v>
      </c>
      <c r="C307" s="130">
        <v>25.0</v>
      </c>
      <c r="D307" s="71">
        <v>6.43335</v>
      </c>
      <c r="F307" s="130" t="s">
        <v>561</v>
      </c>
      <c r="G307" s="169" t="s">
        <v>137</v>
      </c>
      <c r="H307" s="130">
        <f t="shared" si="1"/>
        <v>7.076685</v>
      </c>
    </row>
    <row r="308" ht="15.75" customHeight="1">
      <c r="A308" s="130" t="s">
        <v>674</v>
      </c>
      <c r="B308" s="130" t="s">
        <v>675</v>
      </c>
      <c r="C308" s="130">
        <v>25.0</v>
      </c>
      <c r="D308" s="71">
        <v>6.43335</v>
      </c>
      <c r="F308" s="130" t="s">
        <v>561</v>
      </c>
      <c r="G308" s="169" t="s">
        <v>137</v>
      </c>
      <c r="H308" s="130">
        <f t="shared" si="1"/>
        <v>7.076685</v>
      </c>
    </row>
    <row r="309" ht="15.75" customHeight="1">
      <c r="A309" s="130" t="s">
        <v>676</v>
      </c>
      <c r="B309" s="130" t="s">
        <v>677</v>
      </c>
      <c r="C309" s="130">
        <v>25.0</v>
      </c>
      <c r="D309" s="71">
        <v>5.57865</v>
      </c>
      <c r="F309" s="130" t="s">
        <v>561</v>
      </c>
      <c r="G309" s="169" t="s">
        <v>137</v>
      </c>
      <c r="H309" s="130">
        <f t="shared" si="1"/>
        <v>6.136515</v>
      </c>
    </row>
    <row r="310" ht="15.75" customHeight="1">
      <c r="A310" s="130" t="s">
        <v>678</v>
      </c>
      <c r="B310" s="130" t="s">
        <v>679</v>
      </c>
      <c r="C310" s="130">
        <v>25.0</v>
      </c>
      <c r="D310" s="71">
        <v>6.91845</v>
      </c>
      <c r="F310" s="130" t="s">
        <v>561</v>
      </c>
      <c r="G310" s="169" t="s">
        <v>137</v>
      </c>
      <c r="H310" s="130">
        <f t="shared" si="1"/>
        <v>7.610295</v>
      </c>
    </row>
    <row r="311" ht="15.75" customHeight="1">
      <c r="A311" s="130" t="s">
        <v>680</v>
      </c>
      <c r="B311" s="130" t="s">
        <v>681</v>
      </c>
      <c r="C311" s="130">
        <v>25.0</v>
      </c>
      <c r="D311" s="71">
        <v>5.57865</v>
      </c>
      <c r="F311" s="130" t="s">
        <v>561</v>
      </c>
      <c r="G311" s="169" t="s">
        <v>137</v>
      </c>
      <c r="H311" s="130">
        <f t="shared" si="1"/>
        <v>6.136515</v>
      </c>
    </row>
    <row r="312" ht="15.75" customHeight="1">
      <c r="A312" s="130" t="s">
        <v>682</v>
      </c>
      <c r="B312" s="130" t="s">
        <v>683</v>
      </c>
      <c r="C312" s="130">
        <v>25.0</v>
      </c>
      <c r="D312" s="71">
        <v>6.43335</v>
      </c>
      <c r="F312" s="130" t="s">
        <v>561</v>
      </c>
      <c r="G312" s="169" t="s">
        <v>137</v>
      </c>
      <c r="H312" s="130">
        <f t="shared" si="1"/>
        <v>7.076685</v>
      </c>
    </row>
    <row r="313" ht="15.75" customHeight="1">
      <c r="A313" s="130" t="s">
        <v>684</v>
      </c>
      <c r="B313" s="130" t="s">
        <v>685</v>
      </c>
      <c r="C313" s="130">
        <v>25.0</v>
      </c>
      <c r="D313" s="71">
        <v>6.1677</v>
      </c>
      <c r="F313" s="130" t="s">
        <v>561</v>
      </c>
      <c r="G313" s="169" t="s">
        <v>137</v>
      </c>
      <c r="H313" s="130">
        <f t="shared" si="1"/>
        <v>6.78447</v>
      </c>
    </row>
    <row r="314" ht="15.75" customHeight="1">
      <c r="A314" s="130" t="s">
        <v>686</v>
      </c>
      <c r="B314" s="130" t="s">
        <v>687</v>
      </c>
      <c r="C314" s="130">
        <v>25.0</v>
      </c>
      <c r="D314" s="71">
        <v>6.43335</v>
      </c>
      <c r="F314" s="130" t="s">
        <v>561</v>
      </c>
      <c r="G314" s="169" t="s">
        <v>137</v>
      </c>
      <c r="H314" s="130">
        <f t="shared" si="1"/>
        <v>7.076685</v>
      </c>
    </row>
    <row r="315" ht="15.75" customHeight="1">
      <c r="A315" s="130" t="s">
        <v>688</v>
      </c>
      <c r="B315" s="130" t="s">
        <v>689</v>
      </c>
      <c r="C315" s="130">
        <v>25.0</v>
      </c>
      <c r="D315" s="71">
        <v>5.57865</v>
      </c>
      <c r="F315" s="130" t="s">
        <v>561</v>
      </c>
      <c r="G315" s="169" t="s">
        <v>137</v>
      </c>
      <c r="H315" s="130">
        <f t="shared" si="1"/>
        <v>6.136515</v>
      </c>
    </row>
    <row r="316" ht="15.75" customHeight="1">
      <c r="A316" s="130" t="s">
        <v>690</v>
      </c>
      <c r="B316" s="130" t="s">
        <v>691</v>
      </c>
      <c r="C316" s="130">
        <v>25.0</v>
      </c>
      <c r="D316" s="71">
        <v>6.43335</v>
      </c>
      <c r="F316" s="130" t="s">
        <v>561</v>
      </c>
      <c r="G316" s="169" t="s">
        <v>137</v>
      </c>
      <c r="H316" s="130">
        <f t="shared" si="1"/>
        <v>7.076685</v>
      </c>
    </row>
    <row r="317" ht="15.75" customHeight="1">
      <c r="A317" s="130" t="s">
        <v>692</v>
      </c>
      <c r="B317" s="130" t="s">
        <v>693</v>
      </c>
      <c r="C317" s="130">
        <v>25.0</v>
      </c>
      <c r="D317" s="71">
        <v>6.43335</v>
      </c>
      <c r="F317" s="130" t="s">
        <v>561</v>
      </c>
      <c r="G317" s="169" t="s">
        <v>137</v>
      </c>
      <c r="H317" s="130">
        <f t="shared" si="1"/>
        <v>7.076685</v>
      </c>
    </row>
    <row r="318" ht="15.75" customHeight="1">
      <c r="A318" s="130" t="s">
        <v>694</v>
      </c>
      <c r="B318" s="130" t="s">
        <v>695</v>
      </c>
      <c r="C318" s="130">
        <v>25.0</v>
      </c>
      <c r="D318" s="71">
        <v>5.57865</v>
      </c>
      <c r="F318" s="130" t="s">
        <v>561</v>
      </c>
      <c r="G318" s="169" t="s">
        <v>137</v>
      </c>
      <c r="H318" s="130">
        <f t="shared" si="1"/>
        <v>6.136515</v>
      </c>
    </row>
    <row r="319" ht="15.75" customHeight="1">
      <c r="A319" s="130" t="s">
        <v>696</v>
      </c>
      <c r="B319" s="130" t="s">
        <v>697</v>
      </c>
      <c r="C319" s="130">
        <v>25.0</v>
      </c>
      <c r="D319" s="71">
        <v>6.43335</v>
      </c>
      <c r="F319" s="130" t="s">
        <v>561</v>
      </c>
      <c r="G319" s="169" t="s">
        <v>137</v>
      </c>
      <c r="H319" s="130">
        <f t="shared" si="1"/>
        <v>7.076685</v>
      </c>
    </row>
    <row r="320" ht="15.75" customHeight="1">
      <c r="A320" s="130" t="s">
        <v>698</v>
      </c>
      <c r="B320" s="130" t="s">
        <v>699</v>
      </c>
      <c r="C320" s="130">
        <v>25.0</v>
      </c>
      <c r="D320" s="71">
        <v>5.57865</v>
      </c>
      <c r="F320" s="130" t="s">
        <v>561</v>
      </c>
      <c r="G320" s="169" t="s">
        <v>137</v>
      </c>
      <c r="H320" s="130">
        <f t="shared" si="1"/>
        <v>6.136515</v>
      </c>
    </row>
    <row r="321" ht="15.75" customHeight="1">
      <c r="A321" s="130" t="s">
        <v>700</v>
      </c>
      <c r="B321" s="130" t="s">
        <v>701</v>
      </c>
      <c r="C321" s="130">
        <v>200.0</v>
      </c>
      <c r="D321" s="71">
        <v>4.3247325</v>
      </c>
      <c r="F321" s="130" t="s">
        <v>561</v>
      </c>
      <c r="G321" s="169" t="s">
        <v>137</v>
      </c>
      <c r="H321" s="130">
        <f t="shared" si="1"/>
        <v>4.75720575</v>
      </c>
    </row>
    <row r="322" ht="15.75" customHeight="1">
      <c r="A322" s="130" t="s">
        <v>702</v>
      </c>
      <c r="B322" s="130" t="s">
        <v>703</v>
      </c>
      <c r="C322" s="130">
        <v>200.0</v>
      </c>
      <c r="D322" s="71">
        <v>4.3247325</v>
      </c>
      <c r="F322" s="130" t="s">
        <v>561</v>
      </c>
      <c r="G322" s="169" t="s">
        <v>137</v>
      </c>
      <c r="H322" s="130">
        <f t="shared" si="1"/>
        <v>4.75720575</v>
      </c>
    </row>
    <row r="323" ht="15.75" customHeight="1">
      <c r="A323" s="130" t="s">
        <v>704</v>
      </c>
      <c r="B323" s="130" t="s">
        <v>705</v>
      </c>
      <c r="C323" s="130">
        <v>25.0</v>
      </c>
      <c r="D323" s="71">
        <v>5.57865</v>
      </c>
      <c r="F323" s="130" t="s">
        <v>561</v>
      </c>
      <c r="G323" s="169" t="s">
        <v>137</v>
      </c>
      <c r="H323" s="130">
        <f t="shared" si="1"/>
        <v>6.136515</v>
      </c>
    </row>
    <row r="324" ht="15.75" customHeight="1">
      <c r="A324" s="130" t="s">
        <v>706</v>
      </c>
      <c r="B324" s="130" t="s">
        <v>707</v>
      </c>
      <c r="C324" s="130">
        <v>25.0</v>
      </c>
      <c r="D324" s="71">
        <v>5.57865</v>
      </c>
      <c r="F324" s="130" t="s">
        <v>561</v>
      </c>
      <c r="G324" s="169" t="s">
        <v>137</v>
      </c>
      <c r="H324" s="130">
        <f t="shared" si="1"/>
        <v>6.136515</v>
      </c>
    </row>
    <row r="325" ht="15.75" customHeight="1">
      <c r="A325" s="130" t="s">
        <v>708</v>
      </c>
      <c r="B325" s="130" t="s">
        <v>709</v>
      </c>
      <c r="C325" s="130">
        <v>25.0</v>
      </c>
      <c r="D325" s="71">
        <v>5.57865</v>
      </c>
      <c r="F325" s="130" t="s">
        <v>561</v>
      </c>
      <c r="G325" s="169" t="s">
        <v>137</v>
      </c>
      <c r="H325" s="130">
        <f t="shared" si="1"/>
        <v>6.136515</v>
      </c>
    </row>
    <row r="326" ht="15.75" customHeight="1">
      <c r="A326" s="130" t="s">
        <v>710</v>
      </c>
      <c r="B326" s="130" t="s">
        <v>711</v>
      </c>
      <c r="C326" s="130">
        <v>25.0</v>
      </c>
      <c r="D326" s="71">
        <v>5.57865</v>
      </c>
      <c r="F326" s="130" t="s">
        <v>561</v>
      </c>
      <c r="G326" s="169" t="s">
        <v>137</v>
      </c>
      <c r="H326" s="130">
        <f t="shared" si="1"/>
        <v>6.136515</v>
      </c>
    </row>
    <row r="327" ht="15.75" customHeight="1">
      <c r="A327" s="130" t="s">
        <v>712</v>
      </c>
      <c r="B327" s="130" t="s">
        <v>713</v>
      </c>
      <c r="C327" s="130">
        <v>25.0</v>
      </c>
      <c r="D327" s="71">
        <v>5.139749999999999</v>
      </c>
      <c r="F327" s="130" t="s">
        <v>561</v>
      </c>
      <c r="G327" s="169" t="s">
        <v>137</v>
      </c>
      <c r="H327" s="130">
        <f t="shared" si="1"/>
        <v>5.653725</v>
      </c>
    </row>
    <row r="328" ht="15.75" customHeight="1">
      <c r="A328" s="130" t="s">
        <v>714</v>
      </c>
      <c r="B328" s="130" t="s">
        <v>715</v>
      </c>
      <c r="C328" s="130">
        <v>25.0</v>
      </c>
      <c r="D328" s="71">
        <v>5.57865</v>
      </c>
      <c r="F328" s="130" t="s">
        <v>561</v>
      </c>
      <c r="G328" s="169" t="s">
        <v>137</v>
      </c>
      <c r="H328" s="130">
        <f t="shared" si="1"/>
        <v>6.136515</v>
      </c>
    </row>
    <row r="329" ht="15.75" customHeight="1">
      <c r="A329" s="130" t="s">
        <v>716</v>
      </c>
      <c r="B329" s="130" t="s">
        <v>717</v>
      </c>
      <c r="C329" s="130">
        <v>25.0</v>
      </c>
      <c r="D329" s="71">
        <v>6.43335</v>
      </c>
      <c r="F329" s="130" t="s">
        <v>561</v>
      </c>
      <c r="G329" s="169" t="s">
        <v>137</v>
      </c>
      <c r="H329" s="130">
        <f t="shared" si="1"/>
        <v>7.076685</v>
      </c>
    </row>
    <row r="330" ht="15.75" customHeight="1">
      <c r="A330" s="130" t="s">
        <v>718</v>
      </c>
      <c r="B330" s="130" t="s">
        <v>719</v>
      </c>
      <c r="C330" s="130">
        <v>25.0</v>
      </c>
      <c r="D330" s="71">
        <v>6.43335</v>
      </c>
      <c r="F330" s="130" t="s">
        <v>561</v>
      </c>
      <c r="G330" s="169" t="s">
        <v>137</v>
      </c>
      <c r="H330" s="130">
        <f t="shared" si="1"/>
        <v>7.076685</v>
      </c>
    </row>
    <row r="331" ht="15.75" customHeight="1">
      <c r="A331" s="130" t="s">
        <v>720</v>
      </c>
      <c r="B331" s="130" t="s">
        <v>721</v>
      </c>
      <c r="C331" s="130">
        <v>25.0</v>
      </c>
      <c r="D331" s="71">
        <v>5.139749999999999</v>
      </c>
      <c r="F331" s="130" t="s">
        <v>561</v>
      </c>
      <c r="G331" s="169" t="s">
        <v>137</v>
      </c>
      <c r="H331" s="130">
        <f t="shared" si="1"/>
        <v>5.653725</v>
      </c>
    </row>
    <row r="332" ht="15.75" customHeight="1">
      <c r="A332" s="130" t="s">
        <v>722</v>
      </c>
      <c r="B332" s="130" t="s">
        <v>723</v>
      </c>
      <c r="C332" s="130">
        <v>25.0</v>
      </c>
      <c r="D332" s="71">
        <v>5.139749999999999</v>
      </c>
      <c r="F332" s="130" t="s">
        <v>561</v>
      </c>
      <c r="G332" s="169" t="s">
        <v>137</v>
      </c>
      <c r="H332" s="130">
        <f t="shared" si="1"/>
        <v>5.653725</v>
      </c>
    </row>
    <row r="333" ht="15.75" customHeight="1">
      <c r="A333" s="130" t="s">
        <v>724</v>
      </c>
      <c r="B333" s="130" t="s">
        <v>725</v>
      </c>
      <c r="C333" s="130">
        <v>25.0</v>
      </c>
      <c r="D333" s="71">
        <v>6.43335</v>
      </c>
      <c r="F333" s="130" t="s">
        <v>561</v>
      </c>
      <c r="G333" s="169" t="s">
        <v>137</v>
      </c>
      <c r="H333" s="130">
        <f t="shared" si="1"/>
        <v>7.076685</v>
      </c>
    </row>
    <row r="334" ht="15.75" customHeight="1">
      <c r="A334" s="130" t="s">
        <v>726</v>
      </c>
      <c r="B334" s="130" t="s">
        <v>727</v>
      </c>
      <c r="C334" s="130">
        <v>25.0</v>
      </c>
      <c r="D334" s="71">
        <v>5.57865</v>
      </c>
      <c r="F334" s="130" t="s">
        <v>561</v>
      </c>
      <c r="G334" s="169" t="s">
        <v>137</v>
      </c>
      <c r="H334" s="130">
        <f t="shared" si="1"/>
        <v>6.136515</v>
      </c>
    </row>
    <row r="335" ht="15.75" customHeight="1">
      <c r="A335" s="130" t="s">
        <v>728</v>
      </c>
      <c r="B335" s="130" t="s">
        <v>729</v>
      </c>
      <c r="C335" s="130">
        <v>25.0</v>
      </c>
      <c r="D335" s="71">
        <v>8.905050000000001</v>
      </c>
      <c r="F335" s="130" t="s">
        <v>561</v>
      </c>
      <c r="G335" s="169" t="s">
        <v>137</v>
      </c>
      <c r="H335" s="130">
        <f t="shared" si="1"/>
        <v>9.795555</v>
      </c>
    </row>
    <row r="336" ht="15.75" customHeight="1">
      <c r="A336" s="130" t="s">
        <v>730</v>
      </c>
      <c r="B336" s="130" t="s">
        <v>731</v>
      </c>
      <c r="C336" s="130">
        <v>25.0</v>
      </c>
      <c r="D336" s="71">
        <v>8.905050000000001</v>
      </c>
      <c r="F336" s="130" t="s">
        <v>561</v>
      </c>
      <c r="G336" s="169" t="s">
        <v>137</v>
      </c>
      <c r="H336" s="130">
        <f t="shared" si="1"/>
        <v>9.795555</v>
      </c>
    </row>
    <row r="337" ht="15.75" customHeight="1">
      <c r="A337" s="130" t="s">
        <v>732</v>
      </c>
      <c r="B337" s="130" t="s">
        <v>733</v>
      </c>
      <c r="C337" s="130">
        <v>25.0</v>
      </c>
      <c r="D337" s="71">
        <v>31.10415</v>
      </c>
      <c r="F337" s="130" t="s">
        <v>561</v>
      </c>
      <c r="G337" s="169" t="s">
        <v>137</v>
      </c>
      <c r="H337" s="130">
        <f t="shared" si="1"/>
        <v>34.214565</v>
      </c>
    </row>
    <row r="338" ht="15.75" customHeight="1">
      <c r="A338" s="130" t="s">
        <v>734</v>
      </c>
      <c r="B338" s="130" t="s">
        <v>735</v>
      </c>
      <c r="C338" s="130">
        <v>25.0</v>
      </c>
      <c r="D338" s="71">
        <v>31.10415</v>
      </c>
      <c r="F338" s="130" t="s">
        <v>561</v>
      </c>
      <c r="G338" s="169" t="s">
        <v>137</v>
      </c>
      <c r="H338" s="130">
        <f t="shared" si="1"/>
        <v>34.214565</v>
      </c>
    </row>
    <row r="339" ht="15.75" customHeight="1">
      <c r="A339" s="130" t="s">
        <v>736</v>
      </c>
      <c r="B339" s="130" t="s">
        <v>737</v>
      </c>
      <c r="C339" s="130">
        <v>25.0</v>
      </c>
      <c r="D339" s="71">
        <v>8.02725</v>
      </c>
      <c r="F339" s="130" t="s">
        <v>561</v>
      </c>
      <c r="G339" s="169" t="s">
        <v>137</v>
      </c>
      <c r="H339" s="130">
        <f t="shared" si="1"/>
        <v>8.829975</v>
      </c>
    </row>
    <row r="340" ht="15.75" customHeight="1">
      <c r="A340" s="130" t="s">
        <v>738</v>
      </c>
      <c r="B340" s="130" t="s">
        <v>739</v>
      </c>
      <c r="C340" s="130">
        <v>25.0</v>
      </c>
      <c r="D340" s="71">
        <v>6.7452000000000005</v>
      </c>
      <c r="F340" s="130" t="s">
        <v>561</v>
      </c>
      <c r="G340" s="169" t="s">
        <v>137</v>
      </c>
      <c r="H340" s="130">
        <f t="shared" si="1"/>
        <v>7.41972</v>
      </c>
    </row>
    <row r="341" ht="15.75" customHeight="1">
      <c r="A341" s="130" t="s">
        <v>740</v>
      </c>
      <c r="B341" s="130" t="s">
        <v>741</v>
      </c>
      <c r="C341" s="130">
        <v>25.0</v>
      </c>
      <c r="D341" s="71">
        <v>9.182250000000002</v>
      </c>
      <c r="F341" s="130" t="s">
        <v>561</v>
      </c>
      <c r="G341" s="169" t="s">
        <v>137</v>
      </c>
      <c r="H341" s="130">
        <f t="shared" si="1"/>
        <v>10.100475</v>
      </c>
    </row>
    <row r="342" ht="15.75" customHeight="1">
      <c r="A342" s="130" t="s">
        <v>742</v>
      </c>
      <c r="B342" s="130" t="s">
        <v>743</v>
      </c>
      <c r="C342" s="130">
        <v>25.0</v>
      </c>
      <c r="D342" s="71">
        <v>9.182250000000002</v>
      </c>
      <c r="F342" s="130" t="s">
        <v>561</v>
      </c>
      <c r="G342" s="169" t="s">
        <v>137</v>
      </c>
      <c r="H342" s="130">
        <f t="shared" si="1"/>
        <v>10.100475</v>
      </c>
    </row>
    <row r="343" ht="15.75" customHeight="1">
      <c r="A343" s="130" t="s">
        <v>744</v>
      </c>
      <c r="B343" s="130" t="s">
        <v>745</v>
      </c>
      <c r="C343" s="130">
        <v>25.0</v>
      </c>
      <c r="D343" s="71">
        <v>6.7452000000000005</v>
      </c>
      <c r="F343" s="130" t="s">
        <v>561</v>
      </c>
      <c r="G343" s="169" t="s">
        <v>137</v>
      </c>
      <c r="H343" s="130">
        <f t="shared" si="1"/>
        <v>7.41972</v>
      </c>
    </row>
    <row r="344" ht="15.75" customHeight="1">
      <c r="A344" s="130" t="s">
        <v>746</v>
      </c>
      <c r="B344" s="130" t="s">
        <v>747</v>
      </c>
      <c r="C344" s="130">
        <v>25.0</v>
      </c>
      <c r="D344" s="71">
        <v>6.7452000000000005</v>
      </c>
      <c r="F344" s="130" t="s">
        <v>561</v>
      </c>
      <c r="G344" s="169" t="s">
        <v>137</v>
      </c>
      <c r="H344" s="130">
        <f t="shared" si="1"/>
        <v>7.41972</v>
      </c>
    </row>
    <row r="345" ht="15.75" customHeight="1">
      <c r="A345" s="130" t="s">
        <v>748</v>
      </c>
      <c r="B345" s="130" t="s">
        <v>749</v>
      </c>
      <c r="C345" s="130">
        <v>25.0</v>
      </c>
      <c r="D345" s="71">
        <v>8.02725</v>
      </c>
      <c r="F345" s="130" t="s">
        <v>561</v>
      </c>
      <c r="G345" s="169" t="s">
        <v>137</v>
      </c>
      <c r="H345" s="130">
        <f t="shared" si="1"/>
        <v>8.829975</v>
      </c>
    </row>
    <row r="346" ht="15.75" customHeight="1">
      <c r="A346" s="130" t="s">
        <v>750</v>
      </c>
      <c r="B346" s="130" t="s">
        <v>751</v>
      </c>
      <c r="C346" s="130">
        <v>25.0</v>
      </c>
      <c r="D346" s="71">
        <v>6.7452000000000005</v>
      </c>
      <c r="F346" s="130" t="s">
        <v>561</v>
      </c>
      <c r="G346" s="169" t="s">
        <v>137</v>
      </c>
      <c r="H346" s="130">
        <f t="shared" si="1"/>
        <v>7.41972</v>
      </c>
    </row>
    <row r="347" ht="15.75" customHeight="1">
      <c r="A347" s="130" t="s">
        <v>752</v>
      </c>
      <c r="B347" s="130" t="s">
        <v>753</v>
      </c>
      <c r="C347" s="130">
        <v>25.0</v>
      </c>
      <c r="D347" s="71">
        <v>6.7452000000000005</v>
      </c>
      <c r="F347" s="130" t="s">
        <v>561</v>
      </c>
      <c r="G347" s="169" t="s">
        <v>137</v>
      </c>
      <c r="H347" s="130">
        <f t="shared" si="1"/>
        <v>7.41972</v>
      </c>
    </row>
    <row r="348" ht="15.75" customHeight="1">
      <c r="A348" s="130" t="s">
        <v>754</v>
      </c>
      <c r="B348" s="130" t="s">
        <v>755</v>
      </c>
      <c r="C348" s="130">
        <v>25.0</v>
      </c>
      <c r="D348" s="71">
        <v>8.02725</v>
      </c>
      <c r="F348" s="130" t="s">
        <v>561</v>
      </c>
      <c r="G348" s="169" t="s">
        <v>137</v>
      </c>
      <c r="H348" s="130">
        <f t="shared" si="1"/>
        <v>8.829975</v>
      </c>
    </row>
    <row r="349" ht="15.75" customHeight="1">
      <c r="A349" s="130" t="s">
        <v>756</v>
      </c>
      <c r="B349" s="130" t="s">
        <v>757</v>
      </c>
      <c r="C349" s="130">
        <v>25.0</v>
      </c>
      <c r="D349" s="71">
        <v>13.2132</v>
      </c>
      <c r="F349" s="130" t="s">
        <v>561</v>
      </c>
      <c r="G349" s="169" t="s">
        <v>137</v>
      </c>
      <c r="H349" s="130">
        <f t="shared" si="1"/>
        <v>14.53452</v>
      </c>
    </row>
    <row r="350" ht="15.75" customHeight="1">
      <c r="A350" s="130" t="s">
        <v>758</v>
      </c>
      <c r="B350" s="130" t="s">
        <v>759</v>
      </c>
      <c r="C350" s="130">
        <v>25.0</v>
      </c>
      <c r="D350" s="71">
        <v>9.182250000000002</v>
      </c>
      <c r="F350" s="130" t="s">
        <v>561</v>
      </c>
      <c r="G350" s="169" t="s">
        <v>137</v>
      </c>
      <c r="H350" s="130">
        <f t="shared" si="1"/>
        <v>10.100475</v>
      </c>
    </row>
    <row r="351" ht="15.75" customHeight="1">
      <c r="A351" s="130" t="s">
        <v>760</v>
      </c>
      <c r="B351" s="130" t="s">
        <v>761</v>
      </c>
      <c r="C351" s="130">
        <v>25.0</v>
      </c>
      <c r="D351" s="71">
        <v>32.420849999999994</v>
      </c>
      <c r="F351" s="130" t="s">
        <v>561</v>
      </c>
      <c r="G351" s="169" t="s">
        <v>137</v>
      </c>
      <c r="H351" s="130">
        <f t="shared" si="1"/>
        <v>35.662935</v>
      </c>
    </row>
    <row r="352" ht="15.75" customHeight="1">
      <c r="A352" s="130" t="s">
        <v>762</v>
      </c>
      <c r="B352" s="130" t="s">
        <v>763</v>
      </c>
      <c r="C352" s="130">
        <v>25.0</v>
      </c>
      <c r="D352" s="71">
        <v>32.420849999999994</v>
      </c>
      <c r="F352" s="130" t="s">
        <v>561</v>
      </c>
      <c r="G352" s="169" t="s">
        <v>137</v>
      </c>
      <c r="H352" s="130">
        <f t="shared" si="1"/>
        <v>35.662935</v>
      </c>
    </row>
    <row r="353" ht="15.75" customHeight="1">
      <c r="A353" s="130" t="s">
        <v>764</v>
      </c>
      <c r="B353" s="130" t="s">
        <v>765</v>
      </c>
      <c r="C353" s="130">
        <v>25.0</v>
      </c>
      <c r="D353" s="71">
        <v>32.420849999999994</v>
      </c>
      <c r="F353" s="130" t="s">
        <v>561</v>
      </c>
      <c r="G353" s="169" t="s">
        <v>137</v>
      </c>
      <c r="H353" s="130">
        <f t="shared" si="1"/>
        <v>35.662935</v>
      </c>
    </row>
    <row r="354" ht="15.75" customHeight="1">
      <c r="A354" s="130" t="s">
        <v>766</v>
      </c>
      <c r="B354" s="130" t="s">
        <v>767</v>
      </c>
      <c r="C354" s="130">
        <v>25.0</v>
      </c>
      <c r="D354" s="71">
        <v>32.420849999999994</v>
      </c>
      <c r="F354" s="130" t="s">
        <v>561</v>
      </c>
      <c r="G354" s="169" t="s">
        <v>137</v>
      </c>
      <c r="H354" s="130">
        <f t="shared" si="1"/>
        <v>35.662935</v>
      </c>
    </row>
    <row r="355" ht="15.75" customHeight="1">
      <c r="A355" s="130" t="s">
        <v>768</v>
      </c>
      <c r="B355" s="130" t="s">
        <v>769</v>
      </c>
      <c r="C355" s="130">
        <v>25.0</v>
      </c>
      <c r="D355" s="71">
        <v>31.031385</v>
      </c>
      <c r="F355" s="130" t="s">
        <v>561</v>
      </c>
      <c r="G355" s="169" t="s">
        <v>137</v>
      </c>
      <c r="H355" s="130">
        <f t="shared" si="1"/>
        <v>34.1345235</v>
      </c>
    </row>
    <row r="356" ht="15.75" customHeight="1">
      <c r="A356" s="130" t="s">
        <v>770</v>
      </c>
      <c r="B356" s="130" t="s">
        <v>771</v>
      </c>
      <c r="C356" s="130">
        <v>25.0</v>
      </c>
      <c r="D356" s="71">
        <v>31.031385</v>
      </c>
      <c r="F356" s="130" t="s">
        <v>561</v>
      </c>
      <c r="G356" s="169" t="s">
        <v>137</v>
      </c>
      <c r="H356" s="130">
        <f t="shared" si="1"/>
        <v>34.1345235</v>
      </c>
    </row>
    <row r="357" ht="15.75" customHeight="1">
      <c r="A357" s="130" t="s">
        <v>772</v>
      </c>
      <c r="B357" s="130" t="s">
        <v>773</v>
      </c>
      <c r="C357" s="130">
        <v>25.0</v>
      </c>
      <c r="D357" s="71">
        <v>31.031385</v>
      </c>
      <c r="F357" s="130" t="s">
        <v>561</v>
      </c>
      <c r="G357" s="169" t="s">
        <v>137</v>
      </c>
      <c r="H357" s="130">
        <f t="shared" si="1"/>
        <v>34.1345235</v>
      </c>
    </row>
    <row r="358" ht="15.75" customHeight="1">
      <c r="A358" s="130" t="s">
        <v>774</v>
      </c>
      <c r="B358" s="130" t="s">
        <v>775</v>
      </c>
      <c r="C358" s="130">
        <v>25.0</v>
      </c>
      <c r="D358" s="71">
        <v>31.031385</v>
      </c>
      <c r="F358" s="130" t="s">
        <v>561</v>
      </c>
      <c r="G358" s="169" t="s">
        <v>137</v>
      </c>
      <c r="H358" s="130">
        <f t="shared" si="1"/>
        <v>34.1345235</v>
      </c>
    </row>
    <row r="359" ht="15.75" customHeight="1">
      <c r="A359" s="130" t="s">
        <v>776</v>
      </c>
      <c r="B359" s="130" t="s">
        <v>777</v>
      </c>
      <c r="C359" s="130">
        <v>25.0</v>
      </c>
      <c r="D359" s="71">
        <v>31.031385</v>
      </c>
      <c r="F359" s="130" t="s">
        <v>561</v>
      </c>
      <c r="G359" s="169" t="s">
        <v>137</v>
      </c>
      <c r="H359" s="130">
        <f t="shared" si="1"/>
        <v>34.1345235</v>
      </c>
    </row>
    <row r="360" ht="15.75" customHeight="1">
      <c r="A360" s="130" t="s">
        <v>778</v>
      </c>
      <c r="B360" s="130" t="s">
        <v>779</v>
      </c>
      <c r="C360" s="130">
        <v>25.0</v>
      </c>
      <c r="D360" s="71">
        <v>31.031385</v>
      </c>
      <c r="F360" s="130" t="s">
        <v>561</v>
      </c>
      <c r="G360" s="169" t="s">
        <v>137</v>
      </c>
      <c r="H360" s="130">
        <f t="shared" si="1"/>
        <v>34.1345235</v>
      </c>
    </row>
    <row r="361" ht="15.75" customHeight="1">
      <c r="A361" s="130" t="s">
        <v>780</v>
      </c>
      <c r="B361" s="130" t="s">
        <v>781</v>
      </c>
      <c r="C361" s="130">
        <v>25.0</v>
      </c>
      <c r="D361" s="71">
        <v>31.031385</v>
      </c>
      <c r="F361" s="130" t="s">
        <v>561</v>
      </c>
      <c r="G361" s="169" t="s">
        <v>137</v>
      </c>
      <c r="H361" s="130">
        <f t="shared" si="1"/>
        <v>34.1345235</v>
      </c>
    </row>
    <row r="362" ht="15.75" customHeight="1">
      <c r="A362" s="130" t="s">
        <v>782</v>
      </c>
      <c r="B362" s="130" t="s">
        <v>783</v>
      </c>
      <c r="C362" s="130">
        <v>25.0</v>
      </c>
      <c r="D362" s="71">
        <v>31.031385</v>
      </c>
      <c r="F362" s="130" t="s">
        <v>561</v>
      </c>
      <c r="G362" s="169" t="s">
        <v>137</v>
      </c>
      <c r="H362" s="130">
        <f t="shared" si="1"/>
        <v>34.1345235</v>
      </c>
    </row>
    <row r="363" ht="15.75" customHeight="1">
      <c r="A363" s="130" t="s">
        <v>784</v>
      </c>
      <c r="B363" s="130" t="s">
        <v>785</v>
      </c>
      <c r="C363" s="130">
        <v>1.0</v>
      </c>
      <c r="D363" s="71">
        <v>17.735024999999997</v>
      </c>
      <c r="F363" s="130" t="s">
        <v>561</v>
      </c>
      <c r="G363" s="169" t="s">
        <v>137</v>
      </c>
      <c r="H363" s="130">
        <f t="shared" si="1"/>
        <v>19.5085275</v>
      </c>
    </row>
    <row r="364" ht="15.75" customHeight="1">
      <c r="A364" s="130" t="s">
        <v>786</v>
      </c>
      <c r="B364" s="130" t="s">
        <v>787</v>
      </c>
      <c r="C364" s="130">
        <v>1.0</v>
      </c>
      <c r="D364" s="71">
        <v>15.66708</v>
      </c>
      <c r="F364" s="130" t="s">
        <v>561</v>
      </c>
      <c r="G364" s="169" t="s">
        <v>137</v>
      </c>
      <c r="H364" s="130">
        <f t="shared" si="1"/>
        <v>17.233788</v>
      </c>
    </row>
    <row r="365" ht="15.75" customHeight="1">
      <c r="A365" s="130" t="s">
        <v>788</v>
      </c>
      <c r="B365" s="130" t="s">
        <v>789</v>
      </c>
      <c r="C365" s="130">
        <v>1.0</v>
      </c>
      <c r="D365" s="71">
        <v>15.66708</v>
      </c>
      <c r="F365" s="130" t="s">
        <v>561</v>
      </c>
      <c r="G365" s="169" t="s">
        <v>137</v>
      </c>
      <c r="H365" s="130">
        <f t="shared" si="1"/>
        <v>17.233788</v>
      </c>
    </row>
    <row r="366" ht="15.75" customHeight="1">
      <c r="A366" s="130" t="s">
        <v>790</v>
      </c>
      <c r="B366" s="130" t="s">
        <v>791</v>
      </c>
      <c r="C366" s="130">
        <v>1.0</v>
      </c>
      <c r="D366" s="71">
        <v>15.66708</v>
      </c>
      <c r="F366" s="130" t="s">
        <v>561</v>
      </c>
      <c r="G366" s="169" t="s">
        <v>137</v>
      </c>
      <c r="H366" s="130">
        <f t="shared" si="1"/>
        <v>17.233788</v>
      </c>
    </row>
    <row r="367" ht="15.75" customHeight="1">
      <c r="A367" s="130" t="s">
        <v>792</v>
      </c>
      <c r="B367" s="130" t="s">
        <v>793</v>
      </c>
      <c r="C367" s="130">
        <v>1.0</v>
      </c>
      <c r="D367" s="71">
        <v>15.66708</v>
      </c>
      <c r="F367" s="130" t="s">
        <v>561</v>
      </c>
      <c r="G367" s="169" t="s">
        <v>137</v>
      </c>
      <c r="H367" s="130">
        <f t="shared" si="1"/>
        <v>17.233788</v>
      </c>
    </row>
    <row r="368" ht="15.75" customHeight="1">
      <c r="A368" s="130" t="s">
        <v>794</v>
      </c>
      <c r="B368" s="130" t="s">
        <v>795</v>
      </c>
      <c r="C368" s="130">
        <v>1.0</v>
      </c>
      <c r="D368" s="71">
        <v>15.66708</v>
      </c>
      <c r="F368" s="130" t="s">
        <v>561</v>
      </c>
      <c r="G368" s="169" t="s">
        <v>137</v>
      </c>
      <c r="H368" s="130">
        <f t="shared" si="1"/>
        <v>17.233788</v>
      </c>
    </row>
    <row r="369" ht="15.75" customHeight="1">
      <c r="A369" s="130" t="s">
        <v>796</v>
      </c>
      <c r="B369" s="130" t="s">
        <v>797</v>
      </c>
      <c r="C369" s="130">
        <v>1.0</v>
      </c>
      <c r="D369" s="71">
        <v>16.07793</v>
      </c>
      <c r="F369" s="130" t="s">
        <v>561</v>
      </c>
      <c r="G369" s="169" t="s">
        <v>137</v>
      </c>
      <c r="H369" s="130">
        <f t="shared" si="1"/>
        <v>17.685723</v>
      </c>
    </row>
    <row r="370" ht="15.75" customHeight="1">
      <c r="A370" s="130" t="s">
        <v>798</v>
      </c>
      <c r="B370" s="130" t="s">
        <v>799</v>
      </c>
      <c r="C370" s="130">
        <v>1.0</v>
      </c>
      <c r="D370" s="71">
        <v>15.66708</v>
      </c>
      <c r="F370" s="130" t="s">
        <v>561</v>
      </c>
      <c r="G370" s="169" t="s">
        <v>137</v>
      </c>
      <c r="H370" s="130">
        <f t="shared" si="1"/>
        <v>17.233788</v>
      </c>
    </row>
    <row r="371" ht="15.75" customHeight="1">
      <c r="A371" s="130" t="s">
        <v>800</v>
      </c>
      <c r="B371" s="130" t="s">
        <v>801</v>
      </c>
      <c r="C371" s="130">
        <v>1.0</v>
      </c>
      <c r="D371" s="71">
        <v>15.66708</v>
      </c>
      <c r="F371" s="130" t="s">
        <v>561</v>
      </c>
      <c r="G371" s="169" t="s">
        <v>137</v>
      </c>
      <c r="H371" s="130">
        <f t="shared" si="1"/>
        <v>17.233788</v>
      </c>
    </row>
    <row r="372" ht="15.75" customHeight="1">
      <c r="A372" s="130" t="s">
        <v>802</v>
      </c>
      <c r="B372" s="130" t="s">
        <v>803</v>
      </c>
      <c r="C372" s="130">
        <v>1.0</v>
      </c>
      <c r="D372" s="71">
        <v>21.131384999999998</v>
      </c>
      <c r="F372" s="130" t="s">
        <v>561</v>
      </c>
      <c r="G372" s="169" t="s">
        <v>137</v>
      </c>
      <c r="H372" s="130">
        <f t="shared" si="1"/>
        <v>23.2445235</v>
      </c>
    </row>
    <row r="373" ht="15.75" customHeight="1">
      <c r="A373" s="130" t="s">
        <v>804</v>
      </c>
      <c r="B373" s="130" t="s">
        <v>805</v>
      </c>
      <c r="C373" s="130">
        <v>1.0</v>
      </c>
      <c r="D373" s="71">
        <v>21.131384999999998</v>
      </c>
      <c r="F373" s="130" t="s">
        <v>561</v>
      </c>
      <c r="G373" s="169" t="s">
        <v>137</v>
      </c>
      <c r="H373" s="130">
        <f t="shared" si="1"/>
        <v>23.2445235</v>
      </c>
    </row>
    <row r="374" ht="15.75" customHeight="1">
      <c r="A374" s="130" t="s">
        <v>806</v>
      </c>
      <c r="B374" s="130" t="s">
        <v>807</v>
      </c>
      <c r="C374" s="130">
        <v>1.0</v>
      </c>
      <c r="D374" s="71">
        <v>21.131384999999998</v>
      </c>
      <c r="F374" s="130" t="s">
        <v>561</v>
      </c>
      <c r="G374" s="169" t="s">
        <v>137</v>
      </c>
      <c r="H374" s="130">
        <f t="shared" si="1"/>
        <v>23.2445235</v>
      </c>
    </row>
    <row r="375" ht="15.75" customHeight="1">
      <c r="A375" s="130" t="s">
        <v>808</v>
      </c>
      <c r="B375" s="130" t="s">
        <v>809</v>
      </c>
      <c r="C375" s="130">
        <v>1.0</v>
      </c>
      <c r="D375" s="71">
        <v>21.131384999999998</v>
      </c>
      <c r="F375" s="130" t="s">
        <v>561</v>
      </c>
      <c r="G375" s="169" t="s">
        <v>137</v>
      </c>
      <c r="H375" s="130">
        <f t="shared" si="1"/>
        <v>23.2445235</v>
      </c>
    </row>
    <row r="376" ht="15.75" customHeight="1">
      <c r="A376" s="130" t="s">
        <v>810</v>
      </c>
      <c r="B376" s="130" t="s">
        <v>811</v>
      </c>
      <c r="C376" s="130">
        <v>1.0</v>
      </c>
      <c r="D376" s="71">
        <v>26.664000000000005</v>
      </c>
      <c r="F376" s="130" t="s">
        <v>561</v>
      </c>
      <c r="G376" s="169" t="s">
        <v>137</v>
      </c>
      <c r="H376" s="130">
        <f t="shared" si="1"/>
        <v>29.3304</v>
      </c>
    </row>
    <row r="377" ht="15.75" customHeight="1">
      <c r="A377" s="130" t="s">
        <v>812</v>
      </c>
      <c r="B377" s="130" t="s">
        <v>813</v>
      </c>
      <c r="C377" s="130">
        <v>1.0</v>
      </c>
      <c r="D377" s="71">
        <v>26.664000000000005</v>
      </c>
      <c r="F377" s="130" t="s">
        <v>561</v>
      </c>
      <c r="G377" s="169" t="s">
        <v>137</v>
      </c>
      <c r="H377" s="130">
        <f t="shared" si="1"/>
        <v>29.3304</v>
      </c>
    </row>
    <row r="378" ht="15.75" customHeight="1">
      <c r="A378" s="130" t="s">
        <v>814</v>
      </c>
      <c r="B378" s="130" t="s">
        <v>815</v>
      </c>
      <c r="C378" s="130">
        <v>1.0</v>
      </c>
      <c r="D378" s="71">
        <v>26.664000000000005</v>
      </c>
      <c r="F378" s="130" t="s">
        <v>561</v>
      </c>
      <c r="G378" s="169" t="s">
        <v>137</v>
      </c>
      <c r="H378" s="130">
        <f t="shared" si="1"/>
        <v>29.3304</v>
      </c>
    </row>
    <row r="379" ht="15.75" customHeight="1">
      <c r="A379" s="130" t="s">
        <v>816</v>
      </c>
      <c r="B379" s="130" t="s">
        <v>817</v>
      </c>
      <c r="C379" s="130">
        <v>1.0</v>
      </c>
      <c r="D379" s="71">
        <v>26.664000000000005</v>
      </c>
      <c r="F379" s="130" t="s">
        <v>561</v>
      </c>
      <c r="G379" s="169" t="s">
        <v>137</v>
      </c>
      <c r="H379" s="130">
        <f t="shared" si="1"/>
        <v>29.3304</v>
      </c>
    </row>
    <row r="380" ht="15.75" customHeight="1">
      <c r="A380" s="130" t="s">
        <v>818</v>
      </c>
      <c r="B380" s="130" t="s">
        <v>819</v>
      </c>
      <c r="C380" s="130">
        <v>1.0</v>
      </c>
      <c r="D380" s="71">
        <v>26.664000000000005</v>
      </c>
      <c r="F380" s="130" t="s">
        <v>561</v>
      </c>
      <c r="G380" s="169" t="s">
        <v>137</v>
      </c>
      <c r="H380" s="130">
        <f t="shared" si="1"/>
        <v>29.3304</v>
      </c>
    </row>
    <row r="381" ht="15.75" customHeight="1">
      <c r="A381" s="130" t="s">
        <v>820</v>
      </c>
      <c r="B381" s="130" t="s">
        <v>821</v>
      </c>
      <c r="C381" s="130">
        <v>1.0</v>
      </c>
      <c r="D381" s="71">
        <v>26.664000000000005</v>
      </c>
      <c r="F381" s="130" t="s">
        <v>561</v>
      </c>
      <c r="G381" s="169" t="s">
        <v>137</v>
      </c>
      <c r="H381" s="130">
        <f t="shared" si="1"/>
        <v>29.3304</v>
      </c>
    </row>
    <row r="382" ht="15.75" customHeight="1">
      <c r="A382" s="130" t="s">
        <v>822</v>
      </c>
      <c r="B382" s="130" t="s">
        <v>823</v>
      </c>
      <c r="C382" s="130">
        <v>1.0</v>
      </c>
      <c r="D382" s="71">
        <v>26.664000000000005</v>
      </c>
      <c r="F382" s="130" t="s">
        <v>561</v>
      </c>
      <c r="G382" s="169" t="s">
        <v>137</v>
      </c>
      <c r="H382" s="130">
        <f t="shared" si="1"/>
        <v>29.3304</v>
      </c>
    </row>
    <row r="383" ht="15.75" customHeight="1">
      <c r="A383" s="130" t="s">
        <v>824</v>
      </c>
      <c r="B383" s="130" t="s">
        <v>825</v>
      </c>
      <c r="C383" s="130">
        <v>1.0</v>
      </c>
      <c r="D383" s="71">
        <v>26.664000000000005</v>
      </c>
      <c r="F383" s="130" t="s">
        <v>561</v>
      </c>
      <c r="G383" s="169" t="s">
        <v>137</v>
      </c>
      <c r="H383" s="130">
        <f t="shared" si="1"/>
        <v>29.3304</v>
      </c>
    </row>
    <row r="384" ht="15.75" customHeight="1">
      <c r="A384" s="130" t="s">
        <v>826</v>
      </c>
      <c r="B384" s="130" t="s">
        <v>827</v>
      </c>
      <c r="C384" s="130">
        <v>1.0</v>
      </c>
      <c r="D384" s="71">
        <v>26.664000000000005</v>
      </c>
      <c r="F384" s="130" t="s">
        <v>561</v>
      </c>
      <c r="G384" s="169" t="s">
        <v>137</v>
      </c>
      <c r="H384" s="130">
        <f t="shared" si="1"/>
        <v>29.3304</v>
      </c>
    </row>
    <row r="385" ht="15.75" customHeight="1">
      <c r="A385" s="130" t="s">
        <v>828</v>
      </c>
      <c r="B385" s="130" t="s">
        <v>829</v>
      </c>
      <c r="C385" s="130">
        <v>1.0</v>
      </c>
      <c r="D385" s="71">
        <v>26.664000000000005</v>
      </c>
      <c r="F385" s="130" t="s">
        <v>561</v>
      </c>
      <c r="G385" s="169" t="s">
        <v>137</v>
      </c>
      <c r="H385" s="130">
        <f t="shared" si="1"/>
        <v>29.3304</v>
      </c>
    </row>
    <row r="386" ht="15.75" customHeight="1">
      <c r="A386" s="130" t="s">
        <v>830</v>
      </c>
      <c r="B386" s="130" t="s">
        <v>831</v>
      </c>
      <c r="C386" s="130">
        <v>1.0</v>
      </c>
      <c r="D386" s="71">
        <v>26.664000000000005</v>
      </c>
      <c r="F386" s="130" t="s">
        <v>561</v>
      </c>
      <c r="G386" s="169" t="s">
        <v>137</v>
      </c>
      <c r="H386" s="130">
        <f t="shared" si="1"/>
        <v>29.3304</v>
      </c>
    </row>
    <row r="387" ht="15.75" customHeight="1">
      <c r="A387" s="130" t="s">
        <v>832</v>
      </c>
      <c r="B387" s="130" t="s">
        <v>833</v>
      </c>
      <c r="C387" s="130">
        <v>1.0</v>
      </c>
      <c r="D387" s="71">
        <v>32.802</v>
      </c>
      <c r="F387" s="130" t="s">
        <v>561</v>
      </c>
      <c r="G387" s="169" t="s">
        <v>137</v>
      </c>
      <c r="H387" s="130">
        <f t="shared" si="1"/>
        <v>36.0822</v>
      </c>
    </row>
    <row r="388" ht="15.75" customHeight="1">
      <c r="A388" s="130" t="s">
        <v>834</v>
      </c>
      <c r="B388" s="130" t="s">
        <v>835</v>
      </c>
      <c r="C388" s="130">
        <v>1.0</v>
      </c>
      <c r="D388" s="71">
        <v>32.802</v>
      </c>
      <c r="F388" s="130" t="s">
        <v>561</v>
      </c>
      <c r="G388" s="169" t="s">
        <v>137</v>
      </c>
      <c r="H388" s="130">
        <f t="shared" si="1"/>
        <v>36.0822</v>
      </c>
    </row>
    <row r="389" ht="15.75" customHeight="1">
      <c r="A389" s="130" t="s">
        <v>836</v>
      </c>
      <c r="B389" s="130" t="s">
        <v>837</v>
      </c>
      <c r="C389" s="130">
        <v>1.0</v>
      </c>
      <c r="D389" s="71">
        <v>32.802</v>
      </c>
      <c r="F389" s="130" t="s">
        <v>561</v>
      </c>
      <c r="G389" s="169" t="s">
        <v>137</v>
      </c>
      <c r="H389" s="130">
        <f t="shared" si="1"/>
        <v>36.0822</v>
      </c>
    </row>
    <row r="390" ht="15.75" customHeight="1">
      <c r="A390" s="130" t="s">
        <v>838</v>
      </c>
      <c r="B390" s="130" t="s">
        <v>839</v>
      </c>
      <c r="C390" s="130">
        <v>1.0</v>
      </c>
      <c r="D390" s="71">
        <v>32.802</v>
      </c>
      <c r="F390" s="130" t="s">
        <v>561</v>
      </c>
      <c r="G390" s="169" t="s">
        <v>137</v>
      </c>
      <c r="H390" s="130">
        <f t="shared" si="1"/>
        <v>36.0822</v>
      </c>
    </row>
    <row r="391" ht="15.75" customHeight="1">
      <c r="A391" s="130" t="s">
        <v>840</v>
      </c>
      <c r="B391" s="130" t="s">
        <v>841</v>
      </c>
      <c r="C391" s="130">
        <v>1.0</v>
      </c>
      <c r="D391" s="71">
        <v>32.802</v>
      </c>
      <c r="F391" s="130" t="s">
        <v>561</v>
      </c>
      <c r="G391" s="169" t="s">
        <v>137</v>
      </c>
      <c r="H391" s="130">
        <f t="shared" si="1"/>
        <v>36.0822</v>
      </c>
    </row>
    <row r="392" ht="15.75" customHeight="1">
      <c r="A392" s="130" t="s">
        <v>842</v>
      </c>
      <c r="B392" s="130" t="s">
        <v>835</v>
      </c>
      <c r="C392" s="130">
        <v>1.0</v>
      </c>
      <c r="D392" s="71">
        <v>32.802</v>
      </c>
      <c r="F392" s="130" t="s">
        <v>561</v>
      </c>
      <c r="G392" s="169" t="s">
        <v>137</v>
      </c>
      <c r="H392" s="130">
        <f t="shared" si="1"/>
        <v>36.0822</v>
      </c>
    </row>
    <row r="393" ht="15.75" customHeight="1">
      <c r="A393" s="130" t="s">
        <v>843</v>
      </c>
      <c r="B393" s="130" t="s">
        <v>844</v>
      </c>
      <c r="C393" s="130">
        <v>1.0</v>
      </c>
      <c r="D393" s="71">
        <v>32.802</v>
      </c>
      <c r="F393" s="130" t="s">
        <v>561</v>
      </c>
      <c r="G393" s="169" t="s">
        <v>137</v>
      </c>
      <c r="H393" s="130">
        <f t="shared" si="1"/>
        <v>36.0822</v>
      </c>
    </row>
    <row r="394" ht="15.75" customHeight="1">
      <c r="A394" s="130" t="s">
        <v>845</v>
      </c>
      <c r="B394" s="130" t="s">
        <v>846</v>
      </c>
      <c r="C394" s="130">
        <v>1.0</v>
      </c>
      <c r="D394" s="71">
        <v>32.802</v>
      </c>
      <c r="F394" s="130" t="s">
        <v>561</v>
      </c>
      <c r="G394" s="169" t="s">
        <v>137</v>
      </c>
      <c r="H394" s="130">
        <f t="shared" si="1"/>
        <v>36.0822</v>
      </c>
    </row>
    <row r="395" ht="15.75" customHeight="1">
      <c r="A395" s="130" t="s">
        <v>847</v>
      </c>
      <c r="B395" s="130" t="s">
        <v>848</v>
      </c>
      <c r="C395" s="130">
        <v>1.0</v>
      </c>
      <c r="D395" s="71">
        <v>32.802</v>
      </c>
      <c r="F395" s="130" t="s">
        <v>561</v>
      </c>
      <c r="G395" s="169" t="s">
        <v>137</v>
      </c>
      <c r="H395" s="130">
        <f t="shared" si="1"/>
        <v>36.0822</v>
      </c>
    </row>
    <row r="396" ht="15.75" customHeight="1">
      <c r="A396" s="130" t="s">
        <v>849</v>
      </c>
      <c r="B396" s="130" t="s">
        <v>850</v>
      </c>
      <c r="C396" s="130">
        <v>1.0</v>
      </c>
      <c r="D396" s="71">
        <v>32.802</v>
      </c>
      <c r="F396" s="130" t="s">
        <v>561</v>
      </c>
      <c r="G396" s="169" t="s">
        <v>137</v>
      </c>
      <c r="H396" s="130">
        <f t="shared" si="1"/>
        <v>36.0822</v>
      </c>
    </row>
    <row r="397" ht="15.75" customHeight="1">
      <c r="A397" s="130" t="s">
        <v>851</v>
      </c>
      <c r="B397" s="130" t="s">
        <v>833</v>
      </c>
      <c r="C397" s="130">
        <v>1.0</v>
      </c>
      <c r="D397" s="71">
        <v>47.25600000000001</v>
      </c>
      <c r="F397" s="130" t="s">
        <v>561</v>
      </c>
      <c r="G397" s="169" t="s">
        <v>137</v>
      </c>
      <c r="H397" s="130">
        <f t="shared" si="1"/>
        <v>51.9816</v>
      </c>
    </row>
    <row r="398" ht="15.75" customHeight="1">
      <c r="A398" s="130" t="s">
        <v>852</v>
      </c>
      <c r="B398" s="130" t="s">
        <v>853</v>
      </c>
      <c r="C398" s="130">
        <v>1.0</v>
      </c>
      <c r="D398" s="71">
        <v>47.25600000000001</v>
      </c>
      <c r="F398" s="130" t="s">
        <v>561</v>
      </c>
      <c r="G398" s="169" t="s">
        <v>137</v>
      </c>
      <c r="H398" s="130">
        <f t="shared" si="1"/>
        <v>51.9816</v>
      </c>
    </row>
    <row r="399" ht="15.75" customHeight="1">
      <c r="A399" s="130" t="s">
        <v>854</v>
      </c>
      <c r="B399" s="130" t="s">
        <v>835</v>
      </c>
      <c r="C399" s="130">
        <v>1.0</v>
      </c>
      <c r="D399" s="71">
        <v>47.25600000000001</v>
      </c>
      <c r="F399" s="130" t="s">
        <v>561</v>
      </c>
      <c r="G399" s="169" t="s">
        <v>137</v>
      </c>
      <c r="H399" s="130">
        <f t="shared" si="1"/>
        <v>51.9816</v>
      </c>
    </row>
    <row r="400" ht="15.75" customHeight="1">
      <c r="A400" s="130" t="s">
        <v>855</v>
      </c>
      <c r="B400" s="130" t="s">
        <v>837</v>
      </c>
      <c r="C400" s="130">
        <v>1.0</v>
      </c>
      <c r="D400" s="71">
        <v>47.25600000000001</v>
      </c>
      <c r="F400" s="130" t="s">
        <v>561</v>
      </c>
      <c r="G400" s="169" t="s">
        <v>137</v>
      </c>
      <c r="H400" s="130">
        <f t="shared" si="1"/>
        <v>51.9816</v>
      </c>
    </row>
    <row r="401" ht="15.75" customHeight="1">
      <c r="A401" s="130" t="s">
        <v>856</v>
      </c>
      <c r="B401" s="130" t="s">
        <v>857</v>
      </c>
      <c r="C401" s="130">
        <v>1.0</v>
      </c>
      <c r="D401" s="71">
        <v>47.25600000000001</v>
      </c>
      <c r="F401" s="130" t="s">
        <v>561</v>
      </c>
      <c r="G401" s="169" t="s">
        <v>137</v>
      </c>
      <c r="H401" s="130">
        <f t="shared" si="1"/>
        <v>51.9816</v>
      </c>
    </row>
    <row r="402" ht="15.75" customHeight="1">
      <c r="A402" s="130" t="s">
        <v>858</v>
      </c>
      <c r="B402" s="130" t="s">
        <v>839</v>
      </c>
      <c r="C402" s="130">
        <v>1.0</v>
      </c>
      <c r="D402" s="71">
        <v>47.25600000000001</v>
      </c>
      <c r="F402" s="130" t="s">
        <v>561</v>
      </c>
      <c r="G402" s="169" t="s">
        <v>137</v>
      </c>
      <c r="H402" s="130">
        <f t="shared" si="1"/>
        <v>51.9816</v>
      </c>
    </row>
    <row r="403" ht="15.75" customHeight="1">
      <c r="A403" s="130" t="s">
        <v>859</v>
      </c>
      <c r="B403" s="130" t="s">
        <v>844</v>
      </c>
      <c r="C403" s="130">
        <v>1.0</v>
      </c>
      <c r="D403" s="71">
        <v>47.25600000000001</v>
      </c>
      <c r="F403" s="130" t="s">
        <v>561</v>
      </c>
      <c r="G403" s="169" t="s">
        <v>137</v>
      </c>
      <c r="H403" s="130">
        <f t="shared" si="1"/>
        <v>51.9816</v>
      </c>
    </row>
    <row r="404" ht="15.75" customHeight="1">
      <c r="A404" s="130" t="s">
        <v>860</v>
      </c>
      <c r="B404" s="130" t="s">
        <v>861</v>
      </c>
      <c r="C404" s="130">
        <v>1.0</v>
      </c>
      <c r="D404" s="71">
        <v>47.25600000000001</v>
      </c>
      <c r="F404" s="130" t="s">
        <v>561</v>
      </c>
      <c r="G404" s="169" t="s">
        <v>137</v>
      </c>
      <c r="H404" s="130">
        <f t="shared" si="1"/>
        <v>51.9816</v>
      </c>
    </row>
    <row r="405" ht="15.75" customHeight="1">
      <c r="A405" s="130" t="s">
        <v>862</v>
      </c>
      <c r="B405" s="130" t="s">
        <v>863</v>
      </c>
      <c r="C405" s="130">
        <v>1.0</v>
      </c>
      <c r="D405" s="71">
        <v>47.25600000000001</v>
      </c>
      <c r="F405" s="130" t="s">
        <v>561</v>
      </c>
      <c r="G405" s="169" t="s">
        <v>137</v>
      </c>
      <c r="H405" s="130">
        <f t="shared" si="1"/>
        <v>51.9816</v>
      </c>
    </row>
    <row r="406" ht="15.75" customHeight="1">
      <c r="A406" s="130" t="s">
        <v>864</v>
      </c>
      <c r="B406" s="130" t="s">
        <v>865</v>
      </c>
      <c r="C406" s="130">
        <v>1.0</v>
      </c>
      <c r="D406" s="71">
        <v>47.25600000000001</v>
      </c>
      <c r="F406" s="130" t="s">
        <v>561</v>
      </c>
      <c r="G406" s="169" t="s">
        <v>137</v>
      </c>
      <c r="H406" s="130">
        <f t="shared" si="1"/>
        <v>51.9816</v>
      </c>
    </row>
    <row r="407" ht="15.75" customHeight="1">
      <c r="A407" s="130" t="s">
        <v>866</v>
      </c>
      <c r="B407" s="130" t="s">
        <v>867</v>
      </c>
      <c r="C407" s="130">
        <v>1.0</v>
      </c>
      <c r="D407" s="71">
        <v>47.25600000000001</v>
      </c>
      <c r="F407" s="130" t="s">
        <v>561</v>
      </c>
      <c r="G407" s="169" t="s">
        <v>137</v>
      </c>
      <c r="H407" s="130">
        <f t="shared" si="1"/>
        <v>51.9816</v>
      </c>
    </row>
    <row r="408" ht="15.75" customHeight="1">
      <c r="A408" s="130" t="s">
        <v>868</v>
      </c>
      <c r="B408" s="130" t="s">
        <v>869</v>
      </c>
      <c r="C408" s="130">
        <v>1.0</v>
      </c>
      <c r="D408" s="71">
        <v>47.25600000000001</v>
      </c>
      <c r="F408" s="130" t="s">
        <v>561</v>
      </c>
      <c r="G408" s="169" t="s">
        <v>137</v>
      </c>
      <c r="H408" s="130">
        <f t="shared" si="1"/>
        <v>51.9816</v>
      </c>
    </row>
    <row r="409" ht="15.75" customHeight="1">
      <c r="A409" s="130" t="s">
        <v>870</v>
      </c>
      <c r="B409" s="130" t="s">
        <v>871</v>
      </c>
      <c r="C409" s="130">
        <v>1.0</v>
      </c>
      <c r="D409" s="71">
        <v>47.25600000000001</v>
      </c>
      <c r="F409" s="130" t="s">
        <v>561</v>
      </c>
      <c r="G409" s="169" t="s">
        <v>137</v>
      </c>
      <c r="H409" s="130">
        <f t="shared" si="1"/>
        <v>51.9816</v>
      </c>
    </row>
    <row r="410" ht="15.75" customHeight="1">
      <c r="A410" s="130" t="s">
        <v>872</v>
      </c>
      <c r="B410" s="130" t="s">
        <v>873</v>
      </c>
      <c r="C410" s="130">
        <v>1.0</v>
      </c>
      <c r="D410" s="71">
        <v>47.25600000000001</v>
      </c>
      <c r="F410" s="130" t="s">
        <v>561</v>
      </c>
      <c r="G410" s="169" t="s">
        <v>137</v>
      </c>
      <c r="H410" s="130">
        <f t="shared" si="1"/>
        <v>51.9816</v>
      </c>
    </row>
    <row r="411" ht="15.75" customHeight="1">
      <c r="A411" s="130" t="s">
        <v>874</v>
      </c>
      <c r="B411" s="130" t="s">
        <v>875</v>
      </c>
      <c r="C411" s="130">
        <v>1.0</v>
      </c>
      <c r="D411" s="71">
        <v>47.25600000000001</v>
      </c>
      <c r="F411" s="130" t="s">
        <v>561</v>
      </c>
      <c r="G411" s="169" t="s">
        <v>137</v>
      </c>
      <c r="H411" s="130">
        <f t="shared" si="1"/>
        <v>51.9816</v>
      </c>
    </row>
    <row r="412" ht="15.75" customHeight="1">
      <c r="A412" s="130" t="s">
        <v>876</v>
      </c>
      <c r="B412" s="130" t="s">
        <v>877</v>
      </c>
      <c r="C412" s="130">
        <v>1.0</v>
      </c>
      <c r="D412" s="71">
        <v>47.25600000000001</v>
      </c>
      <c r="F412" s="130" t="s">
        <v>561</v>
      </c>
      <c r="G412" s="169" t="s">
        <v>137</v>
      </c>
      <c r="H412" s="130">
        <f t="shared" si="1"/>
        <v>51.9816</v>
      </c>
    </row>
    <row r="413" ht="15.75" customHeight="1">
      <c r="A413" s="130" t="s">
        <v>878</v>
      </c>
      <c r="B413" s="130" t="s">
        <v>879</v>
      </c>
      <c r="C413" s="130">
        <v>1.0</v>
      </c>
      <c r="D413" s="71">
        <v>47.25600000000001</v>
      </c>
      <c r="F413" s="130" t="s">
        <v>561</v>
      </c>
      <c r="G413" s="169" t="s">
        <v>137</v>
      </c>
      <c r="H413" s="130">
        <f t="shared" si="1"/>
        <v>51.9816</v>
      </c>
    </row>
    <row r="414" ht="15.75" customHeight="1">
      <c r="A414" s="130" t="s">
        <v>880</v>
      </c>
      <c r="B414" s="130" t="s">
        <v>881</v>
      </c>
      <c r="C414" s="130">
        <v>1.0</v>
      </c>
      <c r="D414" s="71">
        <v>47.25600000000001</v>
      </c>
      <c r="F414" s="130" t="s">
        <v>561</v>
      </c>
      <c r="G414" s="169" t="s">
        <v>137</v>
      </c>
      <c r="H414" s="130">
        <f t="shared" si="1"/>
        <v>51.9816</v>
      </c>
    </row>
    <row r="415" ht="15.75" customHeight="1">
      <c r="A415" s="130" t="s">
        <v>882</v>
      </c>
      <c r="B415" s="130" t="s">
        <v>883</v>
      </c>
      <c r="C415" s="130">
        <v>1.0</v>
      </c>
      <c r="D415" s="71">
        <v>47.25600000000001</v>
      </c>
      <c r="F415" s="130" t="s">
        <v>561</v>
      </c>
      <c r="G415" s="169" t="s">
        <v>137</v>
      </c>
      <c r="H415" s="130">
        <f t="shared" si="1"/>
        <v>51.9816</v>
      </c>
    </row>
    <row r="416" ht="15.75" customHeight="1">
      <c r="A416" s="130" t="s">
        <v>884</v>
      </c>
      <c r="B416" s="130" t="s">
        <v>885</v>
      </c>
      <c r="C416" s="130">
        <v>1.0</v>
      </c>
      <c r="D416" s="71">
        <v>47.25600000000001</v>
      </c>
      <c r="F416" s="130" t="s">
        <v>561</v>
      </c>
      <c r="G416" s="169" t="s">
        <v>137</v>
      </c>
      <c r="H416" s="130">
        <f t="shared" si="1"/>
        <v>51.9816</v>
      </c>
    </row>
    <row r="417" ht="15.75" customHeight="1">
      <c r="A417" s="130" t="s">
        <v>886</v>
      </c>
      <c r="B417" s="130" t="s">
        <v>887</v>
      </c>
      <c r="C417" s="130">
        <v>1.0</v>
      </c>
      <c r="D417" s="71">
        <v>47.25600000000001</v>
      </c>
      <c r="F417" s="130" t="s">
        <v>561</v>
      </c>
      <c r="G417" s="169" t="s">
        <v>137</v>
      </c>
      <c r="H417" s="130">
        <f t="shared" si="1"/>
        <v>51.9816</v>
      </c>
    </row>
    <row r="418" ht="15.75" customHeight="1">
      <c r="A418" s="130" t="s">
        <v>888</v>
      </c>
      <c r="B418" s="130" t="s">
        <v>846</v>
      </c>
      <c r="C418" s="130">
        <v>1.0</v>
      </c>
      <c r="D418" s="71">
        <v>47.25600000000001</v>
      </c>
      <c r="F418" s="130" t="s">
        <v>561</v>
      </c>
      <c r="G418" s="169" t="s">
        <v>137</v>
      </c>
      <c r="H418" s="130">
        <f t="shared" si="1"/>
        <v>51.9816</v>
      </c>
    </row>
    <row r="419" ht="15.75" customHeight="1">
      <c r="A419" s="130" t="s">
        <v>889</v>
      </c>
      <c r="B419" s="130" t="s">
        <v>841</v>
      </c>
      <c r="C419" s="130">
        <v>1.0</v>
      </c>
      <c r="D419" s="71">
        <v>47.25600000000001</v>
      </c>
      <c r="F419" s="130" t="s">
        <v>561</v>
      </c>
      <c r="G419" s="169" t="s">
        <v>137</v>
      </c>
      <c r="H419" s="130">
        <f t="shared" si="1"/>
        <v>51.9816</v>
      </c>
    </row>
    <row r="420" ht="15.75" customHeight="1">
      <c r="A420" s="130" t="s">
        <v>890</v>
      </c>
      <c r="B420" s="130" t="s">
        <v>891</v>
      </c>
      <c r="C420" s="130">
        <v>1.0</v>
      </c>
      <c r="D420" s="71">
        <v>47.25600000000001</v>
      </c>
      <c r="F420" s="130" t="s">
        <v>561</v>
      </c>
      <c r="G420" s="169" t="s">
        <v>137</v>
      </c>
      <c r="H420" s="130">
        <f t="shared" si="1"/>
        <v>51.9816</v>
      </c>
    </row>
    <row r="421" ht="15.75" customHeight="1">
      <c r="A421" s="130" t="s">
        <v>892</v>
      </c>
      <c r="B421" s="130" t="s">
        <v>893</v>
      </c>
      <c r="C421" s="130">
        <v>1.0</v>
      </c>
      <c r="D421" s="71">
        <v>47.25600000000001</v>
      </c>
      <c r="F421" s="130" t="s">
        <v>561</v>
      </c>
      <c r="G421" s="169" t="s">
        <v>137</v>
      </c>
      <c r="H421" s="130">
        <f t="shared" si="1"/>
        <v>51.9816</v>
      </c>
    </row>
    <row r="422" ht="15.75" customHeight="1">
      <c r="A422" s="130" t="s">
        <v>894</v>
      </c>
      <c r="B422" s="130" t="s">
        <v>848</v>
      </c>
      <c r="C422" s="130">
        <v>1.0</v>
      </c>
      <c r="D422" s="71">
        <v>47.25600000000001</v>
      </c>
      <c r="F422" s="130" t="s">
        <v>561</v>
      </c>
      <c r="G422" s="169" t="s">
        <v>137</v>
      </c>
      <c r="H422" s="130">
        <f t="shared" si="1"/>
        <v>51.9816</v>
      </c>
    </row>
    <row r="423" ht="15.75" customHeight="1">
      <c r="A423" s="130" t="s">
        <v>895</v>
      </c>
      <c r="B423" s="130" t="s">
        <v>896</v>
      </c>
      <c r="C423" s="130">
        <v>1.0</v>
      </c>
      <c r="D423" s="71">
        <v>47.25600000000001</v>
      </c>
      <c r="F423" s="130" t="s">
        <v>561</v>
      </c>
      <c r="G423" s="169" t="s">
        <v>137</v>
      </c>
      <c r="H423" s="130">
        <f t="shared" si="1"/>
        <v>51.9816</v>
      </c>
    </row>
    <row r="424" ht="15.75" customHeight="1">
      <c r="A424" s="130" t="s">
        <v>897</v>
      </c>
      <c r="B424" s="130" t="s">
        <v>898</v>
      </c>
      <c r="C424" s="130">
        <v>1.0</v>
      </c>
      <c r="D424" s="71">
        <v>47.25600000000001</v>
      </c>
      <c r="F424" s="130" t="s">
        <v>561</v>
      </c>
      <c r="G424" s="169" t="s">
        <v>137</v>
      </c>
      <c r="H424" s="130">
        <f t="shared" si="1"/>
        <v>51.9816</v>
      </c>
    </row>
    <row r="425" ht="15.75" customHeight="1">
      <c r="A425" s="130" t="s">
        <v>899</v>
      </c>
      <c r="B425" s="130" t="s">
        <v>900</v>
      </c>
      <c r="C425" s="130">
        <v>1.0</v>
      </c>
      <c r="D425" s="71">
        <v>47.25600000000001</v>
      </c>
      <c r="F425" s="130" t="s">
        <v>561</v>
      </c>
      <c r="G425" s="169" t="s">
        <v>137</v>
      </c>
      <c r="H425" s="130">
        <f t="shared" si="1"/>
        <v>51.9816</v>
      </c>
    </row>
    <row r="426" ht="15.75" customHeight="1">
      <c r="A426" s="130" t="s">
        <v>901</v>
      </c>
      <c r="B426" s="130" t="s">
        <v>902</v>
      </c>
      <c r="C426" s="130">
        <v>1.0</v>
      </c>
      <c r="D426" s="71">
        <v>47.25600000000001</v>
      </c>
      <c r="F426" s="130" t="s">
        <v>561</v>
      </c>
      <c r="G426" s="169" t="s">
        <v>137</v>
      </c>
      <c r="H426" s="130">
        <f t="shared" si="1"/>
        <v>51.9816</v>
      </c>
    </row>
    <row r="427" ht="15.75" customHeight="1">
      <c r="A427" s="130" t="s">
        <v>903</v>
      </c>
      <c r="B427" s="130" t="s">
        <v>904</v>
      </c>
      <c r="C427" s="130">
        <v>1.0</v>
      </c>
      <c r="D427" s="71">
        <v>47.25600000000001</v>
      </c>
      <c r="F427" s="130" t="s">
        <v>561</v>
      </c>
      <c r="G427" s="169" t="s">
        <v>137</v>
      </c>
      <c r="H427" s="130">
        <f t="shared" si="1"/>
        <v>51.9816</v>
      </c>
    </row>
    <row r="428" ht="15.75" customHeight="1">
      <c r="A428" s="130" t="s">
        <v>905</v>
      </c>
      <c r="B428" s="130" t="s">
        <v>906</v>
      </c>
      <c r="C428" s="130">
        <v>1.0</v>
      </c>
      <c r="D428" s="71">
        <v>47.25600000000001</v>
      </c>
      <c r="F428" s="130" t="s">
        <v>561</v>
      </c>
      <c r="G428" s="169" t="s">
        <v>137</v>
      </c>
      <c r="H428" s="130">
        <f t="shared" si="1"/>
        <v>51.9816</v>
      </c>
    </row>
    <row r="429" ht="15.75" customHeight="1">
      <c r="A429" s="130" t="s">
        <v>907</v>
      </c>
      <c r="B429" s="130" t="s">
        <v>908</v>
      </c>
      <c r="C429" s="130">
        <v>1.0</v>
      </c>
      <c r="D429" s="71">
        <v>47.25600000000001</v>
      </c>
      <c r="F429" s="130" t="s">
        <v>561</v>
      </c>
      <c r="G429" s="169" t="s">
        <v>137</v>
      </c>
      <c r="H429" s="130">
        <f t="shared" si="1"/>
        <v>51.9816</v>
      </c>
    </row>
    <row r="430" ht="15.75" customHeight="1">
      <c r="A430" s="130" t="s">
        <v>909</v>
      </c>
      <c r="B430" s="130" t="s">
        <v>910</v>
      </c>
      <c r="C430" s="130">
        <v>1.0</v>
      </c>
      <c r="D430" s="71">
        <v>47.25600000000001</v>
      </c>
      <c r="F430" s="130" t="s">
        <v>561</v>
      </c>
      <c r="G430" s="169" t="s">
        <v>137</v>
      </c>
      <c r="H430" s="130">
        <f t="shared" si="1"/>
        <v>51.9816</v>
      </c>
    </row>
    <row r="431" ht="15.75" customHeight="1">
      <c r="A431" s="130" t="s">
        <v>911</v>
      </c>
      <c r="B431" s="130" t="s">
        <v>912</v>
      </c>
      <c r="C431" s="130">
        <v>1.0</v>
      </c>
      <c r="D431" s="71">
        <v>47.25600000000001</v>
      </c>
      <c r="F431" s="130" t="s">
        <v>561</v>
      </c>
      <c r="G431" s="169" t="s">
        <v>137</v>
      </c>
      <c r="H431" s="130">
        <f t="shared" si="1"/>
        <v>51.9816</v>
      </c>
    </row>
    <row r="432" ht="15.75" customHeight="1">
      <c r="A432" s="130" t="s">
        <v>913</v>
      </c>
      <c r="B432" s="130" t="s">
        <v>914</v>
      </c>
      <c r="C432" s="130">
        <v>1.0</v>
      </c>
      <c r="D432" s="71">
        <v>47.25600000000001</v>
      </c>
      <c r="F432" s="130" t="s">
        <v>561</v>
      </c>
      <c r="G432" s="169" t="s">
        <v>137</v>
      </c>
      <c r="H432" s="130">
        <f t="shared" si="1"/>
        <v>51.9816</v>
      </c>
    </row>
    <row r="433" ht="15.75" customHeight="1">
      <c r="A433" s="130" t="s">
        <v>915</v>
      </c>
      <c r="B433" s="130" t="s">
        <v>916</v>
      </c>
      <c r="C433" s="130">
        <v>1.0</v>
      </c>
      <c r="D433" s="71">
        <v>47.25600000000001</v>
      </c>
      <c r="F433" s="130" t="s">
        <v>561</v>
      </c>
      <c r="G433" s="169" t="s">
        <v>137</v>
      </c>
      <c r="H433" s="130">
        <f t="shared" si="1"/>
        <v>51.9816</v>
      </c>
    </row>
    <row r="434" ht="15.75" customHeight="1">
      <c r="A434" s="130" t="s">
        <v>917</v>
      </c>
      <c r="B434" s="130" t="s">
        <v>918</v>
      </c>
      <c r="C434" s="130">
        <v>1.0</v>
      </c>
      <c r="D434" s="71">
        <v>47.25600000000001</v>
      </c>
      <c r="F434" s="130" t="s">
        <v>561</v>
      </c>
      <c r="G434" s="169" t="s">
        <v>137</v>
      </c>
      <c r="H434" s="130">
        <f t="shared" si="1"/>
        <v>51.9816</v>
      </c>
    </row>
    <row r="435" ht="15.75" customHeight="1">
      <c r="A435" s="130" t="s">
        <v>919</v>
      </c>
      <c r="B435" s="130" t="s">
        <v>920</v>
      </c>
      <c r="C435" s="130">
        <v>1.0</v>
      </c>
      <c r="D435" s="71">
        <v>47.25600000000001</v>
      </c>
      <c r="F435" s="130" t="s">
        <v>561</v>
      </c>
      <c r="G435" s="169" t="s">
        <v>137</v>
      </c>
      <c r="H435" s="130">
        <f t="shared" si="1"/>
        <v>51.9816</v>
      </c>
    </row>
    <row r="436" ht="15.75" customHeight="1">
      <c r="A436" s="130" t="s">
        <v>921</v>
      </c>
      <c r="B436" s="130" t="s">
        <v>922</v>
      </c>
      <c r="C436" s="130">
        <v>1.0</v>
      </c>
      <c r="D436" s="71">
        <v>47.25600000000001</v>
      </c>
      <c r="F436" s="130" t="s">
        <v>561</v>
      </c>
      <c r="G436" s="169" t="s">
        <v>137</v>
      </c>
      <c r="H436" s="130">
        <f t="shared" si="1"/>
        <v>51.9816</v>
      </c>
    </row>
    <row r="437" ht="15.75" customHeight="1">
      <c r="A437" s="130" t="s">
        <v>923</v>
      </c>
      <c r="B437" s="130" t="s">
        <v>924</v>
      </c>
      <c r="C437" s="130">
        <v>1.0</v>
      </c>
      <c r="D437" s="71">
        <v>47.25600000000001</v>
      </c>
      <c r="F437" s="130" t="s">
        <v>561</v>
      </c>
      <c r="G437" s="169" t="s">
        <v>137</v>
      </c>
      <c r="H437" s="130">
        <f t="shared" si="1"/>
        <v>51.9816</v>
      </c>
    </row>
    <row r="438" ht="15.75" customHeight="1">
      <c r="A438" s="130" t="s">
        <v>925</v>
      </c>
      <c r="B438" s="130" t="s">
        <v>926</v>
      </c>
      <c r="C438" s="130">
        <v>1.0</v>
      </c>
      <c r="D438" s="71">
        <v>47.25600000000001</v>
      </c>
      <c r="F438" s="130" t="s">
        <v>561</v>
      </c>
      <c r="G438" s="169" t="s">
        <v>137</v>
      </c>
      <c r="H438" s="130">
        <f t="shared" si="1"/>
        <v>51.9816</v>
      </c>
    </row>
    <row r="439" ht="15.75" customHeight="1">
      <c r="A439" s="130" t="s">
        <v>927</v>
      </c>
      <c r="B439" s="130" t="s">
        <v>928</v>
      </c>
      <c r="C439" s="130">
        <v>1.0</v>
      </c>
      <c r="D439" s="71">
        <v>47.25600000000001</v>
      </c>
      <c r="F439" s="130" t="s">
        <v>561</v>
      </c>
      <c r="G439" s="169" t="s">
        <v>137</v>
      </c>
      <c r="H439" s="130">
        <f t="shared" si="1"/>
        <v>51.9816</v>
      </c>
    </row>
    <row r="440" ht="15.75" customHeight="1">
      <c r="A440" s="130" t="s">
        <v>929</v>
      </c>
      <c r="B440" s="130" t="s">
        <v>930</v>
      </c>
      <c r="C440" s="130">
        <v>1.0</v>
      </c>
      <c r="D440" s="71">
        <v>47.25600000000001</v>
      </c>
      <c r="F440" s="130" t="s">
        <v>561</v>
      </c>
      <c r="G440" s="169" t="s">
        <v>137</v>
      </c>
      <c r="H440" s="130">
        <f t="shared" si="1"/>
        <v>51.9816</v>
      </c>
    </row>
    <row r="441" ht="15.75" customHeight="1">
      <c r="A441" s="130" t="s">
        <v>931</v>
      </c>
      <c r="B441" s="130" t="s">
        <v>932</v>
      </c>
      <c r="C441" s="130">
        <v>1.0</v>
      </c>
      <c r="D441" s="71">
        <v>47.25600000000001</v>
      </c>
      <c r="F441" s="130" t="s">
        <v>561</v>
      </c>
      <c r="G441" s="169" t="s">
        <v>137</v>
      </c>
      <c r="H441" s="130">
        <f t="shared" si="1"/>
        <v>51.9816</v>
      </c>
    </row>
    <row r="442" ht="15.75" customHeight="1">
      <c r="A442" s="130" t="s">
        <v>933</v>
      </c>
      <c r="B442" s="130" t="s">
        <v>934</v>
      </c>
      <c r="C442" s="130">
        <v>1.0</v>
      </c>
      <c r="D442" s="71">
        <v>47.25600000000001</v>
      </c>
      <c r="F442" s="130" t="s">
        <v>561</v>
      </c>
      <c r="G442" s="169" t="s">
        <v>137</v>
      </c>
      <c r="H442" s="130">
        <f t="shared" si="1"/>
        <v>51.9816</v>
      </c>
    </row>
    <row r="443" ht="15.75" customHeight="1">
      <c r="A443" s="130" t="s">
        <v>935</v>
      </c>
      <c r="B443" s="130" t="s">
        <v>936</v>
      </c>
      <c r="C443" s="130">
        <v>1.0</v>
      </c>
      <c r="D443" s="71">
        <v>47.25600000000001</v>
      </c>
      <c r="F443" s="130" t="s">
        <v>561</v>
      </c>
      <c r="G443" s="169" t="s">
        <v>137</v>
      </c>
      <c r="H443" s="130">
        <f t="shared" si="1"/>
        <v>51.9816</v>
      </c>
    </row>
    <row r="444" ht="15.75" customHeight="1">
      <c r="A444" s="130" t="s">
        <v>937</v>
      </c>
      <c r="B444" s="130" t="s">
        <v>938</v>
      </c>
      <c r="C444" s="130">
        <v>1.0</v>
      </c>
      <c r="D444" s="71">
        <v>47.25600000000001</v>
      </c>
      <c r="F444" s="130" t="s">
        <v>561</v>
      </c>
      <c r="G444" s="169" t="s">
        <v>137</v>
      </c>
      <c r="H444" s="130">
        <f t="shared" si="1"/>
        <v>51.9816</v>
      </c>
    </row>
    <row r="445" ht="15.75" customHeight="1">
      <c r="A445" s="130" t="s">
        <v>939</v>
      </c>
      <c r="B445" s="130" t="s">
        <v>940</v>
      </c>
      <c r="C445" s="130">
        <v>1.0</v>
      </c>
      <c r="D445" s="71">
        <v>47.25600000000001</v>
      </c>
      <c r="F445" s="130" t="s">
        <v>561</v>
      </c>
      <c r="G445" s="169" t="s">
        <v>137</v>
      </c>
      <c r="H445" s="130">
        <f t="shared" si="1"/>
        <v>51.9816</v>
      </c>
    </row>
    <row r="446" ht="15.75" customHeight="1">
      <c r="A446" s="130" t="s">
        <v>941</v>
      </c>
      <c r="B446" s="130" t="s">
        <v>942</v>
      </c>
      <c r="C446" s="130">
        <v>1.0</v>
      </c>
      <c r="D446" s="71">
        <v>47.25600000000001</v>
      </c>
      <c r="F446" s="130" t="s">
        <v>561</v>
      </c>
      <c r="G446" s="169" t="s">
        <v>137</v>
      </c>
      <c r="H446" s="130">
        <f t="shared" si="1"/>
        <v>51.9816</v>
      </c>
    </row>
    <row r="447" ht="15.75" customHeight="1">
      <c r="A447" s="130" t="s">
        <v>943</v>
      </c>
      <c r="B447" s="130" t="s">
        <v>944</v>
      </c>
      <c r="C447" s="130">
        <v>1.0</v>
      </c>
      <c r="D447" s="71">
        <v>47.25600000000001</v>
      </c>
      <c r="F447" s="130" t="s">
        <v>561</v>
      </c>
      <c r="G447" s="169" t="s">
        <v>137</v>
      </c>
      <c r="H447" s="130">
        <f t="shared" si="1"/>
        <v>51.9816</v>
      </c>
    </row>
    <row r="448" ht="15.75" customHeight="1">
      <c r="A448" s="130" t="s">
        <v>945</v>
      </c>
      <c r="B448" s="130" t="s">
        <v>946</v>
      </c>
      <c r="C448" s="130">
        <v>1.0</v>
      </c>
      <c r="D448" s="71">
        <v>47.25600000000001</v>
      </c>
      <c r="F448" s="130" t="s">
        <v>561</v>
      </c>
      <c r="G448" s="169" t="s">
        <v>137</v>
      </c>
      <c r="H448" s="130">
        <f t="shared" si="1"/>
        <v>51.9816</v>
      </c>
    </row>
    <row r="449" ht="15.75" customHeight="1">
      <c r="A449" s="130" t="s">
        <v>947</v>
      </c>
      <c r="B449" s="130" t="s">
        <v>850</v>
      </c>
      <c r="C449" s="130">
        <v>1.0</v>
      </c>
      <c r="D449" s="71">
        <v>47.25600000000001</v>
      </c>
      <c r="F449" s="130" t="s">
        <v>561</v>
      </c>
      <c r="G449" s="169" t="s">
        <v>137</v>
      </c>
      <c r="H449" s="130">
        <f t="shared" si="1"/>
        <v>51.9816</v>
      </c>
    </row>
    <row r="450" ht="15.75" customHeight="1">
      <c r="A450" s="130" t="s">
        <v>948</v>
      </c>
      <c r="B450" s="130" t="s">
        <v>949</v>
      </c>
      <c r="C450" s="130">
        <v>1.0</v>
      </c>
      <c r="D450" s="71">
        <v>47.25600000000001</v>
      </c>
      <c r="F450" s="130" t="s">
        <v>561</v>
      </c>
      <c r="G450" s="169" t="s">
        <v>137</v>
      </c>
      <c r="H450" s="130">
        <f t="shared" si="1"/>
        <v>51.9816</v>
      </c>
    </row>
    <row r="451" ht="15.75" customHeight="1">
      <c r="A451" s="130" t="s">
        <v>950</v>
      </c>
      <c r="B451" s="130" t="s">
        <v>951</v>
      </c>
      <c r="C451" s="130">
        <v>1.0</v>
      </c>
      <c r="D451" s="71">
        <v>47.25600000000001</v>
      </c>
      <c r="F451" s="130" t="s">
        <v>561</v>
      </c>
      <c r="G451" s="169" t="s">
        <v>137</v>
      </c>
      <c r="H451" s="130">
        <f t="shared" si="1"/>
        <v>51.9816</v>
      </c>
    </row>
    <row r="452" ht="15.75" customHeight="1">
      <c r="A452" s="130" t="s">
        <v>952</v>
      </c>
      <c r="B452" s="130" t="s">
        <v>953</v>
      </c>
      <c r="C452" s="130">
        <v>1.0</v>
      </c>
      <c r="D452" s="71">
        <v>47.25600000000001</v>
      </c>
      <c r="F452" s="130" t="s">
        <v>561</v>
      </c>
      <c r="G452" s="169" t="s">
        <v>137</v>
      </c>
      <c r="H452" s="130">
        <f t="shared" si="1"/>
        <v>51.9816</v>
      </c>
    </row>
    <row r="453" ht="15.75" customHeight="1">
      <c r="A453" s="130" t="s">
        <v>954</v>
      </c>
      <c r="B453" s="130" t="s">
        <v>955</v>
      </c>
      <c r="C453" s="130">
        <v>1.0</v>
      </c>
      <c r="D453" s="71">
        <v>47.25600000000001</v>
      </c>
      <c r="F453" s="130" t="s">
        <v>561</v>
      </c>
      <c r="G453" s="169" t="s">
        <v>137</v>
      </c>
      <c r="H453" s="130">
        <f t="shared" si="1"/>
        <v>51.9816</v>
      </c>
    </row>
    <row r="454" ht="15.75" customHeight="1">
      <c r="A454" s="130" t="s">
        <v>956</v>
      </c>
      <c r="B454" s="130" t="s">
        <v>957</v>
      </c>
      <c r="C454" s="130">
        <v>1.0</v>
      </c>
      <c r="D454" s="71">
        <v>47.25600000000001</v>
      </c>
      <c r="F454" s="130" t="s">
        <v>561</v>
      </c>
      <c r="G454" s="169" t="s">
        <v>137</v>
      </c>
      <c r="H454" s="130">
        <f t="shared" si="1"/>
        <v>51.9816</v>
      </c>
    </row>
    <row r="455" ht="15.75" customHeight="1">
      <c r="A455" s="130" t="s">
        <v>958</v>
      </c>
      <c r="B455" s="130" t="s">
        <v>959</v>
      </c>
      <c r="C455" s="130">
        <v>1.0</v>
      </c>
      <c r="D455" s="71">
        <v>47.25600000000001</v>
      </c>
      <c r="F455" s="130" t="s">
        <v>561</v>
      </c>
      <c r="G455" s="169" t="s">
        <v>137</v>
      </c>
      <c r="H455" s="130">
        <f t="shared" si="1"/>
        <v>51.9816</v>
      </c>
    </row>
    <row r="456" ht="15.75" customHeight="1">
      <c r="A456" s="130" t="s">
        <v>960</v>
      </c>
      <c r="B456" s="130" t="s">
        <v>961</v>
      </c>
      <c r="C456" s="130">
        <v>1.0</v>
      </c>
      <c r="D456" s="71">
        <v>47.25600000000001</v>
      </c>
      <c r="F456" s="130" t="s">
        <v>561</v>
      </c>
      <c r="G456" s="169" t="s">
        <v>137</v>
      </c>
      <c r="H456" s="130">
        <f t="shared" si="1"/>
        <v>51.9816</v>
      </c>
    </row>
    <row r="457" ht="15.75" customHeight="1">
      <c r="A457" s="130" t="s">
        <v>962</v>
      </c>
      <c r="B457" s="130" t="s">
        <v>963</v>
      </c>
      <c r="C457" s="130">
        <v>1.0</v>
      </c>
      <c r="D457" s="71">
        <v>47.25600000000001</v>
      </c>
      <c r="F457" s="130" t="s">
        <v>561</v>
      </c>
      <c r="G457" s="169" t="s">
        <v>137</v>
      </c>
      <c r="H457" s="130">
        <f t="shared" si="1"/>
        <v>51.9816</v>
      </c>
    </row>
    <row r="458" ht="15.75" customHeight="1">
      <c r="A458" s="130" t="s">
        <v>964</v>
      </c>
      <c r="B458" s="130" t="s">
        <v>965</v>
      </c>
      <c r="C458" s="130">
        <v>1.0</v>
      </c>
      <c r="D458" s="71">
        <v>47.25600000000001</v>
      </c>
      <c r="F458" s="130" t="s">
        <v>561</v>
      </c>
      <c r="G458" s="169" t="s">
        <v>137</v>
      </c>
      <c r="H458" s="130">
        <f t="shared" si="1"/>
        <v>51.9816</v>
      </c>
    </row>
    <row r="459" ht="15.75" customHeight="1">
      <c r="A459" s="130" t="s">
        <v>966</v>
      </c>
      <c r="B459" s="130" t="s">
        <v>967</v>
      </c>
      <c r="C459" s="130">
        <v>1.0</v>
      </c>
      <c r="D459" s="71">
        <v>47.25600000000001</v>
      </c>
      <c r="F459" s="130" t="s">
        <v>561</v>
      </c>
      <c r="G459" s="169" t="s">
        <v>137</v>
      </c>
      <c r="H459" s="130">
        <f t="shared" si="1"/>
        <v>51.9816</v>
      </c>
    </row>
    <row r="460" ht="15.75" customHeight="1">
      <c r="A460" s="130" t="s">
        <v>968</v>
      </c>
      <c r="B460" s="130" t="s">
        <v>969</v>
      </c>
      <c r="C460" s="130">
        <v>1.0</v>
      </c>
      <c r="D460" s="71">
        <v>47.25600000000001</v>
      </c>
      <c r="F460" s="130" t="s">
        <v>561</v>
      </c>
      <c r="G460" s="169" t="s">
        <v>137</v>
      </c>
      <c r="H460" s="130">
        <f t="shared" si="1"/>
        <v>51.9816</v>
      </c>
    </row>
    <row r="461" ht="15.75" customHeight="1">
      <c r="A461" s="130" t="s">
        <v>970</v>
      </c>
      <c r="B461" s="130" t="s">
        <v>971</v>
      </c>
      <c r="C461" s="130">
        <v>1.0</v>
      </c>
      <c r="D461" s="71">
        <v>47.25600000000001</v>
      </c>
      <c r="F461" s="130" t="s">
        <v>561</v>
      </c>
      <c r="G461" s="169" t="s">
        <v>137</v>
      </c>
      <c r="H461" s="130">
        <f t="shared" si="1"/>
        <v>51.9816</v>
      </c>
    </row>
    <row r="462" ht="15.75" customHeight="1">
      <c r="A462" s="130" t="s">
        <v>972</v>
      </c>
      <c r="B462" s="130" t="s">
        <v>811</v>
      </c>
      <c r="C462" s="130">
        <v>1.0</v>
      </c>
      <c r="D462" s="71">
        <v>47.25600000000001</v>
      </c>
      <c r="F462" s="130" t="s">
        <v>561</v>
      </c>
      <c r="G462" s="169" t="s">
        <v>137</v>
      </c>
      <c r="H462" s="130">
        <f t="shared" si="1"/>
        <v>51.9816</v>
      </c>
    </row>
    <row r="463" ht="15.75" customHeight="1">
      <c r="A463" s="130" t="s">
        <v>973</v>
      </c>
      <c r="B463" s="130" t="s">
        <v>974</v>
      </c>
      <c r="C463" s="130">
        <v>1.0</v>
      </c>
      <c r="D463" s="71">
        <v>47.25600000000001</v>
      </c>
      <c r="F463" s="130" t="s">
        <v>561</v>
      </c>
      <c r="G463" s="169" t="s">
        <v>137</v>
      </c>
      <c r="H463" s="130">
        <f t="shared" si="1"/>
        <v>51.9816</v>
      </c>
    </row>
    <row r="464" ht="15.75" customHeight="1">
      <c r="A464" s="130" t="s">
        <v>975</v>
      </c>
      <c r="B464" s="130" t="s">
        <v>815</v>
      </c>
      <c r="C464" s="130">
        <v>1.0</v>
      </c>
      <c r="D464" s="71">
        <v>47.25600000000001</v>
      </c>
      <c r="F464" s="130" t="s">
        <v>561</v>
      </c>
      <c r="G464" s="169" t="s">
        <v>137</v>
      </c>
      <c r="H464" s="130">
        <f t="shared" si="1"/>
        <v>51.9816</v>
      </c>
    </row>
    <row r="465" ht="15.75" customHeight="1">
      <c r="A465" s="130" t="s">
        <v>976</v>
      </c>
      <c r="B465" s="130" t="s">
        <v>817</v>
      </c>
      <c r="C465" s="130">
        <v>1.0</v>
      </c>
      <c r="D465" s="71">
        <v>47.25600000000001</v>
      </c>
      <c r="F465" s="130" t="s">
        <v>561</v>
      </c>
      <c r="G465" s="169" t="s">
        <v>137</v>
      </c>
      <c r="H465" s="130">
        <f t="shared" si="1"/>
        <v>51.9816</v>
      </c>
    </row>
    <row r="466" ht="15.75" customHeight="1">
      <c r="A466" s="130" t="s">
        <v>977</v>
      </c>
      <c r="B466" s="130" t="s">
        <v>819</v>
      </c>
      <c r="C466" s="130">
        <v>1.0</v>
      </c>
      <c r="D466" s="71">
        <v>47.25600000000001</v>
      </c>
      <c r="F466" s="130" t="s">
        <v>561</v>
      </c>
      <c r="G466" s="169" t="s">
        <v>137</v>
      </c>
      <c r="H466" s="130">
        <f t="shared" si="1"/>
        <v>51.9816</v>
      </c>
    </row>
    <row r="467" ht="15.75" customHeight="1">
      <c r="A467" s="130" t="s">
        <v>978</v>
      </c>
      <c r="B467" s="130" t="s">
        <v>823</v>
      </c>
      <c r="C467" s="130">
        <v>1.0</v>
      </c>
      <c r="D467" s="71">
        <v>47.25600000000001</v>
      </c>
      <c r="F467" s="130" t="s">
        <v>561</v>
      </c>
      <c r="G467" s="169" t="s">
        <v>137</v>
      </c>
      <c r="H467" s="130">
        <f t="shared" si="1"/>
        <v>51.9816</v>
      </c>
    </row>
    <row r="468" ht="15.75" customHeight="1">
      <c r="A468" s="130" t="s">
        <v>979</v>
      </c>
      <c r="B468" s="130" t="s">
        <v>825</v>
      </c>
      <c r="C468" s="130">
        <v>1.0</v>
      </c>
      <c r="D468" s="71">
        <v>47.25600000000001</v>
      </c>
      <c r="F468" s="130" t="s">
        <v>561</v>
      </c>
      <c r="G468" s="169" t="s">
        <v>137</v>
      </c>
      <c r="H468" s="130">
        <f t="shared" si="1"/>
        <v>51.9816</v>
      </c>
    </row>
    <row r="469" ht="15.75" customHeight="1">
      <c r="A469" s="130" t="s">
        <v>980</v>
      </c>
      <c r="B469" s="130" t="s">
        <v>827</v>
      </c>
      <c r="C469" s="130">
        <v>1.0</v>
      </c>
      <c r="D469" s="71">
        <v>47.25600000000001</v>
      </c>
      <c r="F469" s="130" t="s">
        <v>561</v>
      </c>
      <c r="G469" s="169" t="s">
        <v>137</v>
      </c>
      <c r="H469" s="130">
        <f t="shared" si="1"/>
        <v>51.9816</v>
      </c>
    </row>
    <row r="470" ht="15.75" customHeight="1">
      <c r="A470" s="130" t="s">
        <v>981</v>
      </c>
      <c r="B470" s="130" t="s">
        <v>831</v>
      </c>
      <c r="C470" s="130">
        <v>1.0</v>
      </c>
      <c r="D470" s="71">
        <v>47.25600000000001</v>
      </c>
      <c r="F470" s="130" t="s">
        <v>561</v>
      </c>
      <c r="G470" s="169" t="s">
        <v>137</v>
      </c>
      <c r="H470" s="130">
        <f t="shared" si="1"/>
        <v>51.9816</v>
      </c>
    </row>
    <row r="471" ht="15.75" customHeight="1">
      <c r="A471" s="130" t="s">
        <v>982</v>
      </c>
      <c r="B471" s="130" t="s">
        <v>983</v>
      </c>
      <c r="C471" s="130">
        <v>1.0</v>
      </c>
      <c r="D471" s="71">
        <v>22.968</v>
      </c>
      <c r="F471" s="130" t="s">
        <v>561</v>
      </c>
      <c r="G471" s="169" t="s">
        <v>137</v>
      </c>
      <c r="H471" s="130">
        <f t="shared" si="1"/>
        <v>25.2648</v>
      </c>
    </row>
    <row r="472" ht="15.75" customHeight="1">
      <c r="A472" s="130" t="s">
        <v>984</v>
      </c>
      <c r="B472" s="130" t="s">
        <v>985</v>
      </c>
      <c r="C472" s="130">
        <v>1.0</v>
      </c>
      <c r="D472" s="71">
        <v>22.968</v>
      </c>
      <c r="F472" s="130" t="s">
        <v>561</v>
      </c>
      <c r="G472" s="169" t="s">
        <v>137</v>
      </c>
      <c r="H472" s="130">
        <f t="shared" si="1"/>
        <v>25.2648</v>
      </c>
    </row>
    <row r="473" ht="15.75" customHeight="1">
      <c r="A473" s="130" t="s">
        <v>986</v>
      </c>
      <c r="B473" s="130" t="s">
        <v>987</v>
      </c>
      <c r="C473" s="130">
        <v>1.0</v>
      </c>
      <c r="D473" s="71">
        <v>22.968</v>
      </c>
      <c r="F473" s="130" t="s">
        <v>561</v>
      </c>
      <c r="G473" s="169" t="s">
        <v>137</v>
      </c>
      <c r="H473" s="130">
        <f t="shared" si="1"/>
        <v>25.2648</v>
      </c>
    </row>
    <row r="474" ht="15.75" customHeight="1">
      <c r="A474" s="130" t="s">
        <v>988</v>
      </c>
      <c r="B474" s="130" t="s">
        <v>833</v>
      </c>
      <c r="C474" s="130">
        <v>1.0</v>
      </c>
      <c r="D474" s="71">
        <v>22.968</v>
      </c>
      <c r="F474" s="130" t="s">
        <v>561</v>
      </c>
      <c r="G474" s="169" t="s">
        <v>137</v>
      </c>
      <c r="H474" s="130">
        <f t="shared" si="1"/>
        <v>25.2648</v>
      </c>
    </row>
    <row r="475" ht="15.75" customHeight="1">
      <c r="A475" s="130" t="s">
        <v>989</v>
      </c>
      <c r="B475" s="130" t="s">
        <v>853</v>
      </c>
      <c r="C475" s="130">
        <v>1.0</v>
      </c>
      <c r="D475" s="71">
        <v>22.968</v>
      </c>
      <c r="F475" s="130" t="s">
        <v>561</v>
      </c>
      <c r="G475" s="169" t="s">
        <v>137</v>
      </c>
      <c r="H475" s="130">
        <f t="shared" si="1"/>
        <v>25.2648</v>
      </c>
    </row>
    <row r="476" ht="15.75" customHeight="1">
      <c r="A476" s="130" t="s">
        <v>990</v>
      </c>
      <c r="B476" s="130" t="s">
        <v>835</v>
      </c>
      <c r="C476" s="130">
        <v>1.0</v>
      </c>
      <c r="D476" s="71">
        <v>22.968</v>
      </c>
      <c r="F476" s="130" t="s">
        <v>561</v>
      </c>
      <c r="G476" s="169" t="s">
        <v>137</v>
      </c>
      <c r="H476" s="130">
        <f t="shared" si="1"/>
        <v>25.2648</v>
      </c>
    </row>
    <row r="477" ht="15.75" customHeight="1">
      <c r="A477" s="130" t="s">
        <v>991</v>
      </c>
      <c r="B477" s="130" t="s">
        <v>992</v>
      </c>
      <c r="C477" s="130">
        <v>1.0</v>
      </c>
      <c r="D477" s="71">
        <v>22.968</v>
      </c>
      <c r="F477" s="130" t="s">
        <v>561</v>
      </c>
      <c r="G477" s="169" t="s">
        <v>137</v>
      </c>
      <c r="H477" s="130">
        <f t="shared" si="1"/>
        <v>25.2648</v>
      </c>
    </row>
    <row r="478" ht="15.75" customHeight="1">
      <c r="A478" s="130" t="s">
        <v>993</v>
      </c>
      <c r="B478" s="130" t="s">
        <v>994</v>
      </c>
      <c r="C478" s="130">
        <v>1.0</v>
      </c>
      <c r="D478" s="71">
        <v>22.968</v>
      </c>
      <c r="F478" s="130" t="s">
        <v>561</v>
      </c>
      <c r="G478" s="169" t="s">
        <v>137</v>
      </c>
      <c r="H478" s="130">
        <f t="shared" si="1"/>
        <v>25.2648</v>
      </c>
    </row>
    <row r="479" ht="15.75" customHeight="1">
      <c r="A479" s="130" t="s">
        <v>995</v>
      </c>
      <c r="B479" s="130" t="s">
        <v>837</v>
      </c>
      <c r="C479" s="130">
        <v>1.0</v>
      </c>
      <c r="D479" s="71">
        <v>22.968</v>
      </c>
      <c r="F479" s="130" t="s">
        <v>561</v>
      </c>
      <c r="G479" s="169" t="s">
        <v>137</v>
      </c>
      <c r="H479" s="130">
        <f t="shared" si="1"/>
        <v>25.2648</v>
      </c>
    </row>
    <row r="480" ht="15.75" customHeight="1">
      <c r="A480" s="130" t="s">
        <v>996</v>
      </c>
      <c r="B480" s="130" t="s">
        <v>857</v>
      </c>
      <c r="C480" s="130">
        <v>1.0</v>
      </c>
      <c r="D480" s="71">
        <v>22.968</v>
      </c>
      <c r="F480" s="130" t="s">
        <v>561</v>
      </c>
      <c r="G480" s="169" t="s">
        <v>137</v>
      </c>
      <c r="H480" s="130">
        <f t="shared" si="1"/>
        <v>25.2648</v>
      </c>
    </row>
    <row r="481" ht="15.75" customHeight="1">
      <c r="A481" s="130" t="s">
        <v>997</v>
      </c>
      <c r="B481" s="130" t="s">
        <v>839</v>
      </c>
      <c r="C481" s="130">
        <v>1.0</v>
      </c>
      <c r="D481" s="71">
        <v>22.968</v>
      </c>
      <c r="F481" s="130" t="s">
        <v>561</v>
      </c>
      <c r="G481" s="169" t="s">
        <v>137</v>
      </c>
      <c r="H481" s="130">
        <f t="shared" si="1"/>
        <v>25.2648</v>
      </c>
    </row>
    <row r="482" ht="15.75" customHeight="1">
      <c r="A482" s="130" t="s">
        <v>998</v>
      </c>
      <c r="B482" s="130" t="s">
        <v>844</v>
      </c>
      <c r="C482" s="130">
        <v>1.0</v>
      </c>
      <c r="D482" s="71">
        <v>22.968</v>
      </c>
      <c r="F482" s="130" t="s">
        <v>561</v>
      </c>
      <c r="G482" s="169" t="s">
        <v>137</v>
      </c>
      <c r="H482" s="130">
        <f t="shared" si="1"/>
        <v>25.2648</v>
      </c>
    </row>
    <row r="483" ht="15.75" customHeight="1">
      <c r="A483" s="130" t="s">
        <v>999</v>
      </c>
      <c r="B483" s="130" t="s">
        <v>1000</v>
      </c>
      <c r="C483" s="130">
        <v>1.0</v>
      </c>
      <c r="D483" s="71">
        <v>22.968</v>
      </c>
      <c r="F483" s="130" t="s">
        <v>561</v>
      </c>
      <c r="G483" s="169" t="s">
        <v>137</v>
      </c>
      <c r="H483" s="130">
        <f t="shared" si="1"/>
        <v>25.2648</v>
      </c>
    </row>
    <row r="484" ht="15.75" customHeight="1">
      <c r="A484" s="130" t="s">
        <v>1001</v>
      </c>
      <c r="B484" s="130" t="s">
        <v>1002</v>
      </c>
      <c r="C484" s="130">
        <v>1.0</v>
      </c>
      <c r="D484" s="71">
        <v>22.968</v>
      </c>
      <c r="F484" s="130" t="s">
        <v>561</v>
      </c>
      <c r="G484" s="169" t="s">
        <v>137</v>
      </c>
      <c r="H484" s="130">
        <f t="shared" si="1"/>
        <v>25.2648</v>
      </c>
    </row>
    <row r="485" ht="15.75" customHeight="1">
      <c r="A485" s="130" t="s">
        <v>1003</v>
      </c>
      <c r="B485" s="130" t="s">
        <v>861</v>
      </c>
      <c r="C485" s="130">
        <v>1.0</v>
      </c>
      <c r="D485" s="71">
        <v>22.968</v>
      </c>
      <c r="F485" s="130" t="s">
        <v>561</v>
      </c>
      <c r="G485" s="169" t="s">
        <v>137</v>
      </c>
      <c r="H485" s="130">
        <f t="shared" si="1"/>
        <v>25.2648</v>
      </c>
    </row>
    <row r="486" ht="15.75" customHeight="1">
      <c r="A486" s="130" t="s">
        <v>1004</v>
      </c>
      <c r="B486" s="130" t="s">
        <v>1005</v>
      </c>
      <c r="C486" s="130">
        <v>1.0</v>
      </c>
      <c r="D486" s="71">
        <v>22.968</v>
      </c>
      <c r="F486" s="130" t="s">
        <v>561</v>
      </c>
      <c r="G486" s="169" t="s">
        <v>137</v>
      </c>
      <c r="H486" s="130">
        <f t="shared" si="1"/>
        <v>25.2648</v>
      </c>
    </row>
    <row r="487" ht="15.75" customHeight="1">
      <c r="A487" s="130" t="s">
        <v>1006</v>
      </c>
      <c r="B487" s="130" t="s">
        <v>1007</v>
      </c>
      <c r="C487" s="130">
        <v>1.0</v>
      </c>
      <c r="D487" s="71">
        <v>22.968</v>
      </c>
      <c r="F487" s="130" t="s">
        <v>561</v>
      </c>
      <c r="G487" s="169" t="s">
        <v>137</v>
      </c>
      <c r="H487" s="130">
        <f t="shared" si="1"/>
        <v>25.2648</v>
      </c>
    </row>
    <row r="488" ht="15.75" customHeight="1">
      <c r="A488" s="130" t="s">
        <v>1008</v>
      </c>
      <c r="B488" s="130" t="s">
        <v>863</v>
      </c>
      <c r="C488" s="130">
        <v>1.0</v>
      </c>
      <c r="D488" s="71">
        <v>22.968</v>
      </c>
      <c r="F488" s="130" t="s">
        <v>561</v>
      </c>
      <c r="G488" s="169" t="s">
        <v>137</v>
      </c>
      <c r="H488" s="130">
        <f t="shared" si="1"/>
        <v>25.2648</v>
      </c>
    </row>
    <row r="489" ht="15.75" customHeight="1">
      <c r="A489" s="130" t="s">
        <v>1009</v>
      </c>
      <c r="B489" s="130" t="s">
        <v>1010</v>
      </c>
      <c r="C489" s="130">
        <v>1.0</v>
      </c>
      <c r="D489" s="71">
        <v>22.968</v>
      </c>
      <c r="F489" s="130" t="s">
        <v>561</v>
      </c>
      <c r="G489" s="169" t="s">
        <v>137</v>
      </c>
      <c r="H489" s="130">
        <f t="shared" si="1"/>
        <v>25.2648</v>
      </c>
    </row>
    <row r="490" ht="15.75" customHeight="1">
      <c r="A490" s="130" t="s">
        <v>1011</v>
      </c>
      <c r="B490" s="130" t="s">
        <v>865</v>
      </c>
      <c r="C490" s="130">
        <v>1.0</v>
      </c>
      <c r="D490" s="71">
        <v>22.968</v>
      </c>
      <c r="F490" s="130" t="s">
        <v>561</v>
      </c>
      <c r="G490" s="169" t="s">
        <v>137</v>
      </c>
      <c r="H490" s="130">
        <f t="shared" si="1"/>
        <v>25.2648</v>
      </c>
    </row>
    <row r="491" ht="15.75" customHeight="1">
      <c r="A491" s="130" t="s">
        <v>1012</v>
      </c>
      <c r="B491" s="130" t="s">
        <v>867</v>
      </c>
      <c r="C491" s="130">
        <v>1.0</v>
      </c>
      <c r="D491" s="71">
        <v>22.968</v>
      </c>
      <c r="F491" s="130" t="s">
        <v>561</v>
      </c>
      <c r="G491" s="169" t="s">
        <v>137</v>
      </c>
      <c r="H491" s="130">
        <f t="shared" si="1"/>
        <v>25.2648</v>
      </c>
    </row>
    <row r="492" ht="15.75" customHeight="1">
      <c r="A492" s="130" t="s">
        <v>1013</v>
      </c>
      <c r="B492" s="130" t="s">
        <v>1014</v>
      </c>
      <c r="C492" s="130">
        <v>1.0</v>
      </c>
      <c r="D492" s="71">
        <v>22.968</v>
      </c>
      <c r="F492" s="130" t="s">
        <v>561</v>
      </c>
      <c r="G492" s="169" t="s">
        <v>137</v>
      </c>
      <c r="H492" s="130">
        <f t="shared" si="1"/>
        <v>25.2648</v>
      </c>
    </row>
    <row r="493" ht="15.75" customHeight="1">
      <c r="A493" s="130" t="s">
        <v>1015</v>
      </c>
      <c r="B493" s="130" t="s">
        <v>869</v>
      </c>
      <c r="C493" s="130">
        <v>1.0</v>
      </c>
      <c r="D493" s="71">
        <v>22.968</v>
      </c>
      <c r="F493" s="130" t="s">
        <v>561</v>
      </c>
      <c r="G493" s="169" t="s">
        <v>137</v>
      </c>
      <c r="H493" s="130">
        <f t="shared" si="1"/>
        <v>25.2648</v>
      </c>
    </row>
    <row r="494" ht="15.75" customHeight="1">
      <c r="A494" s="130" t="s">
        <v>1016</v>
      </c>
      <c r="B494" s="130" t="s">
        <v>974</v>
      </c>
      <c r="C494" s="130">
        <v>1.0</v>
      </c>
      <c r="D494" s="71">
        <v>22.968</v>
      </c>
      <c r="F494" s="130" t="s">
        <v>561</v>
      </c>
      <c r="G494" s="169" t="s">
        <v>137</v>
      </c>
      <c r="H494" s="130">
        <f t="shared" si="1"/>
        <v>25.2648</v>
      </c>
    </row>
    <row r="495" ht="15.75" customHeight="1">
      <c r="A495" s="130" t="s">
        <v>1017</v>
      </c>
      <c r="B495" s="130" t="s">
        <v>1018</v>
      </c>
      <c r="C495" s="130">
        <v>1.0</v>
      </c>
      <c r="D495" s="71">
        <v>22.968</v>
      </c>
      <c r="F495" s="130" t="s">
        <v>561</v>
      </c>
      <c r="G495" s="169" t="s">
        <v>137</v>
      </c>
      <c r="H495" s="130">
        <f t="shared" si="1"/>
        <v>25.2648</v>
      </c>
    </row>
    <row r="496" ht="15.75" customHeight="1">
      <c r="A496" s="130" t="s">
        <v>1019</v>
      </c>
      <c r="B496" s="130" t="s">
        <v>1020</v>
      </c>
      <c r="C496" s="130">
        <v>1.0</v>
      </c>
      <c r="D496" s="71">
        <v>22.968</v>
      </c>
      <c r="F496" s="130" t="s">
        <v>561</v>
      </c>
      <c r="G496" s="169" t="s">
        <v>137</v>
      </c>
      <c r="H496" s="130">
        <f t="shared" si="1"/>
        <v>25.2648</v>
      </c>
    </row>
    <row r="497" ht="15.75" customHeight="1">
      <c r="A497" s="130" t="s">
        <v>1021</v>
      </c>
      <c r="B497" s="130" t="s">
        <v>1022</v>
      </c>
      <c r="C497" s="130">
        <v>1.0</v>
      </c>
      <c r="D497" s="71">
        <v>22.968</v>
      </c>
      <c r="F497" s="130" t="s">
        <v>561</v>
      </c>
      <c r="G497" s="169" t="s">
        <v>137</v>
      </c>
      <c r="H497" s="130">
        <f t="shared" si="1"/>
        <v>25.2648</v>
      </c>
    </row>
    <row r="498" ht="15.75" customHeight="1">
      <c r="A498" s="130" t="s">
        <v>1023</v>
      </c>
      <c r="B498" s="130" t="s">
        <v>1024</v>
      </c>
      <c r="C498" s="130">
        <v>1.0</v>
      </c>
      <c r="D498" s="71">
        <v>22.968</v>
      </c>
      <c r="F498" s="130" t="s">
        <v>561</v>
      </c>
      <c r="G498" s="169" t="s">
        <v>137</v>
      </c>
      <c r="H498" s="130">
        <f t="shared" si="1"/>
        <v>25.2648</v>
      </c>
    </row>
    <row r="499" ht="15.75" customHeight="1">
      <c r="A499" s="130" t="s">
        <v>1025</v>
      </c>
      <c r="B499" s="130" t="s">
        <v>1026</v>
      </c>
      <c r="C499" s="130">
        <v>1.0</v>
      </c>
      <c r="D499" s="71">
        <v>22.968</v>
      </c>
      <c r="F499" s="130" t="s">
        <v>561</v>
      </c>
      <c r="G499" s="169" t="s">
        <v>137</v>
      </c>
      <c r="H499" s="130">
        <f t="shared" si="1"/>
        <v>25.2648</v>
      </c>
    </row>
    <row r="500" ht="15.75" customHeight="1">
      <c r="A500" s="130" t="s">
        <v>1027</v>
      </c>
      <c r="B500" s="130" t="s">
        <v>871</v>
      </c>
      <c r="C500" s="130">
        <v>1.0</v>
      </c>
      <c r="D500" s="71">
        <v>22.968</v>
      </c>
      <c r="F500" s="130" t="s">
        <v>561</v>
      </c>
      <c r="G500" s="169" t="s">
        <v>137</v>
      </c>
      <c r="H500" s="130">
        <f t="shared" si="1"/>
        <v>25.2648</v>
      </c>
    </row>
    <row r="501" ht="15.75" customHeight="1">
      <c r="A501" s="130" t="s">
        <v>1028</v>
      </c>
      <c r="B501" s="130" t="s">
        <v>1029</v>
      </c>
      <c r="C501" s="130">
        <v>1.0</v>
      </c>
      <c r="D501" s="71">
        <v>22.968</v>
      </c>
      <c r="F501" s="130" t="s">
        <v>561</v>
      </c>
      <c r="G501" s="169" t="s">
        <v>137</v>
      </c>
      <c r="H501" s="130">
        <f t="shared" si="1"/>
        <v>25.2648</v>
      </c>
    </row>
    <row r="502" ht="15.75" customHeight="1">
      <c r="A502" s="130" t="s">
        <v>1030</v>
      </c>
      <c r="B502" s="130" t="s">
        <v>1031</v>
      </c>
      <c r="C502" s="130">
        <v>1.0</v>
      </c>
      <c r="D502" s="71">
        <v>22.968</v>
      </c>
      <c r="F502" s="130" t="s">
        <v>561</v>
      </c>
      <c r="G502" s="169" t="s">
        <v>137</v>
      </c>
      <c r="H502" s="130">
        <f t="shared" si="1"/>
        <v>25.2648</v>
      </c>
    </row>
    <row r="503" ht="15.75" customHeight="1">
      <c r="A503" s="130" t="s">
        <v>1032</v>
      </c>
      <c r="B503" s="130" t="s">
        <v>873</v>
      </c>
      <c r="C503" s="130">
        <v>1.0</v>
      </c>
      <c r="D503" s="71">
        <v>22.968</v>
      </c>
      <c r="F503" s="130" t="s">
        <v>561</v>
      </c>
      <c r="G503" s="169" t="s">
        <v>137</v>
      </c>
      <c r="H503" s="130">
        <f t="shared" si="1"/>
        <v>25.2648</v>
      </c>
    </row>
    <row r="504" ht="15.75" customHeight="1">
      <c r="A504" s="130" t="s">
        <v>1033</v>
      </c>
      <c r="B504" s="130" t="s">
        <v>1034</v>
      </c>
      <c r="C504" s="130">
        <v>1.0</v>
      </c>
      <c r="D504" s="71">
        <v>22.968</v>
      </c>
      <c r="F504" s="130" t="s">
        <v>561</v>
      </c>
      <c r="G504" s="169" t="s">
        <v>137</v>
      </c>
      <c r="H504" s="130">
        <f t="shared" si="1"/>
        <v>25.2648</v>
      </c>
    </row>
    <row r="505" ht="15.75" customHeight="1">
      <c r="A505" s="130" t="s">
        <v>1035</v>
      </c>
      <c r="B505" s="130" t="s">
        <v>1036</v>
      </c>
      <c r="C505" s="130">
        <v>1.0</v>
      </c>
      <c r="D505" s="71">
        <v>22.968</v>
      </c>
      <c r="F505" s="130" t="s">
        <v>561</v>
      </c>
      <c r="G505" s="169" t="s">
        <v>137</v>
      </c>
      <c r="H505" s="130">
        <f t="shared" si="1"/>
        <v>25.2648</v>
      </c>
    </row>
    <row r="506" ht="15.75" customHeight="1">
      <c r="A506" s="130" t="s">
        <v>1037</v>
      </c>
      <c r="B506" s="130" t="s">
        <v>1038</v>
      </c>
      <c r="C506" s="130">
        <v>1.0</v>
      </c>
      <c r="D506" s="71">
        <v>22.968</v>
      </c>
      <c r="F506" s="130" t="s">
        <v>561</v>
      </c>
      <c r="G506" s="169" t="s">
        <v>137</v>
      </c>
      <c r="H506" s="130">
        <f t="shared" si="1"/>
        <v>25.2648</v>
      </c>
    </row>
    <row r="507" ht="15.75" customHeight="1">
      <c r="A507" s="130" t="s">
        <v>1039</v>
      </c>
      <c r="B507" s="130" t="s">
        <v>1040</v>
      </c>
      <c r="C507" s="130">
        <v>1.0</v>
      </c>
      <c r="D507" s="71">
        <v>22.968</v>
      </c>
      <c r="F507" s="130" t="s">
        <v>561</v>
      </c>
      <c r="G507" s="169" t="s">
        <v>137</v>
      </c>
      <c r="H507" s="130">
        <f t="shared" si="1"/>
        <v>25.2648</v>
      </c>
    </row>
    <row r="508" ht="15.75" customHeight="1">
      <c r="A508" s="130" t="s">
        <v>1041</v>
      </c>
      <c r="B508" s="130" t="s">
        <v>1042</v>
      </c>
      <c r="C508" s="130">
        <v>1.0</v>
      </c>
      <c r="D508" s="71">
        <v>22.968</v>
      </c>
      <c r="F508" s="130" t="s">
        <v>561</v>
      </c>
      <c r="G508" s="169" t="s">
        <v>137</v>
      </c>
      <c r="H508" s="130">
        <f t="shared" si="1"/>
        <v>25.2648</v>
      </c>
    </row>
    <row r="509" ht="15.75" customHeight="1">
      <c r="A509" s="130" t="s">
        <v>1043</v>
      </c>
      <c r="B509" s="130" t="s">
        <v>875</v>
      </c>
      <c r="C509" s="130">
        <v>1.0</v>
      </c>
      <c r="D509" s="71">
        <v>22.968</v>
      </c>
      <c r="F509" s="130" t="s">
        <v>561</v>
      </c>
      <c r="G509" s="169" t="s">
        <v>137</v>
      </c>
      <c r="H509" s="130">
        <f t="shared" si="1"/>
        <v>25.2648</v>
      </c>
    </row>
    <row r="510" ht="15.75" customHeight="1">
      <c r="A510" s="130" t="s">
        <v>1044</v>
      </c>
      <c r="B510" s="130" t="s">
        <v>1045</v>
      </c>
      <c r="C510" s="130">
        <v>1.0</v>
      </c>
      <c r="D510" s="71">
        <v>22.968</v>
      </c>
      <c r="F510" s="130" t="s">
        <v>561</v>
      </c>
      <c r="G510" s="169" t="s">
        <v>137</v>
      </c>
      <c r="H510" s="130">
        <f t="shared" si="1"/>
        <v>25.2648</v>
      </c>
    </row>
    <row r="511" ht="15.75" customHeight="1">
      <c r="A511" s="130" t="s">
        <v>1046</v>
      </c>
      <c r="B511" s="130" t="s">
        <v>1047</v>
      </c>
      <c r="C511" s="130">
        <v>1.0</v>
      </c>
      <c r="D511" s="71">
        <v>22.968</v>
      </c>
      <c r="F511" s="130" t="s">
        <v>561</v>
      </c>
      <c r="G511" s="169" t="s">
        <v>137</v>
      </c>
      <c r="H511" s="130">
        <f t="shared" si="1"/>
        <v>25.2648</v>
      </c>
    </row>
    <row r="512" ht="15.75" customHeight="1">
      <c r="A512" s="130" t="s">
        <v>1048</v>
      </c>
      <c r="B512" s="130" t="s">
        <v>1049</v>
      </c>
      <c r="C512" s="130">
        <v>1.0</v>
      </c>
      <c r="D512" s="71">
        <v>22.968</v>
      </c>
      <c r="F512" s="130" t="s">
        <v>561</v>
      </c>
      <c r="G512" s="169" t="s">
        <v>137</v>
      </c>
      <c r="H512" s="130">
        <f t="shared" si="1"/>
        <v>25.2648</v>
      </c>
    </row>
    <row r="513" ht="15.75" customHeight="1">
      <c r="A513" s="130" t="s">
        <v>1050</v>
      </c>
      <c r="B513" s="130" t="s">
        <v>1051</v>
      </c>
      <c r="C513" s="130">
        <v>1.0</v>
      </c>
      <c r="D513" s="71">
        <v>22.968</v>
      </c>
      <c r="F513" s="130" t="s">
        <v>561</v>
      </c>
      <c r="G513" s="169" t="s">
        <v>137</v>
      </c>
      <c r="H513" s="130">
        <f t="shared" si="1"/>
        <v>25.2648</v>
      </c>
    </row>
    <row r="514" ht="15.75" customHeight="1">
      <c r="A514" s="130" t="s">
        <v>1052</v>
      </c>
      <c r="B514" s="130" t="s">
        <v>1053</v>
      </c>
      <c r="C514" s="130">
        <v>1.0</v>
      </c>
      <c r="D514" s="71">
        <v>22.968</v>
      </c>
      <c r="F514" s="130" t="s">
        <v>561</v>
      </c>
      <c r="G514" s="169" t="s">
        <v>137</v>
      </c>
      <c r="H514" s="130">
        <f t="shared" si="1"/>
        <v>25.2648</v>
      </c>
    </row>
    <row r="515" ht="15.75" customHeight="1">
      <c r="A515" s="130" t="s">
        <v>1054</v>
      </c>
      <c r="B515" s="130" t="s">
        <v>1055</v>
      </c>
      <c r="C515" s="130">
        <v>1.0</v>
      </c>
      <c r="D515" s="71">
        <v>22.968</v>
      </c>
      <c r="F515" s="130" t="s">
        <v>561</v>
      </c>
      <c r="G515" s="169" t="s">
        <v>137</v>
      </c>
      <c r="H515" s="130">
        <f t="shared" si="1"/>
        <v>25.2648</v>
      </c>
    </row>
    <row r="516" ht="15.75" customHeight="1">
      <c r="A516" s="130" t="s">
        <v>1056</v>
      </c>
      <c r="B516" s="130" t="s">
        <v>1057</v>
      </c>
      <c r="C516" s="130">
        <v>1.0</v>
      </c>
      <c r="D516" s="71">
        <v>22.968</v>
      </c>
      <c r="F516" s="130" t="s">
        <v>561</v>
      </c>
      <c r="G516" s="169" t="s">
        <v>137</v>
      </c>
      <c r="H516" s="130">
        <f t="shared" si="1"/>
        <v>25.2648</v>
      </c>
    </row>
    <row r="517" ht="15.75" customHeight="1">
      <c r="A517" s="130" t="s">
        <v>1058</v>
      </c>
      <c r="B517" s="130" t="s">
        <v>1059</v>
      </c>
      <c r="C517" s="130">
        <v>1.0</v>
      </c>
      <c r="D517" s="71">
        <v>22.968</v>
      </c>
      <c r="F517" s="130" t="s">
        <v>561</v>
      </c>
      <c r="G517" s="169" t="s">
        <v>137</v>
      </c>
      <c r="H517" s="130">
        <f t="shared" si="1"/>
        <v>25.2648</v>
      </c>
    </row>
    <row r="518" ht="15.75" customHeight="1">
      <c r="A518" s="130" t="s">
        <v>1060</v>
      </c>
      <c r="B518" s="130" t="s">
        <v>877</v>
      </c>
      <c r="C518" s="130">
        <v>1.0</v>
      </c>
      <c r="D518" s="71">
        <v>22.968</v>
      </c>
      <c r="F518" s="130" t="s">
        <v>561</v>
      </c>
      <c r="G518" s="169" t="s">
        <v>137</v>
      </c>
      <c r="H518" s="130">
        <f t="shared" si="1"/>
        <v>25.2648</v>
      </c>
    </row>
    <row r="519" ht="15.75" customHeight="1">
      <c r="A519" s="130" t="s">
        <v>1061</v>
      </c>
      <c r="B519" s="130" t="s">
        <v>879</v>
      </c>
      <c r="C519" s="130">
        <v>1.0</v>
      </c>
      <c r="D519" s="71">
        <v>22.968</v>
      </c>
      <c r="F519" s="130" t="s">
        <v>561</v>
      </c>
      <c r="G519" s="169" t="s">
        <v>137</v>
      </c>
      <c r="H519" s="130">
        <f t="shared" si="1"/>
        <v>25.2648</v>
      </c>
    </row>
    <row r="520" ht="15.75" customHeight="1">
      <c r="A520" s="130" t="s">
        <v>1062</v>
      </c>
      <c r="B520" s="130" t="s">
        <v>1063</v>
      </c>
      <c r="C520" s="130">
        <v>1.0</v>
      </c>
      <c r="D520" s="71">
        <v>22.968</v>
      </c>
      <c r="F520" s="130" t="s">
        <v>561</v>
      </c>
      <c r="G520" s="169" t="s">
        <v>137</v>
      </c>
      <c r="H520" s="130">
        <f t="shared" si="1"/>
        <v>25.2648</v>
      </c>
    </row>
    <row r="521" ht="15.75" customHeight="1">
      <c r="A521" s="130" t="s">
        <v>1064</v>
      </c>
      <c r="B521" s="130" t="s">
        <v>1065</v>
      </c>
      <c r="C521" s="130">
        <v>1.0</v>
      </c>
      <c r="D521" s="71">
        <v>22.968</v>
      </c>
      <c r="F521" s="130" t="s">
        <v>561</v>
      </c>
      <c r="G521" s="169" t="s">
        <v>137</v>
      </c>
      <c r="H521" s="130">
        <f t="shared" si="1"/>
        <v>25.2648</v>
      </c>
    </row>
    <row r="522" ht="15.75" customHeight="1">
      <c r="A522" s="130" t="s">
        <v>1066</v>
      </c>
      <c r="B522" s="130" t="s">
        <v>1067</v>
      </c>
      <c r="C522" s="130">
        <v>1.0</v>
      </c>
      <c r="D522" s="71">
        <v>22.968</v>
      </c>
      <c r="F522" s="130" t="s">
        <v>561</v>
      </c>
      <c r="G522" s="169" t="s">
        <v>137</v>
      </c>
      <c r="H522" s="130">
        <f t="shared" si="1"/>
        <v>25.2648</v>
      </c>
    </row>
    <row r="523" ht="15.75" customHeight="1">
      <c r="A523" s="130" t="s">
        <v>1068</v>
      </c>
      <c r="B523" s="130" t="s">
        <v>1069</v>
      </c>
      <c r="C523" s="130">
        <v>1.0</v>
      </c>
      <c r="D523" s="71">
        <v>22.968</v>
      </c>
      <c r="F523" s="130" t="s">
        <v>561</v>
      </c>
      <c r="G523" s="169" t="s">
        <v>137</v>
      </c>
      <c r="H523" s="130">
        <f t="shared" si="1"/>
        <v>25.2648</v>
      </c>
    </row>
    <row r="524" ht="15.75" customHeight="1">
      <c r="A524" s="130" t="s">
        <v>1070</v>
      </c>
      <c r="B524" s="130" t="s">
        <v>1071</v>
      </c>
      <c r="C524" s="130">
        <v>1.0</v>
      </c>
      <c r="D524" s="71">
        <v>22.968</v>
      </c>
      <c r="F524" s="130" t="s">
        <v>561</v>
      </c>
      <c r="G524" s="169" t="s">
        <v>137</v>
      </c>
      <c r="H524" s="130">
        <f t="shared" si="1"/>
        <v>25.2648</v>
      </c>
    </row>
    <row r="525" ht="15.75" customHeight="1">
      <c r="A525" s="130" t="s">
        <v>1072</v>
      </c>
      <c r="B525" s="130" t="s">
        <v>1073</v>
      </c>
      <c r="C525" s="130">
        <v>1.0</v>
      </c>
      <c r="D525" s="71">
        <v>22.968</v>
      </c>
      <c r="F525" s="130" t="s">
        <v>561</v>
      </c>
      <c r="G525" s="169" t="s">
        <v>137</v>
      </c>
      <c r="H525" s="130">
        <f t="shared" si="1"/>
        <v>25.2648</v>
      </c>
    </row>
    <row r="526" ht="15.75" customHeight="1">
      <c r="A526" s="130" t="s">
        <v>1074</v>
      </c>
      <c r="B526" s="130" t="s">
        <v>1075</v>
      </c>
      <c r="C526" s="130">
        <v>1.0</v>
      </c>
      <c r="D526" s="71">
        <v>22.968</v>
      </c>
      <c r="F526" s="130" t="s">
        <v>561</v>
      </c>
      <c r="G526" s="169" t="s">
        <v>137</v>
      </c>
      <c r="H526" s="130">
        <f t="shared" si="1"/>
        <v>25.2648</v>
      </c>
    </row>
    <row r="527" ht="15.75" customHeight="1">
      <c r="A527" s="130" t="s">
        <v>1076</v>
      </c>
      <c r="B527" s="130" t="s">
        <v>1077</v>
      </c>
      <c r="C527" s="130">
        <v>1.0</v>
      </c>
      <c r="D527" s="71">
        <v>22.968</v>
      </c>
      <c r="F527" s="130" t="s">
        <v>561</v>
      </c>
      <c r="G527" s="169" t="s">
        <v>137</v>
      </c>
      <c r="H527" s="130">
        <f t="shared" si="1"/>
        <v>25.2648</v>
      </c>
    </row>
    <row r="528" ht="15.75" customHeight="1">
      <c r="A528" s="130" t="s">
        <v>1078</v>
      </c>
      <c r="B528" s="130" t="s">
        <v>1079</v>
      </c>
      <c r="C528" s="130">
        <v>1.0</v>
      </c>
      <c r="D528" s="71">
        <v>22.968</v>
      </c>
      <c r="F528" s="130" t="s">
        <v>561</v>
      </c>
      <c r="G528" s="169" t="s">
        <v>137</v>
      </c>
      <c r="H528" s="130">
        <f t="shared" si="1"/>
        <v>25.2648</v>
      </c>
    </row>
    <row r="529" ht="15.75" customHeight="1">
      <c r="A529" s="130" t="s">
        <v>1080</v>
      </c>
      <c r="B529" s="130" t="s">
        <v>1081</v>
      </c>
      <c r="C529" s="130">
        <v>1.0</v>
      </c>
      <c r="D529" s="71">
        <v>22.968</v>
      </c>
      <c r="F529" s="130" t="s">
        <v>561</v>
      </c>
      <c r="G529" s="169" t="s">
        <v>137</v>
      </c>
      <c r="H529" s="130">
        <f t="shared" si="1"/>
        <v>25.2648</v>
      </c>
    </row>
    <row r="530" ht="15.75" customHeight="1">
      <c r="A530" s="130" t="s">
        <v>1082</v>
      </c>
      <c r="B530" s="130" t="s">
        <v>1083</v>
      </c>
      <c r="C530" s="130">
        <v>1.0</v>
      </c>
      <c r="D530" s="71">
        <v>22.968</v>
      </c>
      <c r="F530" s="130" t="s">
        <v>561</v>
      </c>
      <c r="G530" s="169" t="s">
        <v>137</v>
      </c>
      <c r="H530" s="130">
        <f t="shared" si="1"/>
        <v>25.2648</v>
      </c>
    </row>
    <row r="531" ht="15.75" customHeight="1">
      <c r="A531" s="130" t="s">
        <v>1084</v>
      </c>
      <c r="B531" s="130" t="s">
        <v>883</v>
      </c>
      <c r="C531" s="130">
        <v>1.0</v>
      </c>
      <c r="D531" s="71">
        <v>22.968</v>
      </c>
      <c r="F531" s="130" t="s">
        <v>561</v>
      </c>
      <c r="G531" s="169" t="s">
        <v>137</v>
      </c>
      <c r="H531" s="130">
        <f t="shared" si="1"/>
        <v>25.2648</v>
      </c>
    </row>
    <row r="532" ht="15.75" customHeight="1">
      <c r="A532" s="130" t="s">
        <v>1085</v>
      </c>
      <c r="B532" s="130" t="s">
        <v>1086</v>
      </c>
      <c r="C532" s="130">
        <v>1.0</v>
      </c>
      <c r="D532" s="71">
        <v>22.968</v>
      </c>
      <c r="F532" s="130" t="s">
        <v>561</v>
      </c>
      <c r="G532" s="169" t="s">
        <v>137</v>
      </c>
      <c r="H532" s="130">
        <f t="shared" si="1"/>
        <v>25.2648</v>
      </c>
    </row>
    <row r="533" ht="15.75" customHeight="1">
      <c r="A533" s="130" t="s">
        <v>1087</v>
      </c>
      <c r="B533" s="130" t="s">
        <v>1088</v>
      </c>
      <c r="C533" s="130">
        <v>1.0</v>
      </c>
      <c r="D533" s="71">
        <v>22.968</v>
      </c>
      <c r="F533" s="130" t="s">
        <v>561</v>
      </c>
      <c r="G533" s="169" t="s">
        <v>137</v>
      </c>
      <c r="H533" s="130">
        <f t="shared" si="1"/>
        <v>25.2648</v>
      </c>
    </row>
    <row r="534" ht="15.75" customHeight="1">
      <c r="A534" s="130" t="s">
        <v>1089</v>
      </c>
      <c r="B534" s="130" t="s">
        <v>1090</v>
      </c>
      <c r="C534" s="130">
        <v>1.0</v>
      </c>
      <c r="D534" s="71">
        <v>22.968</v>
      </c>
      <c r="F534" s="130" t="s">
        <v>561</v>
      </c>
      <c r="G534" s="169" t="s">
        <v>137</v>
      </c>
      <c r="H534" s="130">
        <f t="shared" si="1"/>
        <v>25.2648</v>
      </c>
    </row>
    <row r="535" ht="15.75" customHeight="1">
      <c r="A535" s="130" t="s">
        <v>1091</v>
      </c>
      <c r="B535" s="130" t="s">
        <v>1092</v>
      </c>
      <c r="C535" s="130">
        <v>1.0</v>
      </c>
      <c r="D535" s="71">
        <v>22.968</v>
      </c>
      <c r="F535" s="130" t="s">
        <v>561</v>
      </c>
      <c r="G535" s="169" t="s">
        <v>137</v>
      </c>
      <c r="H535" s="130">
        <f t="shared" si="1"/>
        <v>25.2648</v>
      </c>
    </row>
    <row r="536" ht="15.75" customHeight="1">
      <c r="A536" s="130" t="s">
        <v>1093</v>
      </c>
      <c r="B536" s="130" t="s">
        <v>1094</v>
      </c>
      <c r="C536" s="130">
        <v>1.0</v>
      </c>
      <c r="D536" s="71">
        <v>22.968</v>
      </c>
      <c r="F536" s="130" t="s">
        <v>561</v>
      </c>
      <c r="G536" s="169" t="s">
        <v>137</v>
      </c>
      <c r="H536" s="130">
        <f t="shared" si="1"/>
        <v>25.2648</v>
      </c>
    </row>
    <row r="537" ht="15.75" customHeight="1">
      <c r="A537" s="130" t="s">
        <v>1095</v>
      </c>
      <c r="B537" s="130" t="s">
        <v>1096</v>
      </c>
      <c r="C537" s="130">
        <v>1.0</v>
      </c>
      <c r="D537" s="71">
        <v>22.968</v>
      </c>
      <c r="F537" s="130" t="s">
        <v>561</v>
      </c>
      <c r="G537" s="169" t="s">
        <v>137</v>
      </c>
      <c r="H537" s="130">
        <f t="shared" si="1"/>
        <v>25.2648</v>
      </c>
    </row>
    <row r="538" ht="15.75" customHeight="1">
      <c r="A538" s="130" t="s">
        <v>1097</v>
      </c>
      <c r="B538" s="130" t="s">
        <v>1098</v>
      </c>
      <c r="C538" s="130">
        <v>1.0</v>
      </c>
      <c r="D538" s="71">
        <v>22.968</v>
      </c>
      <c r="F538" s="130" t="s">
        <v>561</v>
      </c>
      <c r="G538" s="169" t="s">
        <v>137</v>
      </c>
      <c r="H538" s="130">
        <f t="shared" si="1"/>
        <v>25.2648</v>
      </c>
    </row>
    <row r="539" ht="15.75" customHeight="1">
      <c r="A539" s="130" t="s">
        <v>1099</v>
      </c>
      <c r="B539" s="130" t="s">
        <v>1100</v>
      </c>
      <c r="C539" s="130">
        <v>1.0</v>
      </c>
      <c r="D539" s="71">
        <v>22.968</v>
      </c>
      <c r="F539" s="130" t="s">
        <v>561</v>
      </c>
      <c r="G539" s="169" t="s">
        <v>137</v>
      </c>
      <c r="H539" s="130">
        <f t="shared" si="1"/>
        <v>25.2648</v>
      </c>
    </row>
    <row r="540" ht="15.75" customHeight="1">
      <c r="A540" s="130" t="s">
        <v>1101</v>
      </c>
      <c r="B540" s="130" t="s">
        <v>885</v>
      </c>
      <c r="C540" s="130">
        <v>1.0</v>
      </c>
      <c r="D540" s="71">
        <v>22.968</v>
      </c>
      <c r="F540" s="130" t="s">
        <v>561</v>
      </c>
      <c r="G540" s="169" t="s">
        <v>137</v>
      </c>
      <c r="H540" s="130">
        <f t="shared" si="1"/>
        <v>25.2648</v>
      </c>
    </row>
    <row r="541" ht="15.75" customHeight="1">
      <c r="A541" s="130" t="s">
        <v>1102</v>
      </c>
      <c r="B541" s="130" t="s">
        <v>887</v>
      </c>
      <c r="C541" s="130">
        <v>1.0</v>
      </c>
      <c r="D541" s="71">
        <v>22.968</v>
      </c>
      <c r="F541" s="130" t="s">
        <v>561</v>
      </c>
      <c r="G541" s="169" t="s">
        <v>137</v>
      </c>
      <c r="H541" s="130">
        <f t="shared" si="1"/>
        <v>25.2648</v>
      </c>
    </row>
    <row r="542" ht="15.75" customHeight="1">
      <c r="A542" s="130" t="s">
        <v>1103</v>
      </c>
      <c r="B542" s="130" t="s">
        <v>1104</v>
      </c>
      <c r="C542" s="130">
        <v>1.0</v>
      </c>
      <c r="D542" s="71">
        <v>22.968</v>
      </c>
      <c r="F542" s="130" t="s">
        <v>561</v>
      </c>
      <c r="G542" s="169" t="s">
        <v>137</v>
      </c>
      <c r="H542" s="130">
        <f t="shared" si="1"/>
        <v>25.2648</v>
      </c>
    </row>
    <row r="543" ht="15.75" customHeight="1">
      <c r="A543" s="130" t="s">
        <v>1105</v>
      </c>
      <c r="B543" s="130" t="s">
        <v>1106</v>
      </c>
      <c r="C543" s="130">
        <v>1.0</v>
      </c>
      <c r="D543" s="71">
        <v>22.968</v>
      </c>
      <c r="F543" s="130" t="s">
        <v>561</v>
      </c>
      <c r="G543" s="169" t="s">
        <v>137</v>
      </c>
      <c r="H543" s="130">
        <f t="shared" si="1"/>
        <v>25.2648</v>
      </c>
    </row>
    <row r="544" ht="15.75" customHeight="1">
      <c r="A544" s="130" t="s">
        <v>1107</v>
      </c>
      <c r="B544" s="130" t="s">
        <v>1108</v>
      </c>
      <c r="C544" s="130">
        <v>1.0</v>
      </c>
      <c r="D544" s="71">
        <v>22.968</v>
      </c>
      <c r="F544" s="130" t="s">
        <v>561</v>
      </c>
      <c r="G544" s="169" t="s">
        <v>137</v>
      </c>
      <c r="H544" s="130">
        <f t="shared" si="1"/>
        <v>25.2648</v>
      </c>
    </row>
    <row r="545" ht="15.75" customHeight="1">
      <c r="A545" s="130" t="s">
        <v>1109</v>
      </c>
      <c r="B545" s="130" t="s">
        <v>1110</v>
      </c>
      <c r="C545" s="130">
        <v>1.0</v>
      </c>
      <c r="D545" s="71">
        <v>22.968</v>
      </c>
      <c r="F545" s="130" t="s">
        <v>561</v>
      </c>
      <c r="G545" s="169" t="s">
        <v>137</v>
      </c>
      <c r="H545" s="130">
        <f t="shared" si="1"/>
        <v>25.2648</v>
      </c>
    </row>
    <row r="546" ht="15.75" customHeight="1">
      <c r="A546" s="130" t="s">
        <v>1111</v>
      </c>
      <c r="B546" s="130" t="s">
        <v>1112</v>
      </c>
      <c r="C546" s="130">
        <v>1.0</v>
      </c>
      <c r="D546" s="71">
        <v>22.968</v>
      </c>
      <c r="F546" s="130" t="s">
        <v>561</v>
      </c>
      <c r="G546" s="169" t="s">
        <v>137</v>
      </c>
      <c r="H546" s="130">
        <f t="shared" si="1"/>
        <v>25.2648</v>
      </c>
    </row>
    <row r="547" ht="15.75" customHeight="1">
      <c r="A547" s="130" t="s">
        <v>1113</v>
      </c>
      <c r="B547" s="130" t="s">
        <v>846</v>
      </c>
      <c r="C547" s="130">
        <v>1.0</v>
      </c>
      <c r="D547" s="71">
        <v>22.968</v>
      </c>
      <c r="F547" s="130" t="s">
        <v>561</v>
      </c>
      <c r="G547" s="169" t="s">
        <v>137</v>
      </c>
      <c r="H547" s="130">
        <f t="shared" si="1"/>
        <v>25.2648</v>
      </c>
    </row>
    <row r="548" ht="15.75" customHeight="1">
      <c r="A548" s="130" t="s">
        <v>1114</v>
      </c>
      <c r="B548" s="130" t="s">
        <v>841</v>
      </c>
      <c r="C548" s="130">
        <v>1.0</v>
      </c>
      <c r="D548" s="71">
        <v>22.968</v>
      </c>
      <c r="F548" s="130" t="s">
        <v>561</v>
      </c>
      <c r="G548" s="169" t="s">
        <v>137</v>
      </c>
      <c r="H548" s="130">
        <f t="shared" si="1"/>
        <v>25.2648</v>
      </c>
    </row>
    <row r="549" ht="15.75" customHeight="1">
      <c r="A549" s="130" t="s">
        <v>1115</v>
      </c>
      <c r="B549" s="130" t="s">
        <v>1116</v>
      </c>
      <c r="C549" s="130">
        <v>1.0</v>
      </c>
      <c r="D549" s="71">
        <v>22.968</v>
      </c>
      <c r="F549" s="130" t="s">
        <v>561</v>
      </c>
      <c r="G549" s="169" t="s">
        <v>137</v>
      </c>
      <c r="H549" s="130">
        <f t="shared" si="1"/>
        <v>25.2648</v>
      </c>
    </row>
    <row r="550" ht="15.75" customHeight="1">
      <c r="A550" s="130" t="s">
        <v>1117</v>
      </c>
      <c r="B550" s="130" t="s">
        <v>891</v>
      </c>
      <c r="C550" s="130">
        <v>1.0</v>
      </c>
      <c r="D550" s="71">
        <v>22.968</v>
      </c>
      <c r="F550" s="130" t="s">
        <v>561</v>
      </c>
      <c r="G550" s="169" t="s">
        <v>137</v>
      </c>
      <c r="H550" s="130">
        <f t="shared" si="1"/>
        <v>25.2648</v>
      </c>
    </row>
    <row r="551" ht="15.75" customHeight="1">
      <c r="A551" s="130" t="s">
        <v>1118</v>
      </c>
      <c r="B551" s="130" t="s">
        <v>1119</v>
      </c>
      <c r="C551" s="130">
        <v>1.0</v>
      </c>
      <c r="D551" s="71">
        <v>22.968</v>
      </c>
      <c r="F551" s="130" t="s">
        <v>561</v>
      </c>
      <c r="G551" s="169" t="s">
        <v>137</v>
      </c>
      <c r="H551" s="130">
        <f t="shared" si="1"/>
        <v>25.2648</v>
      </c>
    </row>
    <row r="552" ht="15.75" customHeight="1">
      <c r="A552" s="130" t="s">
        <v>1120</v>
      </c>
      <c r="B552" s="130" t="s">
        <v>1121</v>
      </c>
      <c r="C552" s="130">
        <v>1.0</v>
      </c>
      <c r="D552" s="71">
        <v>22.968</v>
      </c>
      <c r="F552" s="130" t="s">
        <v>561</v>
      </c>
      <c r="G552" s="169" t="s">
        <v>137</v>
      </c>
      <c r="H552" s="130">
        <f t="shared" si="1"/>
        <v>25.2648</v>
      </c>
    </row>
    <row r="553" ht="15.75" customHeight="1">
      <c r="A553" s="130" t="s">
        <v>1122</v>
      </c>
      <c r="B553" s="130" t="s">
        <v>1123</v>
      </c>
      <c r="C553" s="130">
        <v>1.0</v>
      </c>
      <c r="D553" s="71">
        <v>22.968</v>
      </c>
      <c r="F553" s="130" t="s">
        <v>561</v>
      </c>
      <c r="G553" s="169" t="s">
        <v>137</v>
      </c>
      <c r="H553" s="130">
        <f t="shared" si="1"/>
        <v>25.2648</v>
      </c>
    </row>
    <row r="554" ht="15.75" customHeight="1">
      <c r="A554" s="130" t="s">
        <v>1124</v>
      </c>
      <c r="B554" s="130" t="s">
        <v>1125</v>
      </c>
      <c r="C554" s="130">
        <v>1.0</v>
      </c>
      <c r="D554" s="71">
        <v>22.968</v>
      </c>
      <c r="F554" s="130" t="s">
        <v>561</v>
      </c>
      <c r="G554" s="169" t="s">
        <v>137</v>
      </c>
      <c r="H554" s="130">
        <f t="shared" si="1"/>
        <v>25.2648</v>
      </c>
    </row>
    <row r="555" ht="15.75" customHeight="1">
      <c r="A555" s="130" t="s">
        <v>1126</v>
      </c>
      <c r="B555" s="130" t="s">
        <v>1127</v>
      </c>
      <c r="C555" s="130">
        <v>1.0</v>
      </c>
      <c r="D555" s="71">
        <v>22.968</v>
      </c>
      <c r="F555" s="130" t="s">
        <v>561</v>
      </c>
      <c r="G555" s="169" t="s">
        <v>137</v>
      </c>
      <c r="H555" s="130">
        <f t="shared" si="1"/>
        <v>25.2648</v>
      </c>
    </row>
    <row r="556" ht="15.75" customHeight="1">
      <c r="A556" s="130" t="s">
        <v>1128</v>
      </c>
      <c r="B556" s="130" t="s">
        <v>1129</v>
      </c>
      <c r="C556" s="130">
        <v>1.0</v>
      </c>
      <c r="D556" s="71">
        <v>22.968</v>
      </c>
      <c r="F556" s="130" t="s">
        <v>561</v>
      </c>
      <c r="G556" s="169" t="s">
        <v>137</v>
      </c>
      <c r="H556" s="130">
        <f t="shared" si="1"/>
        <v>25.2648</v>
      </c>
    </row>
    <row r="557" ht="15.75" customHeight="1">
      <c r="A557" s="130" t="s">
        <v>1130</v>
      </c>
      <c r="B557" s="130" t="s">
        <v>1131</v>
      </c>
      <c r="C557" s="130">
        <v>1.0</v>
      </c>
      <c r="D557" s="71">
        <v>22.968</v>
      </c>
      <c r="F557" s="130" t="s">
        <v>561</v>
      </c>
      <c r="G557" s="169" t="s">
        <v>137</v>
      </c>
      <c r="H557" s="130">
        <f t="shared" si="1"/>
        <v>25.2648</v>
      </c>
    </row>
    <row r="558" ht="15.75" customHeight="1">
      <c r="A558" s="130" t="s">
        <v>1132</v>
      </c>
      <c r="B558" s="130" t="s">
        <v>893</v>
      </c>
      <c r="C558" s="130">
        <v>1.0</v>
      </c>
      <c r="D558" s="71">
        <v>22.968</v>
      </c>
      <c r="F558" s="130" t="s">
        <v>561</v>
      </c>
      <c r="G558" s="169" t="s">
        <v>137</v>
      </c>
      <c r="H558" s="130">
        <f t="shared" si="1"/>
        <v>25.2648</v>
      </c>
    </row>
    <row r="559" ht="15.75" customHeight="1">
      <c r="A559" s="130" t="s">
        <v>1133</v>
      </c>
      <c r="B559" s="130" t="s">
        <v>1134</v>
      </c>
      <c r="C559" s="130">
        <v>1.0</v>
      </c>
      <c r="D559" s="71">
        <v>22.968</v>
      </c>
      <c r="F559" s="130" t="s">
        <v>561</v>
      </c>
      <c r="G559" s="169" t="s">
        <v>137</v>
      </c>
      <c r="H559" s="130">
        <f t="shared" si="1"/>
        <v>25.2648</v>
      </c>
    </row>
    <row r="560" ht="15.75" customHeight="1">
      <c r="A560" s="130" t="s">
        <v>1135</v>
      </c>
      <c r="B560" s="130" t="s">
        <v>1136</v>
      </c>
      <c r="C560" s="130">
        <v>1.0</v>
      </c>
      <c r="D560" s="71">
        <v>22.968</v>
      </c>
      <c r="F560" s="130" t="s">
        <v>561</v>
      </c>
      <c r="G560" s="169" t="s">
        <v>137</v>
      </c>
      <c r="H560" s="130">
        <f t="shared" si="1"/>
        <v>25.2648</v>
      </c>
    </row>
    <row r="561" ht="15.75" customHeight="1">
      <c r="A561" s="130" t="s">
        <v>1137</v>
      </c>
      <c r="B561" s="130" t="s">
        <v>848</v>
      </c>
      <c r="C561" s="130">
        <v>1.0</v>
      </c>
      <c r="D561" s="71">
        <v>22.968</v>
      </c>
      <c r="F561" s="130" t="s">
        <v>561</v>
      </c>
      <c r="G561" s="169" t="s">
        <v>137</v>
      </c>
      <c r="H561" s="130">
        <f t="shared" si="1"/>
        <v>25.2648</v>
      </c>
    </row>
    <row r="562" ht="15.75" customHeight="1">
      <c r="A562" s="130" t="s">
        <v>1138</v>
      </c>
      <c r="B562" s="130" t="s">
        <v>896</v>
      </c>
      <c r="C562" s="130">
        <v>1.0</v>
      </c>
      <c r="D562" s="71">
        <v>22.968</v>
      </c>
      <c r="F562" s="130" t="s">
        <v>561</v>
      </c>
      <c r="G562" s="169" t="s">
        <v>137</v>
      </c>
      <c r="H562" s="130">
        <f t="shared" si="1"/>
        <v>25.2648</v>
      </c>
    </row>
    <row r="563" ht="15.75" customHeight="1">
      <c r="A563" s="130" t="s">
        <v>1139</v>
      </c>
      <c r="B563" s="130" t="s">
        <v>1140</v>
      </c>
      <c r="C563" s="130">
        <v>1.0</v>
      </c>
      <c r="D563" s="71">
        <v>22.968</v>
      </c>
      <c r="F563" s="130" t="s">
        <v>561</v>
      </c>
      <c r="G563" s="169" t="s">
        <v>137</v>
      </c>
      <c r="H563" s="130">
        <f t="shared" si="1"/>
        <v>25.2648</v>
      </c>
    </row>
    <row r="564" ht="15.75" customHeight="1">
      <c r="A564" s="130" t="s">
        <v>1141</v>
      </c>
      <c r="B564" s="130" t="s">
        <v>1142</v>
      </c>
      <c r="C564" s="130">
        <v>1.0</v>
      </c>
      <c r="D564" s="71">
        <v>22.968</v>
      </c>
      <c r="F564" s="130" t="s">
        <v>561</v>
      </c>
      <c r="G564" s="169" t="s">
        <v>137</v>
      </c>
      <c r="H564" s="130">
        <f t="shared" si="1"/>
        <v>25.2648</v>
      </c>
    </row>
    <row r="565" ht="15.75" customHeight="1">
      <c r="A565" s="130" t="s">
        <v>1143</v>
      </c>
      <c r="B565" s="130" t="s">
        <v>898</v>
      </c>
      <c r="C565" s="130">
        <v>1.0</v>
      </c>
      <c r="D565" s="71">
        <v>22.968</v>
      </c>
      <c r="F565" s="130" t="s">
        <v>561</v>
      </c>
      <c r="G565" s="169" t="s">
        <v>137</v>
      </c>
      <c r="H565" s="130">
        <f t="shared" si="1"/>
        <v>25.2648</v>
      </c>
    </row>
    <row r="566" ht="15.75" customHeight="1">
      <c r="A566" s="130" t="s">
        <v>1144</v>
      </c>
      <c r="B566" s="130" t="s">
        <v>1145</v>
      </c>
      <c r="C566" s="130">
        <v>1.0</v>
      </c>
      <c r="D566" s="71">
        <v>22.968</v>
      </c>
      <c r="F566" s="130" t="s">
        <v>561</v>
      </c>
      <c r="G566" s="169" t="s">
        <v>137</v>
      </c>
      <c r="H566" s="130">
        <f t="shared" si="1"/>
        <v>25.2648</v>
      </c>
    </row>
    <row r="567" ht="15.75" customHeight="1">
      <c r="A567" s="130" t="s">
        <v>1146</v>
      </c>
      <c r="B567" s="130" t="s">
        <v>1147</v>
      </c>
      <c r="C567" s="130">
        <v>1.0</v>
      </c>
      <c r="D567" s="71">
        <v>22.968</v>
      </c>
      <c r="F567" s="130" t="s">
        <v>561</v>
      </c>
      <c r="G567" s="169" t="s">
        <v>137</v>
      </c>
      <c r="H567" s="130">
        <f t="shared" si="1"/>
        <v>25.2648</v>
      </c>
    </row>
    <row r="568" ht="15.75" customHeight="1">
      <c r="A568" s="130" t="s">
        <v>1148</v>
      </c>
      <c r="B568" s="130" t="s">
        <v>1149</v>
      </c>
      <c r="C568" s="130">
        <v>1.0</v>
      </c>
      <c r="D568" s="71">
        <v>22.968</v>
      </c>
      <c r="F568" s="130" t="s">
        <v>561</v>
      </c>
      <c r="G568" s="169" t="s">
        <v>137</v>
      </c>
      <c r="H568" s="130">
        <f t="shared" si="1"/>
        <v>25.2648</v>
      </c>
    </row>
    <row r="569" ht="15.75" customHeight="1">
      <c r="A569" s="130" t="s">
        <v>1150</v>
      </c>
      <c r="B569" s="130" t="s">
        <v>1151</v>
      </c>
      <c r="C569" s="130">
        <v>1.0</v>
      </c>
      <c r="D569" s="71">
        <v>22.968</v>
      </c>
      <c r="F569" s="130" t="s">
        <v>561</v>
      </c>
      <c r="G569" s="169" t="s">
        <v>137</v>
      </c>
      <c r="H569" s="130">
        <f t="shared" si="1"/>
        <v>25.2648</v>
      </c>
    </row>
    <row r="570" ht="15.75" customHeight="1">
      <c r="A570" s="130" t="s">
        <v>1152</v>
      </c>
      <c r="B570" s="130" t="s">
        <v>1153</v>
      </c>
      <c r="C570" s="130">
        <v>1.0</v>
      </c>
      <c r="D570" s="71">
        <v>22.968</v>
      </c>
      <c r="F570" s="130" t="s">
        <v>561</v>
      </c>
      <c r="G570" s="169" t="s">
        <v>137</v>
      </c>
      <c r="H570" s="130">
        <f t="shared" si="1"/>
        <v>25.2648</v>
      </c>
    </row>
    <row r="571" ht="15.75" customHeight="1">
      <c r="A571" s="130" t="s">
        <v>1154</v>
      </c>
      <c r="B571" s="130" t="s">
        <v>1155</v>
      </c>
      <c r="C571" s="130">
        <v>1.0</v>
      </c>
      <c r="D571" s="71">
        <v>22.968</v>
      </c>
      <c r="F571" s="130" t="s">
        <v>561</v>
      </c>
      <c r="G571" s="169" t="s">
        <v>137</v>
      </c>
      <c r="H571" s="130">
        <f t="shared" si="1"/>
        <v>25.2648</v>
      </c>
    </row>
    <row r="572" ht="15.75" customHeight="1">
      <c r="A572" s="130" t="s">
        <v>1156</v>
      </c>
      <c r="B572" s="130" t="s">
        <v>1157</v>
      </c>
      <c r="C572" s="130">
        <v>1.0</v>
      </c>
      <c r="D572" s="71">
        <v>22.968</v>
      </c>
      <c r="F572" s="130" t="s">
        <v>561</v>
      </c>
      <c r="G572" s="169" t="s">
        <v>137</v>
      </c>
      <c r="H572" s="130">
        <f t="shared" si="1"/>
        <v>25.2648</v>
      </c>
    </row>
    <row r="573" ht="15.75" customHeight="1">
      <c r="A573" s="130" t="s">
        <v>1158</v>
      </c>
      <c r="B573" s="130" t="s">
        <v>900</v>
      </c>
      <c r="C573" s="130">
        <v>1.0</v>
      </c>
      <c r="D573" s="71">
        <v>22.968</v>
      </c>
      <c r="F573" s="130" t="s">
        <v>561</v>
      </c>
      <c r="G573" s="169" t="s">
        <v>137</v>
      </c>
      <c r="H573" s="130">
        <f t="shared" si="1"/>
        <v>25.2648</v>
      </c>
    </row>
    <row r="574" ht="15.75" customHeight="1">
      <c r="A574" s="130" t="s">
        <v>1159</v>
      </c>
      <c r="B574" s="130" t="s">
        <v>902</v>
      </c>
      <c r="C574" s="130">
        <v>1.0</v>
      </c>
      <c r="D574" s="71">
        <v>22.968</v>
      </c>
      <c r="F574" s="130" t="s">
        <v>561</v>
      </c>
      <c r="G574" s="169" t="s">
        <v>137</v>
      </c>
      <c r="H574" s="130">
        <f t="shared" si="1"/>
        <v>25.2648</v>
      </c>
    </row>
    <row r="575" ht="15.75" customHeight="1">
      <c r="A575" s="130" t="s">
        <v>1160</v>
      </c>
      <c r="B575" s="130" t="s">
        <v>904</v>
      </c>
      <c r="C575" s="130">
        <v>1.0</v>
      </c>
      <c r="D575" s="71">
        <v>22.968</v>
      </c>
      <c r="F575" s="130" t="s">
        <v>561</v>
      </c>
      <c r="G575" s="169" t="s">
        <v>137</v>
      </c>
      <c r="H575" s="130">
        <f t="shared" si="1"/>
        <v>25.2648</v>
      </c>
    </row>
    <row r="576" ht="15.75" customHeight="1">
      <c r="A576" s="130" t="s">
        <v>1161</v>
      </c>
      <c r="B576" s="130" t="s">
        <v>906</v>
      </c>
      <c r="C576" s="130">
        <v>1.0</v>
      </c>
      <c r="D576" s="71">
        <v>22.968</v>
      </c>
      <c r="F576" s="130" t="s">
        <v>561</v>
      </c>
      <c r="G576" s="169" t="s">
        <v>137</v>
      </c>
      <c r="H576" s="130">
        <f t="shared" si="1"/>
        <v>25.2648</v>
      </c>
    </row>
    <row r="577" ht="15.75" customHeight="1">
      <c r="A577" s="130" t="s">
        <v>1162</v>
      </c>
      <c r="B577" s="130" t="s">
        <v>908</v>
      </c>
      <c r="C577" s="130">
        <v>1.0</v>
      </c>
      <c r="D577" s="71">
        <v>22.968</v>
      </c>
      <c r="F577" s="130" t="s">
        <v>561</v>
      </c>
      <c r="G577" s="169" t="s">
        <v>137</v>
      </c>
      <c r="H577" s="130">
        <f t="shared" si="1"/>
        <v>25.2648</v>
      </c>
    </row>
    <row r="578" ht="15.75" customHeight="1">
      <c r="A578" s="130" t="s">
        <v>1163</v>
      </c>
      <c r="B578" s="130" t="s">
        <v>910</v>
      </c>
      <c r="C578" s="130">
        <v>1.0</v>
      </c>
      <c r="D578" s="71">
        <v>22.968</v>
      </c>
      <c r="F578" s="130" t="s">
        <v>561</v>
      </c>
      <c r="G578" s="169" t="s">
        <v>137</v>
      </c>
      <c r="H578" s="130">
        <f t="shared" si="1"/>
        <v>25.2648</v>
      </c>
    </row>
    <row r="579" ht="15.75" customHeight="1">
      <c r="A579" s="130" t="s">
        <v>1164</v>
      </c>
      <c r="B579" s="130" t="s">
        <v>1165</v>
      </c>
      <c r="C579" s="130">
        <v>1.0</v>
      </c>
      <c r="D579" s="71">
        <v>22.968</v>
      </c>
      <c r="F579" s="130" t="s">
        <v>561</v>
      </c>
      <c r="G579" s="169" t="s">
        <v>137</v>
      </c>
      <c r="H579" s="130">
        <f t="shared" si="1"/>
        <v>25.2648</v>
      </c>
    </row>
    <row r="580" ht="15.75" customHeight="1">
      <c r="A580" s="130" t="s">
        <v>1166</v>
      </c>
      <c r="B580" s="130" t="s">
        <v>912</v>
      </c>
      <c r="C580" s="130">
        <v>1.0</v>
      </c>
      <c r="D580" s="71">
        <v>22.968</v>
      </c>
      <c r="F580" s="130" t="s">
        <v>561</v>
      </c>
      <c r="G580" s="169" t="s">
        <v>137</v>
      </c>
      <c r="H580" s="130">
        <f t="shared" si="1"/>
        <v>25.2648</v>
      </c>
    </row>
    <row r="581" ht="15.75" customHeight="1">
      <c r="A581" s="130" t="s">
        <v>1167</v>
      </c>
      <c r="B581" s="130" t="s">
        <v>1168</v>
      </c>
      <c r="C581" s="130">
        <v>1.0</v>
      </c>
      <c r="D581" s="71">
        <v>22.968</v>
      </c>
      <c r="F581" s="130" t="s">
        <v>561</v>
      </c>
      <c r="G581" s="169" t="s">
        <v>137</v>
      </c>
      <c r="H581" s="130">
        <f t="shared" si="1"/>
        <v>25.2648</v>
      </c>
    </row>
    <row r="582" ht="15.75" customHeight="1">
      <c r="A582" s="130" t="s">
        <v>1169</v>
      </c>
      <c r="B582" s="130" t="s">
        <v>914</v>
      </c>
      <c r="C582" s="130">
        <v>1.0</v>
      </c>
      <c r="D582" s="71">
        <v>22.968</v>
      </c>
      <c r="F582" s="130" t="s">
        <v>561</v>
      </c>
      <c r="G582" s="169" t="s">
        <v>137</v>
      </c>
      <c r="H582" s="130">
        <f t="shared" si="1"/>
        <v>25.2648</v>
      </c>
    </row>
    <row r="583" ht="15.75" customHeight="1">
      <c r="A583" s="130" t="s">
        <v>1170</v>
      </c>
      <c r="B583" s="130" t="s">
        <v>916</v>
      </c>
      <c r="C583" s="130">
        <v>1.0</v>
      </c>
      <c r="D583" s="71">
        <v>22.968</v>
      </c>
      <c r="F583" s="130" t="s">
        <v>561</v>
      </c>
      <c r="G583" s="169" t="s">
        <v>137</v>
      </c>
      <c r="H583" s="130">
        <f t="shared" si="1"/>
        <v>25.2648</v>
      </c>
    </row>
    <row r="584" ht="15.75" customHeight="1">
      <c r="A584" s="130" t="s">
        <v>1171</v>
      </c>
      <c r="B584" s="130" t="s">
        <v>918</v>
      </c>
      <c r="C584" s="130">
        <v>1.0</v>
      </c>
      <c r="D584" s="71">
        <v>22.968</v>
      </c>
      <c r="F584" s="130" t="s">
        <v>561</v>
      </c>
      <c r="G584" s="169" t="s">
        <v>137</v>
      </c>
      <c r="H584" s="130">
        <f t="shared" si="1"/>
        <v>25.2648</v>
      </c>
    </row>
    <row r="585" ht="15.75" customHeight="1">
      <c r="A585" s="130" t="s">
        <v>1172</v>
      </c>
      <c r="B585" s="130" t="s">
        <v>920</v>
      </c>
      <c r="C585" s="130">
        <v>1.0</v>
      </c>
      <c r="D585" s="71">
        <v>22.968</v>
      </c>
      <c r="F585" s="130" t="s">
        <v>561</v>
      </c>
      <c r="G585" s="169" t="s">
        <v>137</v>
      </c>
      <c r="H585" s="130">
        <f t="shared" si="1"/>
        <v>25.2648</v>
      </c>
    </row>
    <row r="586" ht="15.75" customHeight="1">
      <c r="A586" s="130" t="s">
        <v>1173</v>
      </c>
      <c r="B586" s="130" t="s">
        <v>1174</v>
      </c>
      <c r="C586" s="130">
        <v>1.0</v>
      </c>
      <c r="D586" s="71">
        <v>22.968</v>
      </c>
      <c r="F586" s="130" t="s">
        <v>561</v>
      </c>
      <c r="G586" s="169" t="s">
        <v>137</v>
      </c>
      <c r="H586" s="130">
        <f t="shared" si="1"/>
        <v>25.2648</v>
      </c>
    </row>
    <row r="587" ht="15.75" customHeight="1">
      <c r="A587" s="130" t="s">
        <v>1175</v>
      </c>
      <c r="B587" s="130" t="s">
        <v>1176</v>
      </c>
      <c r="C587" s="130">
        <v>1.0</v>
      </c>
      <c r="D587" s="71">
        <v>22.968</v>
      </c>
      <c r="F587" s="130" t="s">
        <v>561</v>
      </c>
      <c r="G587" s="169" t="s">
        <v>137</v>
      </c>
      <c r="H587" s="130">
        <f t="shared" si="1"/>
        <v>25.2648</v>
      </c>
    </row>
    <row r="588" ht="15.75" customHeight="1">
      <c r="A588" s="130" t="s">
        <v>1177</v>
      </c>
      <c r="B588" s="130" t="s">
        <v>1178</v>
      </c>
      <c r="C588" s="130">
        <v>1.0</v>
      </c>
      <c r="D588" s="71">
        <v>22.968</v>
      </c>
      <c r="F588" s="130" t="s">
        <v>561</v>
      </c>
      <c r="G588" s="169" t="s">
        <v>137</v>
      </c>
      <c r="H588" s="130">
        <f t="shared" si="1"/>
        <v>25.2648</v>
      </c>
    </row>
    <row r="589" ht="15.75" customHeight="1">
      <c r="A589" s="130" t="s">
        <v>1179</v>
      </c>
      <c r="B589" s="130" t="s">
        <v>922</v>
      </c>
      <c r="C589" s="130">
        <v>1.0</v>
      </c>
      <c r="D589" s="71">
        <v>22.968</v>
      </c>
      <c r="F589" s="130" t="s">
        <v>561</v>
      </c>
      <c r="G589" s="169" t="s">
        <v>137</v>
      </c>
      <c r="H589" s="130">
        <f t="shared" si="1"/>
        <v>25.2648</v>
      </c>
    </row>
    <row r="590" ht="15.75" customHeight="1">
      <c r="A590" s="130" t="s">
        <v>1180</v>
      </c>
      <c r="B590" s="130" t="s">
        <v>924</v>
      </c>
      <c r="C590" s="130">
        <v>1.0</v>
      </c>
      <c r="D590" s="71">
        <v>22.968</v>
      </c>
      <c r="F590" s="130" t="s">
        <v>561</v>
      </c>
      <c r="G590" s="169" t="s">
        <v>137</v>
      </c>
      <c r="H590" s="130">
        <f t="shared" si="1"/>
        <v>25.2648</v>
      </c>
    </row>
    <row r="591" ht="15.75" customHeight="1">
      <c r="A591" s="130" t="s">
        <v>1181</v>
      </c>
      <c r="B591" s="130" t="s">
        <v>926</v>
      </c>
      <c r="C591" s="130">
        <v>1.0</v>
      </c>
      <c r="D591" s="71">
        <v>22.968</v>
      </c>
      <c r="F591" s="130" t="s">
        <v>561</v>
      </c>
      <c r="G591" s="169" t="s">
        <v>137</v>
      </c>
      <c r="H591" s="130">
        <f t="shared" si="1"/>
        <v>25.2648</v>
      </c>
    </row>
    <row r="592" ht="15.75" customHeight="1">
      <c r="A592" s="130" t="s">
        <v>1182</v>
      </c>
      <c r="B592" s="130" t="s">
        <v>928</v>
      </c>
      <c r="C592" s="130">
        <v>1.0</v>
      </c>
      <c r="D592" s="71">
        <v>22.968</v>
      </c>
      <c r="F592" s="130" t="s">
        <v>561</v>
      </c>
      <c r="G592" s="169" t="s">
        <v>137</v>
      </c>
      <c r="H592" s="130">
        <f t="shared" si="1"/>
        <v>25.2648</v>
      </c>
    </row>
    <row r="593" ht="15.75" customHeight="1">
      <c r="A593" s="130" t="s">
        <v>1183</v>
      </c>
      <c r="B593" s="130" t="s">
        <v>930</v>
      </c>
      <c r="C593" s="130">
        <v>1.0</v>
      </c>
      <c r="D593" s="71">
        <v>22.968</v>
      </c>
      <c r="F593" s="130" t="s">
        <v>561</v>
      </c>
      <c r="G593" s="169" t="s">
        <v>137</v>
      </c>
      <c r="H593" s="130">
        <f t="shared" si="1"/>
        <v>25.2648</v>
      </c>
    </row>
    <row r="594" ht="15.75" customHeight="1">
      <c r="A594" s="130" t="s">
        <v>1184</v>
      </c>
      <c r="B594" s="130" t="s">
        <v>932</v>
      </c>
      <c r="C594" s="130">
        <v>1.0</v>
      </c>
      <c r="D594" s="71">
        <v>22.968</v>
      </c>
      <c r="F594" s="130" t="s">
        <v>561</v>
      </c>
      <c r="G594" s="169" t="s">
        <v>137</v>
      </c>
      <c r="H594" s="130">
        <f t="shared" si="1"/>
        <v>25.2648</v>
      </c>
    </row>
    <row r="595" ht="15.75" customHeight="1">
      <c r="A595" s="130" t="s">
        <v>1185</v>
      </c>
      <c r="B595" s="130" t="s">
        <v>934</v>
      </c>
      <c r="C595" s="130">
        <v>1.0</v>
      </c>
      <c r="D595" s="71">
        <v>22.968</v>
      </c>
      <c r="F595" s="130" t="s">
        <v>561</v>
      </c>
      <c r="G595" s="169" t="s">
        <v>137</v>
      </c>
      <c r="H595" s="130">
        <f t="shared" si="1"/>
        <v>25.2648</v>
      </c>
    </row>
    <row r="596" ht="15.75" customHeight="1">
      <c r="A596" s="130" t="s">
        <v>1186</v>
      </c>
      <c r="B596" s="130" t="s">
        <v>1187</v>
      </c>
      <c r="C596" s="130">
        <v>1.0</v>
      </c>
      <c r="D596" s="71">
        <v>22.968</v>
      </c>
      <c r="F596" s="130" t="s">
        <v>561</v>
      </c>
      <c r="G596" s="169" t="s">
        <v>137</v>
      </c>
      <c r="H596" s="130">
        <f t="shared" si="1"/>
        <v>25.2648</v>
      </c>
    </row>
    <row r="597" ht="15.75" customHeight="1">
      <c r="A597" s="130" t="s">
        <v>1188</v>
      </c>
      <c r="B597" s="130" t="s">
        <v>936</v>
      </c>
      <c r="C597" s="130">
        <v>1.0</v>
      </c>
      <c r="D597" s="71">
        <v>22.968</v>
      </c>
      <c r="F597" s="130" t="s">
        <v>561</v>
      </c>
      <c r="G597" s="169" t="s">
        <v>137</v>
      </c>
      <c r="H597" s="130">
        <f t="shared" si="1"/>
        <v>25.2648</v>
      </c>
    </row>
    <row r="598" ht="15.75" customHeight="1">
      <c r="A598" s="130" t="s">
        <v>1189</v>
      </c>
      <c r="B598" s="130" t="s">
        <v>938</v>
      </c>
      <c r="C598" s="130">
        <v>1.0</v>
      </c>
      <c r="D598" s="71">
        <v>22.968</v>
      </c>
      <c r="F598" s="130" t="s">
        <v>561</v>
      </c>
      <c r="G598" s="169" t="s">
        <v>137</v>
      </c>
      <c r="H598" s="130">
        <f t="shared" si="1"/>
        <v>25.2648</v>
      </c>
    </row>
    <row r="599" ht="15.75" customHeight="1">
      <c r="A599" s="130" t="s">
        <v>1190</v>
      </c>
      <c r="B599" s="130" t="s">
        <v>940</v>
      </c>
      <c r="C599" s="130">
        <v>1.0</v>
      </c>
      <c r="D599" s="71">
        <v>22.968</v>
      </c>
      <c r="F599" s="130" t="s">
        <v>561</v>
      </c>
      <c r="G599" s="169" t="s">
        <v>137</v>
      </c>
      <c r="H599" s="130">
        <f t="shared" si="1"/>
        <v>25.2648</v>
      </c>
    </row>
    <row r="600" ht="15.75" customHeight="1">
      <c r="A600" s="130" t="s">
        <v>1191</v>
      </c>
      <c r="B600" s="130" t="s">
        <v>942</v>
      </c>
      <c r="C600" s="130">
        <v>1.0</v>
      </c>
      <c r="D600" s="71">
        <v>22.968</v>
      </c>
      <c r="F600" s="130" t="s">
        <v>561</v>
      </c>
      <c r="G600" s="169" t="s">
        <v>137</v>
      </c>
      <c r="H600" s="130">
        <f t="shared" si="1"/>
        <v>25.2648</v>
      </c>
    </row>
    <row r="601" ht="15.75" customHeight="1">
      <c r="A601" s="130" t="s">
        <v>1192</v>
      </c>
      <c r="B601" s="130" t="s">
        <v>944</v>
      </c>
      <c r="C601" s="130">
        <v>1.0</v>
      </c>
      <c r="D601" s="71">
        <v>22.968</v>
      </c>
      <c r="F601" s="130" t="s">
        <v>561</v>
      </c>
      <c r="G601" s="169" t="s">
        <v>137</v>
      </c>
      <c r="H601" s="130">
        <f t="shared" si="1"/>
        <v>25.2648</v>
      </c>
    </row>
    <row r="602" ht="15.75" customHeight="1">
      <c r="A602" s="130" t="s">
        <v>1193</v>
      </c>
      <c r="B602" s="130" t="s">
        <v>946</v>
      </c>
      <c r="C602" s="130">
        <v>1.0</v>
      </c>
      <c r="D602" s="71">
        <v>22.968</v>
      </c>
      <c r="F602" s="130" t="s">
        <v>561</v>
      </c>
      <c r="G602" s="169" t="s">
        <v>137</v>
      </c>
      <c r="H602" s="130">
        <f t="shared" si="1"/>
        <v>25.2648</v>
      </c>
    </row>
    <row r="603" ht="15.75" customHeight="1">
      <c r="A603" s="130" t="s">
        <v>1194</v>
      </c>
      <c r="B603" s="130" t="s">
        <v>1195</v>
      </c>
      <c r="C603" s="130">
        <v>1.0</v>
      </c>
      <c r="D603" s="71">
        <v>22.968</v>
      </c>
      <c r="F603" s="130" t="s">
        <v>561</v>
      </c>
      <c r="G603" s="169" t="s">
        <v>137</v>
      </c>
      <c r="H603" s="130">
        <f t="shared" si="1"/>
        <v>25.2648</v>
      </c>
    </row>
    <row r="604" ht="15.75" customHeight="1">
      <c r="A604" s="130" t="s">
        <v>1196</v>
      </c>
      <c r="B604" s="130" t="s">
        <v>850</v>
      </c>
      <c r="C604" s="130">
        <v>1.0</v>
      </c>
      <c r="D604" s="71">
        <v>22.968</v>
      </c>
      <c r="F604" s="130" t="s">
        <v>561</v>
      </c>
      <c r="G604" s="169" t="s">
        <v>137</v>
      </c>
      <c r="H604" s="130">
        <f t="shared" si="1"/>
        <v>25.2648</v>
      </c>
    </row>
    <row r="605" ht="15.75" customHeight="1">
      <c r="A605" s="130" t="s">
        <v>1197</v>
      </c>
      <c r="B605" s="130" t="s">
        <v>949</v>
      </c>
      <c r="C605" s="130">
        <v>1.0</v>
      </c>
      <c r="D605" s="71">
        <v>22.968</v>
      </c>
      <c r="F605" s="130" t="s">
        <v>561</v>
      </c>
      <c r="G605" s="169" t="s">
        <v>137</v>
      </c>
      <c r="H605" s="130">
        <f t="shared" si="1"/>
        <v>25.2648</v>
      </c>
    </row>
    <row r="606" ht="15.75" customHeight="1">
      <c r="A606" s="130" t="s">
        <v>1198</v>
      </c>
      <c r="B606" s="130" t="s">
        <v>951</v>
      </c>
      <c r="C606" s="130">
        <v>1.0</v>
      </c>
      <c r="D606" s="71">
        <v>22.968</v>
      </c>
      <c r="F606" s="130" t="s">
        <v>561</v>
      </c>
      <c r="G606" s="169" t="s">
        <v>137</v>
      </c>
      <c r="H606" s="130">
        <f t="shared" si="1"/>
        <v>25.2648</v>
      </c>
    </row>
    <row r="607" ht="15.75" customHeight="1">
      <c r="A607" s="130" t="s">
        <v>1199</v>
      </c>
      <c r="B607" s="130" t="s">
        <v>1200</v>
      </c>
      <c r="C607" s="130">
        <v>1.0</v>
      </c>
      <c r="D607" s="71">
        <v>22.968</v>
      </c>
      <c r="F607" s="130" t="s">
        <v>561</v>
      </c>
      <c r="G607" s="169" t="s">
        <v>137</v>
      </c>
      <c r="H607" s="130">
        <f t="shared" si="1"/>
        <v>25.2648</v>
      </c>
    </row>
    <row r="608" ht="15.75" customHeight="1">
      <c r="A608" s="130" t="s">
        <v>1201</v>
      </c>
      <c r="B608" s="130" t="s">
        <v>1202</v>
      </c>
      <c r="C608" s="130">
        <v>1.0</v>
      </c>
      <c r="D608" s="71">
        <v>22.968</v>
      </c>
      <c r="F608" s="130" t="s">
        <v>561</v>
      </c>
      <c r="G608" s="169" t="s">
        <v>137</v>
      </c>
      <c r="H608" s="130">
        <f t="shared" si="1"/>
        <v>25.2648</v>
      </c>
    </row>
    <row r="609" ht="15.75" customHeight="1">
      <c r="A609" s="130" t="s">
        <v>1203</v>
      </c>
      <c r="B609" s="130" t="s">
        <v>953</v>
      </c>
      <c r="C609" s="130">
        <v>1.0</v>
      </c>
      <c r="D609" s="71">
        <v>22.968</v>
      </c>
      <c r="F609" s="130" t="s">
        <v>561</v>
      </c>
      <c r="G609" s="169" t="s">
        <v>137</v>
      </c>
      <c r="H609" s="130">
        <f t="shared" si="1"/>
        <v>25.2648</v>
      </c>
    </row>
    <row r="610" ht="15.75" customHeight="1">
      <c r="A610" s="130" t="s">
        <v>1204</v>
      </c>
      <c r="B610" s="130" t="s">
        <v>1205</v>
      </c>
      <c r="C610" s="130">
        <v>1.0</v>
      </c>
      <c r="D610" s="71">
        <v>22.968</v>
      </c>
      <c r="F610" s="130" t="s">
        <v>561</v>
      </c>
      <c r="G610" s="169" t="s">
        <v>137</v>
      </c>
      <c r="H610" s="130">
        <f t="shared" si="1"/>
        <v>25.2648</v>
      </c>
    </row>
    <row r="611" ht="15.75" customHeight="1">
      <c r="A611" s="130" t="s">
        <v>1206</v>
      </c>
      <c r="B611" s="130" t="s">
        <v>1207</v>
      </c>
      <c r="C611" s="130">
        <v>1.0</v>
      </c>
      <c r="D611" s="71">
        <v>22.968</v>
      </c>
      <c r="F611" s="130" t="s">
        <v>561</v>
      </c>
      <c r="G611" s="169" t="s">
        <v>137</v>
      </c>
      <c r="H611" s="130">
        <f t="shared" si="1"/>
        <v>25.2648</v>
      </c>
    </row>
    <row r="612" ht="15.75" customHeight="1">
      <c r="A612" s="130" t="s">
        <v>1208</v>
      </c>
      <c r="B612" s="130" t="s">
        <v>957</v>
      </c>
      <c r="C612" s="130">
        <v>1.0</v>
      </c>
      <c r="D612" s="71">
        <v>22.968</v>
      </c>
      <c r="F612" s="130" t="s">
        <v>561</v>
      </c>
      <c r="G612" s="169" t="s">
        <v>137</v>
      </c>
      <c r="H612" s="130">
        <f t="shared" si="1"/>
        <v>25.2648</v>
      </c>
    </row>
    <row r="613" ht="15.75" customHeight="1">
      <c r="A613" s="130" t="s">
        <v>1209</v>
      </c>
      <c r="B613" s="130" t="s">
        <v>1210</v>
      </c>
      <c r="C613" s="130">
        <v>1.0</v>
      </c>
      <c r="D613" s="71">
        <v>22.968</v>
      </c>
      <c r="F613" s="130" t="s">
        <v>561</v>
      </c>
      <c r="G613" s="169" t="s">
        <v>137</v>
      </c>
      <c r="H613" s="130">
        <f t="shared" si="1"/>
        <v>25.2648</v>
      </c>
    </row>
    <row r="614" ht="15.75" customHeight="1">
      <c r="A614" s="130" t="s">
        <v>1211</v>
      </c>
      <c r="B614" s="130" t="s">
        <v>1212</v>
      </c>
      <c r="C614" s="130">
        <v>1.0</v>
      </c>
      <c r="D614" s="71">
        <v>22.968</v>
      </c>
      <c r="F614" s="130" t="s">
        <v>561</v>
      </c>
      <c r="G614" s="169" t="s">
        <v>137</v>
      </c>
      <c r="H614" s="130">
        <f t="shared" si="1"/>
        <v>25.2648</v>
      </c>
    </row>
    <row r="615" ht="15.75" customHeight="1">
      <c r="A615" s="130" t="s">
        <v>1213</v>
      </c>
      <c r="B615" s="130" t="s">
        <v>1214</v>
      </c>
      <c r="C615" s="130">
        <v>1.0</v>
      </c>
      <c r="D615" s="71">
        <v>22.968</v>
      </c>
      <c r="F615" s="130" t="s">
        <v>561</v>
      </c>
      <c r="G615" s="169" t="s">
        <v>137</v>
      </c>
      <c r="H615" s="130">
        <f t="shared" si="1"/>
        <v>25.2648</v>
      </c>
    </row>
    <row r="616" ht="15.75" customHeight="1">
      <c r="A616" s="130" t="s">
        <v>1215</v>
      </c>
      <c r="B616" s="130" t="s">
        <v>959</v>
      </c>
      <c r="C616" s="130">
        <v>1.0</v>
      </c>
      <c r="D616" s="71">
        <v>22.968</v>
      </c>
      <c r="F616" s="130" t="s">
        <v>561</v>
      </c>
      <c r="G616" s="169" t="s">
        <v>137</v>
      </c>
      <c r="H616" s="130">
        <f t="shared" si="1"/>
        <v>25.2648</v>
      </c>
    </row>
    <row r="617" ht="15.75" customHeight="1">
      <c r="A617" s="130" t="s">
        <v>1216</v>
      </c>
      <c r="B617" s="130" t="s">
        <v>961</v>
      </c>
      <c r="C617" s="130">
        <v>1.0</v>
      </c>
      <c r="D617" s="71">
        <v>22.968</v>
      </c>
      <c r="F617" s="130" t="s">
        <v>561</v>
      </c>
      <c r="G617" s="169" t="s">
        <v>137</v>
      </c>
      <c r="H617" s="130">
        <f t="shared" si="1"/>
        <v>25.2648</v>
      </c>
    </row>
    <row r="618" ht="15.75" customHeight="1">
      <c r="A618" s="130" t="s">
        <v>1217</v>
      </c>
      <c r="B618" s="130" t="s">
        <v>1218</v>
      </c>
      <c r="C618" s="130">
        <v>1.0</v>
      </c>
      <c r="D618" s="71">
        <v>22.968</v>
      </c>
      <c r="F618" s="130" t="s">
        <v>561</v>
      </c>
      <c r="G618" s="169" t="s">
        <v>137</v>
      </c>
      <c r="H618" s="130">
        <f t="shared" si="1"/>
        <v>25.2648</v>
      </c>
    </row>
    <row r="619" ht="15.75" customHeight="1">
      <c r="A619" s="130" t="s">
        <v>1219</v>
      </c>
      <c r="B619" s="130" t="s">
        <v>1220</v>
      </c>
      <c r="C619" s="130">
        <v>1.0</v>
      </c>
      <c r="D619" s="71">
        <v>22.968</v>
      </c>
      <c r="F619" s="130" t="s">
        <v>561</v>
      </c>
      <c r="G619" s="169" t="s">
        <v>137</v>
      </c>
      <c r="H619" s="130">
        <f t="shared" si="1"/>
        <v>25.2648</v>
      </c>
    </row>
    <row r="620" ht="15.75" customHeight="1">
      <c r="A620" s="130" t="s">
        <v>1221</v>
      </c>
      <c r="B620" s="130" t="s">
        <v>963</v>
      </c>
      <c r="C620" s="130">
        <v>1.0</v>
      </c>
      <c r="D620" s="71">
        <v>22.968</v>
      </c>
      <c r="F620" s="130" t="s">
        <v>561</v>
      </c>
      <c r="G620" s="169" t="s">
        <v>137</v>
      </c>
      <c r="H620" s="130">
        <f t="shared" si="1"/>
        <v>25.2648</v>
      </c>
    </row>
    <row r="621" ht="15.75" customHeight="1">
      <c r="A621" s="130" t="s">
        <v>1222</v>
      </c>
      <c r="B621" s="130" t="s">
        <v>1223</v>
      </c>
      <c r="C621" s="130">
        <v>1.0</v>
      </c>
      <c r="D621" s="71">
        <v>22.968</v>
      </c>
      <c r="F621" s="130" t="s">
        <v>561</v>
      </c>
      <c r="G621" s="169" t="s">
        <v>137</v>
      </c>
      <c r="H621" s="130">
        <f t="shared" si="1"/>
        <v>25.2648</v>
      </c>
    </row>
    <row r="622" ht="15.75" customHeight="1">
      <c r="A622" s="130" t="s">
        <v>1224</v>
      </c>
      <c r="B622" s="130" t="s">
        <v>1225</v>
      </c>
      <c r="C622" s="130">
        <v>1.0</v>
      </c>
      <c r="D622" s="71">
        <v>22.968</v>
      </c>
      <c r="F622" s="130" t="s">
        <v>561</v>
      </c>
      <c r="G622" s="169" t="s">
        <v>137</v>
      </c>
      <c r="H622" s="130">
        <f t="shared" si="1"/>
        <v>25.2648</v>
      </c>
    </row>
    <row r="623" ht="15.75" customHeight="1">
      <c r="A623" s="130" t="s">
        <v>1226</v>
      </c>
      <c r="B623" s="130" t="s">
        <v>965</v>
      </c>
      <c r="C623" s="130">
        <v>1.0</v>
      </c>
      <c r="D623" s="71">
        <v>22.968</v>
      </c>
      <c r="F623" s="130" t="s">
        <v>561</v>
      </c>
      <c r="G623" s="169" t="s">
        <v>137</v>
      </c>
      <c r="H623" s="130">
        <f t="shared" si="1"/>
        <v>25.2648</v>
      </c>
    </row>
    <row r="624" ht="15.75" customHeight="1">
      <c r="A624" s="130" t="s">
        <v>1227</v>
      </c>
      <c r="B624" s="130" t="s">
        <v>967</v>
      </c>
      <c r="C624" s="130">
        <v>1.0</v>
      </c>
      <c r="D624" s="71">
        <v>22.968</v>
      </c>
      <c r="F624" s="130" t="s">
        <v>561</v>
      </c>
      <c r="G624" s="169" t="s">
        <v>137</v>
      </c>
      <c r="H624" s="130">
        <f t="shared" si="1"/>
        <v>25.2648</v>
      </c>
    </row>
    <row r="625" ht="15.75" customHeight="1">
      <c r="A625" s="130" t="s">
        <v>1228</v>
      </c>
      <c r="B625" s="130" t="s">
        <v>1229</v>
      </c>
      <c r="C625" s="130">
        <v>1.0</v>
      </c>
      <c r="D625" s="71">
        <v>22.968</v>
      </c>
      <c r="F625" s="130" t="s">
        <v>561</v>
      </c>
      <c r="G625" s="169" t="s">
        <v>137</v>
      </c>
      <c r="H625" s="130">
        <f t="shared" si="1"/>
        <v>25.2648</v>
      </c>
    </row>
    <row r="626" ht="15.75" customHeight="1">
      <c r="A626" s="130" t="s">
        <v>1230</v>
      </c>
      <c r="B626" s="130" t="s">
        <v>969</v>
      </c>
      <c r="C626" s="130">
        <v>1.0</v>
      </c>
      <c r="D626" s="71">
        <v>22.968</v>
      </c>
      <c r="F626" s="130" t="s">
        <v>561</v>
      </c>
      <c r="G626" s="169" t="s">
        <v>137</v>
      </c>
      <c r="H626" s="130">
        <f t="shared" si="1"/>
        <v>25.2648</v>
      </c>
    </row>
    <row r="627" ht="15.75" customHeight="1">
      <c r="A627" s="130" t="s">
        <v>1231</v>
      </c>
      <c r="B627" s="130" t="s">
        <v>1232</v>
      </c>
      <c r="C627" s="130">
        <v>1.0</v>
      </c>
      <c r="D627" s="71">
        <v>22.968</v>
      </c>
      <c r="F627" s="130" t="s">
        <v>561</v>
      </c>
      <c r="G627" s="169" t="s">
        <v>137</v>
      </c>
      <c r="H627" s="130">
        <f t="shared" si="1"/>
        <v>25.2648</v>
      </c>
    </row>
    <row r="628" ht="15.75" customHeight="1">
      <c r="A628" s="130" t="s">
        <v>1233</v>
      </c>
      <c r="B628" s="130" t="s">
        <v>1234</v>
      </c>
      <c r="C628" s="130">
        <v>1.0</v>
      </c>
      <c r="D628" s="71">
        <v>22.968</v>
      </c>
      <c r="F628" s="130" t="s">
        <v>561</v>
      </c>
      <c r="G628" s="169" t="s">
        <v>137</v>
      </c>
      <c r="H628" s="130">
        <f t="shared" si="1"/>
        <v>25.2648</v>
      </c>
    </row>
    <row r="629" ht="15.75" customHeight="1">
      <c r="A629" s="130" t="s">
        <v>1235</v>
      </c>
      <c r="B629" s="130" t="s">
        <v>1236</v>
      </c>
      <c r="C629" s="130">
        <v>1.0</v>
      </c>
      <c r="D629" s="71">
        <v>22.968</v>
      </c>
      <c r="F629" s="130" t="s">
        <v>561</v>
      </c>
      <c r="G629" s="169" t="s">
        <v>137</v>
      </c>
      <c r="H629" s="130">
        <f t="shared" si="1"/>
        <v>25.2648</v>
      </c>
    </row>
    <row r="630" ht="15.75" customHeight="1">
      <c r="A630" s="130" t="s">
        <v>1237</v>
      </c>
      <c r="B630" s="130" t="s">
        <v>971</v>
      </c>
      <c r="C630" s="130">
        <v>1.0</v>
      </c>
      <c r="D630" s="71">
        <v>22.968</v>
      </c>
      <c r="F630" s="130" t="s">
        <v>561</v>
      </c>
      <c r="G630" s="169" t="s">
        <v>137</v>
      </c>
      <c r="H630" s="130">
        <f t="shared" si="1"/>
        <v>25.2648</v>
      </c>
    </row>
    <row r="631" ht="15.75" customHeight="1">
      <c r="A631" s="130" t="s">
        <v>1238</v>
      </c>
      <c r="B631" s="130" t="s">
        <v>1239</v>
      </c>
      <c r="C631" s="130">
        <v>1.0</v>
      </c>
      <c r="D631" s="71">
        <v>22.968</v>
      </c>
      <c r="F631" s="130" t="s">
        <v>561</v>
      </c>
      <c r="G631" s="169" t="s">
        <v>137</v>
      </c>
      <c r="H631" s="130">
        <f t="shared" si="1"/>
        <v>25.2648</v>
      </c>
    </row>
    <row r="632" ht="15.75" customHeight="1">
      <c r="A632" s="130" t="s">
        <v>1240</v>
      </c>
      <c r="B632" s="130" t="s">
        <v>1241</v>
      </c>
      <c r="C632" s="130">
        <v>1.0</v>
      </c>
      <c r="D632" s="71">
        <v>22.968</v>
      </c>
      <c r="F632" s="130" t="s">
        <v>561</v>
      </c>
      <c r="G632" s="169" t="s">
        <v>137</v>
      </c>
      <c r="H632" s="130">
        <f t="shared" si="1"/>
        <v>25.2648</v>
      </c>
    </row>
    <row r="633" ht="15.75" customHeight="1">
      <c r="A633" s="130" t="s">
        <v>1242</v>
      </c>
      <c r="B633" s="130" t="s">
        <v>1243</v>
      </c>
      <c r="C633" s="130">
        <v>1.0</v>
      </c>
      <c r="D633" s="71">
        <v>22.968</v>
      </c>
      <c r="F633" s="130" t="s">
        <v>561</v>
      </c>
      <c r="G633" s="169" t="s">
        <v>137</v>
      </c>
      <c r="H633" s="130">
        <f t="shared" si="1"/>
        <v>25.2648</v>
      </c>
    </row>
    <row r="634" ht="15.75" customHeight="1">
      <c r="A634" s="130" t="s">
        <v>1244</v>
      </c>
      <c r="B634" s="130" t="s">
        <v>1245</v>
      </c>
      <c r="C634" s="130">
        <v>1.0</v>
      </c>
      <c r="D634" s="71">
        <v>22.968</v>
      </c>
      <c r="F634" s="130" t="s">
        <v>561</v>
      </c>
      <c r="G634" s="169" t="s">
        <v>137</v>
      </c>
      <c r="H634" s="130">
        <f t="shared" si="1"/>
        <v>25.2648</v>
      </c>
    </row>
    <row r="635" ht="15.75" customHeight="1">
      <c r="A635" s="130" t="s">
        <v>1246</v>
      </c>
      <c r="B635" s="130" t="s">
        <v>1247</v>
      </c>
      <c r="C635" s="130">
        <v>1.0</v>
      </c>
      <c r="D635" s="71">
        <v>22.968</v>
      </c>
      <c r="F635" s="130" t="s">
        <v>561</v>
      </c>
      <c r="G635" s="169" t="s">
        <v>137</v>
      </c>
      <c r="H635" s="130">
        <f t="shared" si="1"/>
        <v>25.2648</v>
      </c>
    </row>
    <row r="636" ht="15.75" customHeight="1">
      <c r="A636" s="130" t="s">
        <v>1248</v>
      </c>
      <c r="B636" s="130" t="s">
        <v>1249</v>
      </c>
      <c r="C636" s="130">
        <v>1.0</v>
      </c>
      <c r="D636" s="71">
        <v>22.968</v>
      </c>
      <c r="F636" s="130" t="s">
        <v>561</v>
      </c>
      <c r="G636" s="169" t="s">
        <v>137</v>
      </c>
      <c r="H636" s="130">
        <f t="shared" si="1"/>
        <v>25.2648</v>
      </c>
    </row>
    <row r="637" ht="15.75" customHeight="1">
      <c r="A637" s="130" t="s">
        <v>1250</v>
      </c>
      <c r="B637" s="130" t="s">
        <v>1251</v>
      </c>
      <c r="C637" s="130">
        <v>1.0</v>
      </c>
      <c r="D637" s="71">
        <v>22.968</v>
      </c>
      <c r="F637" s="130" t="s">
        <v>561</v>
      </c>
      <c r="G637" s="169" t="s">
        <v>137</v>
      </c>
      <c r="H637" s="130">
        <f t="shared" si="1"/>
        <v>25.2648</v>
      </c>
    </row>
    <row r="638" ht="15.75" customHeight="1">
      <c r="A638" s="130" t="s">
        <v>1252</v>
      </c>
      <c r="B638" s="130" t="s">
        <v>1253</v>
      </c>
      <c r="C638" s="130">
        <v>1.0</v>
      </c>
      <c r="D638" s="71">
        <v>22.968</v>
      </c>
      <c r="F638" s="130" t="s">
        <v>561</v>
      </c>
      <c r="G638" s="169" t="s">
        <v>137</v>
      </c>
      <c r="H638" s="130">
        <f t="shared" si="1"/>
        <v>25.2648</v>
      </c>
    </row>
    <row r="639" ht="15.75" customHeight="1">
      <c r="A639" s="130" t="s">
        <v>1254</v>
      </c>
      <c r="B639" s="130" t="s">
        <v>1255</v>
      </c>
      <c r="C639" s="130">
        <v>1.0</v>
      </c>
      <c r="D639" s="71">
        <v>22.968</v>
      </c>
      <c r="F639" s="130" t="s">
        <v>561</v>
      </c>
      <c r="G639" s="169" t="s">
        <v>137</v>
      </c>
      <c r="H639" s="130">
        <f t="shared" si="1"/>
        <v>25.2648</v>
      </c>
    </row>
    <row r="640" ht="15.75" customHeight="1">
      <c r="A640" s="130" t="s">
        <v>1256</v>
      </c>
      <c r="B640" s="130" t="s">
        <v>835</v>
      </c>
      <c r="C640" s="130">
        <v>1.0</v>
      </c>
      <c r="D640" s="71">
        <v>84.15</v>
      </c>
      <c r="F640" s="130" t="s">
        <v>561</v>
      </c>
      <c r="G640" s="169" t="s">
        <v>137</v>
      </c>
      <c r="H640" s="130">
        <f t="shared" si="1"/>
        <v>92.565</v>
      </c>
    </row>
    <row r="641" ht="15.75" customHeight="1">
      <c r="A641" s="130" t="s">
        <v>1257</v>
      </c>
      <c r="B641" s="130" t="s">
        <v>844</v>
      </c>
      <c r="C641" s="130">
        <v>1.0</v>
      </c>
      <c r="D641" s="71">
        <v>84.15</v>
      </c>
      <c r="F641" s="130" t="s">
        <v>561</v>
      </c>
      <c r="G641" s="169" t="s">
        <v>137</v>
      </c>
      <c r="H641" s="130">
        <f t="shared" si="1"/>
        <v>92.565</v>
      </c>
    </row>
    <row r="642" ht="15.75" customHeight="1">
      <c r="A642" s="130" t="s">
        <v>1258</v>
      </c>
      <c r="B642" s="130" t="s">
        <v>846</v>
      </c>
      <c r="C642" s="130">
        <v>1.0</v>
      </c>
      <c r="D642" s="71">
        <v>84.15</v>
      </c>
      <c r="F642" s="130" t="s">
        <v>561</v>
      </c>
      <c r="G642" s="169" t="s">
        <v>137</v>
      </c>
      <c r="H642" s="130">
        <f t="shared" si="1"/>
        <v>92.565</v>
      </c>
    </row>
    <row r="643" ht="15.75" customHeight="1">
      <c r="A643" s="130" t="s">
        <v>1259</v>
      </c>
      <c r="B643" s="130" t="s">
        <v>848</v>
      </c>
      <c r="C643" s="130">
        <v>1.0</v>
      </c>
      <c r="D643" s="71">
        <v>84.15</v>
      </c>
      <c r="F643" s="130" t="s">
        <v>561</v>
      </c>
      <c r="G643" s="169" t="s">
        <v>137</v>
      </c>
      <c r="H643" s="130">
        <f t="shared" si="1"/>
        <v>92.565</v>
      </c>
    </row>
    <row r="644" ht="15.75" customHeight="1">
      <c r="A644" s="130" t="s">
        <v>1260</v>
      </c>
      <c r="B644" s="130" t="s">
        <v>850</v>
      </c>
      <c r="C644" s="130">
        <v>1.0</v>
      </c>
      <c r="D644" s="71">
        <v>84.15</v>
      </c>
      <c r="F644" s="130" t="s">
        <v>561</v>
      </c>
      <c r="G644" s="169" t="s">
        <v>137</v>
      </c>
      <c r="H644" s="130">
        <f t="shared" si="1"/>
        <v>92.565</v>
      </c>
    </row>
    <row r="645" ht="15.75" customHeight="1">
      <c r="A645" s="130" t="s">
        <v>1261</v>
      </c>
      <c r="B645" s="130" t="s">
        <v>1262</v>
      </c>
      <c r="C645" s="130">
        <v>1.0</v>
      </c>
      <c r="D645" s="71">
        <v>34.237500000000004</v>
      </c>
      <c r="F645" s="130" t="s">
        <v>561</v>
      </c>
      <c r="G645" s="169" t="s">
        <v>137</v>
      </c>
      <c r="H645" s="130">
        <f t="shared" si="1"/>
        <v>37.66125</v>
      </c>
    </row>
    <row r="646" ht="15.75" customHeight="1">
      <c r="A646" s="130" t="s">
        <v>1263</v>
      </c>
      <c r="B646" s="130" t="s">
        <v>1264</v>
      </c>
      <c r="C646" s="130">
        <v>1.0</v>
      </c>
      <c r="D646" s="71">
        <v>34.237500000000004</v>
      </c>
      <c r="F646" s="130" t="s">
        <v>561</v>
      </c>
      <c r="G646" s="169" t="s">
        <v>137</v>
      </c>
      <c r="H646" s="130">
        <f t="shared" si="1"/>
        <v>37.66125</v>
      </c>
    </row>
    <row r="647" ht="15.75" customHeight="1">
      <c r="A647" s="130" t="s">
        <v>1265</v>
      </c>
      <c r="B647" s="130" t="s">
        <v>1266</v>
      </c>
      <c r="C647" s="130">
        <v>1.0</v>
      </c>
      <c r="D647" s="71">
        <v>34.237500000000004</v>
      </c>
      <c r="F647" s="130" t="s">
        <v>561</v>
      </c>
      <c r="G647" s="169" t="s">
        <v>137</v>
      </c>
      <c r="H647" s="130">
        <f t="shared" si="1"/>
        <v>37.66125</v>
      </c>
    </row>
    <row r="648" ht="15.75" customHeight="1">
      <c r="A648" s="130" t="s">
        <v>1267</v>
      </c>
      <c r="B648" s="130" t="s">
        <v>1268</v>
      </c>
      <c r="C648" s="130">
        <v>1.0</v>
      </c>
      <c r="D648" s="71">
        <v>34.237500000000004</v>
      </c>
      <c r="F648" s="130" t="s">
        <v>561</v>
      </c>
      <c r="G648" s="169" t="s">
        <v>137</v>
      </c>
      <c r="H648" s="130">
        <f t="shared" si="1"/>
        <v>37.66125</v>
      </c>
    </row>
    <row r="649" ht="15.75" customHeight="1">
      <c r="A649" s="130" t="s">
        <v>1269</v>
      </c>
      <c r="B649" s="130" t="s">
        <v>1270</v>
      </c>
      <c r="C649" s="130">
        <v>1.0</v>
      </c>
      <c r="D649" s="71">
        <v>26.664000000000005</v>
      </c>
      <c r="F649" s="130" t="s">
        <v>561</v>
      </c>
      <c r="G649" s="169" t="s">
        <v>137</v>
      </c>
      <c r="H649" s="130">
        <f t="shared" si="1"/>
        <v>29.3304</v>
      </c>
    </row>
    <row r="650" ht="15.75" customHeight="1">
      <c r="A650" s="130" t="s">
        <v>1271</v>
      </c>
      <c r="B650" s="130" t="s">
        <v>1272</v>
      </c>
      <c r="C650" s="130">
        <v>1.0</v>
      </c>
      <c r="D650" s="71">
        <v>26.664000000000005</v>
      </c>
      <c r="F650" s="130" t="s">
        <v>561</v>
      </c>
      <c r="G650" s="169" t="s">
        <v>137</v>
      </c>
      <c r="H650" s="130">
        <f t="shared" si="1"/>
        <v>29.3304</v>
      </c>
    </row>
    <row r="651" ht="15.75" customHeight="1">
      <c r="A651" s="130" t="s">
        <v>1273</v>
      </c>
      <c r="B651" s="130" t="s">
        <v>1274</v>
      </c>
      <c r="C651" s="130">
        <v>1.0</v>
      </c>
      <c r="D651" s="71">
        <v>26.664000000000005</v>
      </c>
      <c r="F651" s="130" t="s">
        <v>561</v>
      </c>
      <c r="G651" s="169" t="s">
        <v>137</v>
      </c>
      <c r="H651" s="130">
        <f t="shared" si="1"/>
        <v>29.3304</v>
      </c>
    </row>
    <row r="652" ht="15.75" customHeight="1">
      <c r="A652" s="130" t="s">
        <v>1275</v>
      </c>
      <c r="B652" s="130" t="s">
        <v>1276</v>
      </c>
      <c r="C652" s="130">
        <v>1.0</v>
      </c>
      <c r="D652" s="71">
        <v>53.179500000000004</v>
      </c>
      <c r="F652" s="130" t="s">
        <v>561</v>
      </c>
      <c r="G652" s="169" t="s">
        <v>137</v>
      </c>
      <c r="H652" s="130">
        <f t="shared" si="1"/>
        <v>58.49745</v>
      </c>
    </row>
    <row r="653" ht="15.75" customHeight="1">
      <c r="A653" s="130" t="s">
        <v>1277</v>
      </c>
      <c r="B653" s="130" t="s">
        <v>1278</v>
      </c>
      <c r="C653" s="130">
        <v>1.0</v>
      </c>
      <c r="D653" s="71">
        <v>53.179500000000004</v>
      </c>
      <c r="F653" s="130" t="s">
        <v>561</v>
      </c>
      <c r="G653" s="169" t="s">
        <v>137</v>
      </c>
      <c r="H653" s="130">
        <f t="shared" si="1"/>
        <v>58.49745</v>
      </c>
    </row>
    <row r="654" ht="15.75" customHeight="1">
      <c r="A654" s="130" t="s">
        <v>1279</v>
      </c>
      <c r="B654" s="130" t="s">
        <v>1280</v>
      </c>
      <c r="C654" s="130">
        <v>1.0</v>
      </c>
      <c r="D654" s="71">
        <v>53.179500000000004</v>
      </c>
      <c r="F654" s="130" t="s">
        <v>561</v>
      </c>
      <c r="G654" s="169" t="s">
        <v>137</v>
      </c>
      <c r="H654" s="130">
        <f t="shared" si="1"/>
        <v>58.49745</v>
      </c>
    </row>
    <row r="655" ht="15.75" customHeight="1">
      <c r="A655" s="130" t="s">
        <v>1281</v>
      </c>
      <c r="B655" s="130" t="s">
        <v>1282</v>
      </c>
      <c r="C655" s="130">
        <v>1.0</v>
      </c>
      <c r="D655" s="71">
        <v>53.179500000000004</v>
      </c>
      <c r="F655" s="130" t="s">
        <v>561</v>
      </c>
      <c r="G655" s="169" t="s">
        <v>137</v>
      </c>
      <c r="H655" s="130">
        <f t="shared" si="1"/>
        <v>58.49745</v>
      </c>
    </row>
    <row r="656" ht="15.75" customHeight="1">
      <c r="A656" s="130" t="s">
        <v>1283</v>
      </c>
      <c r="B656" s="130" t="s">
        <v>1284</v>
      </c>
      <c r="C656" s="130">
        <v>1.0</v>
      </c>
      <c r="D656" s="71">
        <v>53.179500000000004</v>
      </c>
      <c r="F656" s="130" t="s">
        <v>561</v>
      </c>
      <c r="G656" s="169" t="s">
        <v>137</v>
      </c>
      <c r="H656" s="130">
        <f t="shared" si="1"/>
        <v>58.49745</v>
      </c>
    </row>
    <row r="657" ht="15.75" customHeight="1">
      <c r="A657" s="130" t="s">
        <v>1285</v>
      </c>
      <c r="B657" s="130" t="s">
        <v>1286</v>
      </c>
      <c r="C657" s="130">
        <v>1.0</v>
      </c>
      <c r="D657" s="71">
        <v>53.179500000000004</v>
      </c>
      <c r="F657" s="130" t="s">
        <v>561</v>
      </c>
      <c r="G657" s="169" t="s">
        <v>137</v>
      </c>
      <c r="H657" s="130">
        <f t="shared" si="1"/>
        <v>58.49745</v>
      </c>
    </row>
    <row r="658" ht="15.75" customHeight="1">
      <c r="A658" s="130" t="s">
        <v>1287</v>
      </c>
      <c r="B658" s="130" t="s">
        <v>1288</v>
      </c>
      <c r="C658" s="130">
        <v>1.0</v>
      </c>
      <c r="D658" s="71">
        <v>86.7075</v>
      </c>
      <c r="F658" s="130" t="s">
        <v>561</v>
      </c>
      <c r="G658" s="169" t="s">
        <v>137</v>
      </c>
      <c r="H658" s="130">
        <f t="shared" si="1"/>
        <v>95.37825</v>
      </c>
    </row>
    <row r="659" ht="15.75" customHeight="1">
      <c r="A659" s="130" t="s">
        <v>1289</v>
      </c>
      <c r="B659" s="130" t="s">
        <v>1290</v>
      </c>
      <c r="C659" s="130">
        <v>1.0</v>
      </c>
      <c r="D659" s="71">
        <v>86.7075</v>
      </c>
      <c r="F659" s="130" t="s">
        <v>561</v>
      </c>
      <c r="G659" s="169" t="s">
        <v>137</v>
      </c>
      <c r="H659" s="130">
        <f t="shared" si="1"/>
        <v>95.37825</v>
      </c>
    </row>
    <row r="660" ht="15.75" customHeight="1">
      <c r="A660" s="130" t="s">
        <v>1291</v>
      </c>
      <c r="B660" s="130" t="s">
        <v>1292</v>
      </c>
      <c r="C660" s="130">
        <v>1.0</v>
      </c>
      <c r="D660" s="71">
        <v>86.7075</v>
      </c>
      <c r="F660" s="130" t="s">
        <v>561</v>
      </c>
      <c r="G660" s="169" t="s">
        <v>137</v>
      </c>
      <c r="H660" s="130">
        <f t="shared" si="1"/>
        <v>95.37825</v>
      </c>
    </row>
    <row r="661" ht="15.75" customHeight="1">
      <c r="A661" s="130" t="s">
        <v>1293</v>
      </c>
      <c r="B661" s="130" t="s">
        <v>1294</v>
      </c>
      <c r="C661" s="130">
        <v>1.0</v>
      </c>
      <c r="D661" s="71">
        <v>86.7075</v>
      </c>
      <c r="F661" s="130" t="s">
        <v>561</v>
      </c>
      <c r="G661" s="169" t="s">
        <v>137</v>
      </c>
      <c r="H661" s="130">
        <f t="shared" si="1"/>
        <v>95.37825</v>
      </c>
    </row>
    <row r="662" ht="15.75" customHeight="1">
      <c r="A662" s="130" t="s">
        <v>1295</v>
      </c>
      <c r="B662" s="130" t="s">
        <v>1296</v>
      </c>
      <c r="C662" s="130">
        <v>1.0</v>
      </c>
      <c r="D662" s="71">
        <v>69.23400000000001</v>
      </c>
      <c r="F662" s="130" t="s">
        <v>561</v>
      </c>
      <c r="G662" s="169" t="s">
        <v>137</v>
      </c>
      <c r="H662" s="130">
        <f t="shared" si="1"/>
        <v>76.1574</v>
      </c>
    </row>
    <row r="663" ht="15.75" customHeight="1">
      <c r="A663" s="130" t="s">
        <v>1297</v>
      </c>
      <c r="B663" s="130" t="s">
        <v>1298</v>
      </c>
      <c r="C663" s="130">
        <v>1.0</v>
      </c>
      <c r="D663" s="71">
        <v>69.23400000000001</v>
      </c>
      <c r="F663" s="130" t="s">
        <v>561</v>
      </c>
      <c r="G663" s="169" t="s">
        <v>137</v>
      </c>
      <c r="H663" s="130">
        <f t="shared" si="1"/>
        <v>76.1574</v>
      </c>
    </row>
    <row r="664" ht="15.75" customHeight="1">
      <c r="A664" s="130" t="s">
        <v>1299</v>
      </c>
      <c r="B664" s="130" t="s">
        <v>1300</v>
      </c>
      <c r="C664" s="130">
        <v>1.0</v>
      </c>
      <c r="D664" s="71">
        <v>69.23400000000001</v>
      </c>
      <c r="F664" s="130" t="s">
        <v>561</v>
      </c>
      <c r="G664" s="169" t="s">
        <v>137</v>
      </c>
      <c r="H664" s="130">
        <f t="shared" si="1"/>
        <v>76.1574</v>
      </c>
    </row>
    <row r="665" ht="15.75" customHeight="1">
      <c r="A665" s="130" t="s">
        <v>1301</v>
      </c>
      <c r="B665" s="130" t="s">
        <v>1302</v>
      </c>
      <c r="C665" s="130">
        <v>1.0</v>
      </c>
      <c r="D665" s="71">
        <v>69.23400000000001</v>
      </c>
      <c r="F665" s="130" t="s">
        <v>561</v>
      </c>
      <c r="G665" s="169" t="s">
        <v>137</v>
      </c>
      <c r="H665" s="130">
        <f t="shared" si="1"/>
        <v>76.1574</v>
      </c>
    </row>
    <row r="666" ht="15.75" customHeight="1">
      <c r="A666" s="130" t="s">
        <v>1303</v>
      </c>
      <c r="B666" s="130" t="s">
        <v>1304</v>
      </c>
      <c r="C666" s="130">
        <v>1.0</v>
      </c>
      <c r="D666" s="71">
        <v>69.23400000000001</v>
      </c>
      <c r="F666" s="130" t="s">
        <v>561</v>
      </c>
      <c r="G666" s="169" t="s">
        <v>137</v>
      </c>
      <c r="H666" s="130">
        <f t="shared" si="1"/>
        <v>76.1574</v>
      </c>
    </row>
    <row r="667" ht="15.75" customHeight="1">
      <c r="A667" s="130" t="s">
        <v>1305</v>
      </c>
      <c r="B667" s="130" t="s">
        <v>1306</v>
      </c>
      <c r="C667" s="130">
        <v>1.0</v>
      </c>
      <c r="D667" s="71">
        <v>69.23400000000001</v>
      </c>
      <c r="F667" s="130" t="s">
        <v>561</v>
      </c>
      <c r="G667" s="169" t="s">
        <v>137</v>
      </c>
      <c r="H667" s="130">
        <f t="shared" si="1"/>
        <v>76.1574</v>
      </c>
    </row>
    <row r="668" ht="15.75" customHeight="1">
      <c r="A668" s="130" t="s">
        <v>1307</v>
      </c>
      <c r="B668" s="130" t="s">
        <v>1308</v>
      </c>
      <c r="C668" s="130">
        <v>1.0</v>
      </c>
      <c r="D668" s="71">
        <v>69.23400000000001</v>
      </c>
      <c r="F668" s="130" t="s">
        <v>561</v>
      </c>
      <c r="G668" s="169" t="s">
        <v>137</v>
      </c>
      <c r="H668" s="130">
        <f t="shared" si="1"/>
        <v>76.1574</v>
      </c>
    </row>
    <row r="669" ht="15.75" customHeight="1">
      <c r="A669" s="130" t="s">
        <v>1309</v>
      </c>
      <c r="B669" s="130" t="s">
        <v>1310</v>
      </c>
      <c r="C669" s="130">
        <v>1.0</v>
      </c>
      <c r="D669" s="71">
        <v>69.23400000000001</v>
      </c>
      <c r="F669" s="130" t="s">
        <v>561</v>
      </c>
      <c r="G669" s="169" t="s">
        <v>137</v>
      </c>
      <c r="H669" s="130">
        <f t="shared" si="1"/>
        <v>76.1574</v>
      </c>
    </row>
    <row r="670" ht="15.75" customHeight="1">
      <c r="A670" s="130" t="s">
        <v>1311</v>
      </c>
      <c r="B670" s="130" t="s">
        <v>1312</v>
      </c>
      <c r="C670" s="130">
        <v>1.0</v>
      </c>
      <c r="D670" s="71">
        <v>69.23400000000001</v>
      </c>
      <c r="F670" s="130" t="s">
        <v>561</v>
      </c>
      <c r="G670" s="169" t="s">
        <v>137</v>
      </c>
      <c r="H670" s="130">
        <f t="shared" si="1"/>
        <v>76.1574</v>
      </c>
    </row>
    <row r="671" ht="15.75" customHeight="1">
      <c r="A671" s="130" t="s">
        <v>1313</v>
      </c>
      <c r="B671" s="130" t="s">
        <v>1314</v>
      </c>
      <c r="C671" s="130">
        <v>1.0</v>
      </c>
      <c r="D671" s="71">
        <v>69.23400000000001</v>
      </c>
      <c r="F671" s="130" t="s">
        <v>561</v>
      </c>
      <c r="G671" s="169" t="s">
        <v>137</v>
      </c>
      <c r="H671" s="130">
        <f t="shared" si="1"/>
        <v>76.1574</v>
      </c>
    </row>
    <row r="672" ht="15.75" customHeight="1">
      <c r="A672" s="130" t="s">
        <v>1315</v>
      </c>
      <c r="B672" s="130" t="s">
        <v>1316</v>
      </c>
      <c r="C672" s="130">
        <v>1.0</v>
      </c>
      <c r="D672" s="71">
        <v>69.23400000000001</v>
      </c>
      <c r="F672" s="130" t="s">
        <v>561</v>
      </c>
      <c r="G672" s="169" t="s">
        <v>137</v>
      </c>
      <c r="H672" s="130">
        <f t="shared" si="1"/>
        <v>76.1574</v>
      </c>
    </row>
    <row r="673" ht="15.75" customHeight="1">
      <c r="A673" s="130" t="s">
        <v>1317</v>
      </c>
      <c r="B673" s="130" t="s">
        <v>1318</v>
      </c>
      <c r="C673" s="130">
        <v>1.0</v>
      </c>
      <c r="D673" s="71">
        <v>69.23400000000001</v>
      </c>
      <c r="F673" s="130" t="s">
        <v>561</v>
      </c>
      <c r="G673" s="169" t="s">
        <v>137</v>
      </c>
      <c r="H673" s="130">
        <f t="shared" si="1"/>
        <v>76.1574</v>
      </c>
    </row>
    <row r="674" ht="15.75" customHeight="1">
      <c r="A674" s="130" t="s">
        <v>1319</v>
      </c>
      <c r="B674" s="130" t="s">
        <v>1266</v>
      </c>
      <c r="C674" s="130">
        <v>1.0</v>
      </c>
      <c r="D674" s="71">
        <v>69.23400000000001</v>
      </c>
      <c r="F674" s="130" t="s">
        <v>561</v>
      </c>
      <c r="G674" s="169" t="s">
        <v>137</v>
      </c>
      <c r="H674" s="130">
        <f t="shared" si="1"/>
        <v>76.1574</v>
      </c>
    </row>
    <row r="675" ht="15.75" customHeight="1">
      <c r="A675" s="130" t="s">
        <v>1320</v>
      </c>
      <c r="B675" s="130" t="s">
        <v>1288</v>
      </c>
      <c r="C675" s="130">
        <v>1.0</v>
      </c>
      <c r="D675" s="71">
        <v>86.7075</v>
      </c>
      <c r="F675" s="130" t="s">
        <v>561</v>
      </c>
      <c r="G675" s="169" t="s">
        <v>137</v>
      </c>
      <c r="H675" s="130">
        <f t="shared" si="1"/>
        <v>95.37825</v>
      </c>
    </row>
    <row r="676" ht="15.75" customHeight="1">
      <c r="A676" s="130" t="s">
        <v>1321</v>
      </c>
      <c r="B676" s="130" t="s">
        <v>1290</v>
      </c>
      <c r="C676" s="130">
        <v>1.0</v>
      </c>
      <c r="D676" s="71">
        <v>86.7075</v>
      </c>
      <c r="F676" s="130" t="s">
        <v>561</v>
      </c>
      <c r="G676" s="169" t="s">
        <v>137</v>
      </c>
      <c r="H676" s="130">
        <f t="shared" si="1"/>
        <v>95.37825</v>
      </c>
    </row>
    <row r="677" ht="15.75" customHeight="1">
      <c r="A677" s="130" t="s">
        <v>1322</v>
      </c>
      <c r="B677" s="130" t="s">
        <v>1292</v>
      </c>
      <c r="C677" s="130">
        <v>1.0</v>
      </c>
      <c r="D677" s="71">
        <v>86.7075</v>
      </c>
      <c r="F677" s="130" t="s">
        <v>561</v>
      </c>
      <c r="G677" s="169" t="s">
        <v>137</v>
      </c>
      <c r="H677" s="130">
        <f t="shared" si="1"/>
        <v>95.37825</v>
      </c>
    </row>
    <row r="678" ht="15.75" customHeight="1">
      <c r="A678" s="130" t="s">
        <v>1323</v>
      </c>
      <c r="B678" s="130" t="s">
        <v>1294</v>
      </c>
      <c r="C678" s="130">
        <v>1.0</v>
      </c>
      <c r="D678" s="71">
        <v>86.7075</v>
      </c>
      <c r="F678" s="130" t="s">
        <v>561</v>
      </c>
      <c r="G678" s="169" t="s">
        <v>137</v>
      </c>
      <c r="H678" s="130">
        <f t="shared" si="1"/>
        <v>95.37825</v>
      </c>
    </row>
    <row r="679" ht="15.75" customHeight="1">
      <c r="A679" s="130" t="s">
        <v>1324</v>
      </c>
      <c r="B679" s="130" t="s">
        <v>1296</v>
      </c>
      <c r="C679" s="130">
        <v>1.0</v>
      </c>
      <c r="D679" s="71">
        <v>86.7075</v>
      </c>
      <c r="F679" s="130" t="s">
        <v>561</v>
      </c>
      <c r="G679" s="169" t="s">
        <v>137</v>
      </c>
      <c r="H679" s="130">
        <f t="shared" si="1"/>
        <v>95.37825</v>
      </c>
    </row>
    <row r="680" ht="15.75" customHeight="1">
      <c r="A680" s="130" t="s">
        <v>1325</v>
      </c>
      <c r="B680" s="130" t="s">
        <v>1298</v>
      </c>
      <c r="C680" s="130">
        <v>1.0</v>
      </c>
      <c r="D680" s="71">
        <v>86.7075</v>
      </c>
      <c r="F680" s="130" t="s">
        <v>561</v>
      </c>
      <c r="G680" s="169" t="s">
        <v>137</v>
      </c>
      <c r="H680" s="130">
        <f t="shared" si="1"/>
        <v>95.37825</v>
      </c>
    </row>
    <row r="681" ht="15.75" customHeight="1">
      <c r="A681" s="130" t="s">
        <v>1326</v>
      </c>
      <c r="B681" s="130" t="s">
        <v>1300</v>
      </c>
      <c r="C681" s="130">
        <v>1.0</v>
      </c>
      <c r="D681" s="71">
        <v>86.7075</v>
      </c>
      <c r="F681" s="130" t="s">
        <v>561</v>
      </c>
      <c r="G681" s="169" t="s">
        <v>137</v>
      </c>
      <c r="H681" s="130">
        <f t="shared" si="1"/>
        <v>95.37825</v>
      </c>
    </row>
    <row r="682" ht="15.75" customHeight="1">
      <c r="A682" s="130" t="s">
        <v>1327</v>
      </c>
      <c r="B682" s="130" t="s">
        <v>1302</v>
      </c>
      <c r="C682" s="130">
        <v>1.0</v>
      </c>
      <c r="D682" s="71">
        <v>86.7075</v>
      </c>
      <c r="F682" s="130" t="s">
        <v>561</v>
      </c>
      <c r="G682" s="169" t="s">
        <v>137</v>
      </c>
      <c r="H682" s="130">
        <f t="shared" si="1"/>
        <v>95.37825</v>
      </c>
    </row>
    <row r="683" ht="15.75" customHeight="1">
      <c r="A683" s="130" t="s">
        <v>1328</v>
      </c>
      <c r="B683" s="130" t="s">
        <v>1290</v>
      </c>
      <c r="C683" s="130">
        <v>1.0</v>
      </c>
      <c r="D683" s="71">
        <v>69.23400000000001</v>
      </c>
      <c r="F683" s="130" t="s">
        <v>561</v>
      </c>
      <c r="G683" s="169" t="s">
        <v>137</v>
      </c>
      <c r="H683" s="130">
        <f t="shared" si="1"/>
        <v>76.1574</v>
      </c>
    </row>
    <row r="684" ht="15.75" customHeight="1">
      <c r="A684" s="130" t="s">
        <v>1329</v>
      </c>
      <c r="B684" s="130" t="s">
        <v>1292</v>
      </c>
      <c r="C684" s="130">
        <v>1.0</v>
      </c>
      <c r="D684" s="71">
        <v>69.23400000000001</v>
      </c>
      <c r="F684" s="130" t="s">
        <v>561</v>
      </c>
      <c r="G684" s="169" t="s">
        <v>137</v>
      </c>
      <c r="H684" s="130">
        <f t="shared" si="1"/>
        <v>76.1574</v>
      </c>
    </row>
    <row r="685" ht="15.75" customHeight="1">
      <c r="A685" s="130" t="s">
        <v>1330</v>
      </c>
      <c r="B685" s="130" t="s">
        <v>1294</v>
      </c>
      <c r="C685" s="130">
        <v>1.0</v>
      </c>
      <c r="D685" s="71">
        <v>69.23400000000001</v>
      </c>
      <c r="F685" s="130" t="s">
        <v>561</v>
      </c>
      <c r="G685" s="169" t="s">
        <v>137</v>
      </c>
      <c r="H685" s="130">
        <f t="shared" si="1"/>
        <v>76.1574</v>
      </c>
    </row>
    <row r="686" ht="15.75" customHeight="1">
      <c r="A686" s="130" t="s">
        <v>1331</v>
      </c>
      <c r="B686" s="130" t="s">
        <v>1296</v>
      </c>
      <c r="C686" s="130">
        <v>1.0</v>
      </c>
      <c r="D686" s="71">
        <v>69.23400000000001</v>
      </c>
      <c r="F686" s="130" t="s">
        <v>561</v>
      </c>
      <c r="G686" s="169" t="s">
        <v>137</v>
      </c>
      <c r="H686" s="130">
        <f t="shared" si="1"/>
        <v>76.1574</v>
      </c>
    </row>
    <row r="687" ht="15.75" customHeight="1">
      <c r="A687" s="130" t="s">
        <v>1332</v>
      </c>
      <c r="B687" s="130" t="s">
        <v>1298</v>
      </c>
      <c r="C687" s="130">
        <v>1.0</v>
      </c>
      <c r="D687" s="71">
        <v>69.23400000000001</v>
      </c>
      <c r="F687" s="130" t="s">
        <v>561</v>
      </c>
      <c r="G687" s="169" t="s">
        <v>137</v>
      </c>
      <c r="H687" s="130">
        <f t="shared" si="1"/>
        <v>76.1574</v>
      </c>
    </row>
    <row r="688" ht="15.75" customHeight="1">
      <c r="A688" s="130" t="s">
        <v>1333</v>
      </c>
      <c r="B688" s="130" t="s">
        <v>1300</v>
      </c>
      <c r="C688" s="130">
        <v>1.0</v>
      </c>
      <c r="D688" s="71">
        <v>69.23400000000001</v>
      </c>
      <c r="F688" s="130" t="s">
        <v>561</v>
      </c>
      <c r="G688" s="169" t="s">
        <v>137</v>
      </c>
      <c r="H688" s="130">
        <f t="shared" si="1"/>
        <v>76.1574</v>
      </c>
    </row>
    <row r="689" ht="15.75" customHeight="1">
      <c r="A689" s="130" t="s">
        <v>1334</v>
      </c>
      <c r="B689" s="130" t="s">
        <v>1302</v>
      </c>
      <c r="C689" s="130">
        <v>1.0</v>
      </c>
      <c r="D689" s="71">
        <v>69.23400000000001</v>
      </c>
      <c r="F689" s="130" t="s">
        <v>561</v>
      </c>
      <c r="G689" s="169" t="s">
        <v>137</v>
      </c>
      <c r="H689" s="130">
        <f t="shared" si="1"/>
        <v>76.1574</v>
      </c>
    </row>
    <row r="690" ht="15.75" customHeight="1">
      <c r="A690" s="130" t="s">
        <v>1335</v>
      </c>
      <c r="B690" s="130" t="s">
        <v>1276</v>
      </c>
      <c r="C690" s="130">
        <v>1.0</v>
      </c>
      <c r="D690" s="71">
        <v>30.4095</v>
      </c>
      <c r="F690" s="130" t="s">
        <v>561</v>
      </c>
      <c r="G690" s="169" t="s">
        <v>137</v>
      </c>
      <c r="H690" s="130">
        <f t="shared" si="1"/>
        <v>33.45045</v>
      </c>
    </row>
    <row r="691" ht="15.75" customHeight="1">
      <c r="A691" s="130" t="s">
        <v>1336</v>
      </c>
      <c r="B691" s="130" t="s">
        <v>1337</v>
      </c>
      <c r="C691" s="130">
        <v>1.0</v>
      </c>
      <c r="D691" s="71">
        <v>30.4095</v>
      </c>
      <c r="F691" s="130" t="s">
        <v>561</v>
      </c>
      <c r="G691" s="169" t="s">
        <v>137</v>
      </c>
      <c r="H691" s="130">
        <f t="shared" si="1"/>
        <v>33.45045</v>
      </c>
    </row>
    <row r="692" ht="15.75" customHeight="1">
      <c r="A692" s="130" t="s">
        <v>1338</v>
      </c>
      <c r="B692" s="130" t="s">
        <v>1278</v>
      </c>
      <c r="C692" s="130">
        <v>1.0</v>
      </c>
      <c r="D692" s="71">
        <v>30.4095</v>
      </c>
      <c r="F692" s="130" t="s">
        <v>561</v>
      </c>
      <c r="G692" s="169" t="s">
        <v>137</v>
      </c>
      <c r="H692" s="130">
        <f t="shared" si="1"/>
        <v>33.45045</v>
      </c>
    </row>
    <row r="693" ht="15.75" customHeight="1">
      <c r="A693" s="130" t="s">
        <v>1339</v>
      </c>
      <c r="B693" s="130" t="s">
        <v>1280</v>
      </c>
      <c r="C693" s="130">
        <v>1.0</v>
      </c>
      <c r="D693" s="71">
        <v>30.4095</v>
      </c>
      <c r="F693" s="130" t="s">
        <v>561</v>
      </c>
      <c r="G693" s="169" t="s">
        <v>137</v>
      </c>
      <c r="H693" s="130">
        <f t="shared" si="1"/>
        <v>33.45045</v>
      </c>
    </row>
    <row r="694" ht="15.75" customHeight="1">
      <c r="A694" s="130" t="s">
        <v>1340</v>
      </c>
      <c r="B694" s="130" t="s">
        <v>1282</v>
      </c>
      <c r="C694" s="130">
        <v>1.0</v>
      </c>
      <c r="D694" s="71">
        <v>30.4095</v>
      </c>
      <c r="F694" s="130" t="s">
        <v>561</v>
      </c>
      <c r="G694" s="169" t="s">
        <v>137</v>
      </c>
      <c r="H694" s="130">
        <f t="shared" si="1"/>
        <v>33.45045</v>
      </c>
    </row>
    <row r="695" ht="15.75" customHeight="1">
      <c r="A695" s="130" t="s">
        <v>1341</v>
      </c>
      <c r="B695" s="130" t="s">
        <v>1342</v>
      </c>
      <c r="C695" s="130">
        <v>1.0</v>
      </c>
      <c r="D695" s="71">
        <v>30.4095</v>
      </c>
      <c r="F695" s="130" t="s">
        <v>561</v>
      </c>
      <c r="G695" s="169" t="s">
        <v>137</v>
      </c>
      <c r="H695" s="130">
        <f t="shared" si="1"/>
        <v>33.45045</v>
      </c>
    </row>
    <row r="696" ht="15.75" customHeight="1">
      <c r="A696" s="130" t="s">
        <v>1343</v>
      </c>
      <c r="B696" s="130" t="s">
        <v>1284</v>
      </c>
      <c r="C696" s="130">
        <v>1.0</v>
      </c>
      <c r="D696" s="71">
        <v>30.4095</v>
      </c>
      <c r="F696" s="130" t="s">
        <v>561</v>
      </c>
      <c r="G696" s="169" t="s">
        <v>137</v>
      </c>
      <c r="H696" s="130">
        <f t="shared" si="1"/>
        <v>33.45045</v>
      </c>
    </row>
    <row r="697" ht="15.75" customHeight="1">
      <c r="A697" s="130" t="s">
        <v>1344</v>
      </c>
      <c r="B697" s="130" t="s">
        <v>1286</v>
      </c>
      <c r="C697" s="130">
        <v>1.0</v>
      </c>
      <c r="D697" s="71">
        <v>30.4095</v>
      </c>
      <c r="F697" s="130" t="s">
        <v>561</v>
      </c>
      <c r="G697" s="169" t="s">
        <v>137</v>
      </c>
      <c r="H697" s="130">
        <f t="shared" si="1"/>
        <v>33.45045</v>
      </c>
    </row>
    <row r="698" ht="15.75" customHeight="1">
      <c r="A698" s="130" t="s">
        <v>1345</v>
      </c>
      <c r="B698" s="130" t="s">
        <v>1276</v>
      </c>
      <c r="C698" s="130">
        <v>1.0</v>
      </c>
      <c r="D698" s="71">
        <v>60.588</v>
      </c>
      <c r="F698" s="130" t="s">
        <v>561</v>
      </c>
      <c r="G698" s="169" t="s">
        <v>137</v>
      </c>
      <c r="H698" s="130">
        <f t="shared" si="1"/>
        <v>66.6468</v>
      </c>
    </row>
    <row r="699" ht="15.75" customHeight="1">
      <c r="A699" s="130" t="s">
        <v>1346</v>
      </c>
      <c r="B699" s="130" t="s">
        <v>1278</v>
      </c>
      <c r="C699" s="130">
        <v>1.0</v>
      </c>
      <c r="D699" s="71">
        <v>60.588</v>
      </c>
      <c r="F699" s="130" t="s">
        <v>561</v>
      </c>
      <c r="G699" s="169" t="s">
        <v>137</v>
      </c>
      <c r="H699" s="130">
        <f t="shared" si="1"/>
        <v>66.6468</v>
      </c>
    </row>
    <row r="700" ht="15.75" customHeight="1">
      <c r="A700" s="130" t="s">
        <v>1347</v>
      </c>
      <c r="B700" s="130" t="s">
        <v>1280</v>
      </c>
      <c r="C700" s="130">
        <v>1.0</v>
      </c>
      <c r="D700" s="71">
        <v>60.588</v>
      </c>
      <c r="F700" s="130" t="s">
        <v>561</v>
      </c>
      <c r="G700" s="169" t="s">
        <v>137</v>
      </c>
      <c r="H700" s="130">
        <f t="shared" si="1"/>
        <v>66.6468</v>
      </c>
    </row>
    <row r="701" ht="15.75" customHeight="1">
      <c r="A701" s="130" t="s">
        <v>1348</v>
      </c>
      <c r="B701" s="130" t="s">
        <v>1282</v>
      </c>
      <c r="C701" s="130">
        <v>1.0</v>
      </c>
      <c r="D701" s="71">
        <v>60.588</v>
      </c>
      <c r="F701" s="130" t="s">
        <v>561</v>
      </c>
      <c r="G701" s="169" t="s">
        <v>137</v>
      </c>
      <c r="H701" s="130">
        <f t="shared" si="1"/>
        <v>66.6468</v>
      </c>
    </row>
    <row r="702" ht="15.75" customHeight="1">
      <c r="A702" s="130" t="s">
        <v>1349</v>
      </c>
      <c r="B702" s="130" t="s">
        <v>1284</v>
      </c>
      <c r="C702" s="130">
        <v>1.0</v>
      </c>
      <c r="D702" s="71">
        <v>60.588</v>
      </c>
      <c r="F702" s="130" t="s">
        <v>561</v>
      </c>
      <c r="G702" s="169" t="s">
        <v>137</v>
      </c>
      <c r="H702" s="130">
        <f t="shared" si="1"/>
        <v>66.6468</v>
      </c>
    </row>
    <row r="703" ht="15.75" customHeight="1">
      <c r="A703" s="130" t="s">
        <v>1350</v>
      </c>
      <c r="B703" s="130" t="s">
        <v>1286</v>
      </c>
      <c r="C703" s="130">
        <v>1.0</v>
      </c>
      <c r="D703" s="71">
        <v>60.588</v>
      </c>
      <c r="F703" s="130" t="s">
        <v>561</v>
      </c>
      <c r="G703" s="169" t="s">
        <v>137</v>
      </c>
      <c r="H703" s="130">
        <f t="shared" si="1"/>
        <v>66.6468</v>
      </c>
    </row>
    <row r="704" ht="15.75" customHeight="1">
      <c r="A704" s="130" t="s">
        <v>1351</v>
      </c>
      <c r="B704" s="130" t="s">
        <v>1352</v>
      </c>
      <c r="C704" s="130">
        <v>1.0</v>
      </c>
      <c r="D704" s="71">
        <v>60.588</v>
      </c>
      <c r="F704" s="130" t="s">
        <v>561</v>
      </c>
      <c r="G704" s="169" t="s">
        <v>137</v>
      </c>
      <c r="H704" s="130">
        <f t="shared" si="1"/>
        <v>66.6468</v>
      </c>
    </row>
    <row r="705" ht="15.75" customHeight="1">
      <c r="A705" s="130" t="s">
        <v>1353</v>
      </c>
      <c r="B705" s="130" t="s">
        <v>1266</v>
      </c>
      <c r="C705" s="130">
        <v>1.0</v>
      </c>
      <c r="D705" s="71">
        <v>68.44200000000001</v>
      </c>
      <c r="F705" s="130" t="s">
        <v>561</v>
      </c>
      <c r="G705" s="169" t="s">
        <v>137</v>
      </c>
      <c r="H705" s="130">
        <f t="shared" si="1"/>
        <v>75.2862</v>
      </c>
    </row>
    <row r="706" ht="15.75" customHeight="1">
      <c r="A706" s="130" t="s">
        <v>1354</v>
      </c>
      <c r="B706" s="130" t="s">
        <v>1268</v>
      </c>
      <c r="C706" s="130">
        <v>1.0</v>
      </c>
      <c r="D706" s="71">
        <v>68.44200000000001</v>
      </c>
      <c r="F706" s="130" t="s">
        <v>561</v>
      </c>
      <c r="G706" s="169" t="s">
        <v>137</v>
      </c>
      <c r="H706" s="130">
        <f t="shared" si="1"/>
        <v>75.2862</v>
      </c>
    </row>
    <row r="707" ht="15.75" customHeight="1">
      <c r="A707" s="130" t="s">
        <v>1355</v>
      </c>
      <c r="B707" s="130" t="s">
        <v>1276</v>
      </c>
      <c r="C707" s="130">
        <v>1.0</v>
      </c>
      <c r="D707" s="71">
        <v>109.27950000000001</v>
      </c>
      <c r="F707" s="130" t="s">
        <v>561</v>
      </c>
      <c r="G707" s="169" t="s">
        <v>137</v>
      </c>
      <c r="H707" s="130">
        <f t="shared" si="1"/>
        <v>120.20745</v>
      </c>
    </row>
    <row r="708" ht="15.75" customHeight="1">
      <c r="A708" s="130" t="s">
        <v>1356</v>
      </c>
      <c r="B708" s="130" t="s">
        <v>1278</v>
      </c>
      <c r="C708" s="130">
        <v>1.0</v>
      </c>
      <c r="D708" s="71">
        <v>109.27950000000001</v>
      </c>
      <c r="F708" s="130" t="s">
        <v>561</v>
      </c>
      <c r="G708" s="169" t="s">
        <v>137</v>
      </c>
      <c r="H708" s="130">
        <f t="shared" si="1"/>
        <v>120.20745</v>
      </c>
    </row>
    <row r="709" ht="15.75" customHeight="1">
      <c r="A709" s="130" t="s">
        <v>1357</v>
      </c>
      <c r="B709" s="130" t="s">
        <v>1280</v>
      </c>
      <c r="C709" s="130">
        <v>1.0</v>
      </c>
      <c r="D709" s="71">
        <v>109.27950000000001</v>
      </c>
      <c r="F709" s="130" t="s">
        <v>561</v>
      </c>
      <c r="G709" s="169" t="s">
        <v>137</v>
      </c>
      <c r="H709" s="130">
        <f t="shared" si="1"/>
        <v>120.20745</v>
      </c>
    </row>
    <row r="710" ht="15.75" customHeight="1">
      <c r="A710" s="130" t="s">
        <v>1358</v>
      </c>
      <c r="B710" s="130" t="s">
        <v>1284</v>
      </c>
      <c r="C710" s="130">
        <v>1.0</v>
      </c>
      <c r="D710" s="71">
        <v>109.27950000000001</v>
      </c>
      <c r="F710" s="130" t="s">
        <v>561</v>
      </c>
      <c r="G710" s="169" t="s">
        <v>137</v>
      </c>
      <c r="H710" s="130">
        <f t="shared" si="1"/>
        <v>120.20745</v>
      </c>
    </row>
    <row r="711" ht="15.75" customHeight="1">
      <c r="A711" s="130" t="s">
        <v>1359</v>
      </c>
      <c r="B711" s="130" t="s">
        <v>1286</v>
      </c>
      <c r="C711" s="130">
        <v>1.0</v>
      </c>
      <c r="D711" s="71">
        <v>109.27950000000001</v>
      </c>
      <c r="F711" s="130" t="s">
        <v>561</v>
      </c>
      <c r="G711" s="169" t="s">
        <v>137</v>
      </c>
      <c r="H711" s="130">
        <f t="shared" si="1"/>
        <v>120.20745</v>
      </c>
    </row>
    <row r="712" ht="15.75" customHeight="1">
      <c r="A712" s="130" t="s">
        <v>1360</v>
      </c>
      <c r="B712" s="130" t="s">
        <v>1361</v>
      </c>
      <c r="C712" s="130">
        <v>1.0</v>
      </c>
      <c r="D712" s="71">
        <v>38.758500000000005</v>
      </c>
      <c r="F712" s="130" t="s">
        <v>561</v>
      </c>
      <c r="G712" s="169" t="s">
        <v>137</v>
      </c>
      <c r="H712" s="130">
        <f t="shared" si="1"/>
        <v>42.63435</v>
      </c>
    </row>
    <row r="713" ht="15.75" customHeight="1">
      <c r="A713" s="130" t="s">
        <v>1362</v>
      </c>
      <c r="B713" s="130" t="s">
        <v>1352</v>
      </c>
      <c r="C713" s="130">
        <v>1.0</v>
      </c>
      <c r="D713" s="71">
        <v>38.758500000000005</v>
      </c>
      <c r="F713" s="130" t="s">
        <v>561</v>
      </c>
      <c r="G713" s="169" t="s">
        <v>137</v>
      </c>
      <c r="H713" s="130">
        <f t="shared" si="1"/>
        <v>42.63435</v>
      </c>
    </row>
    <row r="714" ht="15.75" customHeight="1">
      <c r="A714" s="130" t="s">
        <v>1363</v>
      </c>
      <c r="B714" s="130" t="s">
        <v>1266</v>
      </c>
      <c r="C714" s="130">
        <v>1.0</v>
      </c>
      <c r="D714" s="71">
        <v>120.5325</v>
      </c>
      <c r="F714" s="130" t="s">
        <v>561</v>
      </c>
      <c r="G714" s="169" t="s">
        <v>137</v>
      </c>
      <c r="H714" s="130">
        <f t="shared" si="1"/>
        <v>132.58575</v>
      </c>
    </row>
    <row r="715" ht="15.75" customHeight="1">
      <c r="A715" s="130" t="s">
        <v>1364</v>
      </c>
      <c r="B715" s="130" t="s">
        <v>1365</v>
      </c>
      <c r="C715" s="130">
        <v>1.0</v>
      </c>
      <c r="D715" s="71">
        <v>144.903</v>
      </c>
      <c r="F715" s="130" t="s">
        <v>561</v>
      </c>
      <c r="G715" s="169" t="s">
        <v>137</v>
      </c>
      <c r="H715" s="130">
        <f t="shared" si="1"/>
        <v>159.3933</v>
      </c>
    </row>
    <row r="716" ht="15.75" customHeight="1">
      <c r="A716" s="130" t="s">
        <v>1366</v>
      </c>
      <c r="B716" s="130" t="s">
        <v>908</v>
      </c>
      <c r="C716" s="130">
        <v>1.0</v>
      </c>
      <c r="D716" s="71">
        <v>31.102500000000006</v>
      </c>
      <c r="F716" s="130" t="s">
        <v>561</v>
      </c>
      <c r="G716" s="169" t="s">
        <v>137</v>
      </c>
      <c r="H716" s="130">
        <f t="shared" si="1"/>
        <v>34.21275</v>
      </c>
    </row>
    <row r="717" ht="15.75" customHeight="1">
      <c r="A717" s="130" t="s">
        <v>1367</v>
      </c>
      <c r="B717" s="130" t="s">
        <v>926</v>
      </c>
      <c r="C717" s="130">
        <v>1.0</v>
      </c>
      <c r="D717" s="71">
        <v>31.102500000000006</v>
      </c>
      <c r="F717" s="130" t="s">
        <v>561</v>
      </c>
      <c r="G717" s="169" t="s">
        <v>137</v>
      </c>
      <c r="H717" s="130">
        <f t="shared" si="1"/>
        <v>34.21275</v>
      </c>
    </row>
    <row r="718" ht="15.75" customHeight="1">
      <c r="A718" s="130" t="s">
        <v>1368</v>
      </c>
      <c r="B718" s="130" t="s">
        <v>949</v>
      </c>
      <c r="C718" s="130">
        <v>1.0</v>
      </c>
      <c r="D718" s="71">
        <v>31.102500000000006</v>
      </c>
      <c r="F718" s="130" t="s">
        <v>561</v>
      </c>
      <c r="G718" s="169" t="s">
        <v>137</v>
      </c>
      <c r="H718" s="130">
        <f t="shared" si="1"/>
        <v>34.21275</v>
      </c>
    </row>
    <row r="719" ht="15.75" customHeight="1">
      <c r="A719" s="130" t="s">
        <v>1369</v>
      </c>
      <c r="B719" s="130" t="s">
        <v>910</v>
      </c>
      <c r="C719" s="130">
        <v>1.0</v>
      </c>
      <c r="D719" s="71">
        <v>31.102500000000006</v>
      </c>
      <c r="F719" s="130" t="s">
        <v>561</v>
      </c>
      <c r="G719" s="169" t="s">
        <v>137</v>
      </c>
      <c r="H719" s="130">
        <f t="shared" si="1"/>
        <v>34.21275</v>
      </c>
    </row>
    <row r="720" ht="15.75" customHeight="1">
      <c r="A720" s="130" t="s">
        <v>1370</v>
      </c>
      <c r="B720" s="130" t="s">
        <v>932</v>
      </c>
      <c r="C720" s="130">
        <v>1.0</v>
      </c>
      <c r="D720" s="71">
        <v>31.102500000000006</v>
      </c>
      <c r="F720" s="130" t="s">
        <v>561</v>
      </c>
      <c r="G720" s="169" t="s">
        <v>137</v>
      </c>
      <c r="H720" s="130">
        <f t="shared" si="1"/>
        <v>34.21275</v>
      </c>
    </row>
    <row r="721" ht="15.75" customHeight="1">
      <c r="A721" s="130" t="s">
        <v>1371</v>
      </c>
      <c r="B721" s="130" t="s">
        <v>951</v>
      </c>
      <c r="C721" s="130">
        <v>1.0</v>
      </c>
      <c r="D721" s="71">
        <v>31.102500000000006</v>
      </c>
      <c r="F721" s="130" t="s">
        <v>561</v>
      </c>
      <c r="G721" s="169" t="s">
        <v>137</v>
      </c>
      <c r="H721" s="130">
        <f t="shared" si="1"/>
        <v>34.21275</v>
      </c>
    </row>
    <row r="722" ht="15.75" customHeight="1">
      <c r="A722" s="130" t="s">
        <v>1372</v>
      </c>
      <c r="B722" s="130" t="s">
        <v>1165</v>
      </c>
      <c r="C722" s="130">
        <v>1.0</v>
      </c>
      <c r="D722" s="71">
        <v>31.102500000000006</v>
      </c>
      <c r="F722" s="130" t="s">
        <v>561</v>
      </c>
      <c r="G722" s="169" t="s">
        <v>137</v>
      </c>
      <c r="H722" s="130">
        <f t="shared" si="1"/>
        <v>34.21275</v>
      </c>
    </row>
    <row r="723" ht="15.75" customHeight="1">
      <c r="A723" s="130" t="s">
        <v>1373</v>
      </c>
      <c r="B723" s="130" t="s">
        <v>934</v>
      </c>
      <c r="C723" s="130">
        <v>1.0</v>
      </c>
      <c r="D723" s="71">
        <v>31.102500000000006</v>
      </c>
      <c r="F723" s="130" t="s">
        <v>561</v>
      </c>
      <c r="G723" s="169" t="s">
        <v>137</v>
      </c>
      <c r="H723" s="130">
        <f t="shared" si="1"/>
        <v>34.21275</v>
      </c>
    </row>
    <row r="724" ht="15.75" customHeight="1">
      <c r="A724" s="130" t="s">
        <v>1374</v>
      </c>
      <c r="B724" s="130" t="s">
        <v>1375</v>
      </c>
      <c r="C724" s="130">
        <v>1.0</v>
      </c>
      <c r="D724" s="71">
        <v>31.102500000000006</v>
      </c>
      <c r="F724" s="130" t="s">
        <v>561</v>
      </c>
      <c r="G724" s="169" t="s">
        <v>137</v>
      </c>
      <c r="H724" s="130">
        <f t="shared" si="1"/>
        <v>34.21275</v>
      </c>
    </row>
    <row r="725" ht="15.75" customHeight="1">
      <c r="A725" s="130" t="s">
        <v>1376</v>
      </c>
      <c r="B725" s="130" t="s">
        <v>912</v>
      </c>
      <c r="C725" s="130">
        <v>1.0</v>
      </c>
      <c r="D725" s="71">
        <v>31.102500000000006</v>
      </c>
      <c r="F725" s="130" t="s">
        <v>561</v>
      </c>
      <c r="G725" s="169" t="s">
        <v>137</v>
      </c>
      <c r="H725" s="130">
        <f t="shared" si="1"/>
        <v>34.21275</v>
      </c>
    </row>
    <row r="726" ht="15.75" customHeight="1">
      <c r="A726" s="130" t="s">
        <v>1377</v>
      </c>
      <c r="B726" s="130" t="s">
        <v>940</v>
      </c>
      <c r="C726" s="130">
        <v>1.0</v>
      </c>
      <c r="D726" s="71">
        <v>31.102500000000006</v>
      </c>
      <c r="F726" s="130" t="s">
        <v>561</v>
      </c>
      <c r="G726" s="169" t="s">
        <v>137</v>
      </c>
      <c r="H726" s="130">
        <f t="shared" si="1"/>
        <v>34.21275</v>
      </c>
    </row>
    <row r="727" ht="15.75" customHeight="1">
      <c r="A727" s="130" t="s">
        <v>1378</v>
      </c>
      <c r="B727" s="130" t="s">
        <v>1195</v>
      </c>
      <c r="C727" s="130">
        <v>1.0</v>
      </c>
      <c r="D727" s="71">
        <v>31.102500000000006</v>
      </c>
      <c r="F727" s="130" t="s">
        <v>561</v>
      </c>
      <c r="G727" s="169" t="s">
        <v>137</v>
      </c>
      <c r="H727" s="130">
        <f t="shared" si="1"/>
        <v>34.21275</v>
      </c>
    </row>
    <row r="728" ht="15.75" customHeight="1">
      <c r="A728" s="130" t="s">
        <v>1379</v>
      </c>
      <c r="B728" s="130" t="s">
        <v>914</v>
      </c>
      <c r="C728" s="130">
        <v>1.0</v>
      </c>
      <c r="D728" s="71">
        <v>31.102500000000006</v>
      </c>
      <c r="F728" s="130" t="s">
        <v>561</v>
      </c>
      <c r="G728" s="169" t="s">
        <v>137</v>
      </c>
      <c r="H728" s="130">
        <f t="shared" si="1"/>
        <v>34.21275</v>
      </c>
    </row>
    <row r="729" ht="15.75" customHeight="1">
      <c r="A729" s="130" t="s">
        <v>1380</v>
      </c>
      <c r="B729" s="130" t="s">
        <v>942</v>
      </c>
      <c r="C729" s="130">
        <v>1.0</v>
      </c>
      <c r="D729" s="71">
        <v>31.102500000000006</v>
      </c>
      <c r="F729" s="130" t="s">
        <v>561</v>
      </c>
      <c r="G729" s="169" t="s">
        <v>137</v>
      </c>
      <c r="H729" s="130">
        <f t="shared" si="1"/>
        <v>34.21275</v>
      </c>
    </row>
    <row r="730" ht="15.75" customHeight="1">
      <c r="A730" s="130" t="s">
        <v>1381</v>
      </c>
      <c r="B730" s="130" t="s">
        <v>850</v>
      </c>
      <c r="C730" s="130">
        <v>1.0</v>
      </c>
      <c r="D730" s="71">
        <v>31.102500000000006</v>
      </c>
      <c r="F730" s="130" t="s">
        <v>561</v>
      </c>
      <c r="G730" s="169" t="s">
        <v>137</v>
      </c>
      <c r="H730" s="130">
        <f t="shared" si="1"/>
        <v>34.21275</v>
      </c>
    </row>
    <row r="731" ht="15.75" customHeight="1">
      <c r="A731" s="130" t="s">
        <v>1382</v>
      </c>
      <c r="B731" s="130" t="s">
        <v>916</v>
      </c>
      <c r="C731" s="130">
        <v>1.0</v>
      </c>
      <c r="D731" s="71">
        <v>31.102500000000006</v>
      </c>
      <c r="F731" s="130" t="s">
        <v>561</v>
      </c>
      <c r="G731" s="169" t="s">
        <v>137</v>
      </c>
      <c r="H731" s="130">
        <f t="shared" si="1"/>
        <v>34.21275</v>
      </c>
    </row>
    <row r="732" ht="15.75" customHeight="1">
      <c r="A732" s="130" t="s">
        <v>1383</v>
      </c>
      <c r="B732" s="130" t="s">
        <v>944</v>
      </c>
      <c r="C732" s="130">
        <v>1.0</v>
      </c>
      <c r="D732" s="71">
        <v>31.102500000000006</v>
      </c>
      <c r="F732" s="130" t="s">
        <v>561</v>
      </c>
      <c r="G732" s="169" t="s">
        <v>137</v>
      </c>
      <c r="H732" s="130">
        <f t="shared" si="1"/>
        <v>34.21275</v>
      </c>
    </row>
    <row r="733" ht="15.75" customHeight="1">
      <c r="A733" s="130" t="s">
        <v>1384</v>
      </c>
      <c r="B733" s="130" t="s">
        <v>900</v>
      </c>
      <c r="C733" s="130">
        <v>1.0</v>
      </c>
      <c r="D733" s="71">
        <v>31.102500000000006</v>
      </c>
      <c r="F733" s="130" t="s">
        <v>561</v>
      </c>
      <c r="G733" s="169" t="s">
        <v>137</v>
      </c>
      <c r="H733" s="130">
        <f t="shared" si="1"/>
        <v>34.21275</v>
      </c>
    </row>
    <row r="734" ht="15.75" customHeight="1">
      <c r="A734" s="130" t="s">
        <v>1385</v>
      </c>
      <c r="B734" s="130" t="s">
        <v>922</v>
      </c>
      <c r="C734" s="130">
        <v>1.0</v>
      </c>
      <c r="D734" s="71">
        <v>31.102500000000006</v>
      </c>
      <c r="F734" s="130" t="s">
        <v>561</v>
      </c>
      <c r="G734" s="169" t="s">
        <v>137</v>
      </c>
      <c r="H734" s="130">
        <f t="shared" si="1"/>
        <v>34.21275</v>
      </c>
    </row>
    <row r="735" ht="15.75" customHeight="1">
      <c r="A735" s="130" t="s">
        <v>1386</v>
      </c>
      <c r="B735" s="130" t="s">
        <v>946</v>
      </c>
      <c r="C735" s="130">
        <v>1.0</v>
      </c>
      <c r="D735" s="71">
        <v>31.102500000000006</v>
      </c>
      <c r="F735" s="130" t="s">
        <v>561</v>
      </c>
      <c r="G735" s="169" t="s">
        <v>137</v>
      </c>
      <c r="H735" s="130">
        <f t="shared" si="1"/>
        <v>34.21275</v>
      </c>
    </row>
    <row r="736" ht="15.75" customHeight="1">
      <c r="A736" s="130" t="s">
        <v>1387</v>
      </c>
      <c r="B736" s="130" t="s">
        <v>930</v>
      </c>
      <c r="C736" s="130">
        <v>1.0</v>
      </c>
      <c r="D736" s="71">
        <v>31.102500000000006</v>
      </c>
      <c r="F736" s="130" t="s">
        <v>561</v>
      </c>
      <c r="G736" s="169" t="s">
        <v>137</v>
      </c>
      <c r="H736" s="130">
        <f t="shared" si="1"/>
        <v>34.21275</v>
      </c>
    </row>
    <row r="737" ht="15.75" customHeight="1">
      <c r="A737" s="130" t="s">
        <v>1388</v>
      </c>
      <c r="B737" s="130" t="s">
        <v>1176</v>
      </c>
      <c r="C737" s="130">
        <v>1.0</v>
      </c>
      <c r="D737" s="71">
        <v>31.102500000000006</v>
      </c>
      <c r="F737" s="130" t="s">
        <v>561</v>
      </c>
      <c r="G737" s="169" t="s">
        <v>137</v>
      </c>
      <c r="H737" s="130">
        <f t="shared" si="1"/>
        <v>34.21275</v>
      </c>
    </row>
    <row r="738" ht="15.75" customHeight="1">
      <c r="A738" s="130" t="s">
        <v>1389</v>
      </c>
      <c r="B738" s="130" t="s">
        <v>1282</v>
      </c>
      <c r="C738" s="130">
        <v>1.0</v>
      </c>
      <c r="D738" s="71">
        <v>83.77050000000001</v>
      </c>
      <c r="F738" s="130" t="s">
        <v>561</v>
      </c>
      <c r="G738" s="169" t="s">
        <v>137</v>
      </c>
      <c r="H738" s="130">
        <f t="shared" si="1"/>
        <v>92.14755</v>
      </c>
    </row>
    <row r="739" ht="15.75" customHeight="1">
      <c r="A739" s="130" t="s">
        <v>1390</v>
      </c>
      <c r="B739" s="130" t="s">
        <v>1391</v>
      </c>
      <c r="C739" s="130">
        <v>1.0</v>
      </c>
      <c r="D739" s="71">
        <v>83.77050000000001</v>
      </c>
      <c r="F739" s="130" t="s">
        <v>561</v>
      </c>
      <c r="G739" s="169" t="s">
        <v>137</v>
      </c>
      <c r="H739" s="130">
        <f t="shared" si="1"/>
        <v>92.14755</v>
      </c>
    </row>
    <row r="740" ht="15.75" customHeight="1">
      <c r="A740" s="130" t="s">
        <v>1392</v>
      </c>
      <c r="B740" s="130" t="s">
        <v>1393</v>
      </c>
      <c r="C740" s="130">
        <v>1.0</v>
      </c>
      <c r="D740" s="71">
        <v>83.77050000000001</v>
      </c>
      <c r="F740" s="130" t="s">
        <v>561</v>
      </c>
      <c r="G740" s="169" t="s">
        <v>137</v>
      </c>
      <c r="H740" s="130">
        <f t="shared" si="1"/>
        <v>92.14755</v>
      </c>
    </row>
    <row r="741" ht="15.75" customHeight="1">
      <c r="A741" s="130" t="s">
        <v>1394</v>
      </c>
      <c r="B741" s="130" t="s">
        <v>1395</v>
      </c>
      <c r="C741" s="130">
        <v>1.0</v>
      </c>
      <c r="D741" s="71">
        <v>83.77050000000001</v>
      </c>
      <c r="F741" s="130" t="s">
        <v>561</v>
      </c>
      <c r="G741" s="169" t="s">
        <v>137</v>
      </c>
      <c r="H741" s="130">
        <f t="shared" si="1"/>
        <v>92.14755</v>
      </c>
    </row>
    <row r="742" ht="15.75" customHeight="1">
      <c r="A742" s="130" t="s">
        <v>1396</v>
      </c>
      <c r="B742" s="130" t="s">
        <v>811</v>
      </c>
      <c r="C742" s="130">
        <v>1.0</v>
      </c>
      <c r="D742" s="71">
        <v>36.102000000000004</v>
      </c>
      <c r="F742" s="130" t="s">
        <v>561</v>
      </c>
      <c r="G742" s="169" t="s">
        <v>137</v>
      </c>
      <c r="H742" s="130">
        <f t="shared" si="1"/>
        <v>39.7122</v>
      </c>
    </row>
    <row r="743" ht="15.75" customHeight="1">
      <c r="A743" s="130" t="s">
        <v>1397</v>
      </c>
      <c r="B743" s="130" t="s">
        <v>823</v>
      </c>
      <c r="C743" s="130">
        <v>1.0</v>
      </c>
      <c r="D743" s="71">
        <v>36.102000000000004</v>
      </c>
      <c r="F743" s="130" t="s">
        <v>561</v>
      </c>
      <c r="G743" s="169" t="s">
        <v>137</v>
      </c>
      <c r="H743" s="130">
        <f t="shared" si="1"/>
        <v>39.7122</v>
      </c>
    </row>
    <row r="744" ht="15.75" customHeight="1">
      <c r="A744" s="130" t="s">
        <v>1398</v>
      </c>
      <c r="B744" s="130" t="s">
        <v>825</v>
      </c>
      <c r="C744" s="130">
        <v>1.0</v>
      </c>
      <c r="D744" s="71">
        <v>36.102000000000004</v>
      </c>
      <c r="F744" s="130" t="s">
        <v>561</v>
      </c>
      <c r="G744" s="169" t="s">
        <v>137</v>
      </c>
      <c r="H744" s="130">
        <f t="shared" si="1"/>
        <v>39.7122</v>
      </c>
    </row>
    <row r="745" ht="15.75" customHeight="1">
      <c r="A745" s="130" t="s">
        <v>1399</v>
      </c>
      <c r="B745" s="130" t="s">
        <v>815</v>
      </c>
      <c r="C745" s="130">
        <v>1.0</v>
      </c>
      <c r="D745" s="71">
        <v>36.102000000000004</v>
      </c>
      <c r="F745" s="130" t="s">
        <v>561</v>
      </c>
      <c r="G745" s="169" t="s">
        <v>137</v>
      </c>
      <c r="H745" s="130">
        <f t="shared" si="1"/>
        <v>39.7122</v>
      </c>
    </row>
    <row r="746" ht="15.75" customHeight="1">
      <c r="A746" s="130" t="s">
        <v>1400</v>
      </c>
      <c r="B746" s="130" t="s">
        <v>817</v>
      </c>
      <c r="C746" s="130">
        <v>1.0</v>
      </c>
      <c r="D746" s="71">
        <v>36.102000000000004</v>
      </c>
      <c r="F746" s="130" t="s">
        <v>561</v>
      </c>
      <c r="G746" s="169" t="s">
        <v>137</v>
      </c>
      <c r="H746" s="130">
        <f t="shared" si="1"/>
        <v>39.7122</v>
      </c>
    </row>
    <row r="747" ht="15.75" customHeight="1">
      <c r="A747" s="130" t="s">
        <v>1401</v>
      </c>
      <c r="B747" s="130" t="s">
        <v>827</v>
      </c>
      <c r="C747" s="130">
        <v>1.0</v>
      </c>
      <c r="D747" s="71">
        <v>36.102000000000004</v>
      </c>
      <c r="F747" s="130" t="s">
        <v>561</v>
      </c>
      <c r="G747" s="169" t="s">
        <v>137</v>
      </c>
      <c r="H747" s="130">
        <f t="shared" si="1"/>
        <v>39.7122</v>
      </c>
    </row>
    <row r="748" ht="15.75" customHeight="1">
      <c r="A748" s="130" t="s">
        <v>1402</v>
      </c>
      <c r="B748" s="130" t="s">
        <v>1282</v>
      </c>
      <c r="C748" s="130">
        <v>1.0</v>
      </c>
      <c r="D748" s="71">
        <v>157.03050000000002</v>
      </c>
      <c r="F748" s="130" t="s">
        <v>561</v>
      </c>
      <c r="G748" s="169" t="s">
        <v>137</v>
      </c>
      <c r="H748" s="130">
        <f t="shared" si="1"/>
        <v>172.73355</v>
      </c>
    </row>
    <row r="749" ht="15.75" customHeight="1">
      <c r="A749" s="130" t="s">
        <v>1403</v>
      </c>
      <c r="B749" s="130" t="s">
        <v>1391</v>
      </c>
      <c r="C749" s="130">
        <v>1.0</v>
      </c>
      <c r="D749" s="71">
        <v>157.03050000000002</v>
      </c>
      <c r="F749" s="130" t="s">
        <v>561</v>
      </c>
      <c r="G749" s="169" t="s">
        <v>137</v>
      </c>
      <c r="H749" s="130">
        <f t="shared" si="1"/>
        <v>172.73355</v>
      </c>
    </row>
    <row r="750" ht="15.75" customHeight="1">
      <c r="A750" s="130" t="s">
        <v>1404</v>
      </c>
      <c r="B750" s="130" t="s">
        <v>1393</v>
      </c>
      <c r="C750" s="130">
        <v>1.0</v>
      </c>
      <c r="D750" s="71">
        <v>157.03050000000002</v>
      </c>
      <c r="F750" s="130" t="s">
        <v>561</v>
      </c>
      <c r="G750" s="169" t="s">
        <v>137</v>
      </c>
      <c r="H750" s="130">
        <f t="shared" si="1"/>
        <v>172.73355</v>
      </c>
    </row>
    <row r="751" ht="15.75" customHeight="1">
      <c r="A751" s="130" t="s">
        <v>1405</v>
      </c>
      <c r="B751" s="130" t="s">
        <v>1395</v>
      </c>
      <c r="C751" s="130">
        <v>1.0</v>
      </c>
      <c r="D751" s="71">
        <v>157.03050000000002</v>
      </c>
      <c r="F751" s="130" t="s">
        <v>561</v>
      </c>
      <c r="G751" s="169" t="s">
        <v>137</v>
      </c>
      <c r="H751" s="130">
        <f t="shared" si="1"/>
        <v>172.73355</v>
      </c>
    </row>
    <row r="752" ht="15.75" customHeight="1">
      <c r="A752" s="130" t="s">
        <v>1406</v>
      </c>
      <c r="B752" s="130" t="s">
        <v>1407</v>
      </c>
      <c r="C752" s="130">
        <v>1.0</v>
      </c>
      <c r="D752" s="71">
        <v>72.7155</v>
      </c>
      <c r="F752" s="130" t="s">
        <v>561</v>
      </c>
      <c r="G752" s="169" t="s">
        <v>137</v>
      </c>
      <c r="H752" s="130">
        <f t="shared" si="1"/>
        <v>79.98705</v>
      </c>
    </row>
    <row r="753" ht="15.75" customHeight="1">
      <c r="A753" s="130" t="s">
        <v>1408</v>
      </c>
      <c r="B753" s="130" t="s">
        <v>1409</v>
      </c>
      <c r="C753" s="130">
        <v>1.0</v>
      </c>
      <c r="D753" s="71">
        <v>72.7155</v>
      </c>
      <c r="F753" s="130" t="s">
        <v>561</v>
      </c>
      <c r="G753" s="169" t="s">
        <v>137</v>
      </c>
      <c r="H753" s="130">
        <f t="shared" si="1"/>
        <v>79.98705</v>
      </c>
    </row>
    <row r="754" ht="15.75" customHeight="1">
      <c r="A754" s="130" t="s">
        <v>1410</v>
      </c>
      <c r="B754" s="130" t="s">
        <v>1411</v>
      </c>
      <c r="C754" s="130">
        <v>1.0</v>
      </c>
      <c r="D754" s="71">
        <v>72.7155</v>
      </c>
      <c r="F754" s="130" t="s">
        <v>561</v>
      </c>
      <c r="G754" s="169" t="s">
        <v>137</v>
      </c>
      <c r="H754" s="130">
        <f t="shared" si="1"/>
        <v>79.98705</v>
      </c>
    </row>
    <row r="755" ht="15.75" customHeight="1">
      <c r="A755" s="130" t="s">
        <v>1412</v>
      </c>
      <c r="B755" s="130" t="s">
        <v>1413</v>
      </c>
      <c r="C755" s="130">
        <v>1.0</v>
      </c>
      <c r="D755" s="71">
        <v>72.7155</v>
      </c>
      <c r="F755" s="130" t="s">
        <v>561</v>
      </c>
      <c r="G755" s="169" t="s">
        <v>137</v>
      </c>
      <c r="H755" s="130">
        <f t="shared" si="1"/>
        <v>79.98705</v>
      </c>
    </row>
    <row r="756" ht="15.75" customHeight="1">
      <c r="A756" s="130" t="s">
        <v>1414</v>
      </c>
      <c r="B756" s="130" t="s">
        <v>1415</v>
      </c>
      <c r="C756" s="130">
        <v>1.0</v>
      </c>
      <c r="D756" s="71">
        <v>72.7155</v>
      </c>
      <c r="F756" s="130" t="s">
        <v>561</v>
      </c>
      <c r="G756" s="169" t="s">
        <v>137</v>
      </c>
      <c r="H756" s="130">
        <f t="shared" si="1"/>
        <v>79.98705</v>
      </c>
    </row>
    <row r="757" ht="15.75" customHeight="1">
      <c r="A757" s="130" t="s">
        <v>1416</v>
      </c>
      <c r="B757" s="130" t="s">
        <v>1407</v>
      </c>
      <c r="C757" s="130">
        <v>1.0</v>
      </c>
      <c r="D757" s="71">
        <v>72.7155</v>
      </c>
      <c r="F757" s="130" t="s">
        <v>561</v>
      </c>
      <c r="G757" s="169" t="s">
        <v>137</v>
      </c>
      <c r="H757" s="130">
        <f t="shared" si="1"/>
        <v>79.98705</v>
      </c>
    </row>
    <row r="758" ht="15.75" customHeight="1">
      <c r="A758" s="130" t="s">
        <v>1417</v>
      </c>
      <c r="B758" s="130" t="s">
        <v>1413</v>
      </c>
      <c r="C758" s="130">
        <v>1.0</v>
      </c>
      <c r="D758" s="71">
        <v>72.7155</v>
      </c>
      <c r="F758" s="130" t="s">
        <v>561</v>
      </c>
      <c r="G758" s="169" t="s">
        <v>137</v>
      </c>
      <c r="H758" s="130">
        <f t="shared" si="1"/>
        <v>79.98705</v>
      </c>
    </row>
    <row r="759" ht="15.75" customHeight="1">
      <c r="A759" s="130" t="s">
        <v>1418</v>
      </c>
      <c r="B759" s="130" t="s">
        <v>1411</v>
      </c>
      <c r="C759" s="130">
        <v>1.0</v>
      </c>
      <c r="D759" s="71">
        <v>72.7155</v>
      </c>
      <c r="F759" s="130" t="s">
        <v>561</v>
      </c>
      <c r="G759" s="169" t="s">
        <v>137</v>
      </c>
      <c r="H759" s="130">
        <f t="shared" si="1"/>
        <v>79.98705</v>
      </c>
    </row>
    <row r="760" ht="15.75" customHeight="1">
      <c r="A760" s="130" t="s">
        <v>1419</v>
      </c>
      <c r="B760" s="130" t="s">
        <v>910</v>
      </c>
      <c r="C760" s="130">
        <v>1.0</v>
      </c>
      <c r="D760" s="71">
        <v>64.0035</v>
      </c>
      <c r="F760" s="130" t="s">
        <v>561</v>
      </c>
      <c r="G760" s="169" t="s">
        <v>137</v>
      </c>
      <c r="H760" s="130">
        <f t="shared" si="1"/>
        <v>70.40385</v>
      </c>
    </row>
    <row r="761" ht="15.75" customHeight="1">
      <c r="A761" s="130" t="s">
        <v>1420</v>
      </c>
      <c r="B761" s="130" t="s">
        <v>1375</v>
      </c>
      <c r="C761" s="130">
        <v>1.0</v>
      </c>
      <c r="D761" s="71">
        <v>64.0035</v>
      </c>
      <c r="F761" s="130" t="s">
        <v>561</v>
      </c>
      <c r="G761" s="169" t="s">
        <v>137</v>
      </c>
      <c r="H761" s="130">
        <f t="shared" si="1"/>
        <v>70.40385</v>
      </c>
    </row>
    <row r="762" ht="15.75" customHeight="1">
      <c r="A762" s="130" t="s">
        <v>1421</v>
      </c>
      <c r="B762" s="130" t="s">
        <v>850</v>
      </c>
      <c r="C762" s="130">
        <v>1.0</v>
      </c>
      <c r="D762" s="71">
        <v>64.0035</v>
      </c>
      <c r="F762" s="130" t="s">
        <v>561</v>
      </c>
      <c r="G762" s="169" t="s">
        <v>137</v>
      </c>
      <c r="H762" s="130">
        <f t="shared" si="1"/>
        <v>70.40385</v>
      </c>
    </row>
    <row r="763" ht="15.75" customHeight="1">
      <c r="A763" s="130" t="s">
        <v>1422</v>
      </c>
      <c r="B763" s="130" t="s">
        <v>900</v>
      </c>
      <c r="C763" s="130">
        <v>1.0</v>
      </c>
      <c r="D763" s="71">
        <v>64.0035</v>
      </c>
      <c r="F763" s="130" t="s">
        <v>561</v>
      </c>
      <c r="G763" s="169" t="s">
        <v>137</v>
      </c>
      <c r="H763" s="130">
        <f t="shared" si="1"/>
        <v>70.40385</v>
      </c>
    </row>
    <row r="764" ht="15.75" customHeight="1">
      <c r="A764" s="130" t="s">
        <v>1423</v>
      </c>
      <c r="B764" s="130" t="s">
        <v>811</v>
      </c>
      <c r="C764" s="130">
        <v>1.0</v>
      </c>
      <c r="D764" s="71">
        <v>74.2335</v>
      </c>
      <c r="F764" s="130" t="s">
        <v>561</v>
      </c>
      <c r="G764" s="169" t="s">
        <v>137</v>
      </c>
      <c r="H764" s="130">
        <f t="shared" si="1"/>
        <v>81.65685</v>
      </c>
    </row>
    <row r="765" ht="15.75" customHeight="1">
      <c r="A765" s="130" t="s">
        <v>1424</v>
      </c>
      <c r="B765" s="130" t="s">
        <v>1272</v>
      </c>
      <c r="C765" s="130">
        <v>1.0</v>
      </c>
      <c r="D765" s="71">
        <v>36.102000000000004</v>
      </c>
      <c r="F765" s="130" t="s">
        <v>561</v>
      </c>
      <c r="G765" s="169" t="s">
        <v>137</v>
      </c>
      <c r="H765" s="130">
        <f t="shared" si="1"/>
        <v>39.7122</v>
      </c>
    </row>
    <row r="766" ht="15.75" customHeight="1">
      <c r="A766" s="130" t="s">
        <v>1425</v>
      </c>
      <c r="B766" s="130" t="s">
        <v>1274</v>
      </c>
      <c r="C766" s="130">
        <v>1.0</v>
      </c>
      <c r="D766" s="71">
        <v>36.102000000000004</v>
      </c>
      <c r="F766" s="130" t="s">
        <v>561</v>
      </c>
      <c r="G766" s="169" t="s">
        <v>137</v>
      </c>
      <c r="H766" s="130">
        <f t="shared" si="1"/>
        <v>39.7122</v>
      </c>
    </row>
    <row r="767" ht="15.75" customHeight="1">
      <c r="A767" s="130" t="s">
        <v>1426</v>
      </c>
      <c r="B767" s="130" t="s">
        <v>1427</v>
      </c>
      <c r="C767" s="130">
        <v>1.0</v>
      </c>
      <c r="D767" s="71">
        <v>71.148</v>
      </c>
      <c r="F767" s="130" t="s">
        <v>561</v>
      </c>
      <c r="G767" s="169" t="s">
        <v>137</v>
      </c>
      <c r="H767" s="130">
        <f t="shared" si="1"/>
        <v>78.2628</v>
      </c>
    </row>
    <row r="768" ht="15.75" customHeight="1">
      <c r="A768" s="130" t="s">
        <v>1428</v>
      </c>
      <c r="B768" s="130" t="s">
        <v>1429</v>
      </c>
      <c r="C768" s="130">
        <v>1.0</v>
      </c>
      <c r="D768" s="71">
        <v>71.148</v>
      </c>
      <c r="F768" s="130" t="s">
        <v>561</v>
      </c>
      <c r="G768" s="169" t="s">
        <v>137</v>
      </c>
      <c r="H768" s="130">
        <f t="shared" si="1"/>
        <v>78.2628</v>
      </c>
    </row>
    <row r="769" ht="15.75" customHeight="1">
      <c r="A769" s="130" t="s">
        <v>1430</v>
      </c>
      <c r="B769" s="130" t="s">
        <v>1431</v>
      </c>
      <c r="C769" s="130">
        <v>1.0</v>
      </c>
      <c r="D769" s="71">
        <v>71.148</v>
      </c>
      <c r="F769" s="130" t="s">
        <v>561</v>
      </c>
      <c r="G769" s="169" t="s">
        <v>137</v>
      </c>
      <c r="H769" s="130">
        <f t="shared" si="1"/>
        <v>78.2628</v>
      </c>
    </row>
    <row r="770" ht="15.75" customHeight="1">
      <c r="A770" s="130" t="s">
        <v>1432</v>
      </c>
      <c r="B770" s="130" t="s">
        <v>1433</v>
      </c>
      <c r="C770" s="130">
        <v>1.0</v>
      </c>
      <c r="D770" s="71">
        <v>71.148</v>
      </c>
      <c r="F770" s="130" t="s">
        <v>561</v>
      </c>
      <c r="G770" s="169" t="s">
        <v>137</v>
      </c>
      <c r="H770" s="130">
        <f t="shared" si="1"/>
        <v>78.2628</v>
      </c>
    </row>
    <row r="771" ht="15.75" customHeight="1">
      <c r="A771" s="130" t="s">
        <v>1434</v>
      </c>
      <c r="B771" s="130" t="s">
        <v>1435</v>
      </c>
      <c r="C771" s="130">
        <v>1.0</v>
      </c>
      <c r="D771" s="71">
        <v>71.148</v>
      </c>
      <c r="F771" s="130" t="s">
        <v>561</v>
      </c>
      <c r="G771" s="169" t="s">
        <v>137</v>
      </c>
      <c r="H771" s="130">
        <f t="shared" si="1"/>
        <v>78.2628</v>
      </c>
    </row>
    <row r="772" ht="15.75" customHeight="1">
      <c r="A772" s="130" t="s">
        <v>1436</v>
      </c>
      <c r="B772" s="130" t="s">
        <v>1437</v>
      </c>
      <c r="C772" s="130">
        <v>1.0</v>
      </c>
      <c r="D772" s="71">
        <v>71.148</v>
      </c>
      <c r="F772" s="130" t="s">
        <v>561</v>
      </c>
      <c r="G772" s="169" t="s">
        <v>137</v>
      </c>
      <c r="H772" s="130">
        <f t="shared" si="1"/>
        <v>78.2628</v>
      </c>
    </row>
    <row r="773" ht="15.75" customHeight="1">
      <c r="A773" s="130" t="s">
        <v>1438</v>
      </c>
      <c r="B773" s="130" t="s">
        <v>1439</v>
      </c>
      <c r="C773" s="130">
        <v>1.0</v>
      </c>
      <c r="D773" s="71">
        <v>71.148</v>
      </c>
      <c r="F773" s="130" t="s">
        <v>561</v>
      </c>
      <c r="G773" s="169" t="s">
        <v>137</v>
      </c>
      <c r="H773" s="130">
        <f t="shared" si="1"/>
        <v>78.2628</v>
      </c>
    </row>
    <row r="774" ht="15.75" customHeight="1">
      <c r="A774" s="130" t="s">
        <v>1440</v>
      </c>
      <c r="B774" s="130" t="s">
        <v>1441</v>
      </c>
      <c r="C774" s="130">
        <v>1.0</v>
      </c>
      <c r="D774" s="71">
        <v>71.148</v>
      </c>
      <c r="F774" s="130" t="s">
        <v>561</v>
      </c>
      <c r="G774" s="169" t="s">
        <v>137</v>
      </c>
      <c r="H774" s="130">
        <f t="shared" si="1"/>
        <v>78.2628</v>
      </c>
    </row>
    <row r="775" ht="15.75" customHeight="1">
      <c r="A775" s="130" t="s">
        <v>1442</v>
      </c>
      <c r="B775" s="130" t="s">
        <v>1443</v>
      </c>
      <c r="C775" s="130">
        <v>1.0</v>
      </c>
      <c r="D775" s="71">
        <v>71.148</v>
      </c>
      <c r="F775" s="130" t="s">
        <v>561</v>
      </c>
      <c r="G775" s="169" t="s">
        <v>137</v>
      </c>
      <c r="H775" s="130">
        <f t="shared" si="1"/>
        <v>78.2628</v>
      </c>
    </row>
    <row r="776" ht="15.75" customHeight="1">
      <c r="A776" s="130" t="s">
        <v>1444</v>
      </c>
      <c r="B776" s="130" t="s">
        <v>1445</v>
      </c>
      <c r="C776" s="130">
        <v>1.0</v>
      </c>
      <c r="D776" s="71">
        <v>67.221</v>
      </c>
      <c r="F776" s="130" t="s">
        <v>561</v>
      </c>
      <c r="G776" s="169" t="s">
        <v>137</v>
      </c>
      <c r="H776" s="130">
        <f t="shared" si="1"/>
        <v>73.9431</v>
      </c>
    </row>
    <row r="777" ht="15.75" customHeight="1">
      <c r="A777" s="130" t="s">
        <v>1446</v>
      </c>
      <c r="B777" s="130" t="s">
        <v>926</v>
      </c>
      <c r="C777" s="130">
        <v>1.0</v>
      </c>
      <c r="D777" s="71">
        <v>67.221</v>
      </c>
      <c r="F777" s="130" t="s">
        <v>561</v>
      </c>
      <c r="G777" s="169" t="s">
        <v>137</v>
      </c>
      <c r="H777" s="130">
        <f t="shared" si="1"/>
        <v>73.9431</v>
      </c>
    </row>
    <row r="778" ht="15.75" customHeight="1">
      <c r="A778" s="130" t="s">
        <v>1447</v>
      </c>
      <c r="B778" s="130" t="s">
        <v>1278</v>
      </c>
      <c r="C778" s="130">
        <v>1.0</v>
      </c>
      <c r="D778" s="71">
        <v>67.221</v>
      </c>
      <c r="F778" s="130" t="s">
        <v>561</v>
      </c>
      <c r="G778" s="169" t="s">
        <v>137</v>
      </c>
      <c r="H778" s="130">
        <f t="shared" si="1"/>
        <v>73.9431</v>
      </c>
    </row>
    <row r="779" ht="15.75" customHeight="1">
      <c r="A779" s="130" t="s">
        <v>1448</v>
      </c>
      <c r="B779" s="130" t="s">
        <v>1449</v>
      </c>
      <c r="C779" s="130">
        <v>1.0</v>
      </c>
      <c r="D779" s="71">
        <v>67.221</v>
      </c>
      <c r="F779" s="130" t="s">
        <v>561</v>
      </c>
      <c r="G779" s="169" t="s">
        <v>137</v>
      </c>
      <c r="H779" s="130">
        <f t="shared" si="1"/>
        <v>73.9431</v>
      </c>
    </row>
    <row r="780" ht="15.75" customHeight="1">
      <c r="A780" s="130" t="s">
        <v>1450</v>
      </c>
      <c r="B780" s="130" t="s">
        <v>1451</v>
      </c>
      <c r="C780" s="130">
        <v>1.0</v>
      </c>
      <c r="D780" s="71">
        <v>67.221</v>
      </c>
      <c r="F780" s="130" t="s">
        <v>561</v>
      </c>
      <c r="G780" s="169" t="s">
        <v>137</v>
      </c>
      <c r="H780" s="130">
        <f t="shared" si="1"/>
        <v>73.9431</v>
      </c>
    </row>
    <row r="781" ht="15.75" customHeight="1">
      <c r="A781" s="130" t="s">
        <v>1452</v>
      </c>
      <c r="B781" s="130" t="s">
        <v>1391</v>
      </c>
      <c r="C781" s="130">
        <v>1.0</v>
      </c>
      <c r="D781" s="71">
        <v>67.221</v>
      </c>
      <c r="F781" s="130" t="s">
        <v>561</v>
      </c>
      <c r="G781" s="169" t="s">
        <v>137</v>
      </c>
      <c r="H781" s="130">
        <f t="shared" si="1"/>
        <v>73.9431</v>
      </c>
    </row>
    <row r="782" ht="15.75" customHeight="1">
      <c r="A782" s="130" t="s">
        <v>1453</v>
      </c>
      <c r="B782" s="130" t="s">
        <v>1282</v>
      </c>
      <c r="C782" s="130">
        <v>1.0</v>
      </c>
      <c r="D782" s="71">
        <v>67.221</v>
      </c>
      <c r="F782" s="130" t="s">
        <v>561</v>
      </c>
      <c r="G782" s="169" t="s">
        <v>137</v>
      </c>
      <c r="H782" s="130">
        <f t="shared" si="1"/>
        <v>73.9431</v>
      </c>
    </row>
    <row r="783" ht="15.75" customHeight="1">
      <c r="A783" s="130" t="s">
        <v>1454</v>
      </c>
      <c r="B783" s="130" t="s">
        <v>1455</v>
      </c>
      <c r="C783" s="130">
        <v>1.0</v>
      </c>
      <c r="D783" s="71">
        <v>67.221</v>
      </c>
      <c r="F783" s="130" t="s">
        <v>561</v>
      </c>
      <c r="G783" s="169" t="s">
        <v>137</v>
      </c>
      <c r="H783" s="130">
        <f t="shared" si="1"/>
        <v>73.9431</v>
      </c>
    </row>
    <row r="784" ht="15.75" customHeight="1">
      <c r="A784" s="130" t="s">
        <v>1456</v>
      </c>
      <c r="B784" s="130" t="s">
        <v>1457</v>
      </c>
      <c r="C784" s="130">
        <v>1.0</v>
      </c>
      <c r="D784" s="71">
        <v>67.221</v>
      </c>
      <c r="F784" s="130" t="s">
        <v>561</v>
      </c>
      <c r="G784" s="169" t="s">
        <v>137</v>
      </c>
      <c r="H784" s="130">
        <f t="shared" si="1"/>
        <v>73.9431</v>
      </c>
    </row>
    <row r="785" ht="15.75" customHeight="1">
      <c r="A785" s="130" t="s">
        <v>1458</v>
      </c>
      <c r="B785" s="130" t="s">
        <v>1459</v>
      </c>
      <c r="C785" s="130">
        <v>1.0</v>
      </c>
      <c r="D785" s="71">
        <v>67.221</v>
      </c>
      <c r="F785" s="130" t="s">
        <v>561</v>
      </c>
      <c r="G785" s="169" t="s">
        <v>137</v>
      </c>
      <c r="H785" s="130">
        <f t="shared" si="1"/>
        <v>73.9431</v>
      </c>
    </row>
    <row r="786" ht="15.75" customHeight="1">
      <c r="A786" s="130" t="s">
        <v>1460</v>
      </c>
      <c r="B786" s="130" t="s">
        <v>1461</v>
      </c>
      <c r="C786" s="130">
        <v>1.0</v>
      </c>
      <c r="D786" s="71">
        <v>67.221</v>
      </c>
      <c r="F786" s="130" t="s">
        <v>561</v>
      </c>
      <c r="G786" s="169" t="s">
        <v>137</v>
      </c>
      <c r="H786" s="130">
        <f t="shared" si="1"/>
        <v>73.9431</v>
      </c>
    </row>
    <row r="787" ht="15.75" customHeight="1">
      <c r="A787" s="130" t="s">
        <v>1462</v>
      </c>
      <c r="B787" s="130" t="s">
        <v>1463</v>
      </c>
      <c r="C787" s="130">
        <v>1.0</v>
      </c>
      <c r="D787" s="71">
        <v>67.221</v>
      </c>
      <c r="F787" s="130" t="s">
        <v>561</v>
      </c>
      <c r="G787" s="169" t="s">
        <v>137</v>
      </c>
      <c r="H787" s="130">
        <f t="shared" si="1"/>
        <v>73.9431</v>
      </c>
    </row>
    <row r="788" ht="15.75" customHeight="1">
      <c r="A788" s="130" t="s">
        <v>1464</v>
      </c>
      <c r="B788" s="130" t="s">
        <v>1465</v>
      </c>
      <c r="C788" s="130">
        <v>1.0</v>
      </c>
      <c r="D788" s="71">
        <v>67.221</v>
      </c>
      <c r="F788" s="130" t="s">
        <v>561</v>
      </c>
      <c r="G788" s="169" t="s">
        <v>137</v>
      </c>
      <c r="H788" s="130">
        <f t="shared" si="1"/>
        <v>73.9431</v>
      </c>
    </row>
    <row r="789" ht="15.75" customHeight="1">
      <c r="A789" s="130" t="s">
        <v>1466</v>
      </c>
      <c r="B789" s="130" t="s">
        <v>1467</v>
      </c>
      <c r="C789" s="130">
        <v>1.0</v>
      </c>
      <c r="D789" s="71">
        <v>67.221</v>
      </c>
      <c r="F789" s="130" t="s">
        <v>561</v>
      </c>
      <c r="G789" s="169" t="s">
        <v>137</v>
      </c>
      <c r="H789" s="130">
        <f t="shared" si="1"/>
        <v>73.9431</v>
      </c>
    </row>
    <row r="790" ht="15.75" customHeight="1">
      <c r="A790" s="130" t="s">
        <v>1468</v>
      </c>
      <c r="B790" s="130" t="s">
        <v>1469</v>
      </c>
      <c r="C790" s="130">
        <v>1.0</v>
      </c>
      <c r="D790" s="71">
        <v>67.221</v>
      </c>
      <c r="F790" s="130" t="s">
        <v>561</v>
      </c>
      <c r="G790" s="169" t="s">
        <v>137</v>
      </c>
      <c r="H790" s="130">
        <f t="shared" si="1"/>
        <v>73.9431</v>
      </c>
    </row>
    <row r="791" ht="15.75" customHeight="1">
      <c r="A791" s="130" t="s">
        <v>1470</v>
      </c>
      <c r="B791" s="130" t="s">
        <v>1471</v>
      </c>
      <c r="C791" s="130">
        <v>1.0</v>
      </c>
      <c r="D791" s="71">
        <v>67.221</v>
      </c>
      <c r="F791" s="130" t="s">
        <v>561</v>
      </c>
      <c r="G791" s="169" t="s">
        <v>137</v>
      </c>
      <c r="H791" s="130">
        <f t="shared" si="1"/>
        <v>73.9431</v>
      </c>
    </row>
    <row r="792" ht="15.75" customHeight="1">
      <c r="A792" s="130" t="s">
        <v>1472</v>
      </c>
      <c r="B792" s="130" t="s">
        <v>1473</v>
      </c>
      <c r="C792" s="130">
        <v>1.0</v>
      </c>
      <c r="D792" s="71">
        <v>67.221</v>
      </c>
      <c r="F792" s="130" t="s">
        <v>561</v>
      </c>
      <c r="G792" s="169" t="s">
        <v>137</v>
      </c>
      <c r="H792" s="130">
        <f t="shared" si="1"/>
        <v>73.9431</v>
      </c>
    </row>
    <row r="793" ht="15.75" customHeight="1">
      <c r="A793" s="130" t="s">
        <v>1474</v>
      </c>
      <c r="B793" s="130" t="s">
        <v>1475</v>
      </c>
      <c r="C793" s="130">
        <v>1.0</v>
      </c>
      <c r="D793" s="71">
        <v>67.221</v>
      </c>
      <c r="F793" s="130" t="s">
        <v>561</v>
      </c>
      <c r="G793" s="169" t="s">
        <v>137</v>
      </c>
      <c r="H793" s="130">
        <f t="shared" si="1"/>
        <v>73.9431</v>
      </c>
    </row>
    <row r="794" ht="15.75" customHeight="1">
      <c r="A794" s="130" t="s">
        <v>1476</v>
      </c>
      <c r="B794" s="130" t="s">
        <v>1477</v>
      </c>
      <c r="C794" s="130">
        <v>1.0</v>
      </c>
      <c r="D794" s="71">
        <v>67.221</v>
      </c>
      <c r="F794" s="130" t="s">
        <v>561</v>
      </c>
      <c r="G794" s="169" t="s">
        <v>137</v>
      </c>
      <c r="H794" s="130">
        <f t="shared" si="1"/>
        <v>73.9431</v>
      </c>
    </row>
    <row r="795" ht="15.75" customHeight="1">
      <c r="A795" s="130" t="s">
        <v>1478</v>
      </c>
      <c r="B795" s="130" t="s">
        <v>1479</v>
      </c>
      <c r="C795" s="130">
        <v>1.0</v>
      </c>
      <c r="D795" s="71">
        <v>67.221</v>
      </c>
      <c r="F795" s="130" t="s">
        <v>561</v>
      </c>
      <c r="G795" s="169" t="s">
        <v>137</v>
      </c>
      <c r="H795" s="130">
        <f t="shared" si="1"/>
        <v>73.9431</v>
      </c>
    </row>
    <row r="796" ht="15.75" customHeight="1">
      <c r="A796" s="130" t="s">
        <v>1480</v>
      </c>
      <c r="B796" s="130" t="s">
        <v>1481</v>
      </c>
      <c r="C796" s="130">
        <v>1.0</v>
      </c>
      <c r="D796" s="71">
        <v>67.221</v>
      </c>
      <c r="F796" s="130" t="s">
        <v>561</v>
      </c>
      <c r="G796" s="169" t="s">
        <v>137</v>
      </c>
      <c r="H796" s="130">
        <f t="shared" si="1"/>
        <v>73.9431</v>
      </c>
    </row>
    <row r="797" ht="15.75" customHeight="1">
      <c r="A797" s="130" t="s">
        <v>1482</v>
      </c>
      <c r="B797" s="130" t="s">
        <v>1483</v>
      </c>
      <c r="C797" s="130">
        <v>1.0</v>
      </c>
      <c r="D797" s="71">
        <v>67.221</v>
      </c>
      <c r="F797" s="130" t="s">
        <v>561</v>
      </c>
      <c r="G797" s="169" t="s">
        <v>137</v>
      </c>
      <c r="H797" s="130">
        <f t="shared" si="1"/>
        <v>73.9431</v>
      </c>
    </row>
    <row r="798" ht="15.75" customHeight="1">
      <c r="A798" s="130" t="s">
        <v>1484</v>
      </c>
      <c r="B798" s="130" t="s">
        <v>1485</v>
      </c>
      <c r="C798" s="130">
        <v>1.0</v>
      </c>
      <c r="D798" s="71">
        <v>67.221</v>
      </c>
      <c r="F798" s="130" t="s">
        <v>561</v>
      </c>
      <c r="G798" s="169" t="s">
        <v>137</v>
      </c>
      <c r="H798" s="130">
        <f t="shared" si="1"/>
        <v>73.9431</v>
      </c>
    </row>
    <row r="799" ht="15.75" customHeight="1">
      <c r="A799" s="130" t="s">
        <v>1486</v>
      </c>
      <c r="B799" s="130" t="s">
        <v>1487</v>
      </c>
      <c r="C799" s="130">
        <v>1.0</v>
      </c>
      <c r="D799" s="71">
        <v>67.221</v>
      </c>
      <c r="F799" s="130" t="s">
        <v>561</v>
      </c>
      <c r="G799" s="169" t="s">
        <v>137</v>
      </c>
      <c r="H799" s="130">
        <f t="shared" si="1"/>
        <v>73.9431</v>
      </c>
    </row>
    <row r="800" ht="15.75" customHeight="1">
      <c r="A800" s="130" t="s">
        <v>1488</v>
      </c>
      <c r="B800" s="130" t="s">
        <v>1489</v>
      </c>
      <c r="C800" s="130">
        <v>1.0</v>
      </c>
      <c r="D800" s="71">
        <v>67.221</v>
      </c>
      <c r="F800" s="130" t="s">
        <v>561</v>
      </c>
      <c r="G800" s="169" t="s">
        <v>137</v>
      </c>
      <c r="H800" s="130">
        <f t="shared" si="1"/>
        <v>73.9431</v>
      </c>
    </row>
    <row r="801" ht="15.75" customHeight="1">
      <c r="A801" s="130" t="s">
        <v>1490</v>
      </c>
      <c r="B801" s="130" t="s">
        <v>1491</v>
      </c>
      <c r="C801" s="130">
        <v>1.0</v>
      </c>
      <c r="D801" s="71">
        <v>67.221</v>
      </c>
      <c r="F801" s="130" t="s">
        <v>561</v>
      </c>
      <c r="G801" s="169" t="s">
        <v>137</v>
      </c>
      <c r="H801" s="130">
        <f t="shared" si="1"/>
        <v>73.9431</v>
      </c>
    </row>
    <row r="802" ht="15.75" customHeight="1">
      <c r="A802" s="130" t="s">
        <v>1492</v>
      </c>
      <c r="B802" s="130" t="s">
        <v>1493</v>
      </c>
      <c r="C802" s="130">
        <v>1.0</v>
      </c>
      <c r="D802" s="71">
        <v>67.221</v>
      </c>
      <c r="F802" s="130" t="s">
        <v>561</v>
      </c>
      <c r="G802" s="169" t="s">
        <v>137</v>
      </c>
      <c r="H802" s="130">
        <f t="shared" si="1"/>
        <v>73.9431</v>
      </c>
    </row>
    <row r="803" ht="15.75" customHeight="1">
      <c r="A803" s="130" t="s">
        <v>1494</v>
      </c>
      <c r="B803" s="130" t="s">
        <v>1495</v>
      </c>
      <c r="C803" s="130">
        <v>1.0</v>
      </c>
      <c r="D803" s="71">
        <v>67.221</v>
      </c>
      <c r="F803" s="130" t="s">
        <v>561</v>
      </c>
      <c r="G803" s="169" t="s">
        <v>137</v>
      </c>
      <c r="H803" s="130">
        <f t="shared" si="1"/>
        <v>73.9431</v>
      </c>
    </row>
    <row r="804" ht="15.75" customHeight="1">
      <c r="A804" s="130" t="s">
        <v>1496</v>
      </c>
      <c r="B804" s="130" t="s">
        <v>1497</v>
      </c>
      <c r="C804" s="130">
        <v>1.0</v>
      </c>
      <c r="D804" s="71">
        <v>67.221</v>
      </c>
      <c r="F804" s="130" t="s">
        <v>561</v>
      </c>
      <c r="G804" s="169" t="s">
        <v>137</v>
      </c>
      <c r="H804" s="130">
        <f t="shared" si="1"/>
        <v>73.9431</v>
      </c>
    </row>
    <row r="805" ht="15.75" customHeight="1">
      <c r="A805" s="130" t="s">
        <v>1498</v>
      </c>
      <c r="B805" s="130" t="s">
        <v>1499</v>
      </c>
      <c r="C805" s="130">
        <v>1.0</v>
      </c>
      <c r="D805" s="71">
        <v>67.221</v>
      </c>
      <c r="F805" s="130" t="s">
        <v>561</v>
      </c>
      <c r="G805" s="169" t="s">
        <v>137</v>
      </c>
      <c r="H805" s="130">
        <f t="shared" si="1"/>
        <v>73.9431</v>
      </c>
    </row>
    <row r="806" ht="15.75" customHeight="1">
      <c r="A806" s="130" t="s">
        <v>1500</v>
      </c>
      <c r="B806" s="130" t="s">
        <v>1501</v>
      </c>
      <c r="C806" s="130">
        <v>1.0</v>
      </c>
      <c r="D806" s="71">
        <v>67.221</v>
      </c>
      <c r="F806" s="130" t="s">
        <v>561</v>
      </c>
      <c r="G806" s="169" t="s">
        <v>137</v>
      </c>
      <c r="H806" s="130">
        <f t="shared" si="1"/>
        <v>73.9431</v>
      </c>
    </row>
    <row r="807" ht="15.75" customHeight="1">
      <c r="A807" s="130" t="s">
        <v>1502</v>
      </c>
      <c r="B807" s="130" t="s">
        <v>1503</v>
      </c>
      <c r="C807" s="130">
        <v>1.0</v>
      </c>
      <c r="D807" s="71">
        <v>67.221</v>
      </c>
      <c r="F807" s="130" t="s">
        <v>561</v>
      </c>
      <c r="G807" s="169" t="s">
        <v>137</v>
      </c>
      <c r="H807" s="130">
        <f t="shared" si="1"/>
        <v>73.9431</v>
      </c>
    </row>
    <row r="808" ht="15.75" customHeight="1">
      <c r="A808" s="130" t="s">
        <v>1504</v>
      </c>
      <c r="B808" s="130" t="s">
        <v>1505</v>
      </c>
      <c r="C808" s="130">
        <v>1.0</v>
      </c>
      <c r="D808" s="71">
        <v>67.221</v>
      </c>
      <c r="F808" s="130" t="s">
        <v>561</v>
      </c>
      <c r="G808" s="169" t="s">
        <v>137</v>
      </c>
      <c r="H808" s="130">
        <f t="shared" si="1"/>
        <v>73.9431</v>
      </c>
    </row>
    <row r="809" ht="15.75" customHeight="1">
      <c r="A809" s="130" t="s">
        <v>1506</v>
      </c>
      <c r="B809" s="130" t="s">
        <v>1507</v>
      </c>
      <c r="C809" s="130">
        <v>1.0</v>
      </c>
      <c r="D809" s="71">
        <v>67.221</v>
      </c>
      <c r="F809" s="130" t="s">
        <v>561</v>
      </c>
      <c r="G809" s="169" t="s">
        <v>137</v>
      </c>
      <c r="H809" s="130">
        <f t="shared" si="1"/>
        <v>73.9431</v>
      </c>
    </row>
    <row r="810" ht="15.75" customHeight="1">
      <c r="A810" s="130" t="s">
        <v>1508</v>
      </c>
      <c r="B810" s="130" t="s">
        <v>1509</v>
      </c>
      <c r="C810" s="130">
        <v>1.0</v>
      </c>
      <c r="D810" s="71">
        <v>67.221</v>
      </c>
      <c r="F810" s="130" t="s">
        <v>561</v>
      </c>
      <c r="G810" s="169" t="s">
        <v>137</v>
      </c>
      <c r="H810" s="130">
        <f t="shared" si="1"/>
        <v>73.9431</v>
      </c>
    </row>
    <row r="811" ht="15.75" customHeight="1">
      <c r="A811" s="130" t="s">
        <v>1510</v>
      </c>
      <c r="B811" s="130" t="s">
        <v>1511</v>
      </c>
      <c r="C811" s="130">
        <v>1.0</v>
      </c>
      <c r="D811" s="71">
        <v>67.221</v>
      </c>
      <c r="F811" s="130" t="s">
        <v>561</v>
      </c>
      <c r="G811" s="169" t="s">
        <v>137</v>
      </c>
      <c r="H811" s="130">
        <f t="shared" si="1"/>
        <v>73.9431</v>
      </c>
    </row>
    <row r="812" ht="15.75" customHeight="1">
      <c r="A812" s="130" t="s">
        <v>1512</v>
      </c>
      <c r="B812" s="130" t="s">
        <v>1513</v>
      </c>
      <c r="C812" s="130">
        <v>1.0</v>
      </c>
      <c r="D812" s="71">
        <v>67.221</v>
      </c>
      <c r="F812" s="130" t="s">
        <v>561</v>
      </c>
      <c r="G812" s="169" t="s">
        <v>137</v>
      </c>
      <c r="H812" s="130">
        <f t="shared" si="1"/>
        <v>73.9431</v>
      </c>
    </row>
    <row r="813" ht="15.75" customHeight="1">
      <c r="A813" s="130" t="s">
        <v>1514</v>
      </c>
      <c r="B813" s="130" t="s">
        <v>916</v>
      </c>
      <c r="C813" s="130">
        <v>1.0</v>
      </c>
      <c r="D813" s="71">
        <v>67.221</v>
      </c>
      <c r="F813" s="130" t="s">
        <v>561</v>
      </c>
      <c r="G813" s="169" t="s">
        <v>137</v>
      </c>
      <c r="H813" s="130">
        <f t="shared" si="1"/>
        <v>73.9431</v>
      </c>
    </row>
    <row r="814" ht="15.75" customHeight="1">
      <c r="A814" s="130" t="s">
        <v>1515</v>
      </c>
      <c r="B814" s="130" t="s">
        <v>926</v>
      </c>
      <c r="C814" s="130">
        <v>1.0</v>
      </c>
      <c r="D814" s="71">
        <v>132.84150000000002</v>
      </c>
      <c r="F814" s="130" t="s">
        <v>561</v>
      </c>
      <c r="G814" s="169" t="s">
        <v>137</v>
      </c>
      <c r="H814" s="130">
        <f t="shared" si="1"/>
        <v>146.12565</v>
      </c>
    </row>
    <row r="815" ht="15.75" customHeight="1">
      <c r="A815" s="130" t="s">
        <v>1516</v>
      </c>
      <c r="B815" s="130" t="s">
        <v>1278</v>
      </c>
      <c r="C815" s="130">
        <v>1.0</v>
      </c>
      <c r="D815" s="71">
        <v>132.84150000000002</v>
      </c>
      <c r="F815" s="130" t="s">
        <v>561</v>
      </c>
      <c r="G815" s="169" t="s">
        <v>137</v>
      </c>
      <c r="H815" s="130">
        <f t="shared" si="1"/>
        <v>146.12565</v>
      </c>
    </row>
    <row r="816" ht="15.75" customHeight="1">
      <c r="A816" s="130" t="s">
        <v>1517</v>
      </c>
      <c r="B816" s="130" t="s">
        <v>1391</v>
      </c>
      <c r="C816" s="130">
        <v>1.0</v>
      </c>
      <c r="D816" s="71">
        <v>132.84150000000002</v>
      </c>
      <c r="F816" s="130" t="s">
        <v>561</v>
      </c>
      <c r="G816" s="169" t="s">
        <v>137</v>
      </c>
      <c r="H816" s="130">
        <f t="shared" si="1"/>
        <v>146.12565</v>
      </c>
    </row>
    <row r="817" ht="15.75" customHeight="1">
      <c r="A817" s="130" t="s">
        <v>1518</v>
      </c>
      <c r="B817" s="130" t="s">
        <v>1282</v>
      </c>
      <c r="C817" s="130">
        <v>1.0</v>
      </c>
      <c r="D817" s="71">
        <v>132.84150000000002</v>
      </c>
      <c r="F817" s="130" t="s">
        <v>561</v>
      </c>
      <c r="G817" s="169" t="s">
        <v>137</v>
      </c>
      <c r="H817" s="130">
        <f t="shared" si="1"/>
        <v>146.12565</v>
      </c>
    </row>
    <row r="818" ht="15.75" customHeight="1">
      <c r="A818" s="130" t="s">
        <v>1519</v>
      </c>
      <c r="B818" s="130" t="s">
        <v>1463</v>
      </c>
      <c r="C818" s="130">
        <v>1.0</v>
      </c>
      <c r="D818" s="71">
        <v>132.84150000000002</v>
      </c>
      <c r="F818" s="130" t="s">
        <v>561</v>
      </c>
      <c r="G818" s="169" t="s">
        <v>137</v>
      </c>
      <c r="H818" s="130">
        <f t="shared" si="1"/>
        <v>146.12565</v>
      </c>
    </row>
    <row r="819" ht="15.75" customHeight="1">
      <c r="A819" s="130" t="s">
        <v>1520</v>
      </c>
      <c r="B819" s="130" t="s">
        <v>1465</v>
      </c>
      <c r="C819" s="130">
        <v>1.0</v>
      </c>
      <c r="D819" s="71">
        <v>132.84150000000002</v>
      </c>
      <c r="F819" s="130" t="s">
        <v>561</v>
      </c>
      <c r="G819" s="169" t="s">
        <v>137</v>
      </c>
      <c r="H819" s="130">
        <f t="shared" si="1"/>
        <v>146.12565</v>
      </c>
    </row>
    <row r="820" ht="15.75" customHeight="1">
      <c r="A820" s="130" t="s">
        <v>1521</v>
      </c>
      <c r="B820" s="130" t="s">
        <v>1467</v>
      </c>
      <c r="C820" s="130">
        <v>1.0</v>
      </c>
      <c r="D820" s="71">
        <v>132.84150000000002</v>
      </c>
      <c r="F820" s="130" t="s">
        <v>561</v>
      </c>
      <c r="G820" s="169" t="s">
        <v>137</v>
      </c>
      <c r="H820" s="130">
        <f t="shared" si="1"/>
        <v>146.12565</v>
      </c>
    </row>
    <row r="821" ht="15.75" customHeight="1">
      <c r="A821" s="130" t="s">
        <v>1522</v>
      </c>
      <c r="B821" s="130" t="s">
        <v>1471</v>
      </c>
      <c r="C821" s="130">
        <v>1.0</v>
      </c>
      <c r="D821" s="71">
        <v>132.84150000000002</v>
      </c>
      <c r="F821" s="130" t="s">
        <v>561</v>
      </c>
      <c r="G821" s="169" t="s">
        <v>137</v>
      </c>
      <c r="H821" s="130">
        <f t="shared" si="1"/>
        <v>146.12565</v>
      </c>
    </row>
    <row r="822" ht="15.75" customHeight="1">
      <c r="A822" s="130" t="s">
        <v>1523</v>
      </c>
      <c r="B822" s="130" t="s">
        <v>1473</v>
      </c>
      <c r="C822" s="130">
        <v>1.0</v>
      </c>
      <c r="D822" s="71">
        <v>132.84150000000002</v>
      </c>
      <c r="F822" s="130" t="s">
        <v>561</v>
      </c>
      <c r="G822" s="169" t="s">
        <v>137</v>
      </c>
      <c r="H822" s="130">
        <f t="shared" si="1"/>
        <v>146.12565</v>
      </c>
    </row>
    <row r="823" ht="15.75" customHeight="1">
      <c r="A823" s="130" t="s">
        <v>1524</v>
      </c>
      <c r="B823" s="130" t="s">
        <v>1475</v>
      </c>
      <c r="C823" s="130">
        <v>1.0</v>
      </c>
      <c r="D823" s="71">
        <v>132.84150000000002</v>
      </c>
      <c r="F823" s="130" t="s">
        <v>561</v>
      </c>
      <c r="G823" s="169" t="s">
        <v>137</v>
      </c>
      <c r="H823" s="130">
        <f t="shared" si="1"/>
        <v>146.12565</v>
      </c>
    </row>
    <row r="824" ht="15.75" customHeight="1">
      <c r="A824" s="130" t="s">
        <v>1525</v>
      </c>
      <c r="B824" s="130" t="s">
        <v>1477</v>
      </c>
      <c r="C824" s="130">
        <v>1.0</v>
      </c>
      <c r="D824" s="71">
        <v>132.84150000000002</v>
      </c>
      <c r="F824" s="130" t="s">
        <v>561</v>
      </c>
      <c r="G824" s="169" t="s">
        <v>137</v>
      </c>
      <c r="H824" s="130">
        <f t="shared" si="1"/>
        <v>146.12565</v>
      </c>
    </row>
    <row r="825" ht="15.75" customHeight="1">
      <c r="A825" s="130" t="s">
        <v>1526</v>
      </c>
      <c r="B825" s="130" t="s">
        <v>1479</v>
      </c>
      <c r="C825" s="130">
        <v>1.0</v>
      </c>
      <c r="D825" s="71">
        <v>132.84150000000002</v>
      </c>
      <c r="F825" s="130" t="s">
        <v>561</v>
      </c>
      <c r="G825" s="169" t="s">
        <v>137</v>
      </c>
      <c r="H825" s="130">
        <f t="shared" si="1"/>
        <v>146.12565</v>
      </c>
    </row>
    <row r="826" ht="15.75" customHeight="1">
      <c r="A826" s="130" t="s">
        <v>1527</v>
      </c>
      <c r="B826" s="130" t="s">
        <v>1485</v>
      </c>
      <c r="C826" s="130">
        <v>1.0</v>
      </c>
      <c r="D826" s="71">
        <v>132.84150000000002</v>
      </c>
      <c r="F826" s="130" t="s">
        <v>561</v>
      </c>
      <c r="G826" s="169" t="s">
        <v>137</v>
      </c>
      <c r="H826" s="130">
        <f t="shared" si="1"/>
        <v>146.12565</v>
      </c>
    </row>
    <row r="827" ht="15.75" customHeight="1">
      <c r="A827" s="130" t="s">
        <v>1528</v>
      </c>
      <c r="B827" s="130" t="s">
        <v>1487</v>
      </c>
      <c r="C827" s="130">
        <v>1.0</v>
      </c>
      <c r="D827" s="71">
        <v>132.84150000000002</v>
      </c>
      <c r="F827" s="130" t="s">
        <v>561</v>
      </c>
      <c r="G827" s="169" t="s">
        <v>137</v>
      </c>
      <c r="H827" s="130">
        <f t="shared" si="1"/>
        <v>146.12565</v>
      </c>
    </row>
    <row r="828" ht="15.75" customHeight="1">
      <c r="A828" s="130" t="s">
        <v>1529</v>
      </c>
      <c r="B828" s="130" t="s">
        <v>1499</v>
      </c>
      <c r="C828" s="130">
        <v>1.0</v>
      </c>
      <c r="D828" s="71">
        <v>132.84150000000002</v>
      </c>
      <c r="F828" s="130" t="s">
        <v>561</v>
      </c>
      <c r="G828" s="169" t="s">
        <v>137</v>
      </c>
      <c r="H828" s="130">
        <f t="shared" si="1"/>
        <v>146.12565</v>
      </c>
    </row>
    <row r="829" ht="15.75" customHeight="1">
      <c r="A829" s="130" t="s">
        <v>1530</v>
      </c>
      <c r="B829" s="130" t="s">
        <v>1503</v>
      </c>
      <c r="C829" s="130">
        <v>1.0</v>
      </c>
      <c r="D829" s="71">
        <v>132.84150000000002</v>
      </c>
      <c r="F829" s="130" t="s">
        <v>561</v>
      </c>
      <c r="G829" s="169" t="s">
        <v>137</v>
      </c>
      <c r="H829" s="130">
        <f t="shared" si="1"/>
        <v>146.12565</v>
      </c>
    </row>
    <row r="830" ht="15.75" customHeight="1">
      <c r="A830" s="130" t="s">
        <v>1531</v>
      </c>
      <c r="B830" s="130" t="s">
        <v>1505</v>
      </c>
      <c r="C830" s="130">
        <v>1.0</v>
      </c>
      <c r="D830" s="71">
        <v>132.84150000000002</v>
      </c>
      <c r="F830" s="130" t="s">
        <v>561</v>
      </c>
      <c r="G830" s="169" t="s">
        <v>137</v>
      </c>
      <c r="H830" s="130">
        <f t="shared" si="1"/>
        <v>146.12565</v>
      </c>
    </row>
    <row r="831" ht="15.75" customHeight="1">
      <c r="A831" s="130" t="s">
        <v>1532</v>
      </c>
      <c r="B831" s="130" t="s">
        <v>1511</v>
      </c>
      <c r="C831" s="130">
        <v>1.0</v>
      </c>
      <c r="D831" s="71">
        <v>132.84150000000002</v>
      </c>
      <c r="F831" s="130" t="s">
        <v>561</v>
      </c>
      <c r="G831" s="169" t="s">
        <v>137</v>
      </c>
      <c r="H831" s="130">
        <f t="shared" si="1"/>
        <v>146.12565</v>
      </c>
    </row>
    <row r="832" ht="15.75" customHeight="1">
      <c r="A832" s="130" t="s">
        <v>1533</v>
      </c>
      <c r="B832" s="130" t="s">
        <v>916</v>
      </c>
      <c r="C832" s="130">
        <v>1.0</v>
      </c>
      <c r="D832" s="71">
        <v>132.84150000000002</v>
      </c>
      <c r="F832" s="130" t="s">
        <v>561</v>
      </c>
      <c r="G832" s="169" t="s">
        <v>137</v>
      </c>
      <c r="H832" s="130">
        <f t="shared" si="1"/>
        <v>146.12565</v>
      </c>
    </row>
    <row r="833" ht="15.75" customHeight="1">
      <c r="A833" s="130" t="s">
        <v>1534</v>
      </c>
      <c r="B833" s="130" t="s">
        <v>1251</v>
      </c>
      <c r="C833" s="130">
        <v>1.0</v>
      </c>
      <c r="D833" s="71">
        <v>91.78950000000002</v>
      </c>
      <c r="F833" s="130" t="s">
        <v>561</v>
      </c>
      <c r="G833" s="169" t="s">
        <v>137</v>
      </c>
      <c r="H833" s="130">
        <f t="shared" si="1"/>
        <v>100.96845</v>
      </c>
    </row>
    <row r="834" ht="15.75" customHeight="1">
      <c r="A834" s="130" t="s">
        <v>1535</v>
      </c>
      <c r="B834" s="130" t="s">
        <v>1536</v>
      </c>
      <c r="C834" s="130">
        <v>1.0</v>
      </c>
      <c r="D834" s="71">
        <v>91.78950000000002</v>
      </c>
      <c r="F834" s="130" t="s">
        <v>561</v>
      </c>
      <c r="G834" s="169" t="s">
        <v>137</v>
      </c>
      <c r="H834" s="130">
        <f t="shared" si="1"/>
        <v>100.96845</v>
      </c>
    </row>
    <row r="835" ht="15.75" customHeight="1">
      <c r="A835" s="130" t="s">
        <v>1537</v>
      </c>
      <c r="B835" s="130" t="s">
        <v>1538</v>
      </c>
      <c r="C835" s="130">
        <v>1.0</v>
      </c>
      <c r="D835" s="71">
        <v>91.78950000000002</v>
      </c>
      <c r="F835" s="130" t="s">
        <v>561</v>
      </c>
      <c r="G835" s="169" t="s">
        <v>137</v>
      </c>
      <c r="H835" s="130">
        <f t="shared" si="1"/>
        <v>100.96845</v>
      </c>
    </row>
    <row r="836" ht="15.75" customHeight="1">
      <c r="A836" s="130" t="s">
        <v>1539</v>
      </c>
      <c r="B836" s="130" t="s">
        <v>1540</v>
      </c>
      <c r="C836" s="130">
        <v>1.0</v>
      </c>
      <c r="D836" s="71">
        <v>91.78950000000002</v>
      </c>
      <c r="F836" s="130" t="s">
        <v>561</v>
      </c>
      <c r="G836" s="169" t="s">
        <v>137</v>
      </c>
      <c r="H836" s="130">
        <f t="shared" si="1"/>
        <v>100.96845</v>
      </c>
    </row>
    <row r="837" ht="15.75" customHeight="1">
      <c r="A837" s="130" t="s">
        <v>1541</v>
      </c>
      <c r="B837" s="130" t="s">
        <v>1542</v>
      </c>
      <c r="C837" s="130">
        <v>1.0</v>
      </c>
      <c r="D837" s="71">
        <v>91.78950000000002</v>
      </c>
      <c r="F837" s="130" t="s">
        <v>561</v>
      </c>
      <c r="G837" s="169" t="s">
        <v>137</v>
      </c>
      <c r="H837" s="130">
        <f t="shared" si="1"/>
        <v>100.96845</v>
      </c>
    </row>
    <row r="838" ht="15.75" customHeight="1">
      <c r="A838" s="130" t="s">
        <v>1543</v>
      </c>
      <c r="B838" s="130" t="s">
        <v>1544</v>
      </c>
      <c r="C838" s="130">
        <v>1.0</v>
      </c>
      <c r="D838" s="71">
        <v>91.78950000000002</v>
      </c>
      <c r="F838" s="130" t="s">
        <v>561</v>
      </c>
      <c r="G838" s="169" t="s">
        <v>137</v>
      </c>
      <c r="H838" s="130">
        <f t="shared" si="1"/>
        <v>100.96845</v>
      </c>
    </row>
    <row r="839" ht="15.75" customHeight="1">
      <c r="A839" s="130" t="s">
        <v>1545</v>
      </c>
      <c r="B839" s="130" t="s">
        <v>1546</v>
      </c>
      <c r="C839" s="130">
        <v>1.0</v>
      </c>
      <c r="D839" s="71">
        <v>91.78950000000002</v>
      </c>
      <c r="F839" s="130" t="s">
        <v>561</v>
      </c>
      <c r="G839" s="169" t="s">
        <v>137</v>
      </c>
      <c r="H839" s="130">
        <f t="shared" si="1"/>
        <v>100.96845</v>
      </c>
    </row>
    <row r="840" ht="15.75" customHeight="1">
      <c r="A840" s="130" t="s">
        <v>1547</v>
      </c>
      <c r="B840" s="130" t="s">
        <v>1548</v>
      </c>
      <c r="C840" s="130">
        <v>1.0</v>
      </c>
      <c r="D840" s="71">
        <v>91.78950000000002</v>
      </c>
      <c r="F840" s="130" t="s">
        <v>561</v>
      </c>
      <c r="G840" s="169" t="s">
        <v>137</v>
      </c>
      <c r="H840" s="130">
        <f t="shared" si="1"/>
        <v>100.96845</v>
      </c>
    </row>
    <row r="841" ht="15.75" customHeight="1">
      <c r="A841" s="130" t="s">
        <v>1549</v>
      </c>
      <c r="B841" s="130" t="s">
        <v>1251</v>
      </c>
      <c r="C841" s="130">
        <v>1.0</v>
      </c>
      <c r="D841" s="71">
        <v>222.12300000000002</v>
      </c>
      <c r="F841" s="130" t="s">
        <v>561</v>
      </c>
      <c r="G841" s="169" t="s">
        <v>137</v>
      </c>
      <c r="H841" s="130">
        <f t="shared" si="1"/>
        <v>244.3353</v>
      </c>
    </row>
    <row r="842" ht="15.75" customHeight="1">
      <c r="A842" s="130" t="s">
        <v>1550</v>
      </c>
      <c r="B842" s="130" t="s">
        <v>1544</v>
      </c>
      <c r="C842" s="130">
        <v>1.0</v>
      </c>
      <c r="D842" s="71">
        <v>222.12300000000002</v>
      </c>
      <c r="F842" s="130" t="s">
        <v>561</v>
      </c>
      <c r="G842" s="169" t="s">
        <v>137</v>
      </c>
      <c r="H842" s="130">
        <f t="shared" si="1"/>
        <v>244.3353</v>
      </c>
    </row>
    <row r="843" ht="15.75" customHeight="1">
      <c r="A843" s="130" t="s">
        <v>1551</v>
      </c>
      <c r="B843" s="130" t="s">
        <v>1546</v>
      </c>
      <c r="C843" s="130">
        <v>1.0</v>
      </c>
      <c r="D843" s="71">
        <v>222.12300000000002</v>
      </c>
      <c r="F843" s="130" t="s">
        <v>561</v>
      </c>
      <c r="G843" s="169" t="s">
        <v>137</v>
      </c>
      <c r="H843" s="130">
        <f t="shared" si="1"/>
        <v>244.3353</v>
      </c>
    </row>
    <row r="844" ht="15.75" customHeight="1">
      <c r="A844" s="130" t="s">
        <v>1552</v>
      </c>
      <c r="B844" s="130" t="s">
        <v>1548</v>
      </c>
      <c r="C844" s="130">
        <v>1.0</v>
      </c>
      <c r="D844" s="71">
        <v>222.12300000000002</v>
      </c>
      <c r="F844" s="130" t="s">
        <v>561</v>
      </c>
      <c r="G844" s="169" t="s">
        <v>137</v>
      </c>
      <c r="H844" s="130">
        <f t="shared" si="1"/>
        <v>244.3353</v>
      </c>
    </row>
    <row r="845" ht="15.75" customHeight="1">
      <c r="A845" s="130" t="s">
        <v>1553</v>
      </c>
      <c r="B845" s="130" t="s">
        <v>1280</v>
      </c>
      <c r="C845" s="130">
        <v>1.0</v>
      </c>
      <c r="D845" s="71">
        <v>83.5065</v>
      </c>
      <c r="F845" s="130" t="s">
        <v>561</v>
      </c>
      <c r="G845" s="169" t="s">
        <v>137</v>
      </c>
      <c r="H845" s="130">
        <f t="shared" si="1"/>
        <v>91.85715</v>
      </c>
    </row>
    <row r="846" ht="15.75" customHeight="1">
      <c r="A846" s="130" t="s">
        <v>1554</v>
      </c>
      <c r="B846" s="130" t="s">
        <v>1555</v>
      </c>
      <c r="C846" s="130">
        <v>1.0</v>
      </c>
      <c r="D846" s="71">
        <v>156.0405</v>
      </c>
      <c r="F846" s="130" t="s">
        <v>561</v>
      </c>
      <c r="G846" s="169" t="s">
        <v>137</v>
      </c>
      <c r="H846" s="130">
        <f t="shared" si="1"/>
        <v>171.64455</v>
      </c>
    </row>
    <row r="847" ht="15.75" customHeight="1">
      <c r="A847" s="130" t="s">
        <v>1556</v>
      </c>
      <c r="B847" s="130" t="s">
        <v>1557</v>
      </c>
      <c r="C847" s="130">
        <v>1.0</v>
      </c>
      <c r="D847" s="71">
        <v>156.0405</v>
      </c>
      <c r="F847" s="130" t="s">
        <v>561</v>
      </c>
      <c r="G847" s="169" t="s">
        <v>137</v>
      </c>
      <c r="H847" s="130">
        <f t="shared" si="1"/>
        <v>171.64455</v>
      </c>
    </row>
    <row r="848" ht="15.75" customHeight="1">
      <c r="A848" s="130" t="s">
        <v>1558</v>
      </c>
      <c r="B848" s="130" t="s">
        <v>1559</v>
      </c>
      <c r="C848" s="130">
        <v>1.0</v>
      </c>
      <c r="D848" s="71">
        <v>156.0405</v>
      </c>
      <c r="F848" s="130" t="s">
        <v>561</v>
      </c>
      <c r="G848" s="169" t="s">
        <v>137</v>
      </c>
      <c r="H848" s="130">
        <f t="shared" si="1"/>
        <v>171.64455</v>
      </c>
    </row>
    <row r="849" ht="15.75" customHeight="1">
      <c r="A849" s="130" t="s">
        <v>1560</v>
      </c>
      <c r="B849" s="130" t="s">
        <v>1561</v>
      </c>
      <c r="C849" s="130">
        <v>1.0</v>
      </c>
      <c r="D849" s="71">
        <v>156.0405</v>
      </c>
      <c r="F849" s="130" t="s">
        <v>561</v>
      </c>
      <c r="G849" s="169" t="s">
        <v>137</v>
      </c>
      <c r="H849" s="130">
        <f t="shared" si="1"/>
        <v>171.64455</v>
      </c>
    </row>
    <row r="850" ht="15.75" customHeight="1">
      <c r="A850" s="130" t="s">
        <v>1562</v>
      </c>
      <c r="B850" s="130" t="s">
        <v>1563</v>
      </c>
      <c r="C850" s="130">
        <v>1.0</v>
      </c>
      <c r="D850" s="71">
        <v>156.0405</v>
      </c>
      <c r="F850" s="130" t="s">
        <v>561</v>
      </c>
      <c r="G850" s="169" t="s">
        <v>137</v>
      </c>
      <c r="H850" s="130">
        <f t="shared" si="1"/>
        <v>171.64455</v>
      </c>
    </row>
    <row r="851" ht="15.75" customHeight="1">
      <c r="A851" s="130" t="s">
        <v>1564</v>
      </c>
      <c r="B851" s="130" t="s">
        <v>1565</v>
      </c>
      <c r="C851" s="130">
        <v>1.0</v>
      </c>
      <c r="D851" s="71">
        <v>156.0405</v>
      </c>
      <c r="F851" s="130" t="s">
        <v>561</v>
      </c>
      <c r="G851" s="169" t="s">
        <v>137</v>
      </c>
      <c r="H851" s="130">
        <f t="shared" si="1"/>
        <v>171.64455</v>
      </c>
    </row>
    <row r="852" ht="15.75" customHeight="1">
      <c r="A852" s="130" t="s">
        <v>1566</v>
      </c>
      <c r="B852" s="130" t="s">
        <v>1567</v>
      </c>
      <c r="C852" s="130">
        <v>1.0</v>
      </c>
      <c r="D852" s="71">
        <v>78.01200000000001</v>
      </c>
      <c r="F852" s="130" t="s">
        <v>561</v>
      </c>
      <c r="G852" s="169" t="s">
        <v>137</v>
      </c>
      <c r="H852" s="130">
        <f t="shared" si="1"/>
        <v>85.8132</v>
      </c>
    </row>
    <row r="853" ht="15.75" customHeight="1">
      <c r="A853" s="130" t="s">
        <v>1568</v>
      </c>
      <c r="B853" s="130" t="s">
        <v>1569</v>
      </c>
      <c r="C853" s="130">
        <v>1.0</v>
      </c>
      <c r="D853" s="71">
        <v>78.01200000000001</v>
      </c>
      <c r="F853" s="130" t="s">
        <v>561</v>
      </c>
      <c r="G853" s="169" t="s">
        <v>137</v>
      </c>
      <c r="H853" s="130">
        <f t="shared" si="1"/>
        <v>85.8132</v>
      </c>
    </row>
    <row r="854" ht="15.75" customHeight="1">
      <c r="A854" s="130" t="s">
        <v>1570</v>
      </c>
      <c r="B854" s="130" t="s">
        <v>1571</v>
      </c>
      <c r="C854" s="130">
        <v>1.0</v>
      </c>
      <c r="D854" s="71">
        <v>78.01200000000001</v>
      </c>
      <c r="F854" s="130" t="s">
        <v>561</v>
      </c>
      <c r="G854" s="169" t="s">
        <v>137</v>
      </c>
      <c r="H854" s="130">
        <f t="shared" si="1"/>
        <v>85.8132</v>
      </c>
    </row>
    <row r="855" ht="15.75" customHeight="1">
      <c r="A855" s="130" t="s">
        <v>1572</v>
      </c>
      <c r="B855" s="130" t="s">
        <v>1573</v>
      </c>
      <c r="C855" s="130">
        <v>1.0</v>
      </c>
      <c r="D855" s="71">
        <v>78.01200000000001</v>
      </c>
      <c r="F855" s="130" t="s">
        <v>561</v>
      </c>
      <c r="G855" s="169" t="s">
        <v>137</v>
      </c>
      <c r="H855" s="130">
        <f t="shared" si="1"/>
        <v>85.8132</v>
      </c>
    </row>
    <row r="856" ht="15.75" customHeight="1">
      <c r="A856" s="130" t="s">
        <v>1574</v>
      </c>
      <c r="B856" s="130" t="s">
        <v>1575</v>
      </c>
      <c r="C856" s="130">
        <v>1.0</v>
      </c>
      <c r="D856" s="71">
        <v>78.01200000000001</v>
      </c>
      <c r="F856" s="130" t="s">
        <v>561</v>
      </c>
      <c r="G856" s="169" t="s">
        <v>137</v>
      </c>
      <c r="H856" s="130">
        <f t="shared" si="1"/>
        <v>85.8132</v>
      </c>
    </row>
    <row r="857" ht="15.75" customHeight="1">
      <c r="A857" s="130" t="s">
        <v>1576</v>
      </c>
      <c r="B857" s="130" t="s">
        <v>1577</v>
      </c>
      <c r="C857" s="130">
        <v>1.0</v>
      </c>
      <c r="D857" s="71">
        <v>78.01200000000001</v>
      </c>
      <c r="F857" s="130" t="s">
        <v>561</v>
      </c>
      <c r="G857" s="169" t="s">
        <v>137</v>
      </c>
      <c r="H857" s="130">
        <f t="shared" si="1"/>
        <v>85.8132</v>
      </c>
    </row>
    <row r="858" ht="15.75" customHeight="1">
      <c r="A858" s="130" t="s">
        <v>1578</v>
      </c>
      <c r="B858" s="130" t="s">
        <v>1579</v>
      </c>
      <c r="C858" s="130">
        <v>1.0</v>
      </c>
      <c r="D858" s="71">
        <v>78.01200000000001</v>
      </c>
      <c r="F858" s="130" t="s">
        <v>561</v>
      </c>
      <c r="G858" s="169" t="s">
        <v>137</v>
      </c>
      <c r="H858" s="130">
        <f t="shared" si="1"/>
        <v>85.8132</v>
      </c>
    </row>
    <row r="859" ht="15.75" customHeight="1">
      <c r="A859" s="130" t="s">
        <v>1580</v>
      </c>
      <c r="B859" s="130" t="s">
        <v>1581</v>
      </c>
      <c r="C859" s="130">
        <v>1.0</v>
      </c>
      <c r="D859" s="71">
        <v>78.01200000000001</v>
      </c>
      <c r="F859" s="130" t="s">
        <v>561</v>
      </c>
      <c r="G859" s="169" t="s">
        <v>137</v>
      </c>
      <c r="H859" s="130">
        <f t="shared" si="1"/>
        <v>85.8132</v>
      </c>
    </row>
    <row r="860" ht="15.75" customHeight="1">
      <c r="A860" s="130" t="s">
        <v>1582</v>
      </c>
      <c r="B860" s="130" t="s">
        <v>1583</v>
      </c>
      <c r="C860" s="130">
        <v>1.0</v>
      </c>
      <c r="D860" s="71">
        <v>78.01200000000001</v>
      </c>
      <c r="F860" s="130" t="s">
        <v>561</v>
      </c>
      <c r="G860" s="169" t="s">
        <v>137</v>
      </c>
      <c r="H860" s="130">
        <f t="shared" si="1"/>
        <v>85.8132</v>
      </c>
    </row>
    <row r="861" ht="15.75" customHeight="1">
      <c r="A861" s="130" t="s">
        <v>1584</v>
      </c>
      <c r="B861" s="130" t="s">
        <v>1585</v>
      </c>
      <c r="C861" s="130">
        <v>1.0</v>
      </c>
      <c r="D861" s="71">
        <v>78.01200000000001</v>
      </c>
      <c r="F861" s="130" t="s">
        <v>561</v>
      </c>
      <c r="G861" s="169" t="s">
        <v>137</v>
      </c>
      <c r="H861" s="130">
        <f t="shared" si="1"/>
        <v>85.8132</v>
      </c>
    </row>
    <row r="862" ht="15.75" customHeight="1">
      <c r="A862" s="130" t="s">
        <v>1586</v>
      </c>
      <c r="B862" s="130" t="s">
        <v>1587</v>
      </c>
      <c r="C862" s="130">
        <v>1.0</v>
      </c>
      <c r="D862" s="71">
        <v>78.01200000000001</v>
      </c>
      <c r="F862" s="130" t="s">
        <v>561</v>
      </c>
      <c r="G862" s="169" t="s">
        <v>137</v>
      </c>
      <c r="H862" s="130">
        <f t="shared" si="1"/>
        <v>85.8132</v>
      </c>
    </row>
    <row r="863" ht="15.75" customHeight="1">
      <c r="A863" s="130" t="s">
        <v>1588</v>
      </c>
      <c r="B863" s="130" t="s">
        <v>1589</v>
      </c>
      <c r="C863" s="130">
        <v>1.0</v>
      </c>
      <c r="D863" s="71">
        <v>78.01200000000001</v>
      </c>
      <c r="F863" s="130" t="s">
        <v>561</v>
      </c>
      <c r="G863" s="169" t="s">
        <v>137</v>
      </c>
      <c r="H863" s="130">
        <f t="shared" si="1"/>
        <v>85.8132</v>
      </c>
    </row>
    <row r="864" ht="15.75" customHeight="1">
      <c r="A864" s="130" t="s">
        <v>1590</v>
      </c>
      <c r="B864" s="130" t="s">
        <v>1591</v>
      </c>
      <c r="C864" s="130">
        <v>1.0</v>
      </c>
      <c r="D864" s="71">
        <v>78.01200000000001</v>
      </c>
      <c r="F864" s="130" t="s">
        <v>561</v>
      </c>
      <c r="G864" s="169" t="s">
        <v>137</v>
      </c>
      <c r="H864" s="130">
        <f t="shared" si="1"/>
        <v>85.8132</v>
      </c>
    </row>
    <row r="865" ht="15.75" customHeight="1">
      <c r="A865" s="130" t="s">
        <v>1592</v>
      </c>
      <c r="B865" s="130" t="s">
        <v>1593</v>
      </c>
      <c r="C865" s="130">
        <v>1.0</v>
      </c>
      <c r="D865" s="71">
        <v>78.01200000000001</v>
      </c>
      <c r="F865" s="130" t="s">
        <v>561</v>
      </c>
      <c r="G865" s="169" t="s">
        <v>137</v>
      </c>
      <c r="H865" s="130">
        <f t="shared" si="1"/>
        <v>85.8132</v>
      </c>
    </row>
    <row r="866" ht="15.75" customHeight="1">
      <c r="A866" s="130" t="s">
        <v>1594</v>
      </c>
      <c r="B866" s="130" t="s">
        <v>916</v>
      </c>
      <c r="C866" s="130">
        <v>1.0</v>
      </c>
      <c r="D866" s="71">
        <v>78.01200000000001</v>
      </c>
      <c r="F866" s="130" t="s">
        <v>561</v>
      </c>
      <c r="G866" s="169" t="s">
        <v>137</v>
      </c>
      <c r="H866" s="130">
        <f t="shared" si="1"/>
        <v>85.8132</v>
      </c>
    </row>
    <row r="867" ht="15.75" customHeight="1">
      <c r="A867" s="130" t="s">
        <v>1595</v>
      </c>
      <c r="B867" s="130" t="s">
        <v>1596</v>
      </c>
      <c r="C867" s="130">
        <v>1.0</v>
      </c>
      <c r="D867" s="71">
        <v>78.01200000000001</v>
      </c>
      <c r="F867" s="130" t="s">
        <v>561</v>
      </c>
      <c r="G867" s="169" t="s">
        <v>137</v>
      </c>
      <c r="H867" s="130">
        <f t="shared" si="1"/>
        <v>85.8132</v>
      </c>
    </row>
    <row r="868" ht="15.75" customHeight="1">
      <c r="A868" s="130" t="s">
        <v>1597</v>
      </c>
      <c r="B868" s="130" t="s">
        <v>1598</v>
      </c>
      <c r="C868" s="130">
        <v>1.0</v>
      </c>
      <c r="D868" s="71">
        <v>78.01200000000001</v>
      </c>
      <c r="F868" s="130" t="s">
        <v>561</v>
      </c>
      <c r="G868" s="169" t="s">
        <v>137</v>
      </c>
      <c r="H868" s="130">
        <f t="shared" si="1"/>
        <v>85.8132</v>
      </c>
    </row>
    <row r="869" ht="15.75" customHeight="1">
      <c r="A869" s="130" t="s">
        <v>1599</v>
      </c>
      <c r="B869" s="130" t="s">
        <v>1600</v>
      </c>
      <c r="C869" s="130">
        <v>1.0</v>
      </c>
      <c r="D869" s="71">
        <v>78.01200000000001</v>
      </c>
      <c r="F869" s="130" t="s">
        <v>561</v>
      </c>
      <c r="G869" s="169" t="s">
        <v>137</v>
      </c>
      <c r="H869" s="130">
        <f t="shared" si="1"/>
        <v>85.8132</v>
      </c>
    </row>
    <row r="870" ht="15.75" customHeight="1">
      <c r="A870" s="130" t="s">
        <v>1601</v>
      </c>
      <c r="B870" s="130" t="s">
        <v>1602</v>
      </c>
      <c r="C870" s="130">
        <v>1.0</v>
      </c>
      <c r="D870" s="71">
        <v>78.01200000000001</v>
      </c>
      <c r="F870" s="130" t="s">
        <v>561</v>
      </c>
      <c r="G870" s="169" t="s">
        <v>137</v>
      </c>
      <c r="H870" s="130">
        <f t="shared" si="1"/>
        <v>85.8132</v>
      </c>
    </row>
    <row r="871" ht="15.75" customHeight="1">
      <c r="A871" s="130" t="s">
        <v>1603</v>
      </c>
      <c r="B871" s="130" t="s">
        <v>1604</v>
      </c>
      <c r="C871" s="130">
        <v>1.0</v>
      </c>
      <c r="D871" s="71">
        <v>78.01200000000001</v>
      </c>
      <c r="F871" s="130" t="s">
        <v>561</v>
      </c>
      <c r="G871" s="169" t="s">
        <v>137</v>
      </c>
      <c r="H871" s="130">
        <f t="shared" si="1"/>
        <v>85.8132</v>
      </c>
    </row>
    <row r="872" ht="15.75" customHeight="1">
      <c r="A872" s="130" t="s">
        <v>1605</v>
      </c>
      <c r="B872" s="130" t="s">
        <v>1606</v>
      </c>
      <c r="C872" s="130">
        <v>1.0</v>
      </c>
      <c r="D872" s="71">
        <v>78.01200000000001</v>
      </c>
      <c r="F872" s="130" t="s">
        <v>561</v>
      </c>
      <c r="G872" s="169" t="s">
        <v>137</v>
      </c>
      <c r="H872" s="130">
        <f t="shared" si="1"/>
        <v>85.8132</v>
      </c>
    </row>
    <row r="873" ht="15.75" customHeight="1">
      <c r="A873" s="130" t="s">
        <v>1607</v>
      </c>
      <c r="B873" s="130" t="s">
        <v>1608</v>
      </c>
      <c r="C873" s="130">
        <v>1.0</v>
      </c>
      <c r="D873" s="71">
        <v>78.01200000000001</v>
      </c>
      <c r="F873" s="130" t="s">
        <v>561</v>
      </c>
      <c r="G873" s="169" t="s">
        <v>137</v>
      </c>
      <c r="H873" s="130">
        <f t="shared" si="1"/>
        <v>85.8132</v>
      </c>
    </row>
    <row r="874" ht="15.75" customHeight="1">
      <c r="A874" s="130" t="s">
        <v>1609</v>
      </c>
      <c r="B874" s="130" t="s">
        <v>1610</v>
      </c>
      <c r="C874" s="130">
        <v>1.0</v>
      </c>
      <c r="D874" s="71">
        <v>78.01200000000001</v>
      </c>
      <c r="F874" s="130" t="s">
        <v>561</v>
      </c>
      <c r="G874" s="169" t="s">
        <v>137</v>
      </c>
      <c r="H874" s="130">
        <f t="shared" si="1"/>
        <v>85.8132</v>
      </c>
    </row>
    <row r="875" ht="15.75" customHeight="1">
      <c r="A875" s="130" t="s">
        <v>1611</v>
      </c>
      <c r="B875" s="130" t="s">
        <v>1612</v>
      </c>
      <c r="C875" s="130">
        <v>1.0</v>
      </c>
      <c r="D875" s="71">
        <v>78.01200000000001</v>
      </c>
      <c r="F875" s="130" t="s">
        <v>561</v>
      </c>
      <c r="G875" s="169" t="s">
        <v>137</v>
      </c>
      <c r="H875" s="130">
        <f t="shared" si="1"/>
        <v>85.8132</v>
      </c>
    </row>
    <row r="876" ht="15.75" customHeight="1">
      <c r="A876" s="130" t="s">
        <v>1613</v>
      </c>
      <c r="B876" s="130" t="s">
        <v>1614</v>
      </c>
      <c r="C876" s="130">
        <v>1.0</v>
      </c>
      <c r="D876" s="71">
        <v>78.01200000000001</v>
      </c>
      <c r="F876" s="130" t="s">
        <v>561</v>
      </c>
      <c r="G876" s="169" t="s">
        <v>137</v>
      </c>
      <c r="H876" s="130">
        <f t="shared" si="1"/>
        <v>85.8132</v>
      </c>
    </row>
    <row r="877" ht="15.75" customHeight="1">
      <c r="A877" s="130" t="s">
        <v>1615</v>
      </c>
      <c r="B877" s="130" t="s">
        <v>1616</v>
      </c>
      <c r="C877" s="130">
        <v>1.0</v>
      </c>
      <c r="D877" s="71">
        <v>78.01200000000001</v>
      </c>
      <c r="F877" s="130" t="s">
        <v>561</v>
      </c>
      <c r="G877" s="169" t="s">
        <v>137</v>
      </c>
      <c r="H877" s="130">
        <f t="shared" si="1"/>
        <v>85.8132</v>
      </c>
    </row>
    <row r="878" ht="15.75" customHeight="1">
      <c r="A878" s="130" t="s">
        <v>1617</v>
      </c>
      <c r="B878" s="130" t="s">
        <v>1618</v>
      </c>
      <c r="C878" s="130">
        <v>1.0</v>
      </c>
      <c r="D878" s="71">
        <v>78.01200000000001</v>
      </c>
      <c r="F878" s="130" t="s">
        <v>561</v>
      </c>
      <c r="G878" s="169" t="s">
        <v>137</v>
      </c>
      <c r="H878" s="130">
        <f t="shared" si="1"/>
        <v>85.8132</v>
      </c>
    </row>
    <row r="879" ht="15.75" customHeight="1">
      <c r="A879" s="130" t="s">
        <v>1619</v>
      </c>
      <c r="B879" s="130" t="s">
        <v>1620</v>
      </c>
      <c r="C879" s="130">
        <v>1.0</v>
      </c>
      <c r="D879" s="71">
        <v>78.01200000000001</v>
      </c>
      <c r="F879" s="130" t="s">
        <v>561</v>
      </c>
      <c r="G879" s="169" t="s">
        <v>137</v>
      </c>
      <c r="H879" s="130">
        <f t="shared" si="1"/>
        <v>85.8132</v>
      </c>
    </row>
    <row r="880" ht="15.75" customHeight="1">
      <c r="A880" s="130" t="s">
        <v>1621</v>
      </c>
      <c r="B880" s="130" t="s">
        <v>1622</v>
      </c>
      <c r="C880" s="130">
        <v>1.0</v>
      </c>
      <c r="D880" s="71">
        <v>78.01200000000001</v>
      </c>
      <c r="F880" s="130" t="s">
        <v>561</v>
      </c>
      <c r="G880" s="169" t="s">
        <v>137</v>
      </c>
      <c r="H880" s="130">
        <f t="shared" si="1"/>
        <v>85.8132</v>
      </c>
    </row>
    <row r="881" ht="15.75" customHeight="1">
      <c r="A881" s="130" t="s">
        <v>1623</v>
      </c>
      <c r="B881" s="130" t="s">
        <v>1624</v>
      </c>
      <c r="C881" s="130">
        <v>1.0</v>
      </c>
      <c r="D881" s="71">
        <v>78.01200000000001</v>
      </c>
      <c r="F881" s="130" t="s">
        <v>561</v>
      </c>
      <c r="G881" s="169" t="s">
        <v>137</v>
      </c>
      <c r="H881" s="130">
        <f t="shared" si="1"/>
        <v>85.8132</v>
      </c>
    </row>
    <row r="882" ht="15.75" customHeight="1">
      <c r="A882" s="130" t="s">
        <v>1625</v>
      </c>
      <c r="B882" s="130" t="s">
        <v>1626</v>
      </c>
      <c r="C882" s="130">
        <v>1.0</v>
      </c>
      <c r="D882" s="71">
        <v>78.01200000000001</v>
      </c>
      <c r="F882" s="130" t="s">
        <v>561</v>
      </c>
      <c r="G882" s="169" t="s">
        <v>137</v>
      </c>
      <c r="H882" s="130">
        <f t="shared" si="1"/>
        <v>85.8132</v>
      </c>
    </row>
    <row r="883" ht="15.75" customHeight="1">
      <c r="A883" s="130" t="s">
        <v>1627</v>
      </c>
      <c r="B883" s="130" t="s">
        <v>1628</v>
      </c>
      <c r="C883" s="130">
        <v>1.0</v>
      </c>
      <c r="D883" s="71">
        <v>78.01200000000001</v>
      </c>
      <c r="F883" s="130" t="s">
        <v>561</v>
      </c>
      <c r="G883" s="169" t="s">
        <v>137</v>
      </c>
      <c r="H883" s="130">
        <f t="shared" si="1"/>
        <v>85.8132</v>
      </c>
    </row>
    <row r="884" ht="15.75" customHeight="1">
      <c r="A884" s="130" t="s">
        <v>1629</v>
      </c>
      <c r="B884" s="130" t="s">
        <v>1630</v>
      </c>
      <c r="C884" s="130">
        <v>1.0</v>
      </c>
      <c r="D884" s="71">
        <v>78.01200000000001</v>
      </c>
      <c r="F884" s="130" t="s">
        <v>561</v>
      </c>
      <c r="G884" s="169" t="s">
        <v>137</v>
      </c>
      <c r="H884" s="130">
        <f t="shared" si="1"/>
        <v>85.8132</v>
      </c>
    </row>
    <row r="885" ht="15.75" customHeight="1">
      <c r="A885" s="130" t="s">
        <v>1631</v>
      </c>
      <c r="B885" s="130" t="s">
        <v>1632</v>
      </c>
      <c r="C885" s="130">
        <v>1.0</v>
      </c>
      <c r="D885" s="71">
        <v>78.01200000000001</v>
      </c>
      <c r="F885" s="130" t="s">
        <v>561</v>
      </c>
      <c r="G885" s="169" t="s">
        <v>137</v>
      </c>
      <c r="H885" s="130">
        <f t="shared" si="1"/>
        <v>85.8132</v>
      </c>
    </row>
    <row r="886" ht="15.75" customHeight="1">
      <c r="A886" s="130" t="s">
        <v>1633</v>
      </c>
      <c r="B886" s="130" t="s">
        <v>1278</v>
      </c>
      <c r="C886" s="130">
        <v>1.0</v>
      </c>
      <c r="D886" s="71">
        <v>78.01200000000001</v>
      </c>
      <c r="F886" s="130" t="s">
        <v>561</v>
      </c>
      <c r="G886" s="169" t="s">
        <v>137</v>
      </c>
      <c r="H886" s="130">
        <f t="shared" si="1"/>
        <v>85.8132</v>
      </c>
    </row>
    <row r="887" ht="15.75" customHeight="1">
      <c r="A887" s="130" t="s">
        <v>1634</v>
      </c>
      <c r="B887" s="130" t="s">
        <v>1635</v>
      </c>
      <c r="C887" s="130">
        <v>1.0</v>
      </c>
      <c r="D887" s="71">
        <v>78.01200000000001</v>
      </c>
      <c r="F887" s="130" t="s">
        <v>561</v>
      </c>
      <c r="G887" s="169" t="s">
        <v>137</v>
      </c>
      <c r="H887" s="130">
        <f t="shared" si="1"/>
        <v>85.8132</v>
      </c>
    </row>
    <row r="888" ht="15.75" customHeight="1">
      <c r="A888" s="130" t="s">
        <v>1636</v>
      </c>
      <c r="B888" s="130" t="s">
        <v>1637</v>
      </c>
      <c r="C888" s="130">
        <v>1.0</v>
      </c>
      <c r="D888" s="71">
        <v>78.01200000000001</v>
      </c>
      <c r="F888" s="130" t="s">
        <v>561</v>
      </c>
      <c r="G888" s="169" t="s">
        <v>137</v>
      </c>
      <c r="H888" s="130">
        <f t="shared" si="1"/>
        <v>85.8132</v>
      </c>
    </row>
    <row r="889" ht="15.75" customHeight="1">
      <c r="A889" s="130" t="s">
        <v>1638</v>
      </c>
      <c r="B889" s="130" t="s">
        <v>1639</v>
      </c>
      <c r="C889" s="130">
        <v>1.0</v>
      </c>
      <c r="D889" s="71">
        <v>78.01200000000001</v>
      </c>
      <c r="F889" s="130" t="s">
        <v>561</v>
      </c>
      <c r="G889" s="169" t="s">
        <v>137</v>
      </c>
      <c r="H889" s="130">
        <f t="shared" si="1"/>
        <v>85.8132</v>
      </c>
    </row>
    <row r="890" ht="15.75" customHeight="1">
      <c r="A890" s="130" t="s">
        <v>1640</v>
      </c>
      <c r="B890" s="130" t="s">
        <v>1641</v>
      </c>
      <c r="C890" s="130">
        <v>1.0</v>
      </c>
      <c r="D890" s="71">
        <v>78.01200000000001</v>
      </c>
      <c r="F890" s="130" t="s">
        <v>561</v>
      </c>
      <c r="G890" s="169" t="s">
        <v>137</v>
      </c>
      <c r="H890" s="130">
        <f t="shared" si="1"/>
        <v>85.8132</v>
      </c>
    </row>
    <row r="891" ht="15.75" customHeight="1">
      <c r="A891" s="130" t="s">
        <v>1642</v>
      </c>
      <c r="B891" s="130" t="s">
        <v>1643</v>
      </c>
      <c r="C891" s="130">
        <v>1.0</v>
      </c>
      <c r="D891" s="71">
        <v>78.01200000000001</v>
      </c>
      <c r="F891" s="130" t="s">
        <v>561</v>
      </c>
      <c r="G891" s="169" t="s">
        <v>137</v>
      </c>
      <c r="H891" s="130">
        <f t="shared" si="1"/>
        <v>85.8132</v>
      </c>
    </row>
    <row r="892" ht="15.75" customHeight="1">
      <c r="A892" s="130" t="s">
        <v>1644</v>
      </c>
      <c r="B892" s="130" t="s">
        <v>1645</v>
      </c>
      <c r="C892" s="130">
        <v>1.0</v>
      </c>
      <c r="D892" s="71">
        <v>78.01200000000001</v>
      </c>
      <c r="F892" s="130" t="s">
        <v>561</v>
      </c>
      <c r="G892" s="169" t="s">
        <v>137</v>
      </c>
      <c r="H892" s="130">
        <f t="shared" si="1"/>
        <v>85.8132</v>
      </c>
    </row>
    <row r="893" ht="15.75" customHeight="1">
      <c r="A893" s="130" t="s">
        <v>1646</v>
      </c>
      <c r="B893" s="130" t="s">
        <v>1647</v>
      </c>
      <c r="C893" s="130">
        <v>1.0</v>
      </c>
      <c r="D893" s="71">
        <v>78.01200000000001</v>
      </c>
      <c r="F893" s="130" t="s">
        <v>561</v>
      </c>
      <c r="G893" s="169" t="s">
        <v>137</v>
      </c>
      <c r="H893" s="130">
        <f t="shared" si="1"/>
        <v>85.8132</v>
      </c>
    </row>
    <row r="894" ht="15.75" customHeight="1">
      <c r="A894" s="130" t="s">
        <v>1648</v>
      </c>
      <c r="B894" s="130" t="s">
        <v>1649</v>
      </c>
      <c r="C894" s="130">
        <v>1.0</v>
      </c>
      <c r="D894" s="71">
        <v>78.01200000000001</v>
      </c>
      <c r="F894" s="130" t="s">
        <v>561</v>
      </c>
      <c r="G894" s="169" t="s">
        <v>137</v>
      </c>
      <c r="H894" s="130">
        <f t="shared" si="1"/>
        <v>85.8132</v>
      </c>
    </row>
    <row r="895" ht="15.75" customHeight="1">
      <c r="A895" s="130" t="s">
        <v>1650</v>
      </c>
      <c r="B895" s="130" t="s">
        <v>1651</v>
      </c>
      <c r="C895" s="130">
        <v>1.0</v>
      </c>
      <c r="D895" s="71">
        <v>78.01200000000001</v>
      </c>
      <c r="F895" s="130" t="s">
        <v>561</v>
      </c>
      <c r="G895" s="169" t="s">
        <v>137</v>
      </c>
      <c r="H895" s="130">
        <f t="shared" si="1"/>
        <v>85.8132</v>
      </c>
    </row>
    <row r="896" ht="15.75" customHeight="1">
      <c r="A896" s="130" t="s">
        <v>1652</v>
      </c>
      <c r="B896" s="130" t="s">
        <v>1653</v>
      </c>
      <c r="C896" s="130">
        <v>1.0</v>
      </c>
      <c r="D896" s="71">
        <v>78.01200000000001</v>
      </c>
      <c r="F896" s="130" t="s">
        <v>561</v>
      </c>
      <c r="G896" s="169" t="s">
        <v>137</v>
      </c>
      <c r="H896" s="130">
        <f t="shared" si="1"/>
        <v>85.8132</v>
      </c>
    </row>
    <row r="897" ht="15.75" customHeight="1">
      <c r="A897" s="130" t="s">
        <v>1654</v>
      </c>
      <c r="B897" s="130" t="s">
        <v>1655</v>
      </c>
      <c r="C897" s="130">
        <v>1.0</v>
      </c>
      <c r="D897" s="71">
        <v>78.01200000000001</v>
      </c>
      <c r="F897" s="130" t="s">
        <v>561</v>
      </c>
      <c r="G897" s="169" t="s">
        <v>137</v>
      </c>
      <c r="H897" s="130">
        <f t="shared" si="1"/>
        <v>85.8132</v>
      </c>
    </row>
    <row r="898" ht="15.75" customHeight="1">
      <c r="A898" s="130" t="s">
        <v>1656</v>
      </c>
      <c r="B898" s="130" t="s">
        <v>1657</v>
      </c>
      <c r="C898" s="130">
        <v>1.0</v>
      </c>
      <c r="D898" s="71">
        <v>78.01200000000001</v>
      </c>
      <c r="F898" s="130" t="s">
        <v>561</v>
      </c>
      <c r="G898" s="169" t="s">
        <v>137</v>
      </c>
      <c r="H898" s="130">
        <f t="shared" si="1"/>
        <v>85.8132</v>
      </c>
    </row>
    <row r="899" ht="15.75" customHeight="1">
      <c r="A899" s="130" t="s">
        <v>1658</v>
      </c>
      <c r="B899" s="130" t="s">
        <v>1659</v>
      </c>
      <c r="C899" s="130">
        <v>1.0</v>
      </c>
      <c r="D899" s="71">
        <v>78.01200000000001</v>
      </c>
      <c r="F899" s="130" t="s">
        <v>561</v>
      </c>
      <c r="G899" s="169" t="s">
        <v>137</v>
      </c>
      <c r="H899" s="130">
        <f t="shared" si="1"/>
        <v>85.8132</v>
      </c>
    </row>
    <row r="900" ht="15.75" customHeight="1">
      <c r="A900" s="130" t="s">
        <v>1660</v>
      </c>
      <c r="B900" s="130" t="s">
        <v>1567</v>
      </c>
      <c r="C900" s="130">
        <v>1.0</v>
      </c>
      <c r="D900" s="71">
        <v>136.76850000000002</v>
      </c>
      <c r="F900" s="130" t="s">
        <v>561</v>
      </c>
      <c r="G900" s="169" t="s">
        <v>137</v>
      </c>
      <c r="H900" s="130">
        <f t="shared" si="1"/>
        <v>150.44535</v>
      </c>
    </row>
    <row r="901" ht="15.75" customHeight="1">
      <c r="A901" s="130" t="s">
        <v>1661</v>
      </c>
      <c r="B901" s="130" t="s">
        <v>1662</v>
      </c>
      <c r="C901" s="130">
        <v>1.0</v>
      </c>
      <c r="D901" s="71">
        <v>136.76850000000002</v>
      </c>
      <c r="F901" s="130" t="s">
        <v>561</v>
      </c>
      <c r="G901" s="169" t="s">
        <v>137</v>
      </c>
      <c r="H901" s="130">
        <f t="shared" si="1"/>
        <v>150.44535</v>
      </c>
    </row>
    <row r="902" ht="15.75" customHeight="1">
      <c r="A902" s="130" t="s">
        <v>1663</v>
      </c>
      <c r="B902" s="130" t="s">
        <v>1569</v>
      </c>
      <c r="C902" s="130">
        <v>1.0</v>
      </c>
      <c r="D902" s="71">
        <v>136.76850000000002</v>
      </c>
      <c r="F902" s="130" t="s">
        <v>561</v>
      </c>
      <c r="G902" s="169" t="s">
        <v>137</v>
      </c>
      <c r="H902" s="130">
        <f t="shared" si="1"/>
        <v>150.44535</v>
      </c>
    </row>
    <row r="903" ht="15.75" customHeight="1">
      <c r="A903" s="130" t="s">
        <v>1664</v>
      </c>
      <c r="B903" s="130" t="s">
        <v>1571</v>
      </c>
      <c r="C903" s="130">
        <v>1.0</v>
      </c>
      <c r="D903" s="71">
        <v>136.76850000000002</v>
      </c>
      <c r="F903" s="130" t="s">
        <v>561</v>
      </c>
      <c r="G903" s="169" t="s">
        <v>137</v>
      </c>
      <c r="H903" s="130">
        <f t="shared" si="1"/>
        <v>150.44535</v>
      </c>
    </row>
    <row r="904" ht="15.75" customHeight="1">
      <c r="A904" s="130" t="s">
        <v>1665</v>
      </c>
      <c r="B904" s="130" t="s">
        <v>1573</v>
      </c>
      <c r="C904" s="130">
        <v>1.0</v>
      </c>
      <c r="D904" s="71">
        <v>136.76850000000002</v>
      </c>
      <c r="F904" s="130" t="s">
        <v>561</v>
      </c>
      <c r="G904" s="169" t="s">
        <v>137</v>
      </c>
      <c r="H904" s="130">
        <f t="shared" si="1"/>
        <v>150.44535</v>
      </c>
    </row>
    <row r="905" ht="15.75" customHeight="1">
      <c r="A905" s="130" t="s">
        <v>1666</v>
      </c>
      <c r="B905" s="130" t="s">
        <v>1501</v>
      </c>
      <c r="C905" s="130">
        <v>1.0</v>
      </c>
      <c r="D905" s="71">
        <v>136.76850000000002</v>
      </c>
      <c r="F905" s="130" t="s">
        <v>561</v>
      </c>
      <c r="G905" s="169" t="s">
        <v>137</v>
      </c>
      <c r="H905" s="130">
        <f t="shared" si="1"/>
        <v>150.44535</v>
      </c>
    </row>
    <row r="906" ht="15.75" customHeight="1">
      <c r="A906" s="130" t="s">
        <v>1667</v>
      </c>
      <c r="B906" s="130" t="s">
        <v>1581</v>
      </c>
      <c r="C906" s="130">
        <v>1.0</v>
      </c>
      <c r="D906" s="71">
        <v>136.76850000000002</v>
      </c>
      <c r="F906" s="130" t="s">
        <v>561</v>
      </c>
      <c r="G906" s="169" t="s">
        <v>137</v>
      </c>
      <c r="H906" s="130">
        <f t="shared" si="1"/>
        <v>150.44535</v>
      </c>
    </row>
    <row r="907" ht="15.75" customHeight="1">
      <c r="A907" s="130" t="s">
        <v>1668</v>
      </c>
      <c r="B907" s="130" t="s">
        <v>1583</v>
      </c>
      <c r="C907" s="130">
        <v>1.0</v>
      </c>
      <c r="D907" s="71">
        <v>136.76850000000002</v>
      </c>
      <c r="F907" s="130" t="s">
        <v>561</v>
      </c>
      <c r="G907" s="169" t="s">
        <v>137</v>
      </c>
      <c r="H907" s="130">
        <f t="shared" si="1"/>
        <v>150.44535</v>
      </c>
    </row>
    <row r="908" ht="15.75" customHeight="1">
      <c r="A908" s="130" t="s">
        <v>1669</v>
      </c>
      <c r="B908" s="130" t="s">
        <v>1585</v>
      </c>
      <c r="C908" s="130">
        <v>1.0</v>
      </c>
      <c r="D908" s="71">
        <v>136.76850000000002</v>
      </c>
      <c r="F908" s="130" t="s">
        <v>561</v>
      </c>
      <c r="G908" s="169" t="s">
        <v>137</v>
      </c>
      <c r="H908" s="130">
        <f t="shared" si="1"/>
        <v>150.44535</v>
      </c>
    </row>
    <row r="909" ht="15.75" customHeight="1">
      <c r="A909" s="130" t="s">
        <v>1670</v>
      </c>
      <c r="B909" s="130" t="s">
        <v>1589</v>
      </c>
      <c r="C909" s="130">
        <v>1.0</v>
      </c>
      <c r="D909" s="71">
        <v>136.76850000000002</v>
      </c>
      <c r="F909" s="130" t="s">
        <v>561</v>
      </c>
      <c r="G909" s="169" t="s">
        <v>137</v>
      </c>
      <c r="H909" s="130">
        <f t="shared" si="1"/>
        <v>150.44535</v>
      </c>
    </row>
    <row r="910" ht="15.75" customHeight="1">
      <c r="A910" s="130" t="s">
        <v>1671</v>
      </c>
      <c r="B910" s="130" t="s">
        <v>1593</v>
      </c>
      <c r="C910" s="130">
        <v>1.0</v>
      </c>
      <c r="D910" s="71">
        <v>136.76850000000002</v>
      </c>
      <c r="F910" s="130" t="s">
        <v>561</v>
      </c>
      <c r="G910" s="169" t="s">
        <v>137</v>
      </c>
      <c r="H910" s="130">
        <f t="shared" si="1"/>
        <v>150.44535</v>
      </c>
    </row>
    <row r="911" ht="15.75" customHeight="1">
      <c r="A911" s="130" t="s">
        <v>1672</v>
      </c>
      <c r="B911" s="130" t="s">
        <v>916</v>
      </c>
      <c r="C911" s="130">
        <v>1.0</v>
      </c>
      <c r="D911" s="71">
        <v>136.76850000000002</v>
      </c>
      <c r="F911" s="130" t="s">
        <v>561</v>
      </c>
      <c r="G911" s="169" t="s">
        <v>137</v>
      </c>
      <c r="H911" s="130">
        <f t="shared" si="1"/>
        <v>150.44535</v>
      </c>
    </row>
    <row r="912" ht="15.75" customHeight="1">
      <c r="A912" s="130" t="s">
        <v>1673</v>
      </c>
      <c r="B912" s="130" t="s">
        <v>1596</v>
      </c>
      <c r="C912" s="130">
        <v>1.0</v>
      </c>
      <c r="D912" s="71">
        <v>136.76850000000002</v>
      </c>
      <c r="F912" s="130" t="s">
        <v>561</v>
      </c>
      <c r="G912" s="169" t="s">
        <v>137</v>
      </c>
      <c r="H912" s="130">
        <f t="shared" si="1"/>
        <v>150.44535</v>
      </c>
    </row>
    <row r="913" ht="15.75" customHeight="1">
      <c r="A913" s="130" t="s">
        <v>1674</v>
      </c>
      <c r="B913" s="130" t="s">
        <v>1598</v>
      </c>
      <c r="C913" s="130">
        <v>1.0</v>
      </c>
      <c r="D913" s="71">
        <v>136.76850000000002</v>
      </c>
      <c r="F913" s="130" t="s">
        <v>561</v>
      </c>
      <c r="G913" s="169" t="s">
        <v>137</v>
      </c>
      <c r="H913" s="130">
        <f t="shared" si="1"/>
        <v>150.44535</v>
      </c>
    </row>
    <row r="914" ht="15.75" customHeight="1">
      <c r="A914" s="130" t="s">
        <v>1675</v>
      </c>
      <c r="B914" s="130" t="s">
        <v>1600</v>
      </c>
      <c r="C914" s="130">
        <v>1.0</v>
      </c>
      <c r="D914" s="71">
        <v>136.76850000000002</v>
      </c>
      <c r="F914" s="130" t="s">
        <v>561</v>
      </c>
      <c r="G914" s="169" t="s">
        <v>137</v>
      </c>
      <c r="H914" s="130">
        <f t="shared" si="1"/>
        <v>150.44535</v>
      </c>
    </row>
    <row r="915" ht="15.75" customHeight="1">
      <c r="A915" s="130" t="s">
        <v>1676</v>
      </c>
      <c r="B915" s="130" t="s">
        <v>1602</v>
      </c>
      <c r="C915" s="130">
        <v>1.0</v>
      </c>
      <c r="D915" s="71">
        <v>136.76850000000002</v>
      </c>
      <c r="F915" s="130" t="s">
        <v>561</v>
      </c>
      <c r="G915" s="169" t="s">
        <v>137</v>
      </c>
      <c r="H915" s="130">
        <f t="shared" si="1"/>
        <v>150.44535</v>
      </c>
    </row>
    <row r="916" ht="15.75" customHeight="1">
      <c r="A916" s="130" t="s">
        <v>1677</v>
      </c>
      <c r="B916" s="130" t="s">
        <v>1604</v>
      </c>
      <c r="C916" s="130">
        <v>1.0</v>
      </c>
      <c r="D916" s="71">
        <v>136.76850000000002</v>
      </c>
      <c r="F916" s="130" t="s">
        <v>561</v>
      </c>
      <c r="G916" s="169" t="s">
        <v>137</v>
      </c>
      <c r="H916" s="130">
        <f t="shared" si="1"/>
        <v>150.44535</v>
      </c>
    </row>
    <row r="917" ht="15.75" customHeight="1">
      <c r="A917" s="130" t="s">
        <v>1678</v>
      </c>
      <c r="B917" s="130" t="s">
        <v>1606</v>
      </c>
      <c r="C917" s="130">
        <v>1.0</v>
      </c>
      <c r="D917" s="71">
        <v>136.76850000000002</v>
      </c>
      <c r="F917" s="130" t="s">
        <v>561</v>
      </c>
      <c r="G917" s="169" t="s">
        <v>137</v>
      </c>
      <c r="H917" s="130">
        <f t="shared" si="1"/>
        <v>150.44535</v>
      </c>
    </row>
    <row r="918" ht="15.75" customHeight="1">
      <c r="A918" s="130" t="s">
        <v>1679</v>
      </c>
      <c r="B918" s="130" t="s">
        <v>1610</v>
      </c>
      <c r="C918" s="130">
        <v>1.0</v>
      </c>
      <c r="D918" s="71">
        <v>136.76850000000002</v>
      </c>
      <c r="F918" s="130" t="s">
        <v>561</v>
      </c>
      <c r="G918" s="169" t="s">
        <v>137</v>
      </c>
      <c r="H918" s="130">
        <f t="shared" si="1"/>
        <v>150.44535</v>
      </c>
    </row>
    <row r="919" ht="15.75" customHeight="1">
      <c r="A919" s="130" t="s">
        <v>1680</v>
      </c>
      <c r="B919" s="130" t="s">
        <v>1614</v>
      </c>
      <c r="C919" s="130">
        <v>1.0</v>
      </c>
      <c r="D919" s="71">
        <v>136.76850000000002</v>
      </c>
      <c r="F919" s="130" t="s">
        <v>561</v>
      </c>
      <c r="G919" s="169" t="s">
        <v>137</v>
      </c>
      <c r="H919" s="130">
        <f t="shared" si="1"/>
        <v>150.44535</v>
      </c>
    </row>
    <row r="920" ht="15.75" customHeight="1">
      <c r="A920" s="130" t="s">
        <v>1681</v>
      </c>
      <c r="B920" s="130" t="s">
        <v>1616</v>
      </c>
      <c r="C920" s="130">
        <v>1.0</v>
      </c>
      <c r="D920" s="71">
        <v>136.76850000000002</v>
      </c>
      <c r="F920" s="130" t="s">
        <v>561</v>
      </c>
      <c r="G920" s="169" t="s">
        <v>137</v>
      </c>
      <c r="H920" s="130">
        <f t="shared" si="1"/>
        <v>150.44535</v>
      </c>
    </row>
    <row r="921" ht="15.75" customHeight="1">
      <c r="A921" s="130" t="s">
        <v>1682</v>
      </c>
      <c r="B921" s="130" t="s">
        <v>1628</v>
      </c>
      <c r="C921" s="130">
        <v>1.0</v>
      </c>
      <c r="D921" s="71">
        <v>136.76850000000002</v>
      </c>
      <c r="F921" s="130" t="s">
        <v>561</v>
      </c>
      <c r="G921" s="169" t="s">
        <v>137</v>
      </c>
      <c r="H921" s="130">
        <f t="shared" si="1"/>
        <v>150.44535</v>
      </c>
    </row>
    <row r="922" ht="15.75" customHeight="1">
      <c r="A922" s="130" t="s">
        <v>1683</v>
      </c>
      <c r="B922" s="130" t="s">
        <v>1632</v>
      </c>
      <c r="C922" s="130">
        <v>1.0</v>
      </c>
      <c r="D922" s="71">
        <v>136.76850000000002</v>
      </c>
      <c r="F922" s="130" t="s">
        <v>561</v>
      </c>
      <c r="G922" s="169" t="s">
        <v>137</v>
      </c>
      <c r="H922" s="130">
        <f t="shared" si="1"/>
        <v>150.44535</v>
      </c>
    </row>
    <row r="923" ht="15.75" customHeight="1">
      <c r="A923" s="130" t="s">
        <v>1684</v>
      </c>
      <c r="B923" s="130" t="s">
        <v>1278</v>
      </c>
      <c r="C923" s="130">
        <v>1.0</v>
      </c>
      <c r="D923" s="71">
        <v>136.76850000000002</v>
      </c>
      <c r="F923" s="130" t="s">
        <v>561</v>
      </c>
      <c r="G923" s="169" t="s">
        <v>137</v>
      </c>
      <c r="H923" s="130">
        <f t="shared" si="1"/>
        <v>150.44535</v>
      </c>
    </row>
    <row r="924" ht="15.75" customHeight="1">
      <c r="A924" s="130" t="s">
        <v>1685</v>
      </c>
      <c r="B924" s="130" t="s">
        <v>1639</v>
      </c>
      <c r="C924" s="130">
        <v>1.0</v>
      </c>
      <c r="D924" s="71">
        <v>136.76850000000002</v>
      </c>
      <c r="F924" s="130" t="s">
        <v>561</v>
      </c>
      <c r="G924" s="169" t="s">
        <v>137</v>
      </c>
      <c r="H924" s="130">
        <f t="shared" si="1"/>
        <v>150.44535</v>
      </c>
    </row>
    <row r="925" ht="15.75" customHeight="1">
      <c r="A925" s="130" t="s">
        <v>1686</v>
      </c>
      <c r="B925" s="130" t="s">
        <v>1641</v>
      </c>
      <c r="C925" s="130">
        <v>1.0</v>
      </c>
      <c r="D925" s="71">
        <v>136.76850000000002</v>
      </c>
      <c r="F925" s="130" t="s">
        <v>561</v>
      </c>
      <c r="G925" s="169" t="s">
        <v>137</v>
      </c>
      <c r="H925" s="130">
        <f t="shared" si="1"/>
        <v>150.44535</v>
      </c>
    </row>
    <row r="926" ht="15.75" customHeight="1">
      <c r="A926" s="130" t="s">
        <v>1687</v>
      </c>
      <c r="B926" s="130" t="s">
        <v>1643</v>
      </c>
      <c r="C926" s="130">
        <v>1.0</v>
      </c>
      <c r="D926" s="71">
        <v>136.76850000000002</v>
      </c>
      <c r="F926" s="130" t="s">
        <v>561</v>
      </c>
      <c r="G926" s="169" t="s">
        <v>137</v>
      </c>
      <c r="H926" s="130">
        <f t="shared" si="1"/>
        <v>150.44535</v>
      </c>
    </row>
    <row r="927" ht="15.75" customHeight="1">
      <c r="A927" s="130" t="s">
        <v>1688</v>
      </c>
      <c r="B927" s="130" t="s">
        <v>1649</v>
      </c>
      <c r="C927" s="130">
        <v>1.0</v>
      </c>
      <c r="D927" s="71">
        <v>136.76850000000002</v>
      </c>
      <c r="F927" s="130" t="s">
        <v>561</v>
      </c>
      <c r="G927" s="169" t="s">
        <v>137</v>
      </c>
      <c r="H927" s="130">
        <f t="shared" si="1"/>
        <v>150.44535</v>
      </c>
    </row>
    <row r="928" ht="15.75" customHeight="1">
      <c r="A928" s="130" t="s">
        <v>1689</v>
      </c>
      <c r="B928" s="130" t="s">
        <v>1651</v>
      </c>
      <c r="C928" s="130">
        <v>1.0</v>
      </c>
      <c r="D928" s="71">
        <v>136.76850000000002</v>
      </c>
      <c r="F928" s="130" t="s">
        <v>561</v>
      </c>
      <c r="G928" s="169" t="s">
        <v>137</v>
      </c>
      <c r="H928" s="130">
        <f t="shared" si="1"/>
        <v>150.44535</v>
      </c>
    </row>
    <row r="929" ht="15.75" customHeight="1">
      <c r="A929" s="130" t="s">
        <v>1690</v>
      </c>
      <c r="B929" s="130" t="s">
        <v>1655</v>
      </c>
      <c r="C929" s="130">
        <v>1.0</v>
      </c>
      <c r="D929" s="71">
        <v>136.76850000000002</v>
      </c>
      <c r="F929" s="130" t="s">
        <v>561</v>
      </c>
      <c r="G929" s="169" t="s">
        <v>137</v>
      </c>
      <c r="H929" s="130">
        <f t="shared" si="1"/>
        <v>150.44535</v>
      </c>
    </row>
    <row r="930" ht="15.75" customHeight="1">
      <c r="A930" s="130" t="s">
        <v>1691</v>
      </c>
      <c r="B930" s="130" t="s">
        <v>1692</v>
      </c>
      <c r="C930" s="130">
        <v>1.0</v>
      </c>
      <c r="D930" s="71">
        <v>12.259500000000001</v>
      </c>
      <c r="F930" s="130" t="s">
        <v>561</v>
      </c>
      <c r="G930" s="169" t="s">
        <v>137</v>
      </c>
      <c r="H930" s="130">
        <f t="shared" si="1"/>
        <v>13.48545</v>
      </c>
    </row>
    <row r="931" ht="15.75" customHeight="1">
      <c r="A931" s="130" t="s">
        <v>1693</v>
      </c>
      <c r="B931" s="130" t="s">
        <v>1694</v>
      </c>
      <c r="C931" s="130">
        <v>1.0</v>
      </c>
      <c r="D931" s="71">
        <v>13.447500000000003</v>
      </c>
      <c r="F931" s="130" t="s">
        <v>561</v>
      </c>
      <c r="G931" s="169" t="s">
        <v>137</v>
      </c>
      <c r="H931" s="130">
        <f t="shared" si="1"/>
        <v>14.79225</v>
      </c>
    </row>
    <row r="932" ht="15.75" customHeight="1">
      <c r="A932" s="130" t="s">
        <v>1695</v>
      </c>
      <c r="B932" s="130" t="s">
        <v>1575</v>
      </c>
      <c r="C932" s="130">
        <v>1.0</v>
      </c>
      <c r="D932" s="71">
        <v>78.01200000000001</v>
      </c>
      <c r="F932" s="130" t="s">
        <v>561</v>
      </c>
      <c r="G932" s="169" t="s">
        <v>137</v>
      </c>
      <c r="H932" s="130">
        <f t="shared" si="1"/>
        <v>85.8132</v>
      </c>
    </row>
    <row r="933" ht="15.75" customHeight="1">
      <c r="A933" s="130" t="s">
        <v>1696</v>
      </c>
      <c r="B933" s="130" t="s">
        <v>1501</v>
      </c>
      <c r="C933" s="130">
        <v>1.0</v>
      </c>
      <c r="D933" s="71">
        <v>78.01200000000001</v>
      </c>
      <c r="F933" s="130" t="s">
        <v>561</v>
      </c>
      <c r="G933" s="169" t="s">
        <v>137</v>
      </c>
      <c r="H933" s="130">
        <f t="shared" si="1"/>
        <v>85.8132</v>
      </c>
    </row>
    <row r="934" ht="15.75" customHeight="1">
      <c r="A934" s="130" t="s">
        <v>1697</v>
      </c>
      <c r="B934" s="130" t="s">
        <v>1583</v>
      </c>
      <c r="C934" s="130">
        <v>1.0</v>
      </c>
      <c r="D934" s="71">
        <v>78.01200000000001</v>
      </c>
      <c r="F934" s="130" t="s">
        <v>561</v>
      </c>
      <c r="G934" s="169" t="s">
        <v>137</v>
      </c>
      <c r="H934" s="130">
        <f t="shared" si="1"/>
        <v>85.8132</v>
      </c>
    </row>
    <row r="935" ht="15.75" customHeight="1">
      <c r="A935" s="130" t="s">
        <v>1698</v>
      </c>
      <c r="B935" s="130" t="s">
        <v>1585</v>
      </c>
      <c r="C935" s="130">
        <v>1.0</v>
      </c>
      <c r="D935" s="71">
        <v>78.01200000000001</v>
      </c>
      <c r="F935" s="130" t="s">
        <v>561</v>
      </c>
      <c r="G935" s="169" t="s">
        <v>137</v>
      </c>
      <c r="H935" s="130">
        <f t="shared" si="1"/>
        <v>85.8132</v>
      </c>
    </row>
    <row r="936" ht="15.75" customHeight="1">
      <c r="A936" s="130" t="s">
        <v>1699</v>
      </c>
      <c r="B936" s="130" t="s">
        <v>1606</v>
      </c>
      <c r="C936" s="130">
        <v>1.0</v>
      </c>
      <c r="D936" s="71">
        <v>78.01200000000001</v>
      </c>
      <c r="F936" s="130" t="s">
        <v>561</v>
      </c>
      <c r="G936" s="169" t="s">
        <v>137</v>
      </c>
      <c r="H936" s="130">
        <f t="shared" si="1"/>
        <v>85.8132</v>
      </c>
    </row>
    <row r="937" ht="15.75" customHeight="1">
      <c r="A937" s="130" t="s">
        <v>1700</v>
      </c>
      <c r="B937" s="130" t="s">
        <v>1701</v>
      </c>
      <c r="C937" s="130">
        <v>1.0</v>
      </c>
      <c r="D937" s="71">
        <v>15.889500000000002</v>
      </c>
      <c r="F937" s="130" t="s">
        <v>561</v>
      </c>
      <c r="G937" s="169" t="s">
        <v>137</v>
      </c>
      <c r="H937" s="130">
        <f t="shared" si="1"/>
        <v>17.47845</v>
      </c>
    </row>
    <row r="938" ht="15.75" customHeight="1">
      <c r="A938" s="130" t="s">
        <v>1702</v>
      </c>
      <c r="B938" s="130" t="s">
        <v>1703</v>
      </c>
      <c r="C938" s="130">
        <v>1.0</v>
      </c>
      <c r="D938" s="71">
        <v>15.889500000000002</v>
      </c>
      <c r="F938" s="130" t="s">
        <v>561</v>
      </c>
      <c r="G938" s="169" t="s">
        <v>137</v>
      </c>
      <c r="H938" s="130">
        <f t="shared" si="1"/>
        <v>17.47845</v>
      </c>
    </row>
    <row r="939" ht="15.75" customHeight="1">
      <c r="A939" s="130" t="s">
        <v>1704</v>
      </c>
      <c r="B939" s="130" t="s">
        <v>1705</v>
      </c>
      <c r="C939" s="130">
        <v>1.0</v>
      </c>
      <c r="D939" s="71">
        <v>15.889500000000002</v>
      </c>
      <c r="F939" s="130" t="s">
        <v>561</v>
      </c>
      <c r="G939" s="169" t="s">
        <v>137</v>
      </c>
      <c r="H939" s="130">
        <f t="shared" si="1"/>
        <v>17.47845</v>
      </c>
    </row>
    <row r="940" ht="15.75" customHeight="1">
      <c r="A940" s="130" t="s">
        <v>1706</v>
      </c>
      <c r="B940" s="130" t="s">
        <v>1707</v>
      </c>
      <c r="C940" s="130">
        <v>1.0</v>
      </c>
      <c r="D940" s="71">
        <v>20.8065</v>
      </c>
      <c r="F940" s="130" t="s">
        <v>561</v>
      </c>
      <c r="G940" s="169" t="s">
        <v>137</v>
      </c>
      <c r="H940" s="130">
        <f t="shared" si="1"/>
        <v>22.88715</v>
      </c>
    </row>
    <row r="941" ht="15.75" customHeight="1">
      <c r="A941" s="130" t="s">
        <v>1708</v>
      </c>
      <c r="B941" s="130" t="s">
        <v>1709</v>
      </c>
      <c r="C941" s="130">
        <v>1.0</v>
      </c>
      <c r="D941" s="71">
        <v>20.8065</v>
      </c>
      <c r="F941" s="130" t="s">
        <v>561</v>
      </c>
      <c r="G941" s="169" t="s">
        <v>137</v>
      </c>
      <c r="H941" s="130">
        <f t="shared" si="1"/>
        <v>22.88715</v>
      </c>
    </row>
    <row r="942" ht="15.75" customHeight="1">
      <c r="A942" s="130" t="s">
        <v>1710</v>
      </c>
      <c r="B942" s="130" t="s">
        <v>1711</v>
      </c>
      <c r="C942" s="130">
        <v>1.0</v>
      </c>
      <c r="D942" s="71">
        <v>15.378000000000002</v>
      </c>
      <c r="F942" s="130" t="s">
        <v>561</v>
      </c>
      <c r="G942" s="169" t="s">
        <v>137</v>
      </c>
      <c r="H942" s="130">
        <f t="shared" si="1"/>
        <v>16.9158</v>
      </c>
    </row>
    <row r="943" ht="15.75" customHeight="1">
      <c r="A943" s="130" t="s">
        <v>1712</v>
      </c>
      <c r="B943" s="130" t="s">
        <v>1713</v>
      </c>
      <c r="C943" s="130">
        <v>1.0</v>
      </c>
      <c r="D943" s="71">
        <v>15.378000000000002</v>
      </c>
      <c r="F943" s="130" t="s">
        <v>561</v>
      </c>
      <c r="G943" s="169" t="s">
        <v>137</v>
      </c>
      <c r="H943" s="130">
        <f t="shared" si="1"/>
        <v>16.9158</v>
      </c>
    </row>
    <row r="944" ht="15.75" customHeight="1">
      <c r="A944" s="130" t="s">
        <v>1714</v>
      </c>
      <c r="B944" s="130" t="s">
        <v>1715</v>
      </c>
      <c r="C944" s="130">
        <v>1.0</v>
      </c>
      <c r="D944" s="71">
        <v>15.378000000000002</v>
      </c>
      <c r="F944" s="130" t="s">
        <v>561</v>
      </c>
      <c r="G944" s="169" t="s">
        <v>137</v>
      </c>
      <c r="H944" s="130">
        <f t="shared" si="1"/>
        <v>16.9158</v>
      </c>
    </row>
    <row r="945" ht="15.75" customHeight="1">
      <c r="A945" s="130" t="s">
        <v>1716</v>
      </c>
      <c r="B945" s="130" t="s">
        <v>1717</v>
      </c>
      <c r="C945" s="130">
        <v>1.0</v>
      </c>
      <c r="D945" s="71">
        <v>15.378000000000002</v>
      </c>
      <c r="F945" s="130" t="s">
        <v>561</v>
      </c>
      <c r="G945" s="169" t="s">
        <v>137</v>
      </c>
      <c r="H945" s="130">
        <f t="shared" si="1"/>
        <v>16.9158</v>
      </c>
    </row>
    <row r="946" ht="15.75" customHeight="1">
      <c r="A946" s="130" t="s">
        <v>1718</v>
      </c>
      <c r="B946" s="130" t="s">
        <v>1719</v>
      </c>
      <c r="C946" s="130">
        <v>1.0</v>
      </c>
      <c r="D946" s="71">
        <v>15.378000000000002</v>
      </c>
      <c r="F946" s="130" t="s">
        <v>561</v>
      </c>
      <c r="G946" s="169" t="s">
        <v>137</v>
      </c>
      <c r="H946" s="130">
        <f t="shared" si="1"/>
        <v>16.9158</v>
      </c>
    </row>
    <row r="947" ht="15.75" customHeight="1">
      <c r="A947" s="130" t="s">
        <v>1720</v>
      </c>
      <c r="B947" s="130" t="s">
        <v>1721</v>
      </c>
      <c r="C947" s="130">
        <v>1.0</v>
      </c>
      <c r="D947" s="71">
        <v>15.378000000000002</v>
      </c>
      <c r="F947" s="130" t="s">
        <v>561</v>
      </c>
      <c r="G947" s="169" t="s">
        <v>137</v>
      </c>
      <c r="H947" s="130">
        <f t="shared" si="1"/>
        <v>16.9158</v>
      </c>
    </row>
    <row r="948" ht="15.75" customHeight="1">
      <c r="A948" s="130" t="s">
        <v>1722</v>
      </c>
      <c r="B948" s="130" t="s">
        <v>1723</v>
      </c>
      <c r="C948" s="130">
        <v>1.0</v>
      </c>
      <c r="D948" s="71">
        <v>15.378000000000002</v>
      </c>
      <c r="F948" s="130" t="s">
        <v>561</v>
      </c>
      <c r="G948" s="169" t="s">
        <v>137</v>
      </c>
      <c r="H948" s="130">
        <f t="shared" si="1"/>
        <v>16.9158</v>
      </c>
    </row>
    <row r="949" ht="15.75" customHeight="1">
      <c r="A949" s="130" t="s">
        <v>1724</v>
      </c>
      <c r="B949" s="130" t="s">
        <v>1725</v>
      </c>
      <c r="C949" s="130">
        <v>1.0</v>
      </c>
      <c r="D949" s="71">
        <v>15.378000000000002</v>
      </c>
      <c r="F949" s="130" t="s">
        <v>561</v>
      </c>
      <c r="G949" s="169" t="s">
        <v>137</v>
      </c>
      <c r="H949" s="130">
        <f t="shared" si="1"/>
        <v>16.9158</v>
      </c>
    </row>
    <row r="950" ht="15.75" customHeight="1">
      <c r="A950" s="130" t="s">
        <v>1726</v>
      </c>
      <c r="B950" s="130" t="s">
        <v>1727</v>
      </c>
      <c r="C950" s="130">
        <v>1.0</v>
      </c>
      <c r="D950" s="71">
        <v>15.378000000000002</v>
      </c>
      <c r="F950" s="130" t="s">
        <v>561</v>
      </c>
      <c r="G950" s="169" t="s">
        <v>137</v>
      </c>
      <c r="H950" s="130">
        <f t="shared" si="1"/>
        <v>16.9158</v>
      </c>
    </row>
    <row r="951" ht="15.75" customHeight="1">
      <c r="A951" s="130" t="s">
        <v>1728</v>
      </c>
      <c r="B951" s="130" t="s">
        <v>1729</v>
      </c>
      <c r="C951" s="130">
        <v>1.0</v>
      </c>
      <c r="D951" s="71">
        <v>15.378000000000002</v>
      </c>
      <c r="F951" s="130" t="s">
        <v>561</v>
      </c>
      <c r="G951" s="169" t="s">
        <v>137</v>
      </c>
      <c r="H951" s="130">
        <f t="shared" si="1"/>
        <v>16.9158</v>
      </c>
    </row>
    <row r="952" ht="15.75" customHeight="1">
      <c r="A952" s="130" t="s">
        <v>1730</v>
      </c>
      <c r="B952" s="130" t="s">
        <v>1361</v>
      </c>
      <c r="C952" s="130">
        <v>1.0</v>
      </c>
      <c r="D952" s="71">
        <v>15.378000000000002</v>
      </c>
      <c r="F952" s="130" t="s">
        <v>561</v>
      </c>
      <c r="G952" s="169" t="s">
        <v>137</v>
      </c>
      <c r="H952" s="130">
        <f t="shared" si="1"/>
        <v>16.9158</v>
      </c>
    </row>
    <row r="953" ht="15.75" customHeight="1">
      <c r="A953" s="130" t="s">
        <v>1731</v>
      </c>
      <c r="B953" s="130" t="s">
        <v>1732</v>
      </c>
      <c r="C953" s="130">
        <v>1.0</v>
      </c>
      <c r="D953" s="71">
        <v>15.378000000000002</v>
      </c>
      <c r="F953" s="130" t="s">
        <v>561</v>
      </c>
      <c r="G953" s="169" t="s">
        <v>137</v>
      </c>
      <c r="H953" s="130">
        <f t="shared" si="1"/>
        <v>16.9158</v>
      </c>
    </row>
    <row r="954" ht="15.75" customHeight="1">
      <c r="A954" s="130" t="s">
        <v>1733</v>
      </c>
      <c r="B954" s="130" t="s">
        <v>1734</v>
      </c>
      <c r="C954" s="130">
        <v>1.0</v>
      </c>
      <c r="D954" s="71">
        <v>15.378000000000002</v>
      </c>
      <c r="F954" s="130" t="s">
        <v>561</v>
      </c>
      <c r="G954" s="169" t="s">
        <v>137</v>
      </c>
      <c r="H954" s="130">
        <f t="shared" si="1"/>
        <v>16.9158</v>
      </c>
    </row>
    <row r="955" ht="15.75" customHeight="1">
      <c r="A955" s="130" t="s">
        <v>1735</v>
      </c>
      <c r="B955" s="130" t="s">
        <v>1736</v>
      </c>
      <c r="C955" s="130">
        <v>1.0</v>
      </c>
      <c r="D955" s="71">
        <v>15.378000000000002</v>
      </c>
      <c r="F955" s="130" t="s">
        <v>561</v>
      </c>
      <c r="G955" s="169" t="s">
        <v>137</v>
      </c>
      <c r="H955" s="130">
        <f t="shared" si="1"/>
        <v>16.9158</v>
      </c>
    </row>
    <row r="956" ht="15.75" customHeight="1">
      <c r="A956" s="130" t="s">
        <v>1737</v>
      </c>
      <c r="B956" s="130" t="s">
        <v>1738</v>
      </c>
      <c r="C956" s="130">
        <v>1.0</v>
      </c>
      <c r="D956" s="71">
        <v>15.378000000000002</v>
      </c>
      <c r="F956" s="130" t="s">
        <v>561</v>
      </c>
      <c r="G956" s="169" t="s">
        <v>137</v>
      </c>
      <c r="H956" s="130">
        <f t="shared" si="1"/>
        <v>16.9158</v>
      </c>
    </row>
    <row r="957" ht="15.75" customHeight="1">
      <c r="A957" s="130" t="s">
        <v>1739</v>
      </c>
      <c r="B957" s="130" t="s">
        <v>1278</v>
      </c>
      <c r="C957" s="130">
        <v>1.0</v>
      </c>
      <c r="D957" s="71">
        <v>15.378000000000002</v>
      </c>
      <c r="F957" s="130" t="s">
        <v>561</v>
      </c>
      <c r="G957" s="169" t="s">
        <v>137</v>
      </c>
      <c r="H957" s="130">
        <f t="shared" si="1"/>
        <v>16.9158</v>
      </c>
    </row>
    <row r="958" ht="15.75" customHeight="1">
      <c r="A958" s="130" t="s">
        <v>1740</v>
      </c>
      <c r="B958" s="130" t="s">
        <v>1282</v>
      </c>
      <c r="C958" s="130">
        <v>1.0</v>
      </c>
      <c r="D958" s="71">
        <v>15.378000000000002</v>
      </c>
      <c r="F958" s="130" t="s">
        <v>561</v>
      </c>
      <c r="G958" s="169" t="s">
        <v>137</v>
      </c>
      <c r="H958" s="130">
        <f t="shared" si="1"/>
        <v>16.9158</v>
      </c>
    </row>
    <row r="959" ht="15.75" customHeight="1">
      <c r="A959" s="130" t="s">
        <v>1741</v>
      </c>
      <c r="B959" s="130" t="s">
        <v>1742</v>
      </c>
      <c r="C959" s="130">
        <v>1.0</v>
      </c>
      <c r="D959" s="71">
        <v>15.378000000000002</v>
      </c>
      <c r="F959" s="130" t="s">
        <v>561</v>
      </c>
      <c r="G959" s="169" t="s">
        <v>137</v>
      </c>
      <c r="H959" s="130">
        <f t="shared" si="1"/>
        <v>16.9158</v>
      </c>
    </row>
    <row r="960" ht="15.75" customHeight="1">
      <c r="A960" s="130" t="s">
        <v>1743</v>
      </c>
      <c r="B960" s="130" t="s">
        <v>1744</v>
      </c>
      <c r="C960" s="130">
        <v>1.0</v>
      </c>
      <c r="D960" s="71">
        <v>15.378000000000002</v>
      </c>
      <c r="F960" s="130" t="s">
        <v>561</v>
      </c>
      <c r="G960" s="169" t="s">
        <v>137</v>
      </c>
      <c r="H960" s="130">
        <f t="shared" si="1"/>
        <v>16.9158</v>
      </c>
    </row>
    <row r="961" ht="15.75" customHeight="1">
      <c r="A961" s="130" t="s">
        <v>1745</v>
      </c>
      <c r="B961" s="130" t="s">
        <v>817</v>
      </c>
      <c r="C961" s="130">
        <v>1.0</v>
      </c>
      <c r="D961" s="71">
        <v>15.378000000000002</v>
      </c>
      <c r="F961" s="130" t="s">
        <v>561</v>
      </c>
      <c r="G961" s="169" t="s">
        <v>137</v>
      </c>
      <c r="H961" s="130">
        <f t="shared" si="1"/>
        <v>16.9158</v>
      </c>
    </row>
    <row r="962" ht="15.75" customHeight="1">
      <c r="A962" s="130" t="s">
        <v>1746</v>
      </c>
      <c r="B962" s="130" t="s">
        <v>821</v>
      </c>
      <c r="C962" s="130">
        <v>1.0</v>
      </c>
      <c r="D962" s="71">
        <v>15.378000000000002</v>
      </c>
      <c r="F962" s="130" t="s">
        <v>561</v>
      </c>
      <c r="G962" s="169" t="s">
        <v>137</v>
      </c>
      <c r="H962" s="130">
        <f t="shared" si="1"/>
        <v>16.9158</v>
      </c>
    </row>
    <row r="963" ht="15.75" customHeight="1">
      <c r="A963" s="130" t="s">
        <v>1747</v>
      </c>
      <c r="B963" s="130" t="s">
        <v>1748</v>
      </c>
      <c r="C963" s="130">
        <v>1.0</v>
      </c>
      <c r="D963" s="71">
        <v>15.378000000000002</v>
      </c>
      <c r="F963" s="130" t="s">
        <v>561</v>
      </c>
      <c r="G963" s="169" t="s">
        <v>137</v>
      </c>
      <c r="H963" s="130">
        <f t="shared" si="1"/>
        <v>16.9158</v>
      </c>
    </row>
    <row r="964" ht="15.75" customHeight="1">
      <c r="A964" s="130" t="s">
        <v>1749</v>
      </c>
      <c r="B964" s="130" t="s">
        <v>1750</v>
      </c>
      <c r="C964" s="130">
        <v>1.0</v>
      </c>
      <c r="D964" s="71">
        <v>15.378000000000002</v>
      </c>
      <c r="F964" s="130" t="s">
        <v>561</v>
      </c>
      <c r="G964" s="169" t="s">
        <v>137</v>
      </c>
      <c r="H964" s="130">
        <f t="shared" si="1"/>
        <v>16.9158</v>
      </c>
    </row>
    <row r="965" ht="15.75" customHeight="1">
      <c r="A965" s="130" t="s">
        <v>1751</v>
      </c>
      <c r="B965" s="130" t="s">
        <v>1752</v>
      </c>
      <c r="C965" s="130">
        <v>1.0</v>
      </c>
      <c r="D965" s="71">
        <v>15.378000000000002</v>
      </c>
      <c r="F965" s="130" t="s">
        <v>561</v>
      </c>
      <c r="G965" s="169" t="s">
        <v>137</v>
      </c>
      <c r="H965" s="130">
        <f t="shared" si="1"/>
        <v>16.9158</v>
      </c>
    </row>
    <row r="966" ht="15.75" customHeight="1">
      <c r="A966" s="130" t="s">
        <v>1753</v>
      </c>
      <c r="B966" s="130" t="s">
        <v>1754</v>
      </c>
      <c r="C966" s="130">
        <v>1.0</v>
      </c>
      <c r="D966" s="71">
        <v>15.378000000000002</v>
      </c>
      <c r="F966" s="130" t="s">
        <v>561</v>
      </c>
      <c r="G966" s="169" t="s">
        <v>137</v>
      </c>
      <c r="H966" s="130">
        <f t="shared" si="1"/>
        <v>16.9158</v>
      </c>
    </row>
    <row r="967" ht="15.75" customHeight="1">
      <c r="A967" s="130" t="s">
        <v>1755</v>
      </c>
      <c r="B967" s="130" t="s">
        <v>1756</v>
      </c>
      <c r="C967" s="130">
        <v>1.0</v>
      </c>
      <c r="D967" s="71">
        <v>15.378000000000002</v>
      </c>
      <c r="F967" s="130" t="s">
        <v>561</v>
      </c>
      <c r="G967" s="169" t="s">
        <v>137</v>
      </c>
      <c r="H967" s="130">
        <f t="shared" si="1"/>
        <v>16.9158</v>
      </c>
    </row>
    <row r="968" ht="15.75" customHeight="1">
      <c r="A968" s="130" t="s">
        <v>1757</v>
      </c>
      <c r="B968" s="130" t="s">
        <v>1758</v>
      </c>
      <c r="C968" s="130">
        <v>1.0</v>
      </c>
      <c r="D968" s="71">
        <v>15.378000000000002</v>
      </c>
      <c r="F968" s="130" t="s">
        <v>561</v>
      </c>
      <c r="G968" s="169" t="s">
        <v>137</v>
      </c>
      <c r="H968" s="130">
        <f t="shared" si="1"/>
        <v>16.9158</v>
      </c>
    </row>
    <row r="969" ht="15.75" customHeight="1">
      <c r="A969" s="130" t="s">
        <v>1759</v>
      </c>
      <c r="B969" s="130" t="s">
        <v>1760</v>
      </c>
      <c r="C969" s="130">
        <v>1.0</v>
      </c>
      <c r="D969" s="71">
        <v>15.378000000000002</v>
      </c>
      <c r="F969" s="130" t="s">
        <v>561</v>
      </c>
      <c r="G969" s="169" t="s">
        <v>137</v>
      </c>
      <c r="H969" s="130">
        <f t="shared" si="1"/>
        <v>16.9158</v>
      </c>
    </row>
    <row r="970" ht="15.75" customHeight="1">
      <c r="A970" s="130" t="s">
        <v>1761</v>
      </c>
      <c r="B970" s="130" t="s">
        <v>1762</v>
      </c>
      <c r="C970" s="130">
        <v>1.0</v>
      </c>
      <c r="D970" s="71">
        <v>15.378000000000002</v>
      </c>
      <c r="F970" s="130" t="s">
        <v>561</v>
      </c>
      <c r="G970" s="169" t="s">
        <v>137</v>
      </c>
      <c r="H970" s="130">
        <f t="shared" si="1"/>
        <v>16.9158</v>
      </c>
    </row>
    <row r="971" ht="15.75" customHeight="1">
      <c r="A971" s="130" t="s">
        <v>1763</v>
      </c>
      <c r="B971" s="130" t="s">
        <v>1764</v>
      </c>
      <c r="C971" s="130">
        <v>1.0</v>
      </c>
      <c r="D971" s="71">
        <v>15.378000000000002</v>
      </c>
      <c r="F971" s="130" t="s">
        <v>561</v>
      </c>
      <c r="G971" s="169" t="s">
        <v>137</v>
      </c>
      <c r="H971" s="130">
        <f t="shared" si="1"/>
        <v>16.9158</v>
      </c>
    </row>
    <row r="972" ht="15.75" customHeight="1">
      <c r="A972" s="130" t="s">
        <v>1765</v>
      </c>
      <c r="B972" s="130" t="s">
        <v>1766</v>
      </c>
      <c r="C972" s="130">
        <v>1.0</v>
      </c>
      <c r="D972" s="71">
        <v>15.378000000000002</v>
      </c>
      <c r="F972" s="130" t="s">
        <v>561</v>
      </c>
      <c r="G972" s="169" t="s">
        <v>137</v>
      </c>
      <c r="H972" s="130">
        <f t="shared" si="1"/>
        <v>16.9158</v>
      </c>
    </row>
    <row r="973" ht="15.75" customHeight="1">
      <c r="A973" s="130" t="s">
        <v>1767</v>
      </c>
      <c r="B973" s="130" t="s">
        <v>1768</v>
      </c>
      <c r="C973" s="130">
        <v>1.0</v>
      </c>
      <c r="D973" s="71">
        <v>15.378000000000002</v>
      </c>
      <c r="F973" s="130" t="s">
        <v>561</v>
      </c>
      <c r="G973" s="169" t="s">
        <v>137</v>
      </c>
      <c r="H973" s="130">
        <f t="shared" si="1"/>
        <v>16.9158</v>
      </c>
    </row>
    <row r="974" ht="15.75" customHeight="1">
      <c r="A974" s="130" t="s">
        <v>1769</v>
      </c>
      <c r="B974" s="130" t="s">
        <v>1770</v>
      </c>
      <c r="C974" s="130">
        <v>1.0</v>
      </c>
      <c r="D974" s="71">
        <v>15.378000000000002</v>
      </c>
      <c r="F974" s="130" t="s">
        <v>561</v>
      </c>
      <c r="G974" s="169" t="s">
        <v>137</v>
      </c>
      <c r="H974" s="130">
        <f t="shared" si="1"/>
        <v>16.9158</v>
      </c>
    </row>
    <row r="975" ht="15.75" customHeight="1">
      <c r="A975" s="130" t="s">
        <v>1771</v>
      </c>
      <c r="B975" s="130" t="s">
        <v>1772</v>
      </c>
      <c r="C975" s="130">
        <v>1.0</v>
      </c>
      <c r="D975" s="71">
        <v>15.378000000000002</v>
      </c>
      <c r="F975" s="130" t="s">
        <v>561</v>
      </c>
      <c r="G975" s="169" t="s">
        <v>137</v>
      </c>
      <c r="H975" s="130">
        <f t="shared" si="1"/>
        <v>16.9158</v>
      </c>
    </row>
    <row r="976" ht="15.75" customHeight="1">
      <c r="A976" s="130" t="s">
        <v>1773</v>
      </c>
      <c r="B976" s="130" t="s">
        <v>1774</v>
      </c>
      <c r="C976" s="130">
        <v>1.0</v>
      </c>
      <c r="D976" s="71">
        <v>15.378000000000002</v>
      </c>
      <c r="F976" s="130" t="s">
        <v>561</v>
      </c>
      <c r="G976" s="169" t="s">
        <v>137</v>
      </c>
      <c r="H976" s="130">
        <f t="shared" si="1"/>
        <v>16.9158</v>
      </c>
    </row>
    <row r="977" ht="15.75" customHeight="1">
      <c r="A977" s="130" t="s">
        <v>1775</v>
      </c>
      <c r="B977" s="130" t="s">
        <v>1776</v>
      </c>
      <c r="C977" s="130">
        <v>1.0</v>
      </c>
      <c r="D977" s="71">
        <v>15.378000000000002</v>
      </c>
      <c r="F977" s="130" t="s">
        <v>561</v>
      </c>
      <c r="G977" s="169" t="s">
        <v>137</v>
      </c>
      <c r="H977" s="130">
        <f t="shared" si="1"/>
        <v>16.9158</v>
      </c>
    </row>
    <row r="978" ht="15.75" customHeight="1">
      <c r="A978" s="130" t="s">
        <v>1777</v>
      </c>
      <c r="B978" s="130" t="s">
        <v>1778</v>
      </c>
      <c r="C978" s="130">
        <v>1.0</v>
      </c>
      <c r="D978" s="71">
        <v>15.378000000000002</v>
      </c>
      <c r="F978" s="130" t="s">
        <v>561</v>
      </c>
      <c r="G978" s="169" t="s">
        <v>137</v>
      </c>
      <c r="H978" s="130">
        <f t="shared" si="1"/>
        <v>16.9158</v>
      </c>
    </row>
    <row r="979" ht="15.75" customHeight="1">
      <c r="A979" s="130" t="s">
        <v>1779</v>
      </c>
      <c r="B979" s="130" t="s">
        <v>1780</v>
      </c>
      <c r="C979" s="130">
        <v>1.0</v>
      </c>
      <c r="D979" s="71">
        <v>15.378000000000002</v>
      </c>
      <c r="F979" s="130" t="s">
        <v>561</v>
      </c>
      <c r="G979" s="169" t="s">
        <v>137</v>
      </c>
      <c r="H979" s="130">
        <f t="shared" si="1"/>
        <v>16.9158</v>
      </c>
    </row>
    <row r="980" ht="15.75" customHeight="1">
      <c r="A980" s="130" t="s">
        <v>1781</v>
      </c>
      <c r="B980" s="130" t="s">
        <v>1782</v>
      </c>
      <c r="C980" s="130">
        <v>1.0</v>
      </c>
      <c r="D980" s="71">
        <v>15.378000000000002</v>
      </c>
      <c r="F980" s="130" t="s">
        <v>561</v>
      </c>
      <c r="G980" s="169" t="s">
        <v>137</v>
      </c>
      <c r="H980" s="130">
        <f t="shared" si="1"/>
        <v>16.9158</v>
      </c>
    </row>
    <row r="981" ht="15.75" customHeight="1">
      <c r="A981" s="130" t="s">
        <v>1783</v>
      </c>
      <c r="B981" s="130" t="s">
        <v>1784</v>
      </c>
      <c r="C981" s="130">
        <v>1.0</v>
      </c>
      <c r="D981" s="71">
        <v>15.378000000000002</v>
      </c>
      <c r="F981" s="130" t="s">
        <v>561</v>
      </c>
      <c r="G981" s="169" t="s">
        <v>137</v>
      </c>
      <c r="H981" s="130">
        <f t="shared" si="1"/>
        <v>16.9158</v>
      </c>
    </row>
    <row r="982" ht="15.75" customHeight="1">
      <c r="A982" s="130" t="s">
        <v>1785</v>
      </c>
      <c r="B982" s="130" t="s">
        <v>1786</v>
      </c>
      <c r="C982" s="130">
        <v>1.0</v>
      </c>
      <c r="D982" s="71">
        <v>15.378000000000002</v>
      </c>
      <c r="F982" s="130" t="s">
        <v>561</v>
      </c>
      <c r="G982" s="169" t="s">
        <v>137</v>
      </c>
      <c r="H982" s="130">
        <f t="shared" si="1"/>
        <v>16.9158</v>
      </c>
    </row>
    <row r="983" ht="15.75" customHeight="1">
      <c r="A983" s="130" t="s">
        <v>1787</v>
      </c>
      <c r="B983" s="130" t="s">
        <v>1788</v>
      </c>
      <c r="C983" s="130">
        <v>1.0</v>
      </c>
      <c r="D983" s="71">
        <v>15.378000000000002</v>
      </c>
      <c r="F983" s="130" t="s">
        <v>561</v>
      </c>
      <c r="G983" s="169" t="s">
        <v>137</v>
      </c>
      <c r="H983" s="130">
        <f t="shared" si="1"/>
        <v>16.9158</v>
      </c>
    </row>
    <row r="984" ht="15.75" customHeight="1">
      <c r="A984" s="130" t="s">
        <v>1789</v>
      </c>
      <c r="B984" s="130" t="s">
        <v>1790</v>
      </c>
      <c r="C984" s="130">
        <v>1.0</v>
      </c>
      <c r="D984" s="71">
        <v>15.378000000000002</v>
      </c>
      <c r="F984" s="130" t="s">
        <v>561</v>
      </c>
      <c r="G984" s="169" t="s">
        <v>137</v>
      </c>
      <c r="H984" s="130">
        <f t="shared" si="1"/>
        <v>16.9158</v>
      </c>
    </row>
    <row r="985" ht="15.75" customHeight="1">
      <c r="A985" s="130" t="s">
        <v>1791</v>
      </c>
      <c r="B985" s="130" t="s">
        <v>1792</v>
      </c>
      <c r="C985" s="130">
        <v>1.0</v>
      </c>
      <c r="D985" s="71">
        <v>15.378000000000002</v>
      </c>
      <c r="F985" s="130" t="s">
        <v>561</v>
      </c>
      <c r="G985" s="169" t="s">
        <v>137</v>
      </c>
      <c r="H985" s="130">
        <f t="shared" si="1"/>
        <v>16.9158</v>
      </c>
    </row>
    <row r="986" ht="15.75" customHeight="1">
      <c r="A986" s="130" t="s">
        <v>1793</v>
      </c>
      <c r="B986" s="130" t="s">
        <v>1794</v>
      </c>
      <c r="C986" s="130">
        <v>1.0</v>
      </c>
      <c r="D986" s="71">
        <v>15.378000000000002</v>
      </c>
      <c r="F986" s="130" t="s">
        <v>561</v>
      </c>
      <c r="G986" s="169" t="s">
        <v>137</v>
      </c>
      <c r="H986" s="130">
        <f t="shared" si="1"/>
        <v>16.9158</v>
      </c>
    </row>
    <row r="987" ht="15.75" customHeight="1">
      <c r="A987" s="130" t="s">
        <v>1795</v>
      </c>
      <c r="B987" s="130" t="s">
        <v>1449</v>
      </c>
      <c r="C987" s="130">
        <v>1.0</v>
      </c>
      <c r="D987" s="71">
        <v>15.378000000000002</v>
      </c>
      <c r="F987" s="130" t="s">
        <v>561</v>
      </c>
      <c r="G987" s="169" t="s">
        <v>137</v>
      </c>
      <c r="H987" s="130">
        <f t="shared" si="1"/>
        <v>16.9158</v>
      </c>
    </row>
    <row r="988" ht="15.75" customHeight="1">
      <c r="A988" s="130" t="s">
        <v>1796</v>
      </c>
      <c r="B988" s="130" t="s">
        <v>1465</v>
      </c>
      <c r="C988" s="130">
        <v>1.0</v>
      </c>
      <c r="D988" s="71">
        <v>15.378000000000002</v>
      </c>
      <c r="F988" s="130" t="s">
        <v>561</v>
      </c>
      <c r="G988" s="169" t="s">
        <v>137</v>
      </c>
      <c r="H988" s="130">
        <f t="shared" si="1"/>
        <v>16.9158</v>
      </c>
    </row>
    <row r="989" ht="15.75" customHeight="1">
      <c r="A989" s="130" t="s">
        <v>1797</v>
      </c>
      <c r="B989" s="130" t="s">
        <v>1798</v>
      </c>
      <c r="C989" s="130">
        <v>1.0</v>
      </c>
      <c r="D989" s="71">
        <v>15.378000000000002</v>
      </c>
      <c r="F989" s="130" t="s">
        <v>561</v>
      </c>
      <c r="G989" s="169" t="s">
        <v>137</v>
      </c>
      <c r="H989" s="130">
        <f t="shared" si="1"/>
        <v>16.9158</v>
      </c>
    </row>
    <row r="990" ht="15.75" customHeight="1">
      <c r="A990" s="130" t="s">
        <v>1799</v>
      </c>
      <c r="B990" s="130" t="s">
        <v>1249</v>
      </c>
      <c r="C990" s="130">
        <v>1.0</v>
      </c>
      <c r="D990" s="71">
        <v>15.378000000000002</v>
      </c>
      <c r="F990" s="130" t="s">
        <v>561</v>
      </c>
      <c r="G990" s="169" t="s">
        <v>137</v>
      </c>
      <c r="H990" s="130">
        <f t="shared" si="1"/>
        <v>16.9158</v>
      </c>
    </row>
    <row r="991" ht="15.75" customHeight="1">
      <c r="A991" s="130" t="s">
        <v>1800</v>
      </c>
      <c r="B991" s="130" t="s">
        <v>1801</v>
      </c>
      <c r="C991" s="130">
        <v>1.0</v>
      </c>
      <c r="D991" s="71">
        <v>15.378000000000002</v>
      </c>
      <c r="F991" s="130" t="s">
        <v>561</v>
      </c>
      <c r="G991" s="169" t="s">
        <v>137</v>
      </c>
      <c r="H991" s="130">
        <f t="shared" si="1"/>
        <v>16.9158</v>
      </c>
    </row>
    <row r="992" ht="15.75" customHeight="1">
      <c r="A992" s="130" t="s">
        <v>1802</v>
      </c>
      <c r="B992" s="130" t="s">
        <v>1803</v>
      </c>
      <c r="C992" s="130">
        <v>1.0</v>
      </c>
      <c r="D992" s="71">
        <v>15.378000000000002</v>
      </c>
      <c r="F992" s="130" t="s">
        <v>561</v>
      </c>
      <c r="G992" s="169" t="s">
        <v>137</v>
      </c>
      <c r="H992" s="130">
        <f t="shared" si="1"/>
        <v>16.9158</v>
      </c>
    </row>
    <row r="993" ht="15.75" customHeight="1">
      <c r="A993" s="130" t="s">
        <v>1804</v>
      </c>
      <c r="B993" s="130" t="s">
        <v>1489</v>
      </c>
      <c r="C993" s="130">
        <v>1.0</v>
      </c>
      <c r="D993" s="71">
        <v>15.378000000000002</v>
      </c>
      <c r="F993" s="130" t="s">
        <v>561</v>
      </c>
      <c r="G993" s="169" t="s">
        <v>137</v>
      </c>
      <c r="H993" s="130">
        <f t="shared" si="1"/>
        <v>16.9158</v>
      </c>
    </row>
    <row r="994" ht="15.75" customHeight="1">
      <c r="A994" s="130" t="s">
        <v>1805</v>
      </c>
      <c r="B994" s="130" t="s">
        <v>1806</v>
      </c>
      <c r="C994" s="130">
        <v>1.0</v>
      </c>
      <c r="D994" s="71">
        <v>15.378000000000002</v>
      </c>
      <c r="F994" s="130" t="s">
        <v>561</v>
      </c>
      <c r="G994" s="169" t="s">
        <v>137</v>
      </c>
      <c r="H994" s="130">
        <f t="shared" si="1"/>
        <v>16.9158</v>
      </c>
    </row>
    <row r="995" ht="15.75" customHeight="1">
      <c r="A995" s="130" t="s">
        <v>1807</v>
      </c>
      <c r="B995" s="130" t="s">
        <v>1808</v>
      </c>
      <c r="C995" s="130">
        <v>1.0</v>
      </c>
      <c r="D995" s="71">
        <v>15.378000000000002</v>
      </c>
      <c r="F995" s="130" t="s">
        <v>561</v>
      </c>
      <c r="G995" s="169" t="s">
        <v>137</v>
      </c>
      <c r="H995" s="130">
        <f t="shared" si="1"/>
        <v>16.9158</v>
      </c>
    </row>
    <row r="996" ht="15.75" customHeight="1">
      <c r="A996" s="130" t="s">
        <v>1809</v>
      </c>
      <c r="B996" s="130" t="s">
        <v>1810</v>
      </c>
      <c r="C996" s="130">
        <v>1.0</v>
      </c>
      <c r="D996" s="71">
        <v>15.378000000000002</v>
      </c>
      <c r="F996" s="130" t="s">
        <v>561</v>
      </c>
      <c r="G996" s="169" t="s">
        <v>137</v>
      </c>
      <c r="H996" s="130">
        <f t="shared" si="1"/>
        <v>16.9158</v>
      </c>
    </row>
    <row r="997" ht="15.75" customHeight="1">
      <c r="A997" s="130" t="s">
        <v>1811</v>
      </c>
      <c r="B997" s="130" t="s">
        <v>1812</v>
      </c>
      <c r="C997" s="130">
        <v>1.0</v>
      </c>
      <c r="D997" s="71">
        <v>15.378000000000002</v>
      </c>
      <c r="F997" s="130" t="s">
        <v>561</v>
      </c>
      <c r="G997" s="169" t="s">
        <v>137</v>
      </c>
      <c r="H997" s="130">
        <f t="shared" si="1"/>
        <v>16.9158</v>
      </c>
    </row>
    <row r="998" ht="15.75" customHeight="1">
      <c r="A998" s="130" t="s">
        <v>1813</v>
      </c>
      <c r="B998" s="130" t="s">
        <v>1814</v>
      </c>
      <c r="C998" s="130">
        <v>1.0</v>
      </c>
      <c r="D998" s="71">
        <v>15.378000000000002</v>
      </c>
      <c r="F998" s="130" t="s">
        <v>561</v>
      </c>
      <c r="G998" s="169" t="s">
        <v>137</v>
      </c>
      <c r="H998" s="130">
        <f t="shared" si="1"/>
        <v>16.9158</v>
      </c>
    </row>
    <row r="999" ht="15.75" customHeight="1">
      <c r="A999" s="130" t="s">
        <v>1815</v>
      </c>
      <c r="B999" s="130" t="s">
        <v>1816</v>
      </c>
      <c r="C999" s="130">
        <v>1.0</v>
      </c>
      <c r="D999" s="71">
        <v>15.378000000000002</v>
      </c>
      <c r="F999" s="130" t="s">
        <v>561</v>
      </c>
      <c r="G999" s="169" t="s">
        <v>137</v>
      </c>
      <c r="H999" s="130">
        <f t="shared" si="1"/>
        <v>16.9158</v>
      </c>
    </row>
    <row r="1000" ht="15.75" customHeight="1">
      <c r="A1000" s="130" t="s">
        <v>1817</v>
      </c>
      <c r="B1000" s="130" t="s">
        <v>1818</v>
      </c>
      <c r="C1000" s="130">
        <v>1.0</v>
      </c>
      <c r="D1000" s="71">
        <v>15.378000000000002</v>
      </c>
      <c r="F1000" s="130" t="s">
        <v>561</v>
      </c>
      <c r="G1000" s="169" t="s">
        <v>137</v>
      </c>
      <c r="H1000" s="130">
        <f t="shared" si="1"/>
        <v>16.9158</v>
      </c>
    </row>
    <row r="1001" ht="15.75" customHeight="1">
      <c r="A1001" s="130" t="s">
        <v>1819</v>
      </c>
      <c r="B1001" s="130" t="s">
        <v>1820</v>
      </c>
      <c r="C1001" s="130">
        <v>1.0</v>
      </c>
      <c r="D1001" s="71">
        <v>15.378000000000002</v>
      </c>
      <c r="F1001" s="130" t="s">
        <v>561</v>
      </c>
      <c r="G1001" s="169" t="s">
        <v>137</v>
      </c>
      <c r="H1001" s="130">
        <f t="shared" si="1"/>
        <v>16.9158</v>
      </c>
    </row>
    <row r="1002" ht="15.75" customHeight="1">
      <c r="A1002" s="130" t="s">
        <v>1821</v>
      </c>
      <c r="B1002" s="130" t="s">
        <v>1822</v>
      </c>
      <c r="C1002" s="130">
        <v>1.0</v>
      </c>
      <c r="D1002" s="71">
        <v>15.378000000000002</v>
      </c>
      <c r="F1002" s="130" t="s">
        <v>561</v>
      </c>
      <c r="G1002" s="169" t="s">
        <v>137</v>
      </c>
      <c r="H1002" s="130">
        <f t="shared" si="1"/>
        <v>16.9158</v>
      </c>
    </row>
    <row r="1003" ht="15.75" customHeight="1">
      <c r="A1003" s="130" t="s">
        <v>1823</v>
      </c>
      <c r="B1003" s="130" t="s">
        <v>922</v>
      </c>
      <c r="C1003" s="130">
        <v>1.0</v>
      </c>
      <c r="D1003" s="71">
        <v>15.378000000000002</v>
      </c>
      <c r="F1003" s="130" t="s">
        <v>561</v>
      </c>
      <c r="G1003" s="169" t="s">
        <v>137</v>
      </c>
      <c r="H1003" s="130">
        <f t="shared" si="1"/>
        <v>16.9158</v>
      </c>
    </row>
    <row r="1004" ht="15.75" customHeight="1">
      <c r="A1004" s="130" t="s">
        <v>1824</v>
      </c>
      <c r="B1004" s="130" t="s">
        <v>1825</v>
      </c>
      <c r="C1004" s="130">
        <v>1.0</v>
      </c>
      <c r="D1004" s="71">
        <v>15.378000000000002</v>
      </c>
      <c r="F1004" s="130" t="s">
        <v>561</v>
      </c>
      <c r="G1004" s="169" t="s">
        <v>137</v>
      </c>
      <c r="H1004" s="130">
        <f t="shared" si="1"/>
        <v>16.9158</v>
      </c>
    </row>
    <row r="1005" ht="15.75" customHeight="1">
      <c r="A1005" s="130" t="s">
        <v>1826</v>
      </c>
      <c r="B1005" s="130" t="s">
        <v>1827</v>
      </c>
      <c r="C1005" s="130">
        <v>1.0</v>
      </c>
      <c r="D1005" s="71">
        <v>15.378000000000002</v>
      </c>
      <c r="F1005" s="130" t="s">
        <v>561</v>
      </c>
      <c r="G1005" s="169" t="s">
        <v>137</v>
      </c>
      <c r="H1005" s="130">
        <f t="shared" si="1"/>
        <v>16.9158</v>
      </c>
    </row>
    <row r="1006" ht="15.75" customHeight="1">
      <c r="A1006" s="130" t="s">
        <v>1828</v>
      </c>
      <c r="B1006" s="130" t="s">
        <v>1236</v>
      </c>
      <c r="C1006" s="130">
        <v>1.0</v>
      </c>
      <c r="D1006" s="71">
        <v>15.378000000000002</v>
      </c>
      <c r="F1006" s="130" t="s">
        <v>561</v>
      </c>
      <c r="G1006" s="169" t="s">
        <v>137</v>
      </c>
      <c r="H1006" s="130">
        <f t="shared" si="1"/>
        <v>16.9158</v>
      </c>
    </row>
    <row r="1007" ht="15.75" customHeight="1">
      <c r="A1007" s="130" t="s">
        <v>1829</v>
      </c>
      <c r="B1007" s="130" t="s">
        <v>1830</v>
      </c>
      <c r="C1007" s="130">
        <v>1.0</v>
      </c>
      <c r="D1007" s="71">
        <v>15.378000000000002</v>
      </c>
      <c r="F1007" s="130" t="s">
        <v>561</v>
      </c>
      <c r="G1007" s="169" t="s">
        <v>137</v>
      </c>
      <c r="H1007" s="130">
        <f t="shared" si="1"/>
        <v>16.9158</v>
      </c>
    </row>
    <row r="1008" ht="15.75" customHeight="1">
      <c r="A1008" s="130" t="s">
        <v>1831</v>
      </c>
      <c r="B1008" s="130" t="s">
        <v>1832</v>
      </c>
      <c r="C1008" s="130">
        <v>1.0</v>
      </c>
      <c r="D1008" s="71">
        <v>15.378000000000002</v>
      </c>
      <c r="F1008" s="130" t="s">
        <v>561</v>
      </c>
      <c r="G1008" s="169" t="s">
        <v>137</v>
      </c>
      <c r="H1008" s="130">
        <f t="shared" si="1"/>
        <v>16.9158</v>
      </c>
    </row>
    <row r="1009" ht="15.75" customHeight="1">
      <c r="A1009" s="130" t="s">
        <v>1833</v>
      </c>
      <c r="B1009" s="130" t="s">
        <v>1834</v>
      </c>
      <c r="C1009" s="130">
        <v>1.0</v>
      </c>
      <c r="D1009" s="71">
        <v>15.378000000000002</v>
      </c>
      <c r="F1009" s="130" t="s">
        <v>561</v>
      </c>
      <c r="G1009" s="169" t="s">
        <v>137</v>
      </c>
      <c r="H1009" s="130">
        <f t="shared" si="1"/>
        <v>16.9158</v>
      </c>
    </row>
    <row r="1010" ht="15.75" customHeight="1">
      <c r="A1010" s="130" t="s">
        <v>1835</v>
      </c>
      <c r="B1010" s="130" t="s">
        <v>1583</v>
      </c>
      <c r="C1010" s="130">
        <v>1.0</v>
      </c>
      <c r="D1010" s="71">
        <v>15.378000000000002</v>
      </c>
      <c r="F1010" s="130" t="s">
        <v>561</v>
      </c>
      <c r="G1010" s="169" t="s">
        <v>137</v>
      </c>
      <c r="H1010" s="130">
        <f t="shared" si="1"/>
        <v>16.9158</v>
      </c>
    </row>
    <row r="1011" ht="15.75" customHeight="1">
      <c r="A1011" s="130" t="s">
        <v>1836</v>
      </c>
      <c r="B1011" s="130" t="s">
        <v>1837</v>
      </c>
      <c r="C1011" s="130">
        <v>1.0</v>
      </c>
      <c r="D1011" s="71">
        <v>15.378000000000002</v>
      </c>
      <c r="F1011" s="130" t="s">
        <v>561</v>
      </c>
      <c r="G1011" s="169" t="s">
        <v>137</v>
      </c>
      <c r="H1011" s="130">
        <f t="shared" si="1"/>
        <v>16.9158</v>
      </c>
    </row>
    <row r="1012" ht="15.75" customHeight="1">
      <c r="A1012" s="130" t="s">
        <v>1838</v>
      </c>
      <c r="B1012" s="130" t="s">
        <v>1839</v>
      </c>
      <c r="C1012" s="130">
        <v>1.0</v>
      </c>
      <c r="D1012" s="71">
        <v>15.378000000000002</v>
      </c>
      <c r="F1012" s="130" t="s">
        <v>561</v>
      </c>
      <c r="G1012" s="169" t="s">
        <v>137</v>
      </c>
      <c r="H1012" s="130">
        <f t="shared" si="1"/>
        <v>16.9158</v>
      </c>
    </row>
    <row r="1013" ht="15.75" customHeight="1">
      <c r="A1013" s="130" t="s">
        <v>1840</v>
      </c>
      <c r="B1013" s="130" t="s">
        <v>1841</v>
      </c>
      <c r="C1013" s="130">
        <v>1.0</v>
      </c>
      <c r="D1013" s="71">
        <v>15.378000000000002</v>
      </c>
      <c r="F1013" s="130" t="s">
        <v>561</v>
      </c>
      <c r="G1013" s="169" t="s">
        <v>137</v>
      </c>
      <c r="H1013" s="130">
        <f t="shared" si="1"/>
        <v>16.9158</v>
      </c>
    </row>
    <row r="1014" ht="15.75" customHeight="1">
      <c r="A1014" s="130" t="s">
        <v>1842</v>
      </c>
      <c r="B1014" s="130" t="s">
        <v>1843</v>
      </c>
      <c r="C1014" s="130">
        <v>1.0</v>
      </c>
      <c r="D1014" s="71">
        <v>15.378000000000002</v>
      </c>
      <c r="F1014" s="130" t="s">
        <v>561</v>
      </c>
      <c r="G1014" s="169" t="s">
        <v>137</v>
      </c>
      <c r="H1014" s="130">
        <f t="shared" si="1"/>
        <v>16.9158</v>
      </c>
    </row>
    <row r="1015" ht="15.75" customHeight="1">
      <c r="A1015" s="130" t="s">
        <v>1844</v>
      </c>
      <c r="B1015" s="130" t="s">
        <v>1232</v>
      </c>
      <c r="C1015" s="130">
        <v>1.0</v>
      </c>
      <c r="D1015" s="71">
        <v>15.378000000000002</v>
      </c>
      <c r="F1015" s="130" t="s">
        <v>561</v>
      </c>
      <c r="G1015" s="169" t="s">
        <v>137</v>
      </c>
      <c r="H1015" s="130">
        <f t="shared" si="1"/>
        <v>16.9158</v>
      </c>
    </row>
    <row r="1016" ht="15.75" customHeight="1">
      <c r="A1016" s="130" t="s">
        <v>1845</v>
      </c>
      <c r="B1016" s="130" t="s">
        <v>1846</v>
      </c>
      <c r="C1016" s="130">
        <v>1.0</v>
      </c>
      <c r="D1016" s="71">
        <v>15.378000000000002</v>
      </c>
      <c r="F1016" s="130" t="s">
        <v>561</v>
      </c>
      <c r="G1016" s="169" t="s">
        <v>137</v>
      </c>
      <c r="H1016" s="130">
        <f t="shared" si="1"/>
        <v>16.9158</v>
      </c>
    </row>
    <row r="1017" ht="15.75" customHeight="1">
      <c r="A1017" s="130" t="s">
        <v>1847</v>
      </c>
      <c r="B1017" s="130" t="s">
        <v>1848</v>
      </c>
      <c r="C1017" s="130">
        <v>1.0</v>
      </c>
      <c r="D1017" s="71">
        <v>15.378000000000002</v>
      </c>
      <c r="F1017" s="130" t="s">
        <v>561</v>
      </c>
      <c r="G1017" s="169" t="s">
        <v>137</v>
      </c>
      <c r="H1017" s="130">
        <f t="shared" si="1"/>
        <v>16.9158</v>
      </c>
    </row>
    <row r="1018" ht="15.75" customHeight="1">
      <c r="A1018" s="130" t="s">
        <v>1849</v>
      </c>
      <c r="B1018" s="130" t="s">
        <v>1850</v>
      </c>
      <c r="C1018" s="130">
        <v>1.0</v>
      </c>
      <c r="D1018" s="71">
        <v>15.378000000000002</v>
      </c>
      <c r="F1018" s="130" t="s">
        <v>561</v>
      </c>
      <c r="G1018" s="169" t="s">
        <v>137</v>
      </c>
      <c r="H1018" s="130">
        <f t="shared" si="1"/>
        <v>16.9158</v>
      </c>
    </row>
    <row r="1019" ht="15.75" customHeight="1">
      <c r="A1019" s="130" t="s">
        <v>1851</v>
      </c>
      <c r="B1019" s="130" t="s">
        <v>1852</v>
      </c>
      <c r="C1019" s="130">
        <v>1.0</v>
      </c>
      <c r="D1019" s="71">
        <v>15.378000000000002</v>
      </c>
      <c r="F1019" s="130" t="s">
        <v>561</v>
      </c>
      <c r="G1019" s="169" t="s">
        <v>137</v>
      </c>
      <c r="H1019" s="130">
        <f t="shared" si="1"/>
        <v>16.9158</v>
      </c>
    </row>
    <row r="1020" ht="15.75" customHeight="1">
      <c r="A1020" s="130" t="s">
        <v>1853</v>
      </c>
      <c r="B1020" s="130" t="s">
        <v>1589</v>
      </c>
      <c r="C1020" s="130">
        <v>1.0</v>
      </c>
      <c r="D1020" s="71">
        <v>15.378000000000002</v>
      </c>
      <c r="F1020" s="130" t="s">
        <v>561</v>
      </c>
      <c r="G1020" s="169" t="s">
        <v>137</v>
      </c>
      <c r="H1020" s="130">
        <f t="shared" si="1"/>
        <v>16.9158</v>
      </c>
    </row>
    <row r="1021" ht="15.75" customHeight="1">
      <c r="A1021" s="130" t="s">
        <v>1854</v>
      </c>
      <c r="B1021" s="130" t="s">
        <v>1855</v>
      </c>
      <c r="C1021" s="130">
        <v>1.0</v>
      </c>
      <c r="D1021" s="71">
        <v>15.378000000000002</v>
      </c>
      <c r="F1021" s="130" t="s">
        <v>561</v>
      </c>
      <c r="G1021" s="169" t="s">
        <v>137</v>
      </c>
      <c r="H1021" s="130">
        <f t="shared" si="1"/>
        <v>16.9158</v>
      </c>
    </row>
    <row r="1022" ht="15.75" customHeight="1">
      <c r="A1022" s="130" t="s">
        <v>1856</v>
      </c>
      <c r="B1022" s="130" t="s">
        <v>1857</v>
      </c>
      <c r="C1022" s="130">
        <v>1.0</v>
      </c>
      <c r="D1022" s="71">
        <v>15.378000000000002</v>
      </c>
      <c r="F1022" s="130" t="s">
        <v>561</v>
      </c>
      <c r="G1022" s="169" t="s">
        <v>137</v>
      </c>
      <c r="H1022" s="130">
        <f t="shared" si="1"/>
        <v>16.9158</v>
      </c>
    </row>
    <row r="1023" ht="15.75" customHeight="1">
      <c r="A1023" s="130" t="s">
        <v>1858</v>
      </c>
      <c r="B1023" s="130" t="s">
        <v>1280</v>
      </c>
      <c r="C1023" s="130">
        <v>1.0</v>
      </c>
      <c r="D1023" s="71">
        <v>15.378000000000002</v>
      </c>
      <c r="F1023" s="130" t="s">
        <v>561</v>
      </c>
      <c r="G1023" s="169" t="s">
        <v>137</v>
      </c>
      <c r="H1023" s="130">
        <f t="shared" si="1"/>
        <v>16.9158</v>
      </c>
    </row>
    <row r="1024" ht="15.75" customHeight="1">
      <c r="A1024" s="130" t="s">
        <v>1859</v>
      </c>
      <c r="B1024" s="130" t="s">
        <v>1337</v>
      </c>
      <c r="C1024" s="130">
        <v>1.0</v>
      </c>
      <c r="D1024" s="71">
        <v>15.378000000000002</v>
      </c>
      <c r="F1024" s="130" t="s">
        <v>561</v>
      </c>
      <c r="G1024" s="169" t="s">
        <v>137</v>
      </c>
      <c r="H1024" s="130">
        <f t="shared" si="1"/>
        <v>16.9158</v>
      </c>
    </row>
    <row r="1025" ht="15.75" customHeight="1">
      <c r="A1025" s="130" t="s">
        <v>1860</v>
      </c>
      <c r="B1025" s="130" t="s">
        <v>1861</v>
      </c>
      <c r="C1025" s="130">
        <v>1.0</v>
      </c>
      <c r="D1025" s="71">
        <v>15.378000000000002</v>
      </c>
      <c r="F1025" s="130" t="s">
        <v>561</v>
      </c>
      <c r="G1025" s="169" t="s">
        <v>137</v>
      </c>
      <c r="H1025" s="130">
        <f t="shared" si="1"/>
        <v>16.9158</v>
      </c>
    </row>
    <row r="1026" ht="15.75" customHeight="1">
      <c r="A1026" s="130" t="s">
        <v>1862</v>
      </c>
      <c r="B1026" s="130" t="s">
        <v>1863</v>
      </c>
      <c r="C1026" s="130">
        <v>1.0</v>
      </c>
      <c r="D1026" s="71">
        <v>15.378000000000002</v>
      </c>
      <c r="F1026" s="130" t="s">
        <v>561</v>
      </c>
      <c r="G1026" s="169" t="s">
        <v>137</v>
      </c>
      <c r="H1026" s="130">
        <f t="shared" si="1"/>
        <v>16.9158</v>
      </c>
    </row>
    <row r="1027" ht="15.75" customHeight="1">
      <c r="A1027" s="130" t="s">
        <v>1864</v>
      </c>
      <c r="B1027" s="130" t="s">
        <v>1865</v>
      </c>
      <c r="C1027" s="130">
        <v>1.0</v>
      </c>
      <c r="D1027" s="71">
        <v>15.378000000000002</v>
      </c>
      <c r="F1027" s="130" t="s">
        <v>561</v>
      </c>
      <c r="G1027" s="169" t="s">
        <v>137</v>
      </c>
      <c r="H1027" s="130">
        <f t="shared" si="1"/>
        <v>16.9158</v>
      </c>
    </row>
    <row r="1028" ht="15.75" customHeight="1">
      <c r="A1028" s="130" t="s">
        <v>1866</v>
      </c>
      <c r="B1028" s="130" t="s">
        <v>1205</v>
      </c>
      <c r="C1028" s="130">
        <v>1.0</v>
      </c>
      <c r="D1028" s="71">
        <v>15.378000000000002</v>
      </c>
      <c r="F1028" s="130" t="s">
        <v>561</v>
      </c>
      <c r="G1028" s="169" t="s">
        <v>137</v>
      </c>
      <c r="H1028" s="130">
        <f t="shared" si="1"/>
        <v>16.9158</v>
      </c>
    </row>
    <row r="1029" ht="15.75" customHeight="1">
      <c r="A1029" s="130" t="s">
        <v>1867</v>
      </c>
      <c r="B1029" s="130" t="s">
        <v>959</v>
      </c>
      <c r="C1029" s="130">
        <v>1.0</v>
      </c>
      <c r="D1029" s="71">
        <v>15.378000000000002</v>
      </c>
      <c r="F1029" s="130" t="s">
        <v>561</v>
      </c>
      <c r="G1029" s="169" t="s">
        <v>137</v>
      </c>
      <c r="H1029" s="130">
        <f t="shared" si="1"/>
        <v>16.9158</v>
      </c>
    </row>
    <row r="1030" ht="15.75" customHeight="1">
      <c r="A1030" s="130" t="s">
        <v>1868</v>
      </c>
      <c r="B1030" s="130" t="s">
        <v>1869</v>
      </c>
      <c r="C1030" s="130">
        <v>1.0</v>
      </c>
      <c r="D1030" s="71">
        <v>15.378000000000002</v>
      </c>
      <c r="F1030" s="130" t="s">
        <v>561</v>
      </c>
      <c r="G1030" s="169" t="s">
        <v>137</v>
      </c>
      <c r="H1030" s="130">
        <f t="shared" si="1"/>
        <v>16.9158</v>
      </c>
    </row>
    <row r="1031" ht="15.75" customHeight="1">
      <c r="A1031" s="130" t="s">
        <v>1870</v>
      </c>
      <c r="B1031" s="130" t="s">
        <v>1871</v>
      </c>
      <c r="C1031" s="130">
        <v>1.0</v>
      </c>
      <c r="D1031" s="71">
        <v>15.378000000000002</v>
      </c>
      <c r="F1031" s="130" t="s">
        <v>561</v>
      </c>
      <c r="G1031" s="169" t="s">
        <v>137</v>
      </c>
      <c r="H1031" s="130">
        <f t="shared" si="1"/>
        <v>16.9158</v>
      </c>
    </row>
    <row r="1032" ht="15.75" customHeight="1">
      <c r="A1032" s="130" t="s">
        <v>1872</v>
      </c>
      <c r="B1032" s="130" t="s">
        <v>1873</v>
      </c>
      <c r="C1032" s="130">
        <v>1.0</v>
      </c>
      <c r="D1032" s="71">
        <v>15.378000000000002</v>
      </c>
      <c r="F1032" s="130" t="s">
        <v>561</v>
      </c>
      <c r="G1032" s="169" t="s">
        <v>137</v>
      </c>
      <c r="H1032" s="130">
        <f t="shared" si="1"/>
        <v>16.9158</v>
      </c>
    </row>
    <row r="1033" ht="15.75" customHeight="1">
      <c r="A1033" s="130" t="s">
        <v>1874</v>
      </c>
      <c r="B1033" s="130" t="s">
        <v>1875</v>
      </c>
      <c r="C1033" s="130">
        <v>1.0</v>
      </c>
      <c r="D1033" s="71">
        <v>15.378000000000002</v>
      </c>
      <c r="F1033" s="130" t="s">
        <v>561</v>
      </c>
      <c r="G1033" s="169" t="s">
        <v>137</v>
      </c>
      <c r="H1033" s="130">
        <f t="shared" si="1"/>
        <v>16.9158</v>
      </c>
    </row>
    <row r="1034" ht="15.75" customHeight="1">
      <c r="A1034" s="130" t="s">
        <v>1876</v>
      </c>
      <c r="B1034" s="130" t="s">
        <v>957</v>
      </c>
      <c r="C1034" s="130">
        <v>1.0</v>
      </c>
      <c r="D1034" s="71">
        <v>15.378000000000002</v>
      </c>
      <c r="F1034" s="130" t="s">
        <v>561</v>
      </c>
      <c r="G1034" s="169" t="s">
        <v>137</v>
      </c>
      <c r="H1034" s="130">
        <f t="shared" si="1"/>
        <v>16.9158</v>
      </c>
    </row>
    <row r="1035" ht="15.75" customHeight="1">
      <c r="A1035" s="130" t="s">
        <v>1877</v>
      </c>
      <c r="B1035" s="130" t="s">
        <v>916</v>
      </c>
      <c r="C1035" s="130">
        <v>1.0</v>
      </c>
      <c r="D1035" s="71">
        <v>15.378000000000002</v>
      </c>
      <c r="F1035" s="130" t="s">
        <v>561</v>
      </c>
      <c r="G1035" s="169" t="s">
        <v>137</v>
      </c>
      <c r="H1035" s="130">
        <f t="shared" si="1"/>
        <v>16.9158</v>
      </c>
    </row>
    <row r="1036" ht="15.75" customHeight="1">
      <c r="A1036" s="130" t="s">
        <v>1878</v>
      </c>
      <c r="B1036" s="130" t="s">
        <v>1879</v>
      </c>
      <c r="C1036" s="130">
        <v>1.0</v>
      </c>
      <c r="D1036" s="71">
        <v>15.378000000000002</v>
      </c>
      <c r="F1036" s="130" t="s">
        <v>561</v>
      </c>
      <c r="G1036" s="169" t="s">
        <v>137</v>
      </c>
      <c r="H1036" s="130">
        <f t="shared" si="1"/>
        <v>16.9158</v>
      </c>
    </row>
    <row r="1037" ht="15.75" customHeight="1">
      <c r="A1037" s="130" t="s">
        <v>1880</v>
      </c>
      <c r="B1037" s="130" t="s">
        <v>1247</v>
      </c>
      <c r="C1037" s="130">
        <v>1.0</v>
      </c>
      <c r="D1037" s="71">
        <v>15.378000000000002</v>
      </c>
      <c r="F1037" s="130" t="s">
        <v>561</v>
      </c>
      <c r="G1037" s="169" t="s">
        <v>137</v>
      </c>
      <c r="H1037" s="130">
        <f t="shared" si="1"/>
        <v>16.9158</v>
      </c>
    </row>
    <row r="1038" ht="15.75" customHeight="1">
      <c r="A1038" s="130" t="s">
        <v>1881</v>
      </c>
      <c r="B1038" s="130" t="s">
        <v>1882</v>
      </c>
      <c r="C1038" s="130">
        <v>1.0</v>
      </c>
      <c r="D1038" s="71">
        <v>15.378000000000002</v>
      </c>
      <c r="F1038" s="130" t="s">
        <v>561</v>
      </c>
      <c r="G1038" s="169" t="s">
        <v>137</v>
      </c>
      <c r="H1038" s="130">
        <f t="shared" si="1"/>
        <v>16.9158</v>
      </c>
    </row>
    <row r="1039" ht="15.75" customHeight="1">
      <c r="A1039" s="130" t="s">
        <v>1883</v>
      </c>
      <c r="B1039" s="130" t="s">
        <v>1210</v>
      </c>
      <c r="C1039" s="130">
        <v>1.0</v>
      </c>
      <c r="D1039" s="71">
        <v>15.378000000000002</v>
      </c>
      <c r="F1039" s="130" t="s">
        <v>561</v>
      </c>
      <c r="G1039" s="169" t="s">
        <v>137</v>
      </c>
      <c r="H1039" s="130">
        <f t="shared" si="1"/>
        <v>16.9158</v>
      </c>
    </row>
    <row r="1040" ht="15.75" customHeight="1">
      <c r="A1040" s="130" t="s">
        <v>1884</v>
      </c>
      <c r="B1040" s="130" t="s">
        <v>1885</v>
      </c>
      <c r="C1040" s="130">
        <v>1.0</v>
      </c>
      <c r="D1040" s="71">
        <v>15.378000000000002</v>
      </c>
      <c r="F1040" s="130" t="s">
        <v>561</v>
      </c>
      <c r="G1040" s="169" t="s">
        <v>137</v>
      </c>
      <c r="H1040" s="130">
        <f t="shared" si="1"/>
        <v>16.9158</v>
      </c>
    </row>
    <row r="1041" ht="15.75" customHeight="1">
      <c r="A1041" s="130" t="s">
        <v>1886</v>
      </c>
      <c r="B1041" s="130" t="s">
        <v>1887</v>
      </c>
      <c r="C1041" s="130">
        <v>1.0</v>
      </c>
      <c r="D1041" s="71">
        <v>15.378000000000002</v>
      </c>
      <c r="F1041" s="130" t="s">
        <v>561</v>
      </c>
      <c r="G1041" s="169" t="s">
        <v>137</v>
      </c>
      <c r="H1041" s="130">
        <f t="shared" si="1"/>
        <v>16.9158</v>
      </c>
    </row>
    <row r="1042" ht="15.75" customHeight="1">
      <c r="A1042" s="130" t="s">
        <v>1888</v>
      </c>
      <c r="B1042" s="130" t="s">
        <v>1889</v>
      </c>
      <c r="C1042" s="130">
        <v>1.0</v>
      </c>
      <c r="D1042" s="71">
        <v>15.378000000000002</v>
      </c>
      <c r="F1042" s="130" t="s">
        <v>561</v>
      </c>
      <c r="G1042" s="169" t="s">
        <v>137</v>
      </c>
      <c r="H1042" s="130">
        <f t="shared" si="1"/>
        <v>16.9158</v>
      </c>
    </row>
    <row r="1043" ht="15.75" customHeight="1">
      <c r="A1043" s="130" t="s">
        <v>1890</v>
      </c>
      <c r="B1043" s="130" t="s">
        <v>1891</v>
      </c>
      <c r="C1043" s="130">
        <v>1.0</v>
      </c>
      <c r="D1043" s="71">
        <v>15.378000000000002</v>
      </c>
      <c r="F1043" s="130" t="s">
        <v>561</v>
      </c>
      <c r="G1043" s="169" t="s">
        <v>137</v>
      </c>
      <c r="H1043" s="130">
        <f t="shared" si="1"/>
        <v>16.9158</v>
      </c>
    </row>
    <row r="1044" ht="15.75" customHeight="1">
      <c r="A1044" s="130" t="s">
        <v>1892</v>
      </c>
      <c r="B1044" s="130" t="s">
        <v>1893</v>
      </c>
      <c r="C1044" s="130">
        <v>1.0</v>
      </c>
      <c r="D1044" s="71">
        <v>15.378000000000002</v>
      </c>
      <c r="F1044" s="130" t="s">
        <v>561</v>
      </c>
      <c r="G1044" s="169" t="s">
        <v>137</v>
      </c>
      <c r="H1044" s="130">
        <f t="shared" si="1"/>
        <v>16.9158</v>
      </c>
    </row>
    <row r="1045" ht="15.75" customHeight="1">
      <c r="A1045" s="130" t="s">
        <v>1894</v>
      </c>
      <c r="B1045" s="130" t="s">
        <v>1272</v>
      </c>
      <c r="C1045" s="130">
        <v>1.0</v>
      </c>
      <c r="D1045" s="71">
        <v>15.378000000000002</v>
      </c>
      <c r="F1045" s="130" t="s">
        <v>561</v>
      </c>
      <c r="G1045" s="169" t="s">
        <v>137</v>
      </c>
      <c r="H1045" s="130">
        <f t="shared" si="1"/>
        <v>16.9158</v>
      </c>
    </row>
    <row r="1046" ht="15.75" customHeight="1">
      <c r="A1046" s="130" t="s">
        <v>1895</v>
      </c>
      <c r="B1046" s="130" t="s">
        <v>1278</v>
      </c>
      <c r="C1046" s="130">
        <v>1.0</v>
      </c>
      <c r="D1046" s="71">
        <v>15.378000000000002</v>
      </c>
      <c r="F1046" s="130" t="s">
        <v>561</v>
      </c>
      <c r="G1046" s="169" t="s">
        <v>137</v>
      </c>
      <c r="H1046" s="130">
        <f t="shared" si="1"/>
        <v>16.9158</v>
      </c>
    </row>
    <row r="1047" ht="15.75" customHeight="1">
      <c r="A1047" s="130" t="s">
        <v>1896</v>
      </c>
      <c r="B1047" s="130" t="s">
        <v>1729</v>
      </c>
      <c r="C1047" s="130">
        <v>1.0</v>
      </c>
      <c r="D1047" s="71">
        <v>33.346500000000006</v>
      </c>
      <c r="F1047" s="130" t="s">
        <v>561</v>
      </c>
      <c r="G1047" s="169" t="s">
        <v>137</v>
      </c>
      <c r="H1047" s="130">
        <f t="shared" si="1"/>
        <v>36.68115</v>
      </c>
    </row>
    <row r="1048" ht="15.75" customHeight="1">
      <c r="A1048" s="130" t="s">
        <v>1897</v>
      </c>
      <c r="B1048" s="130" t="s">
        <v>1711</v>
      </c>
      <c r="C1048" s="130">
        <v>1.0</v>
      </c>
      <c r="D1048" s="71">
        <v>33.346500000000006</v>
      </c>
      <c r="F1048" s="130" t="s">
        <v>561</v>
      </c>
      <c r="G1048" s="169" t="s">
        <v>137</v>
      </c>
      <c r="H1048" s="130">
        <f t="shared" si="1"/>
        <v>36.68115</v>
      </c>
    </row>
    <row r="1049" ht="15.75" customHeight="1">
      <c r="A1049" s="130" t="s">
        <v>1898</v>
      </c>
      <c r="B1049" s="130" t="s">
        <v>1725</v>
      </c>
      <c r="C1049" s="130">
        <v>1.0</v>
      </c>
      <c r="D1049" s="71">
        <v>33.346500000000006</v>
      </c>
      <c r="F1049" s="130" t="s">
        <v>561</v>
      </c>
      <c r="G1049" s="169" t="s">
        <v>137</v>
      </c>
      <c r="H1049" s="130">
        <f t="shared" si="1"/>
        <v>36.68115</v>
      </c>
    </row>
    <row r="1050" ht="15.75" customHeight="1">
      <c r="A1050" s="130" t="s">
        <v>1899</v>
      </c>
      <c r="B1050" s="130" t="s">
        <v>1361</v>
      </c>
      <c r="C1050" s="130">
        <v>1.0</v>
      </c>
      <c r="D1050" s="71">
        <v>33.346500000000006</v>
      </c>
      <c r="F1050" s="130" t="s">
        <v>561</v>
      </c>
      <c r="G1050" s="169" t="s">
        <v>137</v>
      </c>
      <c r="H1050" s="130">
        <f t="shared" si="1"/>
        <v>36.68115</v>
      </c>
    </row>
    <row r="1051" ht="15.75" customHeight="1">
      <c r="A1051" s="130" t="s">
        <v>1900</v>
      </c>
      <c r="B1051" s="130" t="s">
        <v>1732</v>
      </c>
      <c r="C1051" s="130">
        <v>1.0</v>
      </c>
      <c r="D1051" s="71">
        <v>33.346500000000006</v>
      </c>
      <c r="F1051" s="130" t="s">
        <v>561</v>
      </c>
      <c r="G1051" s="169" t="s">
        <v>137</v>
      </c>
      <c r="H1051" s="130">
        <f t="shared" si="1"/>
        <v>36.68115</v>
      </c>
    </row>
    <row r="1052" ht="15.75" customHeight="1">
      <c r="A1052" s="130" t="s">
        <v>1901</v>
      </c>
      <c r="B1052" s="130" t="s">
        <v>1738</v>
      </c>
      <c r="C1052" s="130">
        <v>1.0</v>
      </c>
      <c r="D1052" s="71">
        <v>33.346500000000006</v>
      </c>
      <c r="F1052" s="130" t="s">
        <v>561</v>
      </c>
      <c r="G1052" s="169" t="s">
        <v>137</v>
      </c>
      <c r="H1052" s="130">
        <f t="shared" si="1"/>
        <v>36.68115</v>
      </c>
    </row>
    <row r="1053" ht="15.75" customHeight="1">
      <c r="A1053" s="130" t="s">
        <v>1902</v>
      </c>
      <c r="B1053" s="130" t="s">
        <v>1282</v>
      </c>
      <c r="C1053" s="130">
        <v>1.0</v>
      </c>
      <c r="D1053" s="71">
        <v>33.346500000000006</v>
      </c>
      <c r="F1053" s="130" t="s">
        <v>561</v>
      </c>
      <c r="G1053" s="169" t="s">
        <v>137</v>
      </c>
      <c r="H1053" s="130">
        <f t="shared" si="1"/>
        <v>36.68115</v>
      </c>
    </row>
    <row r="1054" ht="15.75" customHeight="1">
      <c r="A1054" s="130" t="s">
        <v>1903</v>
      </c>
      <c r="B1054" s="130" t="s">
        <v>1742</v>
      </c>
      <c r="C1054" s="130">
        <v>1.0</v>
      </c>
      <c r="D1054" s="71">
        <v>33.346500000000006</v>
      </c>
      <c r="F1054" s="130" t="s">
        <v>561</v>
      </c>
      <c r="G1054" s="169" t="s">
        <v>137</v>
      </c>
      <c r="H1054" s="130">
        <f t="shared" si="1"/>
        <v>36.68115</v>
      </c>
    </row>
    <row r="1055" ht="15.75" customHeight="1">
      <c r="A1055" s="130" t="s">
        <v>1904</v>
      </c>
      <c r="B1055" s="130" t="s">
        <v>1744</v>
      </c>
      <c r="C1055" s="130">
        <v>1.0</v>
      </c>
      <c r="D1055" s="71">
        <v>33.346500000000006</v>
      </c>
      <c r="F1055" s="130" t="s">
        <v>561</v>
      </c>
      <c r="G1055" s="169" t="s">
        <v>137</v>
      </c>
      <c r="H1055" s="130">
        <f t="shared" si="1"/>
        <v>36.68115</v>
      </c>
    </row>
    <row r="1056" ht="15.75" customHeight="1">
      <c r="A1056" s="130" t="s">
        <v>1905</v>
      </c>
      <c r="B1056" s="130" t="s">
        <v>817</v>
      </c>
      <c r="C1056" s="130">
        <v>1.0</v>
      </c>
      <c r="D1056" s="71">
        <v>33.346500000000006</v>
      </c>
      <c r="F1056" s="130" t="s">
        <v>561</v>
      </c>
      <c r="G1056" s="169" t="s">
        <v>137</v>
      </c>
      <c r="H1056" s="130">
        <f t="shared" si="1"/>
        <v>36.68115</v>
      </c>
    </row>
    <row r="1057" ht="15.75" customHeight="1">
      <c r="A1057" s="130" t="s">
        <v>1906</v>
      </c>
      <c r="B1057" s="130" t="s">
        <v>1750</v>
      </c>
      <c r="C1057" s="130">
        <v>1.0</v>
      </c>
      <c r="D1057" s="71">
        <v>33.346500000000006</v>
      </c>
      <c r="F1057" s="130" t="s">
        <v>561</v>
      </c>
      <c r="G1057" s="169" t="s">
        <v>137</v>
      </c>
      <c r="H1057" s="130">
        <f t="shared" si="1"/>
        <v>36.68115</v>
      </c>
    </row>
    <row r="1058" ht="15.75" customHeight="1">
      <c r="A1058" s="130" t="s">
        <v>1907</v>
      </c>
      <c r="B1058" s="130" t="s">
        <v>1754</v>
      </c>
      <c r="C1058" s="130">
        <v>1.0</v>
      </c>
      <c r="D1058" s="71">
        <v>33.346500000000006</v>
      </c>
      <c r="F1058" s="130" t="s">
        <v>561</v>
      </c>
      <c r="G1058" s="169" t="s">
        <v>137</v>
      </c>
      <c r="H1058" s="130">
        <f t="shared" si="1"/>
        <v>36.68115</v>
      </c>
    </row>
    <row r="1059" ht="15.75" customHeight="1">
      <c r="A1059" s="130" t="s">
        <v>1908</v>
      </c>
      <c r="B1059" s="130" t="s">
        <v>1760</v>
      </c>
      <c r="C1059" s="130">
        <v>1.0</v>
      </c>
      <c r="D1059" s="71">
        <v>33.346500000000006</v>
      </c>
      <c r="F1059" s="130" t="s">
        <v>561</v>
      </c>
      <c r="G1059" s="169" t="s">
        <v>137</v>
      </c>
      <c r="H1059" s="130">
        <f t="shared" si="1"/>
        <v>36.68115</v>
      </c>
    </row>
    <row r="1060" ht="15.75" customHeight="1">
      <c r="A1060" s="130" t="s">
        <v>1909</v>
      </c>
      <c r="B1060" s="130" t="s">
        <v>1768</v>
      </c>
      <c r="C1060" s="130">
        <v>1.0</v>
      </c>
      <c r="D1060" s="71">
        <v>33.346500000000006</v>
      </c>
      <c r="F1060" s="130" t="s">
        <v>561</v>
      </c>
      <c r="G1060" s="169" t="s">
        <v>137</v>
      </c>
      <c r="H1060" s="130">
        <f t="shared" si="1"/>
        <v>36.68115</v>
      </c>
    </row>
    <row r="1061" ht="15.75" customHeight="1">
      <c r="A1061" s="130" t="s">
        <v>1910</v>
      </c>
      <c r="B1061" s="130" t="s">
        <v>1770</v>
      </c>
      <c r="C1061" s="130">
        <v>1.0</v>
      </c>
      <c r="D1061" s="71">
        <v>33.346500000000006</v>
      </c>
      <c r="F1061" s="130" t="s">
        <v>561</v>
      </c>
      <c r="G1061" s="169" t="s">
        <v>137</v>
      </c>
      <c r="H1061" s="130">
        <f t="shared" si="1"/>
        <v>36.68115</v>
      </c>
    </row>
    <row r="1062" ht="15.75" customHeight="1">
      <c r="A1062" s="130" t="s">
        <v>1911</v>
      </c>
      <c r="B1062" s="130" t="s">
        <v>1772</v>
      </c>
      <c r="C1062" s="130">
        <v>1.0</v>
      </c>
      <c r="D1062" s="71">
        <v>33.346500000000006</v>
      </c>
      <c r="F1062" s="130" t="s">
        <v>561</v>
      </c>
      <c r="G1062" s="169" t="s">
        <v>137</v>
      </c>
      <c r="H1062" s="130">
        <f t="shared" si="1"/>
        <v>36.68115</v>
      </c>
    </row>
    <row r="1063" ht="15.75" customHeight="1">
      <c r="A1063" s="130" t="s">
        <v>1912</v>
      </c>
      <c r="B1063" s="130" t="s">
        <v>1776</v>
      </c>
      <c r="C1063" s="130">
        <v>1.0</v>
      </c>
      <c r="D1063" s="71">
        <v>33.346500000000006</v>
      </c>
      <c r="F1063" s="130" t="s">
        <v>561</v>
      </c>
      <c r="G1063" s="169" t="s">
        <v>137</v>
      </c>
      <c r="H1063" s="130">
        <f t="shared" si="1"/>
        <v>36.68115</v>
      </c>
    </row>
    <row r="1064" ht="15.75" customHeight="1">
      <c r="A1064" s="130" t="s">
        <v>1913</v>
      </c>
      <c r="B1064" s="130" t="s">
        <v>1465</v>
      </c>
      <c r="C1064" s="130">
        <v>1.0</v>
      </c>
      <c r="D1064" s="71">
        <v>33.346500000000006</v>
      </c>
      <c r="F1064" s="130" t="s">
        <v>561</v>
      </c>
      <c r="G1064" s="169" t="s">
        <v>137</v>
      </c>
      <c r="H1064" s="130">
        <f t="shared" si="1"/>
        <v>36.68115</v>
      </c>
    </row>
    <row r="1065" ht="15.75" customHeight="1">
      <c r="A1065" s="130" t="s">
        <v>1914</v>
      </c>
      <c r="B1065" s="130" t="s">
        <v>1798</v>
      </c>
      <c r="C1065" s="130">
        <v>1.0</v>
      </c>
      <c r="D1065" s="71">
        <v>33.346500000000006</v>
      </c>
      <c r="F1065" s="130" t="s">
        <v>561</v>
      </c>
      <c r="G1065" s="169" t="s">
        <v>137</v>
      </c>
      <c r="H1065" s="130">
        <f t="shared" si="1"/>
        <v>36.68115</v>
      </c>
    </row>
    <row r="1066" ht="15.75" customHeight="1">
      <c r="A1066" s="130" t="s">
        <v>1915</v>
      </c>
      <c r="B1066" s="130" t="s">
        <v>1489</v>
      </c>
      <c r="C1066" s="130">
        <v>1.0</v>
      </c>
      <c r="D1066" s="71">
        <v>33.346500000000006</v>
      </c>
      <c r="F1066" s="130" t="s">
        <v>561</v>
      </c>
      <c r="G1066" s="169" t="s">
        <v>137</v>
      </c>
      <c r="H1066" s="130">
        <f t="shared" si="1"/>
        <v>36.68115</v>
      </c>
    </row>
    <row r="1067" ht="15.75" customHeight="1">
      <c r="A1067" s="130" t="s">
        <v>1916</v>
      </c>
      <c r="B1067" s="130" t="s">
        <v>1816</v>
      </c>
      <c r="C1067" s="130">
        <v>1.0</v>
      </c>
      <c r="D1067" s="71">
        <v>33.346500000000006</v>
      </c>
      <c r="F1067" s="130" t="s">
        <v>561</v>
      </c>
      <c r="G1067" s="169" t="s">
        <v>137</v>
      </c>
      <c r="H1067" s="130">
        <f t="shared" si="1"/>
        <v>36.68115</v>
      </c>
    </row>
    <row r="1068" ht="15.75" customHeight="1">
      <c r="A1068" s="130" t="s">
        <v>1917</v>
      </c>
      <c r="B1068" s="130" t="s">
        <v>1850</v>
      </c>
      <c r="C1068" s="130">
        <v>1.0</v>
      </c>
      <c r="D1068" s="71">
        <v>33.346500000000006</v>
      </c>
      <c r="F1068" s="130" t="s">
        <v>561</v>
      </c>
      <c r="G1068" s="169" t="s">
        <v>137</v>
      </c>
      <c r="H1068" s="130">
        <f t="shared" si="1"/>
        <v>36.68115</v>
      </c>
    </row>
    <row r="1069" ht="15.75" customHeight="1">
      <c r="A1069" s="130" t="s">
        <v>1918</v>
      </c>
      <c r="B1069" s="130" t="s">
        <v>1589</v>
      </c>
      <c r="C1069" s="130">
        <v>1.0</v>
      </c>
      <c r="D1069" s="71">
        <v>33.346500000000006</v>
      </c>
      <c r="F1069" s="130" t="s">
        <v>561</v>
      </c>
      <c r="G1069" s="169" t="s">
        <v>137</v>
      </c>
      <c r="H1069" s="130">
        <f t="shared" si="1"/>
        <v>36.68115</v>
      </c>
    </row>
    <row r="1070" ht="15.75" customHeight="1">
      <c r="A1070" s="130" t="s">
        <v>1919</v>
      </c>
      <c r="B1070" s="130" t="s">
        <v>1280</v>
      </c>
      <c r="C1070" s="130">
        <v>1.0</v>
      </c>
      <c r="D1070" s="71">
        <v>33.346500000000006</v>
      </c>
      <c r="F1070" s="130" t="s">
        <v>561</v>
      </c>
      <c r="G1070" s="169" t="s">
        <v>137</v>
      </c>
      <c r="H1070" s="130">
        <f t="shared" si="1"/>
        <v>36.68115</v>
      </c>
    </row>
    <row r="1071" ht="15.75" customHeight="1">
      <c r="A1071" s="130" t="s">
        <v>1920</v>
      </c>
      <c r="B1071" s="130" t="s">
        <v>1337</v>
      </c>
      <c r="C1071" s="130">
        <v>1.0</v>
      </c>
      <c r="D1071" s="71">
        <v>33.346500000000006</v>
      </c>
      <c r="F1071" s="130" t="s">
        <v>561</v>
      </c>
      <c r="G1071" s="169" t="s">
        <v>137</v>
      </c>
      <c r="H1071" s="130">
        <f t="shared" si="1"/>
        <v>36.68115</v>
      </c>
    </row>
    <row r="1072" ht="15.75" customHeight="1">
      <c r="A1072" s="130" t="s">
        <v>1921</v>
      </c>
      <c r="B1072" s="130" t="s">
        <v>1871</v>
      </c>
      <c r="C1072" s="130">
        <v>1.0</v>
      </c>
      <c r="D1072" s="71">
        <v>33.346500000000006</v>
      </c>
      <c r="F1072" s="130" t="s">
        <v>561</v>
      </c>
      <c r="G1072" s="169" t="s">
        <v>137</v>
      </c>
      <c r="H1072" s="130">
        <f t="shared" si="1"/>
        <v>36.68115</v>
      </c>
    </row>
    <row r="1073" ht="15.75" customHeight="1">
      <c r="A1073" s="130" t="s">
        <v>1922</v>
      </c>
      <c r="B1073" s="130" t="s">
        <v>1873</v>
      </c>
      <c r="C1073" s="130">
        <v>1.0</v>
      </c>
      <c r="D1073" s="71">
        <v>33.346500000000006</v>
      </c>
      <c r="F1073" s="130" t="s">
        <v>561</v>
      </c>
      <c r="G1073" s="169" t="s">
        <v>137</v>
      </c>
      <c r="H1073" s="130">
        <f t="shared" si="1"/>
        <v>36.68115</v>
      </c>
    </row>
    <row r="1074" ht="15.75" customHeight="1">
      <c r="A1074" s="130" t="s">
        <v>1923</v>
      </c>
      <c r="B1074" s="130" t="s">
        <v>1879</v>
      </c>
      <c r="C1074" s="130">
        <v>1.0</v>
      </c>
      <c r="D1074" s="71">
        <v>33.346500000000006</v>
      </c>
      <c r="F1074" s="130" t="s">
        <v>561</v>
      </c>
      <c r="G1074" s="169" t="s">
        <v>137</v>
      </c>
      <c r="H1074" s="130">
        <f t="shared" si="1"/>
        <v>36.68115</v>
      </c>
    </row>
    <row r="1075" ht="15.75" customHeight="1">
      <c r="A1075" s="130" t="s">
        <v>1924</v>
      </c>
      <c r="B1075" s="130" t="s">
        <v>1721</v>
      </c>
      <c r="C1075" s="130">
        <v>1.0</v>
      </c>
      <c r="D1075" s="71">
        <v>20.361</v>
      </c>
      <c r="F1075" s="130" t="s">
        <v>561</v>
      </c>
      <c r="G1075" s="169" t="s">
        <v>137</v>
      </c>
      <c r="H1075" s="130">
        <f t="shared" si="1"/>
        <v>22.3971</v>
      </c>
    </row>
    <row r="1076" ht="15.75" customHeight="1">
      <c r="A1076" s="130" t="s">
        <v>1925</v>
      </c>
      <c r="B1076" s="130" t="s">
        <v>1754</v>
      </c>
      <c r="C1076" s="130">
        <v>1.0</v>
      </c>
      <c r="D1076" s="71">
        <v>20.361</v>
      </c>
      <c r="F1076" s="130" t="s">
        <v>561</v>
      </c>
      <c r="G1076" s="169" t="s">
        <v>137</v>
      </c>
      <c r="H1076" s="130">
        <f t="shared" si="1"/>
        <v>22.3971</v>
      </c>
    </row>
    <row r="1077" ht="15.75" customHeight="1">
      <c r="A1077" s="130" t="s">
        <v>1926</v>
      </c>
      <c r="B1077" s="130" t="s">
        <v>1770</v>
      </c>
      <c r="C1077" s="130">
        <v>1.0</v>
      </c>
      <c r="D1077" s="71">
        <v>20.361</v>
      </c>
      <c r="F1077" s="130" t="s">
        <v>561</v>
      </c>
      <c r="G1077" s="169" t="s">
        <v>137</v>
      </c>
      <c r="H1077" s="130">
        <f t="shared" si="1"/>
        <v>22.3971</v>
      </c>
    </row>
    <row r="1078" ht="15.75" customHeight="1">
      <c r="A1078" s="130" t="s">
        <v>1927</v>
      </c>
      <c r="B1078" s="130" t="s">
        <v>1772</v>
      </c>
      <c r="C1078" s="130">
        <v>1.0</v>
      </c>
      <c r="D1078" s="71">
        <v>20.361</v>
      </c>
      <c r="F1078" s="130" t="s">
        <v>561</v>
      </c>
      <c r="G1078" s="169" t="s">
        <v>137</v>
      </c>
      <c r="H1078" s="130">
        <f t="shared" si="1"/>
        <v>22.3971</v>
      </c>
    </row>
    <row r="1079" ht="15.75" customHeight="1">
      <c r="A1079" s="130" t="s">
        <v>1928</v>
      </c>
      <c r="B1079" s="130" t="s">
        <v>1790</v>
      </c>
      <c r="C1079" s="130">
        <v>1.0</v>
      </c>
      <c r="D1079" s="71">
        <v>20.361</v>
      </c>
      <c r="F1079" s="130" t="s">
        <v>561</v>
      </c>
      <c r="G1079" s="169" t="s">
        <v>137</v>
      </c>
      <c r="H1079" s="130">
        <f t="shared" si="1"/>
        <v>22.3971</v>
      </c>
    </row>
    <row r="1080" ht="15.75" customHeight="1">
      <c r="A1080" s="130" t="s">
        <v>1929</v>
      </c>
      <c r="B1080" s="130" t="s">
        <v>1792</v>
      </c>
      <c r="C1080" s="130">
        <v>1.0</v>
      </c>
      <c r="D1080" s="71">
        <v>20.361</v>
      </c>
      <c r="F1080" s="130" t="s">
        <v>561</v>
      </c>
      <c r="G1080" s="169" t="s">
        <v>137</v>
      </c>
      <c r="H1080" s="130">
        <f t="shared" si="1"/>
        <v>22.3971</v>
      </c>
    </row>
    <row r="1081" ht="15.75" customHeight="1">
      <c r="A1081" s="130" t="s">
        <v>1930</v>
      </c>
      <c r="B1081" s="130" t="s">
        <v>1449</v>
      </c>
      <c r="C1081" s="130">
        <v>1.0</v>
      </c>
      <c r="D1081" s="71">
        <v>20.361</v>
      </c>
      <c r="F1081" s="130" t="s">
        <v>561</v>
      </c>
      <c r="G1081" s="169" t="s">
        <v>137</v>
      </c>
      <c r="H1081" s="130">
        <f t="shared" si="1"/>
        <v>22.3971</v>
      </c>
    </row>
    <row r="1082" ht="15.75" customHeight="1">
      <c r="A1082" s="130" t="s">
        <v>1931</v>
      </c>
      <c r="B1082" s="130" t="s">
        <v>1465</v>
      </c>
      <c r="C1082" s="130">
        <v>1.0</v>
      </c>
      <c r="D1082" s="71">
        <v>20.361</v>
      </c>
      <c r="F1082" s="130" t="s">
        <v>561</v>
      </c>
      <c r="G1082" s="169" t="s">
        <v>137</v>
      </c>
      <c r="H1082" s="130">
        <f t="shared" si="1"/>
        <v>22.3971</v>
      </c>
    </row>
    <row r="1083" ht="15.75" customHeight="1">
      <c r="A1083" s="130" t="s">
        <v>1932</v>
      </c>
      <c r="B1083" s="130" t="s">
        <v>1798</v>
      </c>
      <c r="C1083" s="130">
        <v>1.0</v>
      </c>
      <c r="D1083" s="71">
        <v>20.361</v>
      </c>
      <c r="F1083" s="130" t="s">
        <v>561</v>
      </c>
      <c r="G1083" s="169" t="s">
        <v>137</v>
      </c>
      <c r="H1083" s="130">
        <f t="shared" si="1"/>
        <v>22.3971</v>
      </c>
    </row>
    <row r="1084" ht="15.75" customHeight="1">
      <c r="A1084" s="130" t="s">
        <v>1933</v>
      </c>
      <c r="B1084" s="130" t="s">
        <v>1249</v>
      </c>
      <c r="C1084" s="130">
        <v>1.0</v>
      </c>
      <c r="D1084" s="71">
        <v>20.361</v>
      </c>
      <c r="F1084" s="130" t="s">
        <v>561</v>
      </c>
      <c r="G1084" s="169" t="s">
        <v>137</v>
      </c>
      <c r="H1084" s="130">
        <f t="shared" si="1"/>
        <v>22.3971</v>
      </c>
    </row>
    <row r="1085" ht="15.75" customHeight="1">
      <c r="A1085" s="130" t="s">
        <v>1934</v>
      </c>
      <c r="B1085" s="130" t="s">
        <v>1801</v>
      </c>
      <c r="C1085" s="130">
        <v>1.0</v>
      </c>
      <c r="D1085" s="71">
        <v>20.361</v>
      </c>
      <c r="F1085" s="130" t="s">
        <v>561</v>
      </c>
      <c r="G1085" s="169" t="s">
        <v>137</v>
      </c>
      <c r="H1085" s="130">
        <f t="shared" si="1"/>
        <v>22.3971</v>
      </c>
    </row>
    <row r="1086" ht="15.75" customHeight="1">
      <c r="A1086" s="130" t="s">
        <v>1935</v>
      </c>
      <c r="B1086" s="130" t="s">
        <v>1803</v>
      </c>
      <c r="C1086" s="130">
        <v>1.0</v>
      </c>
      <c r="D1086" s="71">
        <v>20.361</v>
      </c>
      <c r="F1086" s="130" t="s">
        <v>561</v>
      </c>
      <c r="G1086" s="169" t="s">
        <v>137</v>
      </c>
      <c r="H1086" s="130">
        <f t="shared" si="1"/>
        <v>22.3971</v>
      </c>
    </row>
    <row r="1087" ht="15.75" customHeight="1">
      <c r="A1087" s="130" t="s">
        <v>1936</v>
      </c>
      <c r="B1087" s="130" t="s">
        <v>1489</v>
      </c>
      <c r="C1087" s="130">
        <v>1.0</v>
      </c>
      <c r="D1087" s="71">
        <v>20.361</v>
      </c>
      <c r="F1087" s="130" t="s">
        <v>561</v>
      </c>
      <c r="G1087" s="169" t="s">
        <v>137</v>
      </c>
      <c r="H1087" s="130">
        <f t="shared" si="1"/>
        <v>22.3971</v>
      </c>
    </row>
    <row r="1088" ht="15.75" customHeight="1">
      <c r="A1088" s="130" t="s">
        <v>1937</v>
      </c>
      <c r="B1088" s="130" t="s">
        <v>1825</v>
      </c>
      <c r="C1088" s="130">
        <v>1.0</v>
      </c>
      <c r="D1088" s="71">
        <v>20.361</v>
      </c>
      <c r="F1088" s="130" t="s">
        <v>561</v>
      </c>
      <c r="G1088" s="169" t="s">
        <v>137</v>
      </c>
      <c r="H1088" s="130">
        <f t="shared" si="1"/>
        <v>22.3971</v>
      </c>
    </row>
    <row r="1089" ht="15.75" customHeight="1">
      <c r="A1089" s="130" t="s">
        <v>1938</v>
      </c>
      <c r="B1089" s="130" t="s">
        <v>1841</v>
      </c>
      <c r="C1089" s="130">
        <v>1.0</v>
      </c>
      <c r="D1089" s="71">
        <v>20.361</v>
      </c>
      <c r="F1089" s="130" t="s">
        <v>561</v>
      </c>
      <c r="G1089" s="169" t="s">
        <v>137</v>
      </c>
      <c r="H1089" s="130">
        <f t="shared" si="1"/>
        <v>22.3971</v>
      </c>
    </row>
    <row r="1090" ht="15.75" customHeight="1">
      <c r="A1090" s="130" t="s">
        <v>1939</v>
      </c>
      <c r="B1090" s="130" t="s">
        <v>1337</v>
      </c>
      <c r="C1090" s="130">
        <v>1.0</v>
      </c>
      <c r="D1090" s="71">
        <v>20.361</v>
      </c>
      <c r="F1090" s="130" t="s">
        <v>561</v>
      </c>
      <c r="G1090" s="169" t="s">
        <v>137</v>
      </c>
      <c r="H1090" s="130">
        <f t="shared" si="1"/>
        <v>22.3971</v>
      </c>
    </row>
    <row r="1091" ht="15.75" customHeight="1">
      <c r="A1091" s="130" t="s">
        <v>1940</v>
      </c>
      <c r="B1091" s="130" t="s">
        <v>1861</v>
      </c>
      <c r="C1091" s="130">
        <v>1.0</v>
      </c>
      <c r="D1091" s="71">
        <v>20.361</v>
      </c>
      <c r="F1091" s="130" t="s">
        <v>561</v>
      </c>
      <c r="G1091" s="169" t="s">
        <v>137</v>
      </c>
      <c r="H1091" s="130">
        <f t="shared" si="1"/>
        <v>22.3971</v>
      </c>
    </row>
    <row r="1092" ht="15.75" customHeight="1">
      <c r="A1092" s="130" t="s">
        <v>1941</v>
      </c>
      <c r="B1092" s="130" t="s">
        <v>1863</v>
      </c>
      <c r="C1092" s="130">
        <v>1.0</v>
      </c>
      <c r="D1092" s="71">
        <v>20.361</v>
      </c>
      <c r="F1092" s="130" t="s">
        <v>561</v>
      </c>
      <c r="G1092" s="169" t="s">
        <v>137</v>
      </c>
      <c r="H1092" s="130">
        <f t="shared" si="1"/>
        <v>22.3971</v>
      </c>
    </row>
    <row r="1093" ht="15.75" customHeight="1">
      <c r="A1093" s="130" t="s">
        <v>1942</v>
      </c>
      <c r="B1093" s="130" t="s">
        <v>1871</v>
      </c>
      <c r="C1093" s="130">
        <v>1.0</v>
      </c>
      <c r="D1093" s="71">
        <v>20.361</v>
      </c>
      <c r="F1093" s="130" t="s">
        <v>561</v>
      </c>
      <c r="G1093" s="169" t="s">
        <v>137</v>
      </c>
      <c r="H1093" s="130">
        <f t="shared" si="1"/>
        <v>22.3971</v>
      </c>
    </row>
    <row r="1094" ht="15.75" customHeight="1">
      <c r="A1094" s="130" t="s">
        <v>1943</v>
      </c>
      <c r="B1094" s="130" t="s">
        <v>1879</v>
      </c>
      <c r="C1094" s="130">
        <v>1.0</v>
      </c>
      <c r="D1094" s="71">
        <v>20.361</v>
      </c>
      <c r="F1094" s="130" t="s">
        <v>561</v>
      </c>
      <c r="G1094" s="169" t="s">
        <v>137</v>
      </c>
      <c r="H1094" s="130">
        <f t="shared" si="1"/>
        <v>22.3971</v>
      </c>
    </row>
    <row r="1095" ht="15.75" customHeight="1">
      <c r="A1095" s="130" t="s">
        <v>1944</v>
      </c>
      <c r="B1095" s="130" t="s">
        <v>1945</v>
      </c>
      <c r="C1095" s="130">
        <v>1.0</v>
      </c>
      <c r="D1095" s="71">
        <v>39.567</v>
      </c>
      <c r="F1095" s="130" t="s">
        <v>561</v>
      </c>
      <c r="G1095" s="169" t="s">
        <v>137</v>
      </c>
      <c r="H1095" s="130">
        <f t="shared" si="1"/>
        <v>43.5237</v>
      </c>
    </row>
    <row r="1096" ht="15.75" customHeight="1">
      <c r="A1096" s="130" t="s">
        <v>1946</v>
      </c>
      <c r="B1096" s="130" t="s">
        <v>1947</v>
      </c>
      <c r="C1096" s="130">
        <v>1.0</v>
      </c>
      <c r="D1096" s="71">
        <v>39.567</v>
      </c>
      <c r="F1096" s="130" t="s">
        <v>561</v>
      </c>
      <c r="G1096" s="169" t="s">
        <v>137</v>
      </c>
      <c r="H1096" s="130">
        <f t="shared" si="1"/>
        <v>43.5237</v>
      </c>
    </row>
    <row r="1097" ht="15.75" customHeight="1">
      <c r="A1097" s="130" t="s">
        <v>1948</v>
      </c>
      <c r="B1097" s="130" t="s">
        <v>1949</v>
      </c>
      <c r="C1097" s="130">
        <v>1.0</v>
      </c>
      <c r="D1097" s="71">
        <v>39.567</v>
      </c>
      <c r="F1097" s="130" t="s">
        <v>561</v>
      </c>
      <c r="G1097" s="169" t="s">
        <v>137</v>
      </c>
      <c r="H1097" s="130">
        <f t="shared" si="1"/>
        <v>43.5237</v>
      </c>
    </row>
    <row r="1098" ht="15.75" customHeight="1">
      <c r="A1098" s="130" t="s">
        <v>1950</v>
      </c>
      <c r="B1098" s="130" t="s">
        <v>1951</v>
      </c>
      <c r="C1098" s="130">
        <v>1.0</v>
      </c>
      <c r="D1098" s="71">
        <v>39.567</v>
      </c>
      <c r="F1098" s="130" t="s">
        <v>561</v>
      </c>
      <c r="G1098" s="169" t="s">
        <v>137</v>
      </c>
      <c r="H1098" s="130">
        <f t="shared" si="1"/>
        <v>43.5237</v>
      </c>
    </row>
    <row r="1099" ht="15.75" customHeight="1">
      <c r="A1099" s="130" t="s">
        <v>1952</v>
      </c>
      <c r="B1099" s="130" t="s">
        <v>1882</v>
      </c>
      <c r="C1099" s="130">
        <v>1.0</v>
      </c>
      <c r="D1099" s="71">
        <v>39.567</v>
      </c>
      <c r="F1099" s="130" t="s">
        <v>561</v>
      </c>
      <c r="G1099" s="169" t="s">
        <v>137</v>
      </c>
      <c r="H1099" s="130">
        <f t="shared" si="1"/>
        <v>43.5237</v>
      </c>
    </row>
    <row r="1100" ht="15.75" customHeight="1">
      <c r="A1100" s="130" t="s">
        <v>1953</v>
      </c>
      <c r="B1100" s="130" t="s">
        <v>1280</v>
      </c>
      <c r="C1100" s="130">
        <v>1.0</v>
      </c>
      <c r="D1100" s="71">
        <v>39.567</v>
      </c>
      <c r="F1100" s="130" t="s">
        <v>561</v>
      </c>
      <c r="G1100" s="169" t="s">
        <v>137</v>
      </c>
      <c r="H1100" s="130">
        <f t="shared" si="1"/>
        <v>43.5237</v>
      </c>
    </row>
    <row r="1101" ht="15.75" customHeight="1">
      <c r="A1101" s="130" t="s">
        <v>1954</v>
      </c>
      <c r="B1101" s="130" t="s">
        <v>1278</v>
      </c>
      <c r="C1101" s="130">
        <v>1.0</v>
      </c>
      <c r="D1101" s="71">
        <v>39.567</v>
      </c>
      <c r="F1101" s="130" t="s">
        <v>561</v>
      </c>
      <c r="G1101" s="169" t="s">
        <v>137</v>
      </c>
      <c r="H1101" s="130">
        <f t="shared" si="1"/>
        <v>43.5237</v>
      </c>
    </row>
    <row r="1102" ht="15.75" customHeight="1">
      <c r="A1102" s="130" t="s">
        <v>1955</v>
      </c>
      <c r="B1102" s="130" t="s">
        <v>1772</v>
      </c>
      <c r="C1102" s="130">
        <v>1.0</v>
      </c>
      <c r="D1102" s="71">
        <v>41.3325</v>
      </c>
      <c r="F1102" s="130" t="s">
        <v>561</v>
      </c>
      <c r="G1102" s="169" t="s">
        <v>137</v>
      </c>
      <c r="H1102" s="130">
        <f t="shared" si="1"/>
        <v>45.46575</v>
      </c>
    </row>
    <row r="1103" ht="15.75" customHeight="1">
      <c r="A1103" s="130" t="s">
        <v>1956</v>
      </c>
      <c r="B1103" s="130" t="s">
        <v>1337</v>
      </c>
      <c r="C1103" s="130">
        <v>1.0</v>
      </c>
      <c r="D1103" s="71">
        <v>41.3325</v>
      </c>
      <c r="F1103" s="130" t="s">
        <v>561</v>
      </c>
      <c r="G1103" s="169" t="s">
        <v>137</v>
      </c>
      <c r="H1103" s="130">
        <f t="shared" si="1"/>
        <v>45.46575</v>
      </c>
    </row>
    <row r="1104" ht="15.75" customHeight="1">
      <c r="A1104" s="130" t="s">
        <v>1957</v>
      </c>
      <c r="B1104" s="130" t="s">
        <v>1958</v>
      </c>
      <c r="C1104" s="130">
        <v>1.0</v>
      </c>
      <c r="D1104" s="71">
        <v>41.82750000000001</v>
      </c>
      <c r="F1104" s="130" t="s">
        <v>561</v>
      </c>
      <c r="G1104" s="169" t="s">
        <v>137</v>
      </c>
      <c r="H1104" s="130">
        <f t="shared" si="1"/>
        <v>46.01025</v>
      </c>
    </row>
    <row r="1105" ht="15.75" customHeight="1">
      <c r="A1105" s="130" t="s">
        <v>1959</v>
      </c>
      <c r="B1105" s="130" t="s">
        <v>1352</v>
      </c>
      <c r="C1105" s="130">
        <v>1.0</v>
      </c>
      <c r="D1105" s="71">
        <v>41.82750000000001</v>
      </c>
      <c r="F1105" s="130" t="s">
        <v>561</v>
      </c>
      <c r="G1105" s="169" t="s">
        <v>137</v>
      </c>
      <c r="H1105" s="130">
        <f t="shared" si="1"/>
        <v>46.01025</v>
      </c>
    </row>
    <row r="1106" ht="15.75" customHeight="1">
      <c r="A1106" s="130" t="s">
        <v>1960</v>
      </c>
      <c r="B1106" s="130" t="s">
        <v>1961</v>
      </c>
      <c r="C1106" s="130">
        <v>1.0</v>
      </c>
      <c r="D1106" s="71">
        <v>41.82750000000001</v>
      </c>
      <c r="F1106" s="130" t="s">
        <v>561</v>
      </c>
      <c r="G1106" s="169" t="s">
        <v>137</v>
      </c>
      <c r="H1106" s="130">
        <f t="shared" si="1"/>
        <v>46.01025</v>
      </c>
    </row>
    <row r="1107" ht="15.75" customHeight="1">
      <c r="A1107" s="130" t="s">
        <v>1962</v>
      </c>
      <c r="B1107" s="130" t="s">
        <v>1963</v>
      </c>
      <c r="C1107" s="130">
        <v>1.0</v>
      </c>
      <c r="D1107" s="71">
        <v>41.82750000000001</v>
      </c>
      <c r="F1107" s="130" t="s">
        <v>561</v>
      </c>
      <c r="G1107" s="169" t="s">
        <v>137</v>
      </c>
      <c r="H1107" s="130">
        <f t="shared" si="1"/>
        <v>46.01025</v>
      </c>
    </row>
    <row r="1108" ht="15.75" customHeight="1">
      <c r="A1108" s="130" t="s">
        <v>1964</v>
      </c>
      <c r="B1108" s="130" t="s">
        <v>1965</v>
      </c>
      <c r="C1108" s="130">
        <v>1.0</v>
      </c>
      <c r="D1108" s="71">
        <v>41.82750000000001</v>
      </c>
      <c r="F1108" s="130" t="s">
        <v>561</v>
      </c>
      <c r="G1108" s="169" t="s">
        <v>137</v>
      </c>
      <c r="H1108" s="130">
        <f t="shared" si="1"/>
        <v>46.01025</v>
      </c>
    </row>
    <row r="1109" ht="15.75" customHeight="1">
      <c r="A1109" s="130" t="s">
        <v>1966</v>
      </c>
      <c r="B1109" s="130" t="s">
        <v>1967</v>
      </c>
      <c r="C1109" s="130">
        <v>1.0</v>
      </c>
      <c r="D1109" s="71">
        <v>41.82750000000001</v>
      </c>
      <c r="F1109" s="130" t="s">
        <v>561</v>
      </c>
      <c r="G1109" s="169" t="s">
        <v>137</v>
      </c>
      <c r="H1109" s="130">
        <f t="shared" si="1"/>
        <v>46.01025</v>
      </c>
    </row>
    <row r="1110" ht="15.75" customHeight="1">
      <c r="A1110" s="130" t="s">
        <v>1968</v>
      </c>
      <c r="B1110" s="130" t="s">
        <v>1264</v>
      </c>
      <c r="C1110" s="130">
        <v>1.0</v>
      </c>
      <c r="D1110" s="71">
        <v>41.82750000000001</v>
      </c>
      <c r="F1110" s="130" t="s">
        <v>561</v>
      </c>
      <c r="G1110" s="169" t="s">
        <v>137</v>
      </c>
      <c r="H1110" s="130">
        <f t="shared" si="1"/>
        <v>46.01025</v>
      </c>
    </row>
    <row r="1111" ht="15.75" customHeight="1">
      <c r="A1111" s="130" t="s">
        <v>1969</v>
      </c>
      <c r="B1111" s="130" t="s">
        <v>1970</v>
      </c>
      <c r="C1111" s="130">
        <v>1.0</v>
      </c>
      <c r="D1111" s="71">
        <v>41.82750000000001</v>
      </c>
      <c r="F1111" s="130" t="s">
        <v>561</v>
      </c>
      <c r="G1111" s="169" t="s">
        <v>137</v>
      </c>
      <c r="H1111" s="130">
        <f t="shared" si="1"/>
        <v>46.01025</v>
      </c>
    </row>
    <row r="1112" ht="15.75" customHeight="1">
      <c r="A1112" s="130" t="s">
        <v>1971</v>
      </c>
      <c r="B1112" s="130" t="s">
        <v>1972</v>
      </c>
      <c r="C1112" s="130">
        <v>1.0</v>
      </c>
      <c r="D1112" s="71">
        <v>41.82750000000001</v>
      </c>
      <c r="F1112" s="130" t="s">
        <v>561</v>
      </c>
      <c r="G1112" s="169" t="s">
        <v>137</v>
      </c>
      <c r="H1112" s="130">
        <f t="shared" si="1"/>
        <v>46.01025</v>
      </c>
    </row>
    <row r="1113" ht="15.75" customHeight="1">
      <c r="A1113" s="130" t="s">
        <v>1973</v>
      </c>
      <c r="B1113" s="130" t="s">
        <v>1974</v>
      </c>
      <c r="C1113" s="130">
        <v>1.0</v>
      </c>
      <c r="D1113" s="71">
        <v>41.82750000000001</v>
      </c>
      <c r="F1113" s="130" t="s">
        <v>561</v>
      </c>
      <c r="G1113" s="169" t="s">
        <v>137</v>
      </c>
      <c r="H1113" s="130">
        <f t="shared" si="1"/>
        <v>46.01025</v>
      </c>
    </row>
    <row r="1114" ht="15.75" customHeight="1">
      <c r="A1114" s="130" t="s">
        <v>1975</v>
      </c>
      <c r="B1114" s="130" t="s">
        <v>1976</v>
      </c>
      <c r="C1114" s="130">
        <v>1.0</v>
      </c>
      <c r="D1114" s="71">
        <v>41.82750000000001</v>
      </c>
      <c r="F1114" s="130" t="s">
        <v>561</v>
      </c>
      <c r="G1114" s="169" t="s">
        <v>137</v>
      </c>
      <c r="H1114" s="130">
        <f t="shared" si="1"/>
        <v>46.01025</v>
      </c>
    </row>
    <row r="1115" ht="15.75" customHeight="1">
      <c r="A1115" s="130" t="s">
        <v>1977</v>
      </c>
      <c r="B1115" s="130" t="s">
        <v>1978</v>
      </c>
      <c r="C1115" s="130">
        <v>1.0</v>
      </c>
      <c r="D1115" s="71">
        <v>41.82750000000001</v>
      </c>
      <c r="F1115" s="130" t="s">
        <v>561</v>
      </c>
      <c r="G1115" s="169" t="s">
        <v>137</v>
      </c>
      <c r="H1115" s="130">
        <f t="shared" si="1"/>
        <v>46.01025</v>
      </c>
    </row>
    <row r="1116" ht="15.75" customHeight="1">
      <c r="A1116" s="130" t="s">
        <v>1979</v>
      </c>
      <c r="B1116" s="130" t="s">
        <v>1980</v>
      </c>
      <c r="C1116" s="130">
        <v>1.0</v>
      </c>
      <c r="D1116" s="71">
        <v>41.82750000000001</v>
      </c>
      <c r="F1116" s="130" t="s">
        <v>561</v>
      </c>
      <c r="G1116" s="169" t="s">
        <v>137</v>
      </c>
      <c r="H1116" s="130">
        <f t="shared" si="1"/>
        <v>46.01025</v>
      </c>
    </row>
    <row r="1117" ht="15.75" customHeight="1">
      <c r="A1117" s="130" t="s">
        <v>1981</v>
      </c>
      <c r="B1117" s="130" t="s">
        <v>1982</v>
      </c>
      <c r="C1117" s="130">
        <v>1.0</v>
      </c>
      <c r="D1117" s="71">
        <v>41.82750000000001</v>
      </c>
      <c r="F1117" s="130" t="s">
        <v>561</v>
      </c>
      <c r="G1117" s="169" t="s">
        <v>137</v>
      </c>
      <c r="H1117" s="130">
        <f t="shared" si="1"/>
        <v>46.01025</v>
      </c>
    </row>
    <row r="1118" ht="15.75" customHeight="1">
      <c r="A1118" s="130" t="s">
        <v>1983</v>
      </c>
      <c r="B1118" s="130" t="s">
        <v>1984</v>
      </c>
      <c r="C1118" s="130">
        <v>1.0</v>
      </c>
      <c r="D1118" s="71">
        <v>41.82750000000001</v>
      </c>
      <c r="F1118" s="130" t="s">
        <v>561</v>
      </c>
      <c r="G1118" s="169" t="s">
        <v>137</v>
      </c>
      <c r="H1118" s="130">
        <f t="shared" si="1"/>
        <v>46.01025</v>
      </c>
    </row>
    <row r="1119" ht="15.75" customHeight="1">
      <c r="A1119" s="130" t="s">
        <v>1985</v>
      </c>
      <c r="B1119" s="130" t="s">
        <v>1986</v>
      </c>
      <c r="C1119" s="130">
        <v>1.0</v>
      </c>
      <c r="D1119" s="71">
        <v>41.82750000000001</v>
      </c>
      <c r="F1119" s="130" t="s">
        <v>561</v>
      </c>
      <c r="G1119" s="169" t="s">
        <v>137</v>
      </c>
      <c r="H1119" s="130">
        <f t="shared" si="1"/>
        <v>46.01025</v>
      </c>
    </row>
    <row r="1120" ht="15.75" customHeight="1">
      <c r="A1120" s="130" t="s">
        <v>1987</v>
      </c>
      <c r="B1120" s="130" t="s">
        <v>1988</v>
      </c>
      <c r="C1120" s="130">
        <v>1.0</v>
      </c>
      <c r="D1120" s="71">
        <v>41.82750000000001</v>
      </c>
      <c r="F1120" s="130" t="s">
        <v>561</v>
      </c>
      <c r="G1120" s="169" t="s">
        <v>137</v>
      </c>
      <c r="H1120" s="130">
        <f t="shared" si="1"/>
        <v>46.01025</v>
      </c>
    </row>
    <row r="1121" ht="15.75" customHeight="1">
      <c r="A1121" s="130" t="s">
        <v>1989</v>
      </c>
      <c r="B1121" s="130" t="s">
        <v>1990</v>
      </c>
      <c r="C1121" s="130">
        <v>1.0</v>
      </c>
      <c r="D1121" s="71">
        <v>41.82750000000001</v>
      </c>
      <c r="F1121" s="130" t="s">
        <v>561</v>
      </c>
      <c r="G1121" s="169" t="s">
        <v>137</v>
      </c>
      <c r="H1121" s="130">
        <f t="shared" si="1"/>
        <v>46.01025</v>
      </c>
    </row>
    <row r="1122" ht="15.75" customHeight="1">
      <c r="A1122" s="130" t="s">
        <v>1991</v>
      </c>
      <c r="B1122" s="130" t="s">
        <v>1992</v>
      </c>
      <c r="C1122" s="130">
        <v>1.0</v>
      </c>
      <c r="D1122" s="71">
        <v>41.82750000000001</v>
      </c>
      <c r="F1122" s="130" t="s">
        <v>561</v>
      </c>
      <c r="G1122" s="169" t="s">
        <v>137</v>
      </c>
      <c r="H1122" s="130">
        <f t="shared" si="1"/>
        <v>46.01025</v>
      </c>
    </row>
    <row r="1123" ht="15.75" customHeight="1">
      <c r="A1123" s="130" t="s">
        <v>1993</v>
      </c>
      <c r="B1123" s="130" t="s">
        <v>1282</v>
      </c>
      <c r="C1123" s="130">
        <v>1.0</v>
      </c>
      <c r="D1123" s="71">
        <v>41.82750000000001</v>
      </c>
      <c r="F1123" s="130" t="s">
        <v>561</v>
      </c>
      <c r="G1123" s="169" t="s">
        <v>137</v>
      </c>
      <c r="H1123" s="130">
        <f t="shared" si="1"/>
        <v>46.01025</v>
      </c>
    </row>
    <row r="1124" ht="15.75" customHeight="1">
      <c r="A1124" s="130" t="s">
        <v>1994</v>
      </c>
      <c r="B1124" s="130" t="s">
        <v>1995</v>
      </c>
      <c r="C1124" s="130">
        <v>1.0</v>
      </c>
      <c r="D1124" s="71">
        <v>46.167</v>
      </c>
      <c r="F1124" s="130" t="s">
        <v>561</v>
      </c>
      <c r="G1124" s="169" t="s">
        <v>137</v>
      </c>
      <c r="H1124" s="130">
        <f t="shared" si="1"/>
        <v>50.7837</v>
      </c>
    </row>
    <row r="1125" ht="15.75" customHeight="1">
      <c r="A1125" s="130" t="s">
        <v>1996</v>
      </c>
      <c r="B1125" s="130" t="s">
        <v>1997</v>
      </c>
      <c r="C1125" s="130">
        <v>1.0</v>
      </c>
      <c r="D1125" s="71">
        <v>46.167</v>
      </c>
      <c r="F1125" s="130" t="s">
        <v>561</v>
      </c>
      <c r="G1125" s="169" t="s">
        <v>137</v>
      </c>
      <c r="H1125" s="130">
        <f t="shared" si="1"/>
        <v>50.7837</v>
      </c>
    </row>
    <row r="1126" ht="15.75" customHeight="1">
      <c r="A1126" s="130" t="s">
        <v>1998</v>
      </c>
      <c r="B1126" s="130" t="s">
        <v>1391</v>
      </c>
      <c r="C1126" s="130">
        <v>1.0</v>
      </c>
      <c r="D1126" s="71">
        <v>54.0375</v>
      </c>
      <c r="F1126" s="130" t="s">
        <v>561</v>
      </c>
      <c r="G1126" s="169" t="s">
        <v>137</v>
      </c>
      <c r="H1126" s="130">
        <f t="shared" si="1"/>
        <v>59.44125</v>
      </c>
    </row>
    <row r="1127" ht="15.75" customHeight="1">
      <c r="A1127" s="130" t="s">
        <v>1999</v>
      </c>
      <c r="B1127" s="130" t="s">
        <v>2000</v>
      </c>
      <c r="C1127" s="130">
        <v>1.0</v>
      </c>
      <c r="D1127" s="71">
        <v>54.0375</v>
      </c>
      <c r="F1127" s="130" t="s">
        <v>561</v>
      </c>
      <c r="G1127" s="169" t="s">
        <v>137</v>
      </c>
      <c r="H1127" s="130">
        <f t="shared" si="1"/>
        <v>59.44125</v>
      </c>
    </row>
    <row r="1128" ht="15.75" customHeight="1">
      <c r="A1128" s="130" t="s">
        <v>2001</v>
      </c>
      <c r="B1128" s="130" t="s">
        <v>2002</v>
      </c>
      <c r="C1128" s="130">
        <v>1.0</v>
      </c>
      <c r="D1128" s="71">
        <v>54.0375</v>
      </c>
      <c r="F1128" s="130" t="s">
        <v>561</v>
      </c>
      <c r="G1128" s="169" t="s">
        <v>137</v>
      </c>
      <c r="H1128" s="130">
        <f t="shared" si="1"/>
        <v>59.44125</v>
      </c>
    </row>
    <row r="1129" ht="15.75" customHeight="1">
      <c r="A1129" s="130" t="s">
        <v>2003</v>
      </c>
      <c r="B1129" s="130" t="s">
        <v>2004</v>
      </c>
      <c r="C1129" s="130">
        <v>1.0</v>
      </c>
      <c r="D1129" s="71">
        <v>54.0375</v>
      </c>
      <c r="F1129" s="130" t="s">
        <v>561</v>
      </c>
      <c r="G1129" s="169" t="s">
        <v>137</v>
      </c>
      <c r="H1129" s="130">
        <f t="shared" si="1"/>
        <v>59.44125</v>
      </c>
    </row>
    <row r="1130" ht="15.75" customHeight="1">
      <c r="A1130" s="130" t="s">
        <v>2005</v>
      </c>
      <c r="B1130" s="130" t="s">
        <v>2006</v>
      </c>
      <c r="C1130" s="130">
        <v>1.0</v>
      </c>
      <c r="D1130" s="71">
        <v>54.0375</v>
      </c>
      <c r="F1130" s="130" t="s">
        <v>561</v>
      </c>
      <c r="G1130" s="169" t="s">
        <v>137</v>
      </c>
      <c r="H1130" s="130">
        <f t="shared" si="1"/>
        <v>59.44125</v>
      </c>
    </row>
    <row r="1131" ht="15.75" customHeight="1">
      <c r="A1131" s="130" t="s">
        <v>2007</v>
      </c>
      <c r="B1131" s="130" t="s">
        <v>1778</v>
      </c>
      <c r="C1131" s="130">
        <v>1.0</v>
      </c>
      <c r="D1131" s="71">
        <v>54.0375</v>
      </c>
      <c r="F1131" s="130" t="s">
        <v>561</v>
      </c>
      <c r="G1131" s="169" t="s">
        <v>137</v>
      </c>
      <c r="H1131" s="130">
        <f t="shared" si="1"/>
        <v>59.44125</v>
      </c>
    </row>
    <row r="1132" ht="15.75" customHeight="1">
      <c r="A1132" s="130" t="s">
        <v>2008</v>
      </c>
      <c r="B1132" s="130" t="s">
        <v>2009</v>
      </c>
      <c r="C1132" s="130">
        <v>1.0</v>
      </c>
      <c r="D1132" s="71">
        <v>54.0375</v>
      </c>
      <c r="F1132" s="130" t="s">
        <v>561</v>
      </c>
      <c r="G1132" s="169" t="s">
        <v>137</v>
      </c>
      <c r="H1132" s="130">
        <f t="shared" si="1"/>
        <v>59.44125</v>
      </c>
    </row>
    <row r="1133" ht="15.75" customHeight="1">
      <c r="A1133" s="130" t="s">
        <v>2010</v>
      </c>
      <c r="B1133" s="130" t="s">
        <v>2011</v>
      </c>
      <c r="C1133" s="130">
        <v>1.0</v>
      </c>
      <c r="D1133" s="71">
        <v>54.0375</v>
      </c>
      <c r="F1133" s="130" t="s">
        <v>561</v>
      </c>
      <c r="G1133" s="169" t="s">
        <v>137</v>
      </c>
      <c r="H1133" s="130">
        <f t="shared" si="1"/>
        <v>59.44125</v>
      </c>
    </row>
    <row r="1134" ht="15.75" customHeight="1">
      <c r="A1134" s="130" t="s">
        <v>2012</v>
      </c>
      <c r="B1134" s="130" t="s">
        <v>1278</v>
      </c>
      <c r="C1134" s="130">
        <v>1.0</v>
      </c>
      <c r="D1134" s="71">
        <v>54.0375</v>
      </c>
      <c r="F1134" s="130" t="s">
        <v>561</v>
      </c>
      <c r="G1134" s="169" t="s">
        <v>137</v>
      </c>
      <c r="H1134" s="130">
        <f t="shared" si="1"/>
        <v>59.44125</v>
      </c>
    </row>
    <row r="1135" ht="15.75" customHeight="1">
      <c r="A1135" s="130" t="s">
        <v>2013</v>
      </c>
      <c r="B1135" s="130" t="s">
        <v>1278</v>
      </c>
      <c r="C1135" s="130">
        <v>1.0</v>
      </c>
      <c r="D1135" s="71">
        <v>175.79100000000003</v>
      </c>
      <c r="F1135" s="130" t="s">
        <v>561</v>
      </c>
      <c r="G1135" s="169" t="s">
        <v>137</v>
      </c>
      <c r="H1135" s="130">
        <f t="shared" si="1"/>
        <v>193.3701</v>
      </c>
    </row>
    <row r="1136" ht="15.75" customHeight="1">
      <c r="A1136" s="130" t="s">
        <v>2014</v>
      </c>
      <c r="B1136" s="130" t="s">
        <v>1951</v>
      </c>
      <c r="C1136" s="130">
        <v>1.0</v>
      </c>
      <c r="D1136" s="71">
        <v>175.79100000000003</v>
      </c>
      <c r="F1136" s="130" t="s">
        <v>561</v>
      </c>
      <c r="G1136" s="169" t="s">
        <v>137</v>
      </c>
      <c r="H1136" s="130">
        <f t="shared" si="1"/>
        <v>193.3701</v>
      </c>
    </row>
    <row r="1137" ht="15.75" customHeight="1">
      <c r="A1137" s="130" t="s">
        <v>2015</v>
      </c>
      <c r="B1137" s="130" t="s">
        <v>1882</v>
      </c>
      <c r="C1137" s="130">
        <v>1.0</v>
      </c>
      <c r="D1137" s="71">
        <v>175.79100000000003</v>
      </c>
      <c r="F1137" s="130" t="s">
        <v>561</v>
      </c>
      <c r="G1137" s="169" t="s">
        <v>137</v>
      </c>
      <c r="H1137" s="130">
        <f t="shared" si="1"/>
        <v>193.3701</v>
      </c>
    </row>
    <row r="1138" ht="15.75" customHeight="1">
      <c r="A1138" s="130" t="s">
        <v>2016</v>
      </c>
      <c r="B1138" s="130" t="s">
        <v>1391</v>
      </c>
      <c r="C1138" s="130">
        <v>1.0</v>
      </c>
      <c r="D1138" s="71">
        <v>260.37000000000006</v>
      </c>
      <c r="F1138" s="130" t="s">
        <v>561</v>
      </c>
      <c r="G1138" s="169" t="s">
        <v>137</v>
      </c>
      <c r="H1138" s="130">
        <f t="shared" si="1"/>
        <v>286.407</v>
      </c>
    </row>
    <row r="1139" ht="15.75" customHeight="1">
      <c r="A1139" s="130" t="s">
        <v>2017</v>
      </c>
      <c r="B1139" s="130" t="s">
        <v>1278</v>
      </c>
      <c r="C1139" s="130">
        <v>1.0</v>
      </c>
      <c r="D1139" s="71">
        <v>88.62150000000001</v>
      </c>
      <c r="F1139" s="130" t="s">
        <v>561</v>
      </c>
      <c r="G1139" s="169" t="s">
        <v>137</v>
      </c>
      <c r="H1139" s="130">
        <f t="shared" si="1"/>
        <v>97.48365</v>
      </c>
    </row>
    <row r="1140" ht="15.75" customHeight="1">
      <c r="A1140" s="130" t="s">
        <v>2018</v>
      </c>
      <c r="B1140" s="130" t="s">
        <v>1945</v>
      </c>
      <c r="C1140" s="130">
        <v>1.0</v>
      </c>
      <c r="D1140" s="71">
        <v>88.62150000000001</v>
      </c>
      <c r="F1140" s="130" t="s">
        <v>561</v>
      </c>
      <c r="G1140" s="169" t="s">
        <v>137</v>
      </c>
      <c r="H1140" s="130">
        <f t="shared" si="1"/>
        <v>97.48365</v>
      </c>
    </row>
    <row r="1141" ht="15.75" customHeight="1">
      <c r="A1141" s="130" t="s">
        <v>2019</v>
      </c>
      <c r="B1141" s="130" t="s">
        <v>1951</v>
      </c>
      <c r="C1141" s="130">
        <v>1.0</v>
      </c>
      <c r="D1141" s="71">
        <v>88.62150000000001</v>
      </c>
      <c r="F1141" s="130" t="s">
        <v>561</v>
      </c>
      <c r="G1141" s="169" t="s">
        <v>137</v>
      </c>
      <c r="H1141" s="130">
        <f t="shared" si="1"/>
        <v>97.48365</v>
      </c>
    </row>
    <row r="1142" ht="15.75" customHeight="1">
      <c r="A1142" s="130" t="s">
        <v>2020</v>
      </c>
      <c r="B1142" s="130" t="s">
        <v>1280</v>
      </c>
      <c r="C1142" s="130">
        <v>1.0</v>
      </c>
      <c r="D1142" s="71">
        <v>88.62150000000001</v>
      </c>
      <c r="F1142" s="130" t="s">
        <v>561</v>
      </c>
      <c r="G1142" s="169" t="s">
        <v>137</v>
      </c>
      <c r="H1142" s="130">
        <f t="shared" si="1"/>
        <v>97.48365</v>
      </c>
    </row>
    <row r="1143" ht="15.75" customHeight="1">
      <c r="A1143" s="130" t="s">
        <v>2021</v>
      </c>
      <c r="B1143" s="130" t="s">
        <v>1947</v>
      </c>
      <c r="C1143" s="130">
        <v>1.0</v>
      </c>
      <c r="D1143" s="71">
        <v>88.62150000000001</v>
      </c>
      <c r="F1143" s="130" t="s">
        <v>561</v>
      </c>
      <c r="G1143" s="169" t="s">
        <v>137</v>
      </c>
      <c r="H1143" s="130">
        <f t="shared" si="1"/>
        <v>97.48365</v>
      </c>
    </row>
    <row r="1144" ht="15.75" customHeight="1">
      <c r="A1144" s="130" t="s">
        <v>2022</v>
      </c>
      <c r="B1144" s="130" t="s">
        <v>1882</v>
      </c>
      <c r="C1144" s="130">
        <v>1.0</v>
      </c>
      <c r="D1144" s="71">
        <v>88.62150000000001</v>
      </c>
      <c r="F1144" s="130" t="s">
        <v>561</v>
      </c>
      <c r="G1144" s="169" t="s">
        <v>137</v>
      </c>
      <c r="H1144" s="130">
        <f t="shared" si="1"/>
        <v>97.48365</v>
      </c>
    </row>
    <row r="1145" ht="15.75" customHeight="1">
      <c r="A1145" s="130" t="s">
        <v>2023</v>
      </c>
      <c r="B1145" s="130" t="s">
        <v>1995</v>
      </c>
      <c r="C1145" s="130">
        <v>1.0</v>
      </c>
      <c r="D1145" s="71">
        <v>92.92800000000001</v>
      </c>
      <c r="F1145" s="130" t="s">
        <v>561</v>
      </c>
      <c r="G1145" s="169" t="s">
        <v>137</v>
      </c>
      <c r="H1145" s="130">
        <f t="shared" si="1"/>
        <v>102.2208</v>
      </c>
    </row>
    <row r="1146" ht="15.75" customHeight="1">
      <c r="A1146" s="130" t="s">
        <v>2024</v>
      </c>
      <c r="B1146" s="130" t="s">
        <v>1965</v>
      </c>
      <c r="C1146" s="130">
        <v>1.0</v>
      </c>
      <c r="D1146" s="71">
        <v>92.92800000000001</v>
      </c>
      <c r="F1146" s="130" t="s">
        <v>561</v>
      </c>
      <c r="G1146" s="169" t="s">
        <v>137</v>
      </c>
      <c r="H1146" s="130">
        <f t="shared" si="1"/>
        <v>102.2208</v>
      </c>
    </row>
    <row r="1147" ht="15.75" customHeight="1">
      <c r="A1147" s="130" t="s">
        <v>2025</v>
      </c>
      <c r="B1147" s="130" t="s">
        <v>1282</v>
      </c>
      <c r="C1147" s="130">
        <v>1.0</v>
      </c>
      <c r="D1147" s="71">
        <v>92.92800000000001</v>
      </c>
      <c r="F1147" s="130" t="s">
        <v>561</v>
      </c>
      <c r="G1147" s="169" t="s">
        <v>137</v>
      </c>
      <c r="H1147" s="130">
        <f t="shared" si="1"/>
        <v>102.2208</v>
      </c>
    </row>
    <row r="1148" ht="15.75" customHeight="1">
      <c r="A1148" s="130" t="s">
        <v>2026</v>
      </c>
      <c r="B1148" s="130" t="s">
        <v>1278</v>
      </c>
      <c r="C1148" s="130">
        <v>1.0</v>
      </c>
      <c r="D1148" s="71">
        <v>151.71750000000003</v>
      </c>
      <c r="F1148" s="130" t="s">
        <v>561</v>
      </c>
      <c r="G1148" s="169" t="s">
        <v>137</v>
      </c>
      <c r="H1148" s="130">
        <f t="shared" si="1"/>
        <v>166.88925</v>
      </c>
    </row>
    <row r="1149" ht="15.75" customHeight="1">
      <c r="A1149" s="130" t="s">
        <v>2027</v>
      </c>
      <c r="B1149" s="130" t="s">
        <v>2028</v>
      </c>
      <c r="C1149" s="130">
        <v>1.0</v>
      </c>
      <c r="D1149" s="71">
        <v>151.71750000000003</v>
      </c>
      <c r="F1149" s="130" t="s">
        <v>561</v>
      </c>
      <c r="G1149" s="169" t="s">
        <v>137</v>
      </c>
      <c r="H1149" s="130">
        <f t="shared" si="1"/>
        <v>166.88925</v>
      </c>
    </row>
    <row r="1150" ht="15.75" customHeight="1">
      <c r="A1150" s="130" t="s">
        <v>2029</v>
      </c>
      <c r="B1150" s="130" t="s">
        <v>1278</v>
      </c>
      <c r="C1150" s="130">
        <v>1.0</v>
      </c>
      <c r="D1150" s="71">
        <v>151.71750000000003</v>
      </c>
      <c r="F1150" s="130" t="s">
        <v>561</v>
      </c>
      <c r="G1150" s="169" t="s">
        <v>137</v>
      </c>
      <c r="H1150" s="130">
        <f t="shared" si="1"/>
        <v>166.88925</v>
      </c>
    </row>
    <row r="1151" ht="15.75" customHeight="1">
      <c r="A1151" s="130" t="s">
        <v>2030</v>
      </c>
      <c r="B1151" s="130" t="s">
        <v>1391</v>
      </c>
      <c r="C1151" s="130">
        <v>1.0</v>
      </c>
      <c r="D1151" s="71">
        <v>151.71750000000003</v>
      </c>
      <c r="F1151" s="130" t="s">
        <v>561</v>
      </c>
      <c r="G1151" s="169" t="s">
        <v>137</v>
      </c>
      <c r="H1151" s="130">
        <f t="shared" si="1"/>
        <v>166.88925</v>
      </c>
    </row>
    <row r="1152" ht="15.75" customHeight="1">
      <c r="A1152" s="130" t="s">
        <v>2031</v>
      </c>
      <c r="B1152" s="130" t="s">
        <v>2028</v>
      </c>
      <c r="C1152" s="130">
        <v>1.0</v>
      </c>
      <c r="D1152" s="71">
        <v>151.71750000000003</v>
      </c>
      <c r="F1152" s="130" t="s">
        <v>561</v>
      </c>
      <c r="G1152" s="169" t="s">
        <v>137</v>
      </c>
      <c r="H1152" s="130">
        <f t="shared" si="1"/>
        <v>166.88925</v>
      </c>
    </row>
    <row r="1153" ht="15.75" customHeight="1">
      <c r="A1153" s="130" t="s">
        <v>2032</v>
      </c>
      <c r="B1153" s="130" t="s">
        <v>1951</v>
      </c>
      <c r="C1153" s="130">
        <v>1.0</v>
      </c>
      <c r="D1153" s="71">
        <v>151.71750000000003</v>
      </c>
      <c r="F1153" s="130" t="s">
        <v>561</v>
      </c>
      <c r="G1153" s="169" t="s">
        <v>137</v>
      </c>
      <c r="H1153" s="130">
        <f t="shared" si="1"/>
        <v>166.88925</v>
      </c>
    </row>
    <row r="1154" ht="15.75" customHeight="1">
      <c r="A1154" s="130" t="s">
        <v>2033</v>
      </c>
      <c r="B1154" s="130" t="s">
        <v>1278</v>
      </c>
      <c r="C1154" s="130">
        <v>1.0</v>
      </c>
      <c r="D1154" s="71">
        <v>151.71750000000003</v>
      </c>
      <c r="F1154" s="130" t="s">
        <v>561</v>
      </c>
      <c r="G1154" s="169" t="s">
        <v>137</v>
      </c>
      <c r="H1154" s="130">
        <f t="shared" si="1"/>
        <v>166.88925</v>
      </c>
    </row>
    <row r="1155" ht="15.75" customHeight="1">
      <c r="A1155" s="130" t="s">
        <v>2034</v>
      </c>
      <c r="B1155" s="130" t="s">
        <v>2028</v>
      </c>
      <c r="C1155" s="130">
        <v>1.0</v>
      </c>
      <c r="D1155" s="71">
        <v>151.71750000000003</v>
      </c>
      <c r="F1155" s="130" t="s">
        <v>561</v>
      </c>
      <c r="G1155" s="169" t="s">
        <v>137</v>
      </c>
      <c r="H1155" s="130">
        <f t="shared" si="1"/>
        <v>166.88925</v>
      </c>
    </row>
    <row r="1156" ht="15.75" customHeight="1">
      <c r="A1156" s="130" t="s">
        <v>2035</v>
      </c>
      <c r="B1156" s="130" t="s">
        <v>1391</v>
      </c>
      <c r="C1156" s="130">
        <v>1.0</v>
      </c>
      <c r="D1156" s="71">
        <v>124.0635</v>
      </c>
      <c r="F1156" s="130" t="s">
        <v>561</v>
      </c>
      <c r="G1156" s="169" t="s">
        <v>137</v>
      </c>
      <c r="H1156" s="130">
        <f t="shared" si="1"/>
        <v>136.46985</v>
      </c>
    </row>
    <row r="1157" ht="15.75" customHeight="1">
      <c r="A1157" s="130" t="s">
        <v>2036</v>
      </c>
      <c r="B1157" s="130" t="s">
        <v>1278</v>
      </c>
      <c r="C1157" s="130">
        <v>1.0</v>
      </c>
      <c r="D1157" s="71">
        <v>318.36749999999995</v>
      </c>
      <c r="F1157" s="130" t="s">
        <v>561</v>
      </c>
      <c r="G1157" s="169" t="s">
        <v>137</v>
      </c>
      <c r="H1157" s="130">
        <f t="shared" si="1"/>
        <v>350.20425</v>
      </c>
    </row>
    <row r="1158" ht="15.75" customHeight="1">
      <c r="A1158" s="130" t="s">
        <v>2037</v>
      </c>
      <c r="B1158" s="130" t="s">
        <v>1278</v>
      </c>
      <c r="C1158" s="130">
        <v>1.0</v>
      </c>
      <c r="D1158" s="71">
        <v>443.7675</v>
      </c>
      <c r="F1158" s="130" t="s">
        <v>561</v>
      </c>
      <c r="G1158" s="169" t="s">
        <v>137</v>
      </c>
      <c r="H1158" s="130">
        <f t="shared" si="1"/>
        <v>488.14425</v>
      </c>
    </row>
    <row r="1159" ht="15.75" customHeight="1">
      <c r="A1159" s="130" t="s">
        <v>2038</v>
      </c>
      <c r="B1159" s="130" t="s">
        <v>1278</v>
      </c>
      <c r="C1159" s="130">
        <v>1.0</v>
      </c>
      <c r="D1159" s="71">
        <v>76.1475</v>
      </c>
      <c r="F1159" s="130" t="s">
        <v>561</v>
      </c>
      <c r="G1159" s="169" t="s">
        <v>137</v>
      </c>
      <c r="H1159" s="130">
        <f t="shared" si="1"/>
        <v>83.76225</v>
      </c>
    </row>
    <row r="1160" ht="15.75" customHeight="1">
      <c r="A1160" s="130" t="s">
        <v>2039</v>
      </c>
      <c r="B1160" s="130" t="s">
        <v>1947</v>
      </c>
      <c r="C1160" s="130">
        <v>1.0</v>
      </c>
      <c r="D1160" s="71">
        <v>76.1475</v>
      </c>
      <c r="F1160" s="130" t="s">
        <v>561</v>
      </c>
      <c r="G1160" s="169" t="s">
        <v>137</v>
      </c>
      <c r="H1160" s="130">
        <f t="shared" si="1"/>
        <v>83.76225</v>
      </c>
    </row>
    <row r="1161" ht="15.75" customHeight="1">
      <c r="A1161" s="130" t="s">
        <v>2040</v>
      </c>
      <c r="B1161" s="130" t="s">
        <v>1951</v>
      </c>
      <c r="C1161" s="130">
        <v>1.0</v>
      </c>
      <c r="D1161" s="71">
        <v>76.1475</v>
      </c>
      <c r="F1161" s="130" t="s">
        <v>561</v>
      </c>
      <c r="G1161" s="169" t="s">
        <v>137</v>
      </c>
      <c r="H1161" s="130">
        <f t="shared" si="1"/>
        <v>83.76225</v>
      </c>
    </row>
    <row r="1162" ht="15.75" customHeight="1">
      <c r="A1162" s="130" t="s">
        <v>2041</v>
      </c>
      <c r="B1162" s="130" t="s">
        <v>1280</v>
      </c>
      <c r="C1162" s="130">
        <v>1.0</v>
      </c>
      <c r="D1162" s="71">
        <v>76.1475</v>
      </c>
      <c r="F1162" s="130" t="s">
        <v>561</v>
      </c>
      <c r="G1162" s="169" t="s">
        <v>137</v>
      </c>
      <c r="H1162" s="130">
        <f t="shared" si="1"/>
        <v>83.76225</v>
      </c>
    </row>
    <row r="1163" ht="15.75" customHeight="1">
      <c r="A1163" s="130" t="s">
        <v>2042</v>
      </c>
      <c r="B1163" s="130" t="s">
        <v>1945</v>
      </c>
      <c r="C1163" s="130">
        <v>1.0</v>
      </c>
      <c r="D1163" s="71">
        <v>76.1475</v>
      </c>
      <c r="F1163" s="130" t="s">
        <v>561</v>
      </c>
      <c r="G1163" s="169" t="s">
        <v>137</v>
      </c>
      <c r="H1163" s="130">
        <f t="shared" si="1"/>
        <v>83.76225</v>
      </c>
    </row>
    <row r="1164" ht="15.75" customHeight="1">
      <c r="A1164" s="130" t="s">
        <v>2043</v>
      </c>
      <c r="B1164" s="130" t="s">
        <v>1882</v>
      </c>
      <c r="C1164" s="130">
        <v>1.0</v>
      </c>
      <c r="D1164" s="71">
        <v>76.1475</v>
      </c>
      <c r="F1164" s="130" t="s">
        <v>561</v>
      </c>
      <c r="G1164" s="169" t="s">
        <v>137</v>
      </c>
      <c r="H1164" s="130">
        <f t="shared" si="1"/>
        <v>83.76225</v>
      </c>
    </row>
    <row r="1165" ht="15.75" customHeight="1">
      <c r="A1165" s="130" t="s">
        <v>2044</v>
      </c>
      <c r="B1165" s="130" t="s">
        <v>1282</v>
      </c>
      <c r="C1165" s="130">
        <v>1.0</v>
      </c>
      <c r="D1165" s="71">
        <v>80.45400000000001</v>
      </c>
      <c r="F1165" s="130" t="s">
        <v>561</v>
      </c>
      <c r="G1165" s="169" t="s">
        <v>137</v>
      </c>
      <c r="H1165" s="130">
        <f t="shared" si="1"/>
        <v>88.4994</v>
      </c>
    </row>
    <row r="1166" ht="15.75" customHeight="1">
      <c r="A1166" s="130" t="s">
        <v>2045</v>
      </c>
      <c r="B1166" s="130" t="s">
        <v>1963</v>
      </c>
      <c r="C1166" s="130">
        <v>1.0</v>
      </c>
      <c r="D1166" s="71">
        <v>80.45400000000001</v>
      </c>
      <c r="F1166" s="130" t="s">
        <v>561</v>
      </c>
      <c r="G1166" s="169" t="s">
        <v>137</v>
      </c>
      <c r="H1166" s="130">
        <f t="shared" si="1"/>
        <v>88.4994</v>
      </c>
    </row>
    <row r="1167" ht="15.75" customHeight="1">
      <c r="A1167" s="130" t="s">
        <v>2046</v>
      </c>
      <c r="B1167" s="130" t="s">
        <v>1995</v>
      </c>
      <c r="C1167" s="130">
        <v>1.0</v>
      </c>
      <c r="D1167" s="71">
        <v>80.45400000000001</v>
      </c>
      <c r="F1167" s="130" t="s">
        <v>561</v>
      </c>
      <c r="G1167" s="169" t="s">
        <v>137</v>
      </c>
      <c r="H1167" s="130">
        <f t="shared" si="1"/>
        <v>88.4994</v>
      </c>
    </row>
    <row r="1168" ht="15.75" customHeight="1">
      <c r="A1168" s="130" t="s">
        <v>2047</v>
      </c>
      <c r="B1168" s="130" t="s">
        <v>1965</v>
      </c>
      <c r="C1168" s="130">
        <v>1.0</v>
      </c>
      <c r="D1168" s="71">
        <v>80.45400000000001</v>
      </c>
      <c r="F1168" s="130" t="s">
        <v>561</v>
      </c>
      <c r="G1168" s="169" t="s">
        <v>137</v>
      </c>
      <c r="H1168" s="130">
        <f t="shared" si="1"/>
        <v>88.4994</v>
      </c>
    </row>
    <row r="1169" ht="15.75" customHeight="1">
      <c r="A1169" s="130" t="s">
        <v>2048</v>
      </c>
      <c r="B1169" s="130" t="s">
        <v>1967</v>
      </c>
      <c r="C1169" s="130">
        <v>1.0</v>
      </c>
      <c r="D1169" s="71">
        <v>80.45400000000001</v>
      </c>
      <c r="F1169" s="130" t="s">
        <v>561</v>
      </c>
      <c r="G1169" s="169" t="s">
        <v>137</v>
      </c>
      <c r="H1169" s="130">
        <f t="shared" si="1"/>
        <v>88.4994</v>
      </c>
    </row>
    <row r="1170" ht="15.75" customHeight="1">
      <c r="A1170" s="130" t="s">
        <v>2049</v>
      </c>
      <c r="B1170" s="130" t="s">
        <v>1970</v>
      </c>
      <c r="C1170" s="130">
        <v>1.0</v>
      </c>
      <c r="D1170" s="71">
        <v>80.45400000000001</v>
      </c>
      <c r="F1170" s="130" t="s">
        <v>561</v>
      </c>
      <c r="G1170" s="169" t="s">
        <v>137</v>
      </c>
      <c r="H1170" s="130">
        <f t="shared" si="1"/>
        <v>88.4994</v>
      </c>
    </row>
    <row r="1171" ht="15.75" customHeight="1">
      <c r="A1171" s="130" t="s">
        <v>2050</v>
      </c>
      <c r="B1171" s="130" t="s">
        <v>1391</v>
      </c>
      <c r="C1171" s="130">
        <v>1.0</v>
      </c>
      <c r="D1171" s="71">
        <v>126.159</v>
      </c>
      <c r="F1171" s="130" t="s">
        <v>561</v>
      </c>
      <c r="G1171" s="169" t="s">
        <v>137</v>
      </c>
      <c r="H1171" s="130">
        <f t="shared" si="1"/>
        <v>138.7749</v>
      </c>
    </row>
    <row r="1172" ht="15.75" customHeight="1">
      <c r="A1172" s="130" t="s">
        <v>2051</v>
      </c>
      <c r="B1172" s="130" t="s">
        <v>1278</v>
      </c>
      <c r="C1172" s="130">
        <v>1.0</v>
      </c>
      <c r="D1172" s="71">
        <v>17.259000000000004</v>
      </c>
      <c r="F1172" s="130" t="s">
        <v>561</v>
      </c>
      <c r="G1172" s="169" t="s">
        <v>137</v>
      </c>
      <c r="H1172" s="130">
        <f t="shared" si="1"/>
        <v>18.9849</v>
      </c>
    </row>
    <row r="1173" ht="15.75" customHeight="1">
      <c r="A1173" s="130" t="s">
        <v>2052</v>
      </c>
      <c r="B1173" s="130" t="s">
        <v>1282</v>
      </c>
      <c r="C1173" s="130">
        <v>1.0</v>
      </c>
      <c r="D1173" s="71">
        <v>17.259000000000004</v>
      </c>
      <c r="F1173" s="130" t="s">
        <v>561</v>
      </c>
      <c r="G1173" s="169" t="s">
        <v>137</v>
      </c>
      <c r="H1173" s="130">
        <f t="shared" si="1"/>
        <v>18.9849</v>
      </c>
    </row>
    <row r="1174" ht="15.75" customHeight="1">
      <c r="A1174" s="130" t="s">
        <v>2053</v>
      </c>
      <c r="B1174" s="130" t="s">
        <v>1278</v>
      </c>
      <c r="C1174" s="130">
        <v>1.0</v>
      </c>
      <c r="D1174" s="71">
        <v>30.013500000000008</v>
      </c>
      <c r="F1174" s="130" t="s">
        <v>561</v>
      </c>
      <c r="G1174" s="169" t="s">
        <v>137</v>
      </c>
      <c r="H1174" s="130">
        <f t="shared" si="1"/>
        <v>33.01485</v>
      </c>
    </row>
    <row r="1175" ht="15.75" customHeight="1">
      <c r="A1175" s="130" t="s">
        <v>2054</v>
      </c>
      <c r="B1175" s="130" t="s">
        <v>1280</v>
      </c>
      <c r="C1175" s="130">
        <v>1.0</v>
      </c>
      <c r="D1175" s="71">
        <v>30.013500000000008</v>
      </c>
      <c r="F1175" s="130" t="s">
        <v>561</v>
      </c>
      <c r="G1175" s="169" t="s">
        <v>137</v>
      </c>
      <c r="H1175" s="130">
        <f t="shared" si="1"/>
        <v>33.01485</v>
      </c>
    </row>
    <row r="1176" ht="15.75" customHeight="1">
      <c r="A1176" s="130" t="s">
        <v>2055</v>
      </c>
      <c r="B1176" s="130" t="s">
        <v>1278</v>
      </c>
      <c r="C1176" s="130">
        <v>1.0</v>
      </c>
      <c r="D1176" s="71">
        <v>63.4095</v>
      </c>
      <c r="F1176" s="130" t="s">
        <v>561</v>
      </c>
      <c r="G1176" s="169" t="s">
        <v>137</v>
      </c>
      <c r="H1176" s="130">
        <f t="shared" si="1"/>
        <v>69.75045</v>
      </c>
    </row>
    <row r="1177" ht="15.75" customHeight="1">
      <c r="A1177" s="130" t="s">
        <v>2056</v>
      </c>
      <c r="B1177" s="130" t="s">
        <v>2057</v>
      </c>
      <c r="C1177" s="130">
        <v>1.0</v>
      </c>
      <c r="D1177" s="71">
        <v>33.7755</v>
      </c>
      <c r="F1177" s="130" t="s">
        <v>561</v>
      </c>
      <c r="G1177" s="169" t="s">
        <v>137</v>
      </c>
      <c r="H1177" s="130">
        <f t="shared" si="1"/>
        <v>37.15305</v>
      </c>
    </row>
    <row r="1178" ht="15.75" customHeight="1">
      <c r="A1178" s="130" t="s">
        <v>2058</v>
      </c>
      <c r="B1178" s="130" t="s">
        <v>2059</v>
      </c>
      <c r="C1178" s="130">
        <v>1.0</v>
      </c>
      <c r="D1178" s="71">
        <v>33.7755</v>
      </c>
      <c r="F1178" s="130" t="s">
        <v>561</v>
      </c>
      <c r="G1178" s="169" t="s">
        <v>137</v>
      </c>
      <c r="H1178" s="130">
        <f t="shared" si="1"/>
        <v>37.15305</v>
      </c>
    </row>
    <row r="1179" ht="15.75" customHeight="1">
      <c r="A1179" s="130" t="s">
        <v>2060</v>
      </c>
      <c r="B1179" s="130" t="s">
        <v>2061</v>
      </c>
      <c r="C1179" s="130">
        <v>1.0</v>
      </c>
      <c r="D1179" s="71">
        <v>9.091500000000002</v>
      </c>
      <c r="F1179" s="130" t="s">
        <v>561</v>
      </c>
      <c r="G1179" s="169" t="s">
        <v>137</v>
      </c>
      <c r="H1179" s="130">
        <f t="shared" si="1"/>
        <v>10.00065</v>
      </c>
    </row>
    <row r="1180" ht="15.75" customHeight="1">
      <c r="A1180" s="130" t="s">
        <v>2062</v>
      </c>
      <c r="B1180" s="130" t="s">
        <v>1713</v>
      </c>
      <c r="C1180" s="130">
        <v>1.0</v>
      </c>
      <c r="D1180" s="71">
        <v>16.2525</v>
      </c>
      <c r="F1180" s="130" t="s">
        <v>561</v>
      </c>
      <c r="G1180" s="169" t="s">
        <v>137</v>
      </c>
      <c r="H1180" s="130">
        <f t="shared" si="1"/>
        <v>17.87775</v>
      </c>
    </row>
    <row r="1181" ht="15.75" customHeight="1">
      <c r="A1181" s="130" t="s">
        <v>2063</v>
      </c>
      <c r="B1181" s="130" t="s">
        <v>1721</v>
      </c>
      <c r="C1181" s="130">
        <v>1.0</v>
      </c>
      <c r="D1181" s="71">
        <v>16.2525</v>
      </c>
      <c r="F1181" s="130" t="s">
        <v>561</v>
      </c>
      <c r="G1181" s="169" t="s">
        <v>137</v>
      </c>
      <c r="H1181" s="130">
        <f t="shared" si="1"/>
        <v>17.87775</v>
      </c>
    </row>
    <row r="1182" ht="15.75" customHeight="1">
      <c r="A1182" s="130" t="s">
        <v>2064</v>
      </c>
      <c r="B1182" s="130" t="s">
        <v>1725</v>
      </c>
      <c r="C1182" s="130">
        <v>1.0</v>
      </c>
      <c r="D1182" s="71">
        <v>16.2525</v>
      </c>
      <c r="F1182" s="130" t="s">
        <v>561</v>
      </c>
      <c r="G1182" s="169" t="s">
        <v>137</v>
      </c>
      <c r="H1182" s="130">
        <f t="shared" si="1"/>
        <v>17.87775</v>
      </c>
    </row>
    <row r="1183" ht="15.75" customHeight="1">
      <c r="A1183" s="130" t="s">
        <v>2065</v>
      </c>
      <c r="B1183" s="130" t="s">
        <v>1727</v>
      </c>
      <c r="C1183" s="130">
        <v>1.0</v>
      </c>
      <c r="D1183" s="71">
        <v>16.2525</v>
      </c>
      <c r="F1183" s="130" t="s">
        <v>561</v>
      </c>
      <c r="G1183" s="169" t="s">
        <v>137</v>
      </c>
      <c r="H1183" s="130">
        <f t="shared" si="1"/>
        <v>17.87775</v>
      </c>
    </row>
    <row r="1184" ht="15.75" customHeight="1">
      <c r="A1184" s="130" t="s">
        <v>2066</v>
      </c>
      <c r="B1184" s="130" t="s">
        <v>1729</v>
      </c>
      <c r="C1184" s="130">
        <v>1.0</v>
      </c>
      <c r="D1184" s="71">
        <v>16.2525</v>
      </c>
      <c r="F1184" s="130" t="s">
        <v>561</v>
      </c>
      <c r="G1184" s="169" t="s">
        <v>137</v>
      </c>
      <c r="H1184" s="130">
        <f t="shared" si="1"/>
        <v>17.87775</v>
      </c>
    </row>
    <row r="1185" ht="15.75" customHeight="1">
      <c r="A1185" s="130" t="s">
        <v>2067</v>
      </c>
      <c r="B1185" s="130" t="s">
        <v>1361</v>
      </c>
      <c r="C1185" s="130">
        <v>1.0</v>
      </c>
      <c r="D1185" s="71">
        <v>16.2525</v>
      </c>
      <c r="F1185" s="130" t="s">
        <v>561</v>
      </c>
      <c r="G1185" s="169" t="s">
        <v>137</v>
      </c>
      <c r="H1185" s="130">
        <f t="shared" si="1"/>
        <v>17.87775</v>
      </c>
    </row>
    <row r="1186" ht="15.75" customHeight="1">
      <c r="A1186" s="130" t="s">
        <v>2068</v>
      </c>
      <c r="B1186" s="130" t="s">
        <v>1736</v>
      </c>
      <c r="C1186" s="130">
        <v>1.0</v>
      </c>
      <c r="D1186" s="71">
        <v>16.2525</v>
      </c>
      <c r="F1186" s="130" t="s">
        <v>561</v>
      </c>
      <c r="G1186" s="169" t="s">
        <v>137</v>
      </c>
      <c r="H1186" s="130">
        <f t="shared" si="1"/>
        <v>17.87775</v>
      </c>
    </row>
    <row r="1187" ht="15.75" customHeight="1">
      <c r="A1187" s="130" t="s">
        <v>2069</v>
      </c>
      <c r="B1187" s="130" t="s">
        <v>1738</v>
      </c>
      <c r="C1187" s="130">
        <v>1.0</v>
      </c>
      <c r="D1187" s="71">
        <v>16.2525</v>
      </c>
      <c r="F1187" s="130" t="s">
        <v>561</v>
      </c>
      <c r="G1187" s="169" t="s">
        <v>137</v>
      </c>
      <c r="H1187" s="130">
        <f t="shared" si="1"/>
        <v>17.87775</v>
      </c>
    </row>
    <row r="1188" ht="15.75" customHeight="1">
      <c r="A1188" s="130" t="s">
        <v>2070</v>
      </c>
      <c r="B1188" s="130" t="s">
        <v>1282</v>
      </c>
      <c r="C1188" s="130">
        <v>1.0</v>
      </c>
      <c r="D1188" s="71">
        <v>16.2525</v>
      </c>
      <c r="F1188" s="130" t="s">
        <v>561</v>
      </c>
      <c r="G1188" s="169" t="s">
        <v>137</v>
      </c>
      <c r="H1188" s="130">
        <f t="shared" si="1"/>
        <v>17.87775</v>
      </c>
    </row>
    <row r="1189" ht="15.75" customHeight="1">
      <c r="A1189" s="130" t="s">
        <v>2071</v>
      </c>
      <c r="B1189" s="130" t="s">
        <v>1748</v>
      </c>
      <c r="C1189" s="130">
        <v>1.0</v>
      </c>
      <c r="D1189" s="71">
        <v>16.2525</v>
      </c>
      <c r="F1189" s="130" t="s">
        <v>561</v>
      </c>
      <c r="G1189" s="169" t="s">
        <v>137</v>
      </c>
      <c r="H1189" s="130">
        <f t="shared" si="1"/>
        <v>17.87775</v>
      </c>
    </row>
    <row r="1190" ht="15.75" customHeight="1">
      <c r="A1190" s="130" t="s">
        <v>2072</v>
      </c>
      <c r="B1190" s="130" t="s">
        <v>1752</v>
      </c>
      <c r="C1190" s="130">
        <v>1.0</v>
      </c>
      <c r="D1190" s="71">
        <v>16.2525</v>
      </c>
      <c r="F1190" s="130" t="s">
        <v>561</v>
      </c>
      <c r="G1190" s="169" t="s">
        <v>137</v>
      </c>
      <c r="H1190" s="130">
        <f t="shared" si="1"/>
        <v>17.87775</v>
      </c>
    </row>
    <row r="1191" ht="15.75" customHeight="1">
      <c r="A1191" s="130" t="s">
        <v>2073</v>
      </c>
      <c r="B1191" s="130" t="s">
        <v>1754</v>
      </c>
      <c r="C1191" s="130">
        <v>1.0</v>
      </c>
      <c r="D1191" s="71">
        <v>16.2525</v>
      </c>
      <c r="F1191" s="130" t="s">
        <v>561</v>
      </c>
      <c r="G1191" s="169" t="s">
        <v>137</v>
      </c>
      <c r="H1191" s="130">
        <f t="shared" si="1"/>
        <v>17.87775</v>
      </c>
    </row>
    <row r="1192" ht="15.75" customHeight="1">
      <c r="A1192" s="130" t="s">
        <v>2074</v>
      </c>
      <c r="B1192" s="130" t="s">
        <v>1758</v>
      </c>
      <c r="C1192" s="130">
        <v>1.0</v>
      </c>
      <c r="D1192" s="71">
        <v>16.2525</v>
      </c>
      <c r="F1192" s="130" t="s">
        <v>561</v>
      </c>
      <c r="G1192" s="169" t="s">
        <v>137</v>
      </c>
      <c r="H1192" s="130">
        <f t="shared" si="1"/>
        <v>17.87775</v>
      </c>
    </row>
    <row r="1193" ht="15.75" customHeight="1">
      <c r="A1193" s="130" t="s">
        <v>2075</v>
      </c>
      <c r="B1193" s="130" t="s">
        <v>1768</v>
      </c>
      <c r="C1193" s="130">
        <v>1.0</v>
      </c>
      <c r="D1193" s="71">
        <v>16.2525</v>
      </c>
      <c r="F1193" s="130" t="s">
        <v>561</v>
      </c>
      <c r="G1193" s="169" t="s">
        <v>137</v>
      </c>
      <c r="H1193" s="130">
        <f t="shared" si="1"/>
        <v>17.87775</v>
      </c>
    </row>
    <row r="1194" ht="15.75" customHeight="1">
      <c r="A1194" s="130" t="s">
        <v>2076</v>
      </c>
      <c r="B1194" s="130" t="s">
        <v>1770</v>
      </c>
      <c r="C1194" s="130">
        <v>1.0</v>
      </c>
      <c r="D1194" s="71">
        <v>16.2525</v>
      </c>
      <c r="F1194" s="130" t="s">
        <v>561</v>
      </c>
      <c r="G1194" s="169" t="s">
        <v>137</v>
      </c>
      <c r="H1194" s="130">
        <f t="shared" si="1"/>
        <v>17.87775</v>
      </c>
    </row>
    <row r="1195" ht="15.75" customHeight="1">
      <c r="A1195" s="130" t="s">
        <v>2077</v>
      </c>
      <c r="B1195" s="130" t="s">
        <v>1772</v>
      </c>
      <c r="C1195" s="130">
        <v>1.0</v>
      </c>
      <c r="D1195" s="71">
        <v>16.2525</v>
      </c>
      <c r="F1195" s="130" t="s">
        <v>561</v>
      </c>
      <c r="G1195" s="169" t="s">
        <v>137</v>
      </c>
      <c r="H1195" s="130">
        <f t="shared" si="1"/>
        <v>17.87775</v>
      </c>
    </row>
    <row r="1196" ht="15.75" customHeight="1">
      <c r="A1196" s="130" t="s">
        <v>2078</v>
      </c>
      <c r="B1196" s="130" t="s">
        <v>1776</v>
      </c>
      <c r="C1196" s="130">
        <v>1.0</v>
      </c>
      <c r="D1196" s="71">
        <v>16.2525</v>
      </c>
      <c r="F1196" s="130" t="s">
        <v>561</v>
      </c>
      <c r="G1196" s="169" t="s">
        <v>137</v>
      </c>
      <c r="H1196" s="130">
        <f t="shared" si="1"/>
        <v>17.87775</v>
      </c>
    </row>
    <row r="1197" ht="15.75" customHeight="1">
      <c r="A1197" s="130" t="s">
        <v>2079</v>
      </c>
      <c r="B1197" s="130" t="s">
        <v>1778</v>
      </c>
      <c r="C1197" s="130">
        <v>1.0</v>
      </c>
      <c r="D1197" s="71">
        <v>16.2525</v>
      </c>
      <c r="F1197" s="130" t="s">
        <v>561</v>
      </c>
      <c r="G1197" s="169" t="s">
        <v>137</v>
      </c>
      <c r="H1197" s="130">
        <f t="shared" si="1"/>
        <v>17.87775</v>
      </c>
    </row>
    <row r="1198" ht="15.75" customHeight="1">
      <c r="A1198" s="130" t="s">
        <v>2080</v>
      </c>
      <c r="B1198" s="130" t="s">
        <v>1701</v>
      </c>
      <c r="C1198" s="130">
        <v>1.0</v>
      </c>
      <c r="D1198" s="71">
        <v>16.2525</v>
      </c>
      <c r="F1198" s="130" t="s">
        <v>561</v>
      </c>
      <c r="G1198" s="169" t="s">
        <v>137</v>
      </c>
      <c r="H1198" s="130">
        <f t="shared" si="1"/>
        <v>17.87775</v>
      </c>
    </row>
    <row r="1199" ht="15.75" customHeight="1">
      <c r="A1199" s="130" t="s">
        <v>2081</v>
      </c>
      <c r="B1199" s="130" t="s">
        <v>1703</v>
      </c>
      <c r="C1199" s="130">
        <v>1.0</v>
      </c>
      <c r="D1199" s="71">
        <v>16.2525</v>
      </c>
      <c r="F1199" s="130" t="s">
        <v>561</v>
      </c>
      <c r="G1199" s="169" t="s">
        <v>137</v>
      </c>
      <c r="H1199" s="130">
        <f t="shared" si="1"/>
        <v>17.87775</v>
      </c>
    </row>
    <row r="1200" ht="15.75" customHeight="1">
      <c r="A1200" s="130" t="s">
        <v>2082</v>
      </c>
      <c r="B1200" s="130" t="s">
        <v>1780</v>
      </c>
      <c r="C1200" s="130">
        <v>1.0</v>
      </c>
      <c r="D1200" s="71">
        <v>16.2525</v>
      </c>
      <c r="F1200" s="130" t="s">
        <v>561</v>
      </c>
      <c r="G1200" s="169" t="s">
        <v>137</v>
      </c>
      <c r="H1200" s="130">
        <f t="shared" si="1"/>
        <v>17.87775</v>
      </c>
    </row>
    <row r="1201" ht="15.75" customHeight="1">
      <c r="A1201" s="130" t="s">
        <v>2083</v>
      </c>
      <c r="B1201" s="130" t="s">
        <v>1784</v>
      </c>
      <c r="C1201" s="130">
        <v>1.0</v>
      </c>
      <c r="D1201" s="71">
        <v>16.2525</v>
      </c>
      <c r="F1201" s="130" t="s">
        <v>561</v>
      </c>
      <c r="G1201" s="169" t="s">
        <v>137</v>
      </c>
      <c r="H1201" s="130">
        <f t="shared" si="1"/>
        <v>17.87775</v>
      </c>
    </row>
    <row r="1202" ht="15.75" customHeight="1">
      <c r="A1202" s="130" t="s">
        <v>2084</v>
      </c>
      <c r="B1202" s="130" t="s">
        <v>1786</v>
      </c>
      <c r="C1202" s="130">
        <v>1.0</v>
      </c>
      <c r="D1202" s="71">
        <v>16.2525</v>
      </c>
      <c r="F1202" s="130" t="s">
        <v>561</v>
      </c>
      <c r="G1202" s="169" t="s">
        <v>137</v>
      </c>
      <c r="H1202" s="130">
        <f t="shared" si="1"/>
        <v>17.87775</v>
      </c>
    </row>
    <row r="1203" ht="15.75" customHeight="1">
      <c r="A1203" s="130" t="s">
        <v>2085</v>
      </c>
      <c r="B1203" s="130" t="s">
        <v>1788</v>
      </c>
      <c r="C1203" s="130">
        <v>1.0</v>
      </c>
      <c r="D1203" s="71">
        <v>16.2525</v>
      </c>
      <c r="F1203" s="130" t="s">
        <v>561</v>
      </c>
      <c r="G1203" s="169" t="s">
        <v>137</v>
      </c>
      <c r="H1203" s="130">
        <f t="shared" si="1"/>
        <v>17.87775</v>
      </c>
    </row>
    <row r="1204" ht="15.75" customHeight="1">
      <c r="A1204" s="130" t="s">
        <v>2086</v>
      </c>
      <c r="B1204" s="130" t="s">
        <v>1790</v>
      </c>
      <c r="C1204" s="130">
        <v>1.0</v>
      </c>
      <c r="D1204" s="71">
        <v>16.2525</v>
      </c>
      <c r="F1204" s="130" t="s">
        <v>561</v>
      </c>
      <c r="G1204" s="169" t="s">
        <v>137</v>
      </c>
      <c r="H1204" s="130">
        <f t="shared" si="1"/>
        <v>17.87775</v>
      </c>
    </row>
    <row r="1205" ht="15.75" customHeight="1">
      <c r="A1205" s="130" t="s">
        <v>2087</v>
      </c>
      <c r="B1205" s="130" t="s">
        <v>1792</v>
      </c>
      <c r="C1205" s="130">
        <v>1.0</v>
      </c>
      <c r="D1205" s="71">
        <v>16.2525</v>
      </c>
      <c r="F1205" s="130" t="s">
        <v>561</v>
      </c>
      <c r="G1205" s="169" t="s">
        <v>137</v>
      </c>
      <c r="H1205" s="130">
        <f t="shared" si="1"/>
        <v>17.87775</v>
      </c>
    </row>
    <row r="1206" ht="15.75" customHeight="1">
      <c r="A1206" s="130" t="s">
        <v>2088</v>
      </c>
      <c r="B1206" s="130" t="s">
        <v>1449</v>
      </c>
      <c r="C1206" s="130">
        <v>1.0</v>
      </c>
      <c r="D1206" s="71">
        <v>16.2525</v>
      </c>
      <c r="F1206" s="130" t="s">
        <v>561</v>
      </c>
      <c r="G1206" s="169" t="s">
        <v>137</v>
      </c>
      <c r="H1206" s="130">
        <f t="shared" si="1"/>
        <v>17.87775</v>
      </c>
    </row>
    <row r="1207" ht="15.75" customHeight="1">
      <c r="A1207" s="130" t="s">
        <v>2089</v>
      </c>
      <c r="B1207" s="130" t="s">
        <v>1465</v>
      </c>
      <c r="C1207" s="130">
        <v>1.0</v>
      </c>
      <c r="D1207" s="71">
        <v>16.2525</v>
      </c>
      <c r="F1207" s="130" t="s">
        <v>561</v>
      </c>
      <c r="G1207" s="169" t="s">
        <v>137</v>
      </c>
      <c r="H1207" s="130">
        <f t="shared" si="1"/>
        <v>17.87775</v>
      </c>
    </row>
    <row r="1208" ht="15.75" customHeight="1">
      <c r="A1208" s="130" t="s">
        <v>2090</v>
      </c>
      <c r="B1208" s="130" t="s">
        <v>1798</v>
      </c>
      <c r="C1208" s="130">
        <v>1.0</v>
      </c>
      <c r="D1208" s="71">
        <v>16.2525</v>
      </c>
      <c r="F1208" s="130" t="s">
        <v>561</v>
      </c>
      <c r="G1208" s="169" t="s">
        <v>137</v>
      </c>
      <c r="H1208" s="130">
        <f t="shared" si="1"/>
        <v>17.87775</v>
      </c>
    </row>
    <row r="1209" ht="15.75" customHeight="1">
      <c r="A1209" s="130" t="s">
        <v>2091</v>
      </c>
      <c r="B1209" s="130" t="s">
        <v>1249</v>
      </c>
      <c r="C1209" s="130">
        <v>1.0</v>
      </c>
      <c r="D1209" s="71">
        <v>16.2525</v>
      </c>
      <c r="F1209" s="130" t="s">
        <v>561</v>
      </c>
      <c r="G1209" s="169" t="s">
        <v>137</v>
      </c>
      <c r="H1209" s="130">
        <f t="shared" si="1"/>
        <v>17.87775</v>
      </c>
    </row>
    <row r="1210" ht="15.75" customHeight="1">
      <c r="A1210" s="130" t="s">
        <v>2092</v>
      </c>
      <c r="B1210" s="130" t="s">
        <v>1801</v>
      </c>
      <c r="C1210" s="130">
        <v>1.0</v>
      </c>
      <c r="D1210" s="71">
        <v>16.2525</v>
      </c>
      <c r="F1210" s="130" t="s">
        <v>561</v>
      </c>
      <c r="G1210" s="169" t="s">
        <v>137</v>
      </c>
      <c r="H1210" s="130">
        <f t="shared" si="1"/>
        <v>17.87775</v>
      </c>
    </row>
    <row r="1211" ht="15.75" customHeight="1">
      <c r="A1211" s="130" t="s">
        <v>2093</v>
      </c>
      <c r="B1211" s="130" t="s">
        <v>1489</v>
      </c>
      <c r="C1211" s="130">
        <v>1.0</v>
      </c>
      <c r="D1211" s="71">
        <v>16.2525</v>
      </c>
      <c r="F1211" s="130" t="s">
        <v>561</v>
      </c>
      <c r="G1211" s="169" t="s">
        <v>137</v>
      </c>
      <c r="H1211" s="130">
        <f t="shared" si="1"/>
        <v>17.87775</v>
      </c>
    </row>
    <row r="1212" ht="15.75" customHeight="1">
      <c r="A1212" s="130" t="s">
        <v>2094</v>
      </c>
      <c r="B1212" s="130" t="s">
        <v>1808</v>
      </c>
      <c r="C1212" s="130">
        <v>1.0</v>
      </c>
      <c r="D1212" s="71">
        <v>16.2525</v>
      </c>
      <c r="F1212" s="130" t="s">
        <v>561</v>
      </c>
      <c r="G1212" s="169" t="s">
        <v>137</v>
      </c>
      <c r="H1212" s="130">
        <f t="shared" si="1"/>
        <v>17.87775</v>
      </c>
    </row>
    <row r="1213" ht="15.75" customHeight="1">
      <c r="A1213" s="130" t="s">
        <v>2095</v>
      </c>
      <c r="B1213" s="130" t="s">
        <v>1810</v>
      </c>
      <c r="C1213" s="130">
        <v>1.0</v>
      </c>
      <c r="D1213" s="71">
        <v>16.2525</v>
      </c>
      <c r="F1213" s="130" t="s">
        <v>561</v>
      </c>
      <c r="G1213" s="169" t="s">
        <v>137</v>
      </c>
      <c r="H1213" s="130">
        <f t="shared" si="1"/>
        <v>17.87775</v>
      </c>
    </row>
    <row r="1214" ht="15.75" customHeight="1">
      <c r="A1214" s="130" t="s">
        <v>2096</v>
      </c>
      <c r="B1214" s="130" t="s">
        <v>1812</v>
      </c>
      <c r="C1214" s="130">
        <v>1.0</v>
      </c>
      <c r="D1214" s="71">
        <v>16.2525</v>
      </c>
      <c r="F1214" s="130" t="s">
        <v>561</v>
      </c>
      <c r="G1214" s="169" t="s">
        <v>137</v>
      </c>
      <c r="H1214" s="130">
        <f t="shared" si="1"/>
        <v>17.87775</v>
      </c>
    </row>
    <row r="1215" ht="15.75" customHeight="1">
      <c r="A1215" s="130" t="s">
        <v>2097</v>
      </c>
      <c r="B1215" s="130" t="s">
        <v>1814</v>
      </c>
      <c r="C1215" s="130">
        <v>1.0</v>
      </c>
      <c r="D1215" s="71">
        <v>16.2525</v>
      </c>
      <c r="F1215" s="130" t="s">
        <v>561</v>
      </c>
      <c r="G1215" s="169" t="s">
        <v>137</v>
      </c>
      <c r="H1215" s="130">
        <f t="shared" si="1"/>
        <v>17.87775</v>
      </c>
    </row>
    <row r="1216" ht="15.75" customHeight="1">
      <c r="A1216" s="130" t="s">
        <v>2098</v>
      </c>
      <c r="B1216" s="130" t="s">
        <v>1816</v>
      </c>
      <c r="C1216" s="130">
        <v>1.0</v>
      </c>
      <c r="D1216" s="71">
        <v>16.2525</v>
      </c>
      <c r="F1216" s="130" t="s">
        <v>561</v>
      </c>
      <c r="G1216" s="169" t="s">
        <v>137</v>
      </c>
      <c r="H1216" s="130">
        <f t="shared" si="1"/>
        <v>17.87775</v>
      </c>
    </row>
    <row r="1217" ht="15.75" customHeight="1">
      <c r="A1217" s="130" t="s">
        <v>2099</v>
      </c>
      <c r="B1217" s="130" t="s">
        <v>1818</v>
      </c>
      <c r="C1217" s="130">
        <v>1.0</v>
      </c>
      <c r="D1217" s="71">
        <v>16.2525</v>
      </c>
      <c r="F1217" s="130" t="s">
        <v>561</v>
      </c>
      <c r="G1217" s="169" t="s">
        <v>137</v>
      </c>
      <c r="H1217" s="130">
        <f t="shared" si="1"/>
        <v>17.87775</v>
      </c>
    </row>
    <row r="1218" ht="15.75" customHeight="1">
      <c r="A1218" s="130" t="s">
        <v>2100</v>
      </c>
      <c r="B1218" s="130" t="s">
        <v>1820</v>
      </c>
      <c r="C1218" s="130">
        <v>1.0</v>
      </c>
      <c r="D1218" s="71">
        <v>16.2525</v>
      </c>
      <c r="F1218" s="130" t="s">
        <v>561</v>
      </c>
      <c r="G1218" s="169" t="s">
        <v>137</v>
      </c>
      <c r="H1218" s="130">
        <f t="shared" si="1"/>
        <v>17.87775</v>
      </c>
    </row>
    <row r="1219" ht="15.75" customHeight="1">
      <c r="A1219" s="130" t="s">
        <v>2101</v>
      </c>
      <c r="B1219" s="130" t="s">
        <v>1822</v>
      </c>
      <c r="C1219" s="130">
        <v>1.0</v>
      </c>
      <c r="D1219" s="71">
        <v>16.2525</v>
      </c>
      <c r="F1219" s="130" t="s">
        <v>561</v>
      </c>
      <c r="G1219" s="169" t="s">
        <v>137</v>
      </c>
      <c r="H1219" s="130">
        <f t="shared" si="1"/>
        <v>17.87775</v>
      </c>
    </row>
    <row r="1220" ht="15.75" customHeight="1">
      <c r="A1220" s="130" t="s">
        <v>2102</v>
      </c>
      <c r="B1220" s="130" t="s">
        <v>1825</v>
      </c>
      <c r="C1220" s="130">
        <v>1.0</v>
      </c>
      <c r="D1220" s="71">
        <v>16.2525</v>
      </c>
      <c r="F1220" s="130" t="s">
        <v>561</v>
      </c>
      <c r="G1220" s="169" t="s">
        <v>137</v>
      </c>
      <c r="H1220" s="130">
        <f t="shared" si="1"/>
        <v>17.87775</v>
      </c>
    </row>
    <row r="1221" ht="15.75" customHeight="1">
      <c r="A1221" s="130" t="s">
        <v>2103</v>
      </c>
      <c r="B1221" s="130" t="s">
        <v>1834</v>
      </c>
      <c r="C1221" s="130">
        <v>1.0</v>
      </c>
      <c r="D1221" s="71">
        <v>16.2525</v>
      </c>
      <c r="F1221" s="130" t="s">
        <v>561</v>
      </c>
      <c r="G1221" s="169" t="s">
        <v>137</v>
      </c>
      <c r="H1221" s="130">
        <f t="shared" si="1"/>
        <v>17.87775</v>
      </c>
    </row>
    <row r="1222" ht="15.75" customHeight="1">
      <c r="A1222" s="130" t="s">
        <v>2104</v>
      </c>
      <c r="B1222" s="130" t="s">
        <v>1583</v>
      </c>
      <c r="C1222" s="130">
        <v>1.0</v>
      </c>
      <c r="D1222" s="71">
        <v>16.2525</v>
      </c>
      <c r="F1222" s="130" t="s">
        <v>561</v>
      </c>
      <c r="G1222" s="169" t="s">
        <v>137</v>
      </c>
      <c r="H1222" s="130">
        <f t="shared" si="1"/>
        <v>17.87775</v>
      </c>
    </row>
    <row r="1223" ht="15.75" customHeight="1">
      <c r="A1223" s="130" t="s">
        <v>2105</v>
      </c>
      <c r="B1223" s="130" t="s">
        <v>1837</v>
      </c>
      <c r="C1223" s="130">
        <v>1.0</v>
      </c>
      <c r="D1223" s="71">
        <v>16.2525</v>
      </c>
      <c r="F1223" s="130" t="s">
        <v>561</v>
      </c>
      <c r="G1223" s="169" t="s">
        <v>137</v>
      </c>
      <c r="H1223" s="130">
        <f t="shared" si="1"/>
        <v>17.87775</v>
      </c>
    </row>
    <row r="1224" ht="15.75" customHeight="1">
      <c r="A1224" s="130" t="s">
        <v>2106</v>
      </c>
      <c r="B1224" s="130" t="s">
        <v>1841</v>
      </c>
      <c r="C1224" s="130">
        <v>1.0</v>
      </c>
      <c r="D1224" s="71">
        <v>16.2525</v>
      </c>
      <c r="F1224" s="130" t="s">
        <v>561</v>
      </c>
      <c r="G1224" s="169" t="s">
        <v>137</v>
      </c>
      <c r="H1224" s="130">
        <f t="shared" si="1"/>
        <v>17.87775</v>
      </c>
    </row>
    <row r="1225" ht="15.75" customHeight="1">
      <c r="A1225" s="130" t="s">
        <v>2107</v>
      </c>
      <c r="B1225" s="130" t="s">
        <v>2108</v>
      </c>
      <c r="C1225" s="130">
        <v>1.0</v>
      </c>
      <c r="D1225" s="71">
        <v>16.2525</v>
      </c>
      <c r="F1225" s="130" t="s">
        <v>561</v>
      </c>
      <c r="G1225" s="169" t="s">
        <v>137</v>
      </c>
      <c r="H1225" s="130">
        <f t="shared" si="1"/>
        <v>17.87775</v>
      </c>
    </row>
    <row r="1226" ht="15.75" customHeight="1">
      <c r="A1226" s="130" t="s">
        <v>2109</v>
      </c>
      <c r="B1226" s="130" t="s">
        <v>1850</v>
      </c>
      <c r="C1226" s="130">
        <v>1.0</v>
      </c>
      <c r="D1226" s="71">
        <v>16.2525</v>
      </c>
      <c r="F1226" s="130" t="s">
        <v>561</v>
      </c>
      <c r="G1226" s="169" t="s">
        <v>137</v>
      </c>
      <c r="H1226" s="130">
        <f t="shared" si="1"/>
        <v>17.87775</v>
      </c>
    </row>
    <row r="1227" ht="15.75" customHeight="1">
      <c r="A1227" s="130" t="s">
        <v>2110</v>
      </c>
      <c r="B1227" s="130" t="s">
        <v>1589</v>
      </c>
      <c r="C1227" s="130">
        <v>1.0</v>
      </c>
      <c r="D1227" s="71">
        <v>16.2525</v>
      </c>
      <c r="F1227" s="130" t="s">
        <v>561</v>
      </c>
      <c r="G1227" s="169" t="s">
        <v>137</v>
      </c>
      <c r="H1227" s="130">
        <f t="shared" si="1"/>
        <v>17.87775</v>
      </c>
    </row>
    <row r="1228" ht="15.75" customHeight="1">
      <c r="A1228" s="130" t="s">
        <v>2111</v>
      </c>
      <c r="B1228" s="130" t="s">
        <v>1855</v>
      </c>
      <c r="C1228" s="130">
        <v>1.0</v>
      </c>
      <c r="D1228" s="71">
        <v>16.2525</v>
      </c>
      <c r="F1228" s="130" t="s">
        <v>561</v>
      </c>
      <c r="G1228" s="169" t="s">
        <v>137</v>
      </c>
      <c r="H1228" s="130">
        <f t="shared" si="1"/>
        <v>17.87775</v>
      </c>
    </row>
    <row r="1229" ht="15.75" customHeight="1">
      <c r="A1229" s="130" t="s">
        <v>2112</v>
      </c>
      <c r="B1229" s="130" t="s">
        <v>1857</v>
      </c>
      <c r="C1229" s="130">
        <v>1.0</v>
      </c>
      <c r="D1229" s="71">
        <v>16.2525</v>
      </c>
      <c r="F1229" s="130" t="s">
        <v>561</v>
      </c>
      <c r="G1229" s="169" t="s">
        <v>137</v>
      </c>
      <c r="H1229" s="130">
        <f t="shared" si="1"/>
        <v>17.87775</v>
      </c>
    </row>
    <row r="1230" ht="15.75" customHeight="1">
      <c r="A1230" s="130" t="s">
        <v>2113</v>
      </c>
      <c r="B1230" s="130" t="s">
        <v>1280</v>
      </c>
      <c r="C1230" s="130">
        <v>1.0</v>
      </c>
      <c r="D1230" s="71">
        <v>16.2525</v>
      </c>
      <c r="F1230" s="130" t="s">
        <v>561</v>
      </c>
      <c r="G1230" s="169" t="s">
        <v>137</v>
      </c>
      <c r="H1230" s="130">
        <f t="shared" si="1"/>
        <v>17.87775</v>
      </c>
    </row>
    <row r="1231" ht="15.75" customHeight="1">
      <c r="A1231" s="130" t="s">
        <v>2114</v>
      </c>
      <c r="B1231" s="130" t="s">
        <v>1337</v>
      </c>
      <c r="C1231" s="130">
        <v>1.0</v>
      </c>
      <c r="D1231" s="71">
        <v>16.2525</v>
      </c>
      <c r="F1231" s="130" t="s">
        <v>561</v>
      </c>
      <c r="G1231" s="169" t="s">
        <v>137</v>
      </c>
      <c r="H1231" s="130">
        <f t="shared" si="1"/>
        <v>17.87775</v>
      </c>
    </row>
    <row r="1232" ht="15.75" customHeight="1">
      <c r="A1232" s="130" t="s">
        <v>2115</v>
      </c>
      <c r="B1232" s="130" t="s">
        <v>1861</v>
      </c>
      <c r="C1232" s="130">
        <v>1.0</v>
      </c>
      <c r="D1232" s="71">
        <v>16.2525</v>
      </c>
      <c r="F1232" s="130" t="s">
        <v>561</v>
      </c>
      <c r="G1232" s="169" t="s">
        <v>137</v>
      </c>
      <c r="H1232" s="130">
        <f t="shared" si="1"/>
        <v>17.87775</v>
      </c>
    </row>
    <row r="1233" ht="15.75" customHeight="1">
      <c r="A1233" s="130" t="s">
        <v>2116</v>
      </c>
      <c r="B1233" s="130" t="s">
        <v>1865</v>
      </c>
      <c r="C1233" s="130">
        <v>1.0</v>
      </c>
      <c r="D1233" s="71">
        <v>16.2525</v>
      </c>
      <c r="F1233" s="130" t="s">
        <v>561</v>
      </c>
      <c r="G1233" s="169" t="s">
        <v>137</v>
      </c>
      <c r="H1233" s="130">
        <f t="shared" si="1"/>
        <v>17.87775</v>
      </c>
    </row>
    <row r="1234" ht="15.75" customHeight="1">
      <c r="A1234" s="130" t="s">
        <v>2117</v>
      </c>
      <c r="B1234" s="130" t="s">
        <v>1869</v>
      </c>
      <c r="C1234" s="130">
        <v>1.0</v>
      </c>
      <c r="D1234" s="71">
        <v>16.2525</v>
      </c>
      <c r="F1234" s="130" t="s">
        <v>561</v>
      </c>
      <c r="G1234" s="169" t="s">
        <v>137</v>
      </c>
      <c r="H1234" s="130">
        <f t="shared" si="1"/>
        <v>17.87775</v>
      </c>
    </row>
    <row r="1235" ht="15.75" customHeight="1">
      <c r="A1235" s="130" t="s">
        <v>2118</v>
      </c>
      <c r="B1235" s="130" t="s">
        <v>1871</v>
      </c>
      <c r="C1235" s="130">
        <v>1.0</v>
      </c>
      <c r="D1235" s="71">
        <v>16.2525</v>
      </c>
      <c r="F1235" s="130" t="s">
        <v>561</v>
      </c>
      <c r="G1235" s="169" t="s">
        <v>137</v>
      </c>
      <c r="H1235" s="130">
        <f t="shared" si="1"/>
        <v>17.87775</v>
      </c>
    </row>
    <row r="1236" ht="15.75" customHeight="1">
      <c r="A1236" s="130" t="s">
        <v>2119</v>
      </c>
      <c r="B1236" s="130" t="s">
        <v>1873</v>
      </c>
      <c r="C1236" s="130">
        <v>1.0</v>
      </c>
      <c r="D1236" s="71">
        <v>16.2525</v>
      </c>
      <c r="F1236" s="130" t="s">
        <v>561</v>
      </c>
      <c r="G1236" s="169" t="s">
        <v>137</v>
      </c>
      <c r="H1236" s="130">
        <f t="shared" si="1"/>
        <v>17.87775</v>
      </c>
    </row>
    <row r="1237" ht="15.75" customHeight="1">
      <c r="A1237" s="130" t="s">
        <v>2120</v>
      </c>
      <c r="B1237" s="130" t="s">
        <v>1875</v>
      </c>
      <c r="C1237" s="130">
        <v>1.0</v>
      </c>
      <c r="D1237" s="71">
        <v>16.2525</v>
      </c>
      <c r="F1237" s="130" t="s">
        <v>561</v>
      </c>
      <c r="G1237" s="169" t="s">
        <v>137</v>
      </c>
      <c r="H1237" s="130">
        <f t="shared" si="1"/>
        <v>17.87775</v>
      </c>
    </row>
    <row r="1238" ht="15.75" customHeight="1">
      <c r="A1238" s="130" t="s">
        <v>2121</v>
      </c>
      <c r="B1238" s="130" t="s">
        <v>908</v>
      </c>
      <c r="C1238" s="130">
        <v>1.0</v>
      </c>
      <c r="D1238" s="71">
        <v>16.2525</v>
      </c>
      <c r="F1238" s="130" t="s">
        <v>561</v>
      </c>
      <c r="G1238" s="169" t="s">
        <v>137</v>
      </c>
      <c r="H1238" s="130">
        <f t="shared" si="1"/>
        <v>17.87775</v>
      </c>
    </row>
    <row r="1239" ht="15.75" customHeight="1">
      <c r="A1239" s="130" t="s">
        <v>2122</v>
      </c>
      <c r="B1239" s="130" t="s">
        <v>910</v>
      </c>
      <c r="C1239" s="130">
        <v>1.0</v>
      </c>
      <c r="D1239" s="71">
        <v>16.2525</v>
      </c>
      <c r="F1239" s="130" t="s">
        <v>561</v>
      </c>
      <c r="G1239" s="169" t="s">
        <v>137</v>
      </c>
      <c r="H1239" s="130">
        <f t="shared" si="1"/>
        <v>17.87775</v>
      </c>
    </row>
    <row r="1240" ht="15.75" customHeight="1">
      <c r="A1240" s="130" t="s">
        <v>2123</v>
      </c>
      <c r="B1240" s="130" t="s">
        <v>914</v>
      </c>
      <c r="C1240" s="130">
        <v>1.0</v>
      </c>
      <c r="D1240" s="71">
        <v>16.2525</v>
      </c>
      <c r="F1240" s="130" t="s">
        <v>561</v>
      </c>
      <c r="G1240" s="169" t="s">
        <v>137</v>
      </c>
      <c r="H1240" s="130">
        <f t="shared" si="1"/>
        <v>17.87775</v>
      </c>
    </row>
    <row r="1241" ht="15.75" customHeight="1">
      <c r="A1241" s="130" t="s">
        <v>2124</v>
      </c>
      <c r="B1241" s="130" t="s">
        <v>932</v>
      </c>
      <c r="C1241" s="130">
        <v>1.0</v>
      </c>
      <c r="D1241" s="71">
        <v>16.2525</v>
      </c>
      <c r="F1241" s="130" t="s">
        <v>561</v>
      </c>
      <c r="G1241" s="169" t="s">
        <v>137</v>
      </c>
      <c r="H1241" s="130">
        <f t="shared" si="1"/>
        <v>17.87775</v>
      </c>
    </row>
    <row r="1242" ht="15.75" customHeight="1">
      <c r="A1242" s="130" t="s">
        <v>2125</v>
      </c>
      <c r="B1242" s="130" t="s">
        <v>940</v>
      </c>
      <c r="C1242" s="130">
        <v>1.0</v>
      </c>
      <c r="D1242" s="71">
        <v>16.2525</v>
      </c>
      <c r="F1242" s="130" t="s">
        <v>561</v>
      </c>
      <c r="G1242" s="169" t="s">
        <v>137</v>
      </c>
      <c r="H1242" s="130">
        <f t="shared" si="1"/>
        <v>17.87775</v>
      </c>
    </row>
    <row r="1243" ht="15.75" customHeight="1">
      <c r="A1243" s="130" t="s">
        <v>2126</v>
      </c>
      <c r="B1243" s="130" t="s">
        <v>850</v>
      </c>
      <c r="C1243" s="130">
        <v>1.0</v>
      </c>
      <c r="D1243" s="71">
        <v>16.2525</v>
      </c>
      <c r="F1243" s="130" t="s">
        <v>561</v>
      </c>
      <c r="G1243" s="169" t="s">
        <v>137</v>
      </c>
      <c r="H1243" s="130">
        <f t="shared" si="1"/>
        <v>17.87775</v>
      </c>
    </row>
    <row r="1244" ht="15.75" customHeight="1">
      <c r="A1244" s="130" t="s">
        <v>2127</v>
      </c>
      <c r="B1244" s="130" t="s">
        <v>1744</v>
      </c>
      <c r="C1244" s="130">
        <v>1.0</v>
      </c>
      <c r="D1244" s="71">
        <v>20.031000000000002</v>
      </c>
      <c r="F1244" s="130" t="s">
        <v>561</v>
      </c>
      <c r="G1244" s="169" t="s">
        <v>137</v>
      </c>
      <c r="H1244" s="130">
        <f t="shared" si="1"/>
        <v>22.0341</v>
      </c>
    </row>
    <row r="1245" ht="15.75" customHeight="1">
      <c r="A1245" s="130" t="s">
        <v>2128</v>
      </c>
      <c r="B1245" s="130" t="s">
        <v>817</v>
      </c>
      <c r="C1245" s="130">
        <v>1.0</v>
      </c>
      <c r="D1245" s="71">
        <v>20.031000000000002</v>
      </c>
      <c r="F1245" s="130" t="s">
        <v>561</v>
      </c>
      <c r="G1245" s="169" t="s">
        <v>137</v>
      </c>
      <c r="H1245" s="130">
        <f t="shared" si="1"/>
        <v>22.0341</v>
      </c>
    </row>
    <row r="1246" ht="15.75" customHeight="1">
      <c r="A1246" s="130" t="s">
        <v>2129</v>
      </c>
      <c r="B1246" s="130" t="s">
        <v>815</v>
      </c>
      <c r="C1246" s="130">
        <v>1.0</v>
      </c>
      <c r="D1246" s="71">
        <v>20.031000000000002</v>
      </c>
      <c r="F1246" s="130" t="s">
        <v>561</v>
      </c>
      <c r="G1246" s="169" t="s">
        <v>137</v>
      </c>
      <c r="H1246" s="130">
        <f t="shared" si="1"/>
        <v>22.0341</v>
      </c>
    </row>
    <row r="1247" ht="15.75" customHeight="1">
      <c r="A1247" s="130" t="s">
        <v>2130</v>
      </c>
      <c r="B1247" s="130" t="s">
        <v>823</v>
      </c>
      <c r="C1247" s="130">
        <v>1.0</v>
      </c>
      <c r="D1247" s="71">
        <v>20.031000000000002</v>
      </c>
      <c r="F1247" s="130" t="s">
        <v>561</v>
      </c>
      <c r="G1247" s="169" t="s">
        <v>137</v>
      </c>
      <c r="H1247" s="130">
        <f t="shared" si="1"/>
        <v>22.0341</v>
      </c>
    </row>
    <row r="1248" ht="15.75" customHeight="1">
      <c r="A1248" s="130" t="s">
        <v>2131</v>
      </c>
      <c r="B1248" s="130" t="s">
        <v>1729</v>
      </c>
      <c r="C1248" s="130">
        <v>1.0</v>
      </c>
      <c r="D1248" s="71">
        <v>35.1285</v>
      </c>
      <c r="F1248" s="130" t="s">
        <v>561</v>
      </c>
      <c r="G1248" s="169" t="s">
        <v>137</v>
      </c>
      <c r="H1248" s="130">
        <f t="shared" si="1"/>
        <v>38.64135</v>
      </c>
    </row>
    <row r="1249" ht="15.75" customHeight="1">
      <c r="A1249" s="130" t="s">
        <v>2132</v>
      </c>
      <c r="B1249" s="130" t="s">
        <v>1754</v>
      </c>
      <c r="C1249" s="130">
        <v>1.0</v>
      </c>
      <c r="D1249" s="71">
        <v>35.1285</v>
      </c>
      <c r="F1249" s="130" t="s">
        <v>561</v>
      </c>
      <c r="G1249" s="169" t="s">
        <v>137</v>
      </c>
      <c r="H1249" s="130">
        <f t="shared" si="1"/>
        <v>38.64135</v>
      </c>
    </row>
    <row r="1250" ht="15.75" customHeight="1">
      <c r="A1250" s="130" t="s">
        <v>2133</v>
      </c>
      <c r="B1250" s="130" t="s">
        <v>1768</v>
      </c>
      <c r="C1250" s="130">
        <v>1.0</v>
      </c>
      <c r="D1250" s="71">
        <v>35.1285</v>
      </c>
      <c r="F1250" s="130" t="s">
        <v>561</v>
      </c>
      <c r="G1250" s="169" t="s">
        <v>137</v>
      </c>
      <c r="H1250" s="130">
        <f t="shared" si="1"/>
        <v>38.64135</v>
      </c>
    </row>
    <row r="1251" ht="15.75" customHeight="1">
      <c r="A1251" s="130" t="s">
        <v>2134</v>
      </c>
      <c r="B1251" s="130" t="s">
        <v>1770</v>
      </c>
      <c r="C1251" s="130">
        <v>1.0</v>
      </c>
      <c r="D1251" s="71">
        <v>35.1285</v>
      </c>
      <c r="F1251" s="130" t="s">
        <v>561</v>
      </c>
      <c r="G1251" s="169" t="s">
        <v>137</v>
      </c>
      <c r="H1251" s="130">
        <f t="shared" si="1"/>
        <v>38.64135</v>
      </c>
    </row>
    <row r="1252" ht="15.75" customHeight="1">
      <c r="A1252" s="130" t="s">
        <v>2135</v>
      </c>
      <c r="B1252" s="130" t="s">
        <v>1772</v>
      </c>
      <c r="C1252" s="130">
        <v>1.0</v>
      </c>
      <c r="D1252" s="71">
        <v>35.1285</v>
      </c>
      <c r="F1252" s="130" t="s">
        <v>561</v>
      </c>
      <c r="G1252" s="169" t="s">
        <v>137</v>
      </c>
      <c r="H1252" s="130">
        <f t="shared" si="1"/>
        <v>38.64135</v>
      </c>
    </row>
    <row r="1253" ht="15.75" customHeight="1">
      <c r="A1253" s="130" t="s">
        <v>2136</v>
      </c>
      <c r="B1253" s="130" t="s">
        <v>1465</v>
      </c>
      <c r="C1253" s="130">
        <v>1.0</v>
      </c>
      <c r="D1253" s="71">
        <v>35.1285</v>
      </c>
      <c r="F1253" s="130" t="s">
        <v>561</v>
      </c>
      <c r="G1253" s="169" t="s">
        <v>137</v>
      </c>
      <c r="H1253" s="130">
        <f t="shared" si="1"/>
        <v>38.64135</v>
      </c>
    </row>
    <row r="1254" ht="15.75" customHeight="1">
      <c r="A1254" s="130" t="s">
        <v>2137</v>
      </c>
      <c r="B1254" s="130" t="s">
        <v>1798</v>
      </c>
      <c r="C1254" s="130">
        <v>1.0</v>
      </c>
      <c r="D1254" s="71">
        <v>35.1285</v>
      </c>
      <c r="F1254" s="130" t="s">
        <v>561</v>
      </c>
      <c r="G1254" s="169" t="s">
        <v>137</v>
      </c>
      <c r="H1254" s="130">
        <f t="shared" si="1"/>
        <v>38.64135</v>
      </c>
    </row>
    <row r="1255" ht="15.75" customHeight="1">
      <c r="A1255" s="130" t="s">
        <v>2138</v>
      </c>
      <c r="B1255" s="130" t="s">
        <v>1841</v>
      </c>
      <c r="C1255" s="130">
        <v>1.0</v>
      </c>
      <c r="D1255" s="71">
        <v>35.1285</v>
      </c>
      <c r="F1255" s="130" t="s">
        <v>561</v>
      </c>
      <c r="G1255" s="169" t="s">
        <v>137</v>
      </c>
      <c r="H1255" s="130">
        <f t="shared" si="1"/>
        <v>38.64135</v>
      </c>
    </row>
    <row r="1256" ht="15.75" customHeight="1">
      <c r="A1256" s="130" t="s">
        <v>2139</v>
      </c>
      <c r="B1256" s="130" t="s">
        <v>1280</v>
      </c>
      <c r="C1256" s="130">
        <v>1.0</v>
      </c>
      <c r="D1256" s="71">
        <v>35.1285</v>
      </c>
      <c r="F1256" s="130" t="s">
        <v>561</v>
      </c>
      <c r="G1256" s="169" t="s">
        <v>137</v>
      </c>
      <c r="H1256" s="130">
        <f t="shared" si="1"/>
        <v>38.64135</v>
      </c>
    </row>
    <row r="1257" ht="15.75" customHeight="1">
      <c r="A1257" s="130" t="s">
        <v>2140</v>
      </c>
      <c r="B1257" s="130" t="s">
        <v>1337</v>
      </c>
      <c r="C1257" s="130">
        <v>1.0</v>
      </c>
      <c r="D1257" s="71">
        <v>35.1285</v>
      </c>
      <c r="F1257" s="130" t="s">
        <v>561</v>
      </c>
      <c r="G1257" s="169" t="s">
        <v>137</v>
      </c>
      <c r="H1257" s="130">
        <f t="shared" si="1"/>
        <v>38.64135</v>
      </c>
    </row>
    <row r="1258" ht="15.75" customHeight="1">
      <c r="A1258" s="130" t="s">
        <v>2141</v>
      </c>
      <c r="B1258" s="130" t="s">
        <v>908</v>
      </c>
      <c r="C1258" s="130">
        <v>1.0</v>
      </c>
      <c r="D1258" s="71">
        <v>35.1285</v>
      </c>
      <c r="F1258" s="130" t="s">
        <v>561</v>
      </c>
      <c r="G1258" s="169" t="s">
        <v>137</v>
      </c>
      <c r="H1258" s="130">
        <f t="shared" si="1"/>
        <v>38.64135</v>
      </c>
    </row>
    <row r="1259" ht="15.75" customHeight="1">
      <c r="A1259" s="130" t="s">
        <v>2142</v>
      </c>
      <c r="B1259" s="130" t="s">
        <v>910</v>
      </c>
      <c r="C1259" s="130">
        <v>1.0</v>
      </c>
      <c r="D1259" s="71">
        <v>35.1285</v>
      </c>
      <c r="F1259" s="130" t="s">
        <v>561</v>
      </c>
      <c r="G1259" s="169" t="s">
        <v>137</v>
      </c>
      <c r="H1259" s="130">
        <f t="shared" si="1"/>
        <v>38.64135</v>
      </c>
    </row>
    <row r="1260" ht="15.75" customHeight="1">
      <c r="A1260" s="130" t="s">
        <v>2143</v>
      </c>
      <c r="B1260" s="130" t="s">
        <v>932</v>
      </c>
      <c r="C1260" s="130">
        <v>1.0</v>
      </c>
      <c r="D1260" s="71">
        <v>35.1285</v>
      </c>
      <c r="F1260" s="130" t="s">
        <v>561</v>
      </c>
      <c r="G1260" s="169" t="s">
        <v>137</v>
      </c>
      <c r="H1260" s="130">
        <f t="shared" si="1"/>
        <v>38.64135</v>
      </c>
    </row>
    <row r="1261" ht="15.75" customHeight="1">
      <c r="A1261" s="130" t="s">
        <v>2144</v>
      </c>
      <c r="B1261" s="130" t="s">
        <v>940</v>
      </c>
      <c r="C1261" s="130">
        <v>1.0</v>
      </c>
      <c r="D1261" s="71">
        <v>35.1285</v>
      </c>
      <c r="F1261" s="130" t="s">
        <v>561</v>
      </c>
      <c r="G1261" s="169" t="s">
        <v>137</v>
      </c>
      <c r="H1261" s="130">
        <f t="shared" si="1"/>
        <v>38.64135</v>
      </c>
    </row>
    <row r="1262" ht="15.75" customHeight="1">
      <c r="A1262" s="130" t="s">
        <v>2145</v>
      </c>
      <c r="B1262" s="130" t="s">
        <v>850</v>
      </c>
      <c r="C1262" s="130">
        <v>1.0</v>
      </c>
      <c r="D1262" s="71">
        <v>35.1285</v>
      </c>
      <c r="F1262" s="130" t="s">
        <v>561</v>
      </c>
      <c r="G1262" s="169" t="s">
        <v>137</v>
      </c>
      <c r="H1262" s="130">
        <f t="shared" si="1"/>
        <v>38.64135</v>
      </c>
    </row>
    <row r="1263" ht="15.75" customHeight="1">
      <c r="A1263" s="130" t="s">
        <v>2146</v>
      </c>
      <c r="B1263" s="130" t="s">
        <v>815</v>
      </c>
      <c r="C1263" s="130">
        <v>1.0</v>
      </c>
      <c r="D1263" s="71">
        <v>45.01200000000001</v>
      </c>
      <c r="F1263" s="130" t="s">
        <v>561</v>
      </c>
      <c r="G1263" s="169" t="s">
        <v>137</v>
      </c>
      <c r="H1263" s="130">
        <f t="shared" si="1"/>
        <v>49.5132</v>
      </c>
    </row>
    <row r="1264" ht="15.75" customHeight="1">
      <c r="A1264" s="130" t="s">
        <v>2147</v>
      </c>
      <c r="B1264" s="130" t="s">
        <v>2148</v>
      </c>
      <c r="C1264" s="130">
        <v>1.0</v>
      </c>
      <c r="D1264" s="71">
        <v>20.031000000000002</v>
      </c>
      <c r="F1264" s="130" t="s">
        <v>561</v>
      </c>
      <c r="G1264" s="169" t="s">
        <v>137</v>
      </c>
      <c r="H1264" s="130">
        <f t="shared" si="1"/>
        <v>22.0341</v>
      </c>
    </row>
    <row r="1265" ht="15.75" customHeight="1">
      <c r="A1265" s="130" t="s">
        <v>2149</v>
      </c>
      <c r="B1265" s="130" t="s">
        <v>2150</v>
      </c>
      <c r="C1265" s="130">
        <v>1.0</v>
      </c>
      <c r="D1265" s="71">
        <v>55.79343</v>
      </c>
      <c r="F1265" s="130" t="s">
        <v>561</v>
      </c>
      <c r="G1265" s="169" t="s">
        <v>137</v>
      </c>
      <c r="H1265" s="130">
        <f t="shared" si="1"/>
        <v>61.372773</v>
      </c>
    </row>
    <row r="1266" ht="15.75" customHeight="1">
      <c r="A1266" s="130" t="s">
        <v>2151</v>
      </c>
      <c r="B1266" s="130" t="s">
        <v>2152</v>
      </c>
      <c r="C1266" s="130">
        <v>1.0</v>
      </c>
      <c r="D1266" s="71">
        <v>55.79343</v>
      </c>
      <c r="F1266" s="130" t="s">
        <v>561</v>
      </c>
      <c r="G1266" s="169" t="s">
        <v>137</v>
      </c>
      <c r="H1266" s="130">
        <f t="shared" si="1"/>
        <v>61.372773</v>
      </c>
    </row>
    <row r="1267" ht="15.75" customHeight="1">
      <c r="A1267" s="130" t="s">
        <v>2153</v>
      </c>
      <c r="B1267" s="130" t="s">
        <v>2154</v>
      </c>
      <c r="C1267" s="130">
        <v>1.0</v>
      </c>
      <c r="D1267" s="71">
        <v>55.79343</v>
      </c>
      <c r="F1267" s="130" t="s">
        <v>561</v>
      </c>
      <c r="G1267" s="169" t="s">
        <v>137</v>
      </c>
      <c r="H1267" s="130">
        <f t="shared" si="1"/>
        <v>61.372773</v>
      </c>
    </row>
    <row r="1268" ht="15.75" customHeight="1">
      <c r="A1268" s="130" t="s">
        <v>2155</v>
      </c>
      <c r="B1268" s="130" t="s">
        <v>2156</v>
      </c>
      <c r="C1268" s="130">
        <v>1.0</v>
      </c>
      <c r="D1268" s="71">
        <v>55.79343</v>
      </c>
      <c r="F1268" s="130" t="s">
        <v>561</v>
      </c>
      <c r="G1268" s="169" t="s">
        <v>137</v>
      </c>
      <c r="H1268" s="130">
        <f t="shared" si="1"/>
        <v>61.372773</v>
      </c>
    </row>
    <row r="1269" ht="15.75" customHeight="1">
      <c r="A1269" s="130" t="s">
        <v>2157</v>
      </c>
      <c r="B1269" s="130" t="s">
        <v>1249</v>
      </c>
      <c r="C1269" s="130">
        <v>1.0</v>
      </c>
      <c r="D1269" s="71">
        <v>55.79343</v>
      </c>
      <c r="F1269" s="130" t="s">
        <v>561</v>
      </c>
      <c r="G1269" s="169" t="s">
        <v>137</v>
      </c>
      <c r="H1269" s="130">
        <f t="shared" si="1"/>
        <v>61.372773</v>
      </c>
    </row>
    <row r="1270" ht="15.75" customHeight="1">
      <c r="A1270" s="130" t="s">
        <v>2158</v>
      </c>
      <c r="B1270" s="130" t="s">
        <v>2159</v>
      </c>
      <c r="C1270" s="130">
        <v>1.0</v>
      </c>
      <c r="D1270" s="71">
        <v>55.79343</v>
      </c>
      <c r="F1270" s="130" t="s">
        <v>561</v>
      </c>
      <c r="G1270" s="169" t="s">
        <v>137</v>
      </c>
      <c r="H1270" s="130">
        <f t="shared" si="1"/>
        <v>61.372773</v>
      </c>
    </row>
    <row r="1271" ht="15.75" customHeight="1">
      <c r="A1271" s="130" t="s">
        <v>2160</v>
      </c>
      <c r="B1271" s="130" t="s">
        <v>2161</v>
      </c>
      <c r="C1271" s="130">
        <v>1.0</v>
      </c>
      <c r="D1271" s="71">
        <v>55.79343</v>
      </c>
      <c r="F1271" s="130" t="s">
        <v>561</v>
      </c>
      <c r="G1271" s="169" t="s">
        <v>137</v>
      </c>
      <c r="H1271" s="130">
        <f t="shared" si="1"/>
        <v>61.372773</v>
      </c>
    </row>
    <row r="1272" ht="15.75" customHeight="1">
      <c r="A1272" s="130" t="s">
        <v>2162</v>
      </c>
      <c r="B1272" s="130" t="s">
        <v>2163</v>
      </c>
      <c r="C1272" s="130">
        <v>1.0</v>
      </c>
      <c r="D1272" s="71">
        <v>55.79343</v>
      </c>
      <c r="F1272" s="130" t="s">
        <v>561</v>
      </c>
      <c r="G1272" s="169" t="s">
        <v>137</v>
      </c>
      <c r="H1272" s="130">
        <f t="shared" si="1"/>
        <v>61.372773</v>
      </c>
    </row>
    <row r="1273" ht="15.75" customHeight="1">
      <c r="A1273" s="130" t="s">
        <v>2164</v>
      </c>
      <c r="B1273" s="130" t="s">
        <v>2165</v>
      </c>
      <c r="C1273" s="130">
        <v>1.0</v>
      </c>
      <c r="D1273" s="71">
        <v>55.79343</v>
      </c>
      <c r="F1273" s="130" t="s">
        <v>561</v>
      </c>
      <c r="G1273" s="169" t="s">
        <v>137</v>
      </c>
      <c r="H1273" s="130">
        <f t="shared" si="1"/>
        <v>61.372773</v>
      </c>
    </row>
    <row r="1274" ht="15.75" customHeight="1">
      <c r="A1274" s="130" t="s">
        <v>2166</v>
      </c>
      <c r="B1274" s="130" t="s">
        <v>2167</v>
      </c>
      <c r="C1274" s="130">
        <v>1.0</v>
      </c>
      <c r="D1274" s="71">
        <v>55.79343</v>
      </c>
      <c r="F1274" s="130" t="s">
        <v>561</v>
      </c>
      <c r="G1274" s="169" t="s">
        <v>137</v>
      </c>
      <c r="H1274" s="130">
        <f t="shared" si="1"/>
        <v>61.372773</v>
      </c>
    </row>
    <row r="1275" ht="15.75" customHeight="1">
      <c r="A1275" s="130" t="s">
        <v>2168</v>
      </c>
      <c r="B1275" s="130" t="s">
        <v>2169</v>
      </c>
      <c r="C1275" s="130">
        <v>1.0</v>
      </c>
      <c r="D1275" s="71">
        <v>55.79343</v>
      </c>
      <c r="F1275" s="130" t="s">
        <v>561</v>
      </c>
      <c r="G1275" s="169" t="s">
        <v>137</v>
      </c>
      <c r="H1275" s="130">
        <f t="shared" si="1"/>
        <v>61.372773</v>
      </c>
    </row>
    <row r="1276" ht="15.75" customHeight="1">
      <c r="A1276" s="130" t="s">
        <v>2170</v>
      </c>
      <c r="B1276" s="130" t="s">
        <v>2171</v>
      </c>
      <c r="C1276" s="130">
        <v>1.0</v>
      </c>
      <c r="D1276" s="71">
        <v>55.79343</v>
      </c>
      <c r="F1276" s="130" t="s">
        <v>561</v>
      </c>
      <c r="G1276" s="169" t="s">
        <v>137</v>
      </c>
      <c r="H1276" s="130">
        <f t="shared" si="1"/>
        <v>61.372773</v>
      </c>
    </row>
    <row r="1277" ht="15.75" customHeight="1">
      <c r="A1277" s="130" t="s">
        <v>2172</v>
      </c>
      <c r="B1277" s="130" t="s">
        <v>2173</v>
      </c>
      <c r="C1277" s="130">
        <v>1.0</v>
      </c>
      <c r="D1277" s="71">
        <v>55.79343</v>
      </c>
      <c r="F1277" s="130" t="s">
        <v>561</v>
      </c>
      <c r="G1277" s="169" t="s">
        <v>137</v>
      </c>
      <c r="H1277" s="130">
        <f t="shared" si="1"/>
        <v>61.372773</v>
      </c>
    </row>
    <row r="1278" ht="15.75" customHeight="1">
      <c r="A1278" s="130" t="s">
        <v>2174</v>
      </c>
      <c r="B1278" s="130" t="s">
        <v>2175</v>
      </c>
      <c r="C1278" s="130">
        <v>1.0</v>
      </c>
      <c r="D1278" s="71">
        <v>55.79343</v>
      </c>
      <c r="F1278" s="130" t="s">
        <v>561</v>
      </c>
      <c r="G1278" s="169" t="s">
        <v>137</v>
      </c>
      <c r="H1278" s="130">
        <f t="shared" si="1"/>
        <v>61.372773</v>
      </c>
    </row>
    <row r="1279" ht="15.75" customHeight="1">
      <c r="A1279" s="130" t="s">
        <v>2176</v>
      </c>
      <c r="B1279" s="130" t="s">
        <v>2177</v>
      </c>
      <c r="C1279" s="130">
        <v>1.0</v>
      </c>
      <c r="D1279" s="71">
        <v>55.79343</v>
      </c>
      <c r="F1279" s="130" t="s">
        <v>561</v>
      </c>
      <c r="G1279" s="169" t="s">
        <v>137</v>
      </c>
      <c r="H1279" s="130">
        <f t="shared" si="1"/>
        <v>61.372773</v>
      </c>
    </row>
    <row r="1280" ht="15.75" customHeight="1">
      <c r="A1280" s="130" t="s">
        <v>2178</v>
      </c>
      <c r="B1280" s="130" t="s">
        <v>2179</v>
      </c>
      <c r="C1280" s="130">
        <v>1.0</v>
      </c>
      <c r="D1280" s="71">
        <v>55.79343</v>
      </c>
      <c r="F1280" s="130" t="s">
        <v>561</v>
      </c>
      <c r="G1280" s="169" t="s">
        <v>137</v>
      </c>
      <c r="H1280" s="130">
        <f t="shared" si="1"/>
        <v>61.372773</v>
      </c>
    </row>
    <row r="1281" ht="15.75" customHeight="1">
      <c r="A1281" s="130" t="s">
        <v>2180</v>
      </c>
      <c r="B1281" s="130" t="s">
        <v>1885</v>
      </c>
      <c r="C1281" s="130">
        <v>1.0</v>
      </c>
      <c r="D1281" s="71">
        <v>55.79343</v>
      </c>
      <c r="F1281" s="130" t="s">
        <v>561</v>
      </c>
      <c r="G1281" s="169" t="s">
        <v>137</v>
      </c>
      <c r="H1281" s="130">
        <f t="shared" si="1"/>
        <v>61.372773</v>
      </c>
    </row>
    <row r="1282" ht="15.75" customHeight="1">
      <c r="A1282" s="130" t="s">
        <v>2181</v>
      </c>
      <c r="B1282" s="130" t="s">
        <v>2182</v>
      </c>
      <c r="C1282" s="130">
        <v>1.0</v>
      </c>
      <c r="D1282" s="71">
        <v>55.79343</v>
      </c>
      <c r="F1282" s="130" t="s">
        <v>561</v>
      </c>
      <c r="G1282" s="169" t="s">
        <v>137</v>
      </c>
      <c r="H1282" s="130">
        <f t="shared" si="1"/>
        <v>61.372773</v>
      </c>
    </row>
    <row r="1283" ht="15.75" customHeight="1">
      <c r="A1283" s="130" t="s">
        <v>2183</v>
      </c>
      <c r="B1283" s="130" t="s">
        <v>2184</v>
      </c>
      <c r="C1283" s="130">
        <v>1.0</v>
      </c>
      <c r="D1283" s="71">
        <v>55.79343</v>
      </c>
      <c r="F1283" s="130" t="s">
        <v>561</v>
      </c>
      <c r="G1283" s="169" t="s">
        <v>137</v>
      </c>
      <c r="H1283" s="130">
        <f t="shared" si="1"/>
        <v>61.372773</v>
      </c>
    </row>
    <row r="1284" ht="15.75" customHeight="1">
      <c r="A1284" s="130" t="s">
        <v>2185</v>
      </c>
      <c r="B1284" s="130" t="s">
        <v>2186</v>
      </c>
      <c r="C1284" s="130">
        <v>1.0</v>
      </c>
      <c r="D1284" s="71">
        <v>55.79343</v>
      </c>
      <c r="F1284" s="130" t="s">
        <v>561</v>
      </c>
      <c r="G1284" s="169" t="s">
        <v>137</v>
      </c>
      <c r="H1284" s="130">
        <f t="shared" si="1"/>
        <v>61.372773</v>
      </c>
    </row>
    <row r="1285" ht="15.75" customHeight="1">
      <c r="A1285" s="130" t="s">
        <v>2187</v>
      </c>
      <c r="B1285" s="130" t="s">
        <v>2188</v>
      </c>
      <c r="C1285" s="130">
        <v>1.0</v>
      </c>
      <c r="D1285" s="71">
        <v>27.759764999999998</v>
      </c>
      <c r="F1285" s="130" t="s">
        <v>561</v>
      </c>
      <c r="G1285" s="169" t="s">
        <v>137</v>
      </c>
      <c r="H1285" s="130">
        <f t="shared" si="1"/>
        <v>30.5357415</v>
      </c>
    </row>
    <row r="1286" ht="15.75" customHeight="1">
      <c r="A1286" s="130" t="s">
        <v>2189</v>
      </c>
      <c r="B1286" s="130" t="s">
        <v>2190</v>
      </c>
      <c r="C1286" s="130">
        <v>1.0</v>
      </c>
      <c r="D1286" s="71">
        <v>27.759764999999998</v>
      </c>
      <c r="F1286" s="130" t="s">
        <v>561</v>
      </c>
      <c r="G1286" s="169" t="s">
        <v>137</v>
      </c>
      <c r="H1286" s="130">
        <f t="shared" si="1"/>
        <v>30.5357415</v>
      </c>
    </row>
    <row r="1287" ht="15.75" customHeight="1">
      <c r="A1287" s="130" t="s">
        <v>2191</v>
      </c>
      <c r="B1287" s="130" t="s">
        <v>2192</v>
      </c>
      <c r="C1287" s="130">
        <v>1.0</v>
      </c>
      <c r="D1287" s="71">
        <v>27.759764999999998</v>
      </c>
      <c r="F1287" s="130" t="s">
        <v>561</v>
      </c>
      <c r="G1287" s="169" t="s">
        <v>137</v>
      </c>
      <c r="H1287" s="130">
        <f t="shared" si="1"/>
        <v>30.5357415</v>
      </c>
    </row>
    <row r="1288" ht="15.75" customHeight="1">
      <c r="A1288" s="130" t="s">
        <v>2193</v>
      </c>
      <c r="B1288" s="130" t="s">
        <v>2194</v>
      </c>
      <c r="C1288" s="130">
        <v>1.0</v>
      </c>
      <c r="D1288" s="71">
        <v>27.759764999999998</v>
      </c>
      <c r="F1288" s="130" t="s">
        <v>561</v>
      </c>
      <c r="G1288" s="169" t="s">
        <v>137</v>
      </c>
      <c r="H1288" s="130">
        <f t="shared" si="1"/>
        <v>30.5357415</v>
      </c>
    </row>
    <row r="1289" ht="15.75" customHeight="1">
      <c r="A1289" s="130" t="s">
        <v>2195</v>
      </c>
      <c r="B1289" s="130" t="s">
        <v>1187</v>
      </c>
      <c r="C1289" s="130">
        <v>1.0</v>
      </c>
      <c r="D1289" s="71">
        <v>27.759764999999998</v>
      </c>
      <c r="F1289" s="130" t="s">
        <v>561</v>
      </c>
      <c r="G1289" s="169" t="s">
        <v>137</v>
      </c>
      <c r="H1289" s="130">
        <f t="shared" si="1"/>
        <v>30.5357415</v>
      </c>
    </row>
    <row r="1290" ht="15.75" customHeight="1">
      <c r="A1290" s="130" t="s">
        <v>2196</v>
      </c>
      <c r="B1290" s="130" t="s">
        <v>2197</v>
      </c>
      <c r="C1290" s="130">
        <v>1.0</v>
      </c>
      <c r="D1290" s="71">
        <v>27.759764999999998</v>
      </c>
      <c r="F1290" s="130" t="s">
        <v>561</v>
      </c>
      <c r="G1290" s="169" t="s">
        <v>137</v>
      </c>
      <c r="H1290" s="130">
        <f t="shared" si="1"/>
        <v>30.5357415</v>
      </c>
    </row>
    <row r="1291" ht="15.75" customHeight="1">
      <c r="A1291" s="130" t="s">
        <v>2198</v>
      </c>
      <c r="B1291" s="130" t="s">
        <v>2199</v>
      </c>
      <c r="C1291" s="130">
        <v>1.0</v>
      </c>
      <c r="D1291" s="71">
        <v>27.759764999999998</v>
      </c>
      <c r="F1291" s="130" t="s">
        <v>561</v>
      </c>
      <c r="G1291" s="169" t="s">
        <v>137</v>
      </c>
      <c r="H1291" s="130">
        <f t="shared" si="1"/>
        <v>30.5357415</v>
      </c>
    </row>
    <row r="1292" ht="15.75" customHeight="1">
      <c r="A1292" s="130" t="s">
        <v>2200</v>
      </c>
      <c r="B1292" s="130" t="s">
        <v>2201</v>
      </c>
      <c r="C1292" s="130">
        <v>1.0</v>
      </c>
      <c r="D1292" s="71">
        <v>27.759764999999998</v>
      </c>
      <c r="F1292" s="130" t="s">
        <v>561</v>
      </c>
      <c r="G1292" s="169" t="s">
        <v>137</v>
      </c>
      <c r="H1292" s="130">
        <f t="shared" si="1"/>
        <v>30.5357415</v>
      </c>
    </row>
    <row r="1293" ht="15.75" customHeight="1">
      <c r="A1293" s="130" t="s">
        <v>2202</v>
      </c>
      <c r="B1293" s="130" t="s">
        <v>2203</v>
      </c>
      <c r="C1293" s="130">
        <v>1.0</v>
      </c>
      <c r="D1293" s="71">
        <v>27.759764999999998</v>
      </c>
      <c r="F1293" s="130" t="s">
        <v>561</v>
      </c>
      <c r="G1293" s="169" t="s">
        <v>137</v>
      </c>
      <c r="H1293" s="130">
        <f t="shared" si="1"/>
        <v>30.5357415</v>
      </c>
    </row>
    <row r="1294" ht="15.75" customHeight="1">
      <c r="A1294" s="130" t="s">
        <v>2204</v>
      </c>
      <c r="B1294" s="130" t="s">
        <v>2205</v>
      </c>
      <c r="C1294" s="130">
        <v>1.0</v>
      </c>
      <c r="D1294" s="71">
        <v>27.759764999999998</v>
      </c>
      <c r="F1294" s="130" t="s">
        <v>561</v>
      </c>
      <c r="G1294" s="169" t="s">
        <v>137</v>
      </c>
      <c r="H1294" s="130">
        <f t="shared" si="1"/>
        <v>30.5357415</v>
      </c>
    </row>
    <row r="1295" ht="15.75" customHeight="1">
      <c r="A1295" s="130" t="s">
        <v>2206</v>
      </c>
      <c r="B1295" s="130" t="s">
        <v>2207</v>
      </c>
      <c r="C1295" s="130">
        <v>1.0</v>
      </c>
      <c r="D1295" s="71">
        <v>27.759764999999998</v>
      </c>
      <c r="F1295" s="130" t="s">
        <v>561</v>
      </c>
      <c r="G1295" s="169" t="s">
        <v>137</v>
      </c>
      <c r="H1295" s="130">
        <f t="shared" si="1"/>
        <v>30.5357415</v>
      </c>
    </row>
    <row r="1296" ht="15.75" customHeight="1">
      <c r="A1296" s="130" t="s">
        <v>2208</v>
      </c>
      <c r="B1296" s="130" t="s">
        <v>2209</v>
      </c>
      <c r="C1296" s="130">
        <v>1.0</v>
      </c>
      <c r="D1296" s="71">
        <v>27.759764999999998</v>
      </c>
      <c r="F1296" s="130" t="s">
        <v>561</v>
      </c>
      <c r="G1296" s="169" t="s">
        <v>137</v>
      </c>
      <c r="H1296" s="130">
        <f t="shared" si="1"/>
        <v>30.5357415</v>
      </c>
    </row>
    <row r="1297" ht="15.75" customHeight="1">
      <c r="A1297" s="130" t="s">
        <v>2210</v>
      </c>
      <c r="B1297" s="130" t="s">
        <v>2211</v>
      </c>
      <c r="C1297" s="130">
        <v>1.0</v>
      </c>
      <c r="D1297" s="71">
        <v>27.759764999999998</v>
      </c>
      <c r="F1297" s="130" t="s">
        <v>561</v>
      </c>
      <c r="G1297" s="169" t="s">
        <v>137</v>
      </c>
      <c r="H1297" s="130">
        <f t="shared" si="1"/>
        <v>30.5357415</v>
      </c>
    </row>
    <row r="1298" ht="15.75" customHeight="1">
      <c r="A1298" s="130" t="s">
        <v>2212</v>
      </c>
      <c r="B1298" s="130" t="s">
        <v>2213</v>
      </c>
      <c r="C1298" s="130">
        <v>1.0</v>
      </c>
      <c r="D1298" s="71">
        <v>27.759764999999998</v>
      </c>
      <c r="F1298" s="130" t="s">
        <v>561</v>
      </c>
      <c r="G1298" s="169" t="s">
        <v>137</v>
      </c>
      <c r="H1298" s="130">
        <f t="shared" si="1"/>
        <v>30.5357415</v>
      </c>
    </row>
    <row r="1299" ht="15.75" customHeight="1">
      <c r="A1299" s="130" t="s">
        <v>2214</v>
      </c>
      <c r="B1299" s="130" t="s">
        <v>2150</v>
      </c>
      <c r="C1299" s="130">
        <v>1.0</v>
      </c>
      <c r="D1299" s="71">
        <v>27.759764999999998</v>
      </c>
      <c r="F1299" s="130" t="s">
        <v>561</v>
      </c>
      <c r="G1299" s="169" t="s">
        <v>137</v>
      </c>
      <c r="H1299" s="130">
        <f t="shared" si="1"/>
        <v>30.5357415</v>
      </c>
    </row>
    <row r="1300" ht="15.75" customHeight="1">
      <c r="A1300" s="130" t="s">
        <v>2215</v>
      </c>
      <c r="B1300" s="130" t="s">
        <v>2216</v>
      </c>
      <c r="C1300" s="130">
        <v>1.0</v>
      </c>
      <c r="D1300" s="71">
        <v>27.759764999999998</v>
      </c>
      <c r="F1300" s="130" t="s">
        <v>561</v>
      </c>
      <c r="G1300" s="169" t="s">
        <v>137</v>
      </c>
      <c r="H1300" s="130">
        <f t="shared" si="1"/>
        <v>30.5357415</v>
      </c>
    </row>
    <row r="1301" ht="15.75" customHeight="1">
      <c r="A1301" s="130" t="s">
        <v>2217</v>
      </c>
      <c r="B1301" s="130" t="s">
        <v>2218</v>
      </c>
      <c r="C1301" s="130">
        <v>1.0</v>
      </c>
      <c r="D1301" s="71">
        <v>27.759764999999998</v>
      </c>
      <c r="F1301" s="130" t="s">
        <v>561</v>
      </c>
      <c r="G1301" s="169" t="s">
        <v>137</v>
      </c>
      <c r="H1301" s="130">
        <f t="shared" si="1"/>
        <v>30.5357415</v>
      </c>
    </row>
    <row r="1302" ht="15.75" customHeight="1">
      <c r="A1302" s="130" t="s">
        <v>2219</v>
      </c>
      <c r="B1302" s="130" t="s">
        <v>2220</v>
      </c>
      <c r="C1302" s="130">
        <v>1.0</v>
      </c>
      <c r="D1302" s="71">
        <v>27.759764999999998</v>
      </c>
      <c r="F1302" s="130" t="s">
        <v>561</v>
      </c>
      <c r="G1302" s="169" t="s">
        <v>137</v>
      </c>
      <c r="H1302" s="130">
        <f t="shared" si="1"/>
        <v>30.5357415</v>
      </c>
    </row>
    <row r="1303" ht="15.75" customHeight="1">
      <c r="A1303" s="130" t="s">
        <v>2221</v>
      </c>
      <c r="B1303" s="130" t="s">
        <v>2222</v>
      </c>
      <c r="C1303" s="130">
        <v>1.0</v>
      </c>
      <c r="D1303" s="71">
        <v>27.759764999999998</v>
      </c>
      <c r="F1303" s="130" t="s">
        <v>561</v>
      </c>
      <c r="G1303" s="169" t="s">
        <v>137</v>
      </c>
      <c r="H1303" s="130">
        <f t="shared" si="1"/>
        <v>30.5357415</v>
      </c>
    </row>
    <row r="1304" ht="15.75" customHeight="1">
      <c r="A1304" s="130" t="s">
        <v>2223</v>
      </c>
      <c r="B1304" s="130" t="s">
        <v>2224</v>
      </c>
      <c r="C1304" s="130">
        <v>1.0</v>
      </c>
      <c r="D1304" s="71">
        <v>27.759764999999998</v>
      </c>
      <c r="F1304" s="130" t="s">
        <v>561</v>
      </c>
      <c r="G1304" s="169" t="s">
        <v>137</v>
      </c>
      <c r="H1304" s="130">
        <f t="shared" si="1"/>
        <v>30.5357415</v>
      </c>
    </row>
    <row r="1305" ht="15.75" customHeight="1">
      <c r="A1305" s="130" t="s">
        <v>2225</v>
      </c>
      <c r="B1305" s="130" t="s">
        <v>2226</v>
      </c>
      <c r="C1305" s="130">
        <v>1.0</v>
      </c>
      <c r="D1305" s="71">
        <v>27.759764999999998</v>
      </c>
      <c r="F1305" s="130" t="s">
        <v>561</v>
      </c>
      <c r="G1305" s="169" t="s">
        <v>137</v>
      </c>
      <c r="H1305" s="130">
        <f t="shared" si="1"/>
        <v>30.5357415</v>
      </c>
    </row>
    <row r="1306" ht="15.75" customHeight="1">
      <c r="A1306" s="130" t="s">
        <v>2227</v>
      </c>
      <c r="B1306" s="130" t="s">
        <v>2228</v>
      </c>
      <c r="C1306" s="130">
        <v>1.0</v>
      </c>
      <c r="D1306" s="71">
        <v>27.759764999999998</v>
      </c>
      <c r="F1306" s="130" t="s">
        <v>561</v>
      </c>
      <c r="G1306" s="169" t="s">
        <v>137</v>
      </c>
      <c r="H1306" s="130">
        <f t="shared" si="1"/>
        <v>30.5357415</v>
      </c>
    </row>
    <row r="1307" ht="15.75" customHeight="1">
      <c r="A1307" s="130" t="s">
        <v>2229</v>
      </c>
      <c r="B1307" s="130" t="s">
        <v>2230</v>
      </c>
      <c r="C1307" s="130">
        <v>1.0</v>
      </c>
      <c r="D1307" s="71">
        <v>27.759764999999998</v>
      </c>
      <c r="F1307" s="130" t="s">
        <v>561</v>
      </c>
      <c r="G1307" s="169" t="s">
        <v>137</v>
      </c>
      <c r="H1307" s="130">
        <f t="shared" si="1"/>
        <v>30.5357415</v>
      </c>
    </row>
    <row r="1308" ht="15.75" customHeight="1">
      <c r="A1308" s="130" t="s">
        <v>2231</v>
      </c>
      <c r="B1308" s="130" t="s">
        <v>2232</v>
      </c>
      <c r="C1308" s="130">
        <v>1.0</v>
      </c>
      <c r="D1308" s="71">
        <v>27.759764999999998</v>
      </c>
      <c r="F1308" s="130" t="s">
        <v>561</v>
      </c>
      <c r="G1308" s="169" t="s">
        <v>137</v>
      </c>
      <c r="H1308" s="130">
        <f t="shared" si="1"/>
        <v>30.5357415</v>
      </c>
    </row>
    <row r="1309" ht="15.75" customHeight="1">
      <c r="A1309" s="130" t="s">
        <v>2233</v>
      </c>
      <c r="B1309" s="130" t="s">
        <v>2234</v>
      </c>
      <c r="C1309" s="130">
        <v>1.0</v>
      </c>
      <c r="D1309" s="71">
        <v>27.759764999999998</v>
      </c>
      <c r="F1309" s="130" t="s">
        <v>561</v>
      </c>
      <c r="G1309" s="169" t="s">
        <v>137</v>
      </c>
      <c r="H1309" s="130">
        <f t="shared" si="1"/>
        <v>30.5357415</v>
      </c>
    </row>
    <row r="1310" ht="15.75" customHeight="1">
      <c r="A1310" s="130" t="s">
        <v>2235</v>
      </c>
      <c r="B1310" s="130" t="s">
        <v>2236</v>
      </c>
      <c r="C1310" s="130">
        <v>1.0</v>
      </c>
      <c r="D1310" s="71">
        <v>27.759764999999998</v>
      </c>
      <c r="F1310" s="130" t="s">
        <v>561</v>
      </c>
      <c r="G1310" s="169" t="s">
        <v>137</v>
      </c>
      <c r="H1310" s="130">
        <f t="shared" si="1"/>
        <v>30.5357415</v>
      </c>
    </row>
    <row r="1311" ht="15.75" customHeight="1">
      <c r="A1311" s="130" t="s">
        <v>2237</v>
      </c>
      <c r="B1311" s="130" t="s">
        <v>2238</v>
      </c>
      <c r="C1311" s="130">
        <v>1.0</v>
      </c>
      <c r="D1311" s="71">
        <v>27.759764999999998</v>
      </c>
      <c r="F1311" s="130" t="s">
        <v>561</v>
      </c>
      <c r="G1311" s="169" t="s">
        <v>137</v>
      </c>
      <c r="H1311" s="130">
        <f t="shared" si="1"/>
        <v>30.5357415</v>
      </c>
    </row>
    <row r="1312" ht="15.75" customHeight="1">
      <c r="A1312" s="130" t="s">
        <v>2239</v>
      </c>
      <c r="B1312" s="130" t="s">
        <v>2240</v>
      </c>
      <c r="C1312" s="130">
        <v>1.0</v>
      </c>
      <c r="D1312" s="71">
        <v>27.759764999999998</v>
      </c>
      <c r="F1312" s="130" t="s">
        <v>561</v>
      </c>
      <c r="G1312" s="169" t="s">
        <v>137</v>
      </c>
      <c r="H1312" s="130">
        <f t="shared" si="1"/>
        <v>30.5357415</v>
      </c>
    </row>
    <row r="1313" ht="15.75" customHeight="1">
      <c r="A1313" s="130" t="s">
        <v>2241</v>
      </c>
      <c r="B1313" s="130" t="s">
        <v>2242</v>
      </c>
      <c r="C1313" s="130">
        <v>1.0</v>
      </c>
      <c r="D1313" s="71">
        <v>27.759764999999998</v>
      </c>
      <c r="F1313" s="130" t="s">
        <v>561</v>
      </c>
      <c r="G1313" s="169" t="s">
        <v>137</v>
      </c>
      <c r="H1313" s="130">
        <f t="shared" si="1"/>
        <v>30.5357415</v>
      </c>
    </row>
    <row r="1314" ht="15.75" customHeight="1">
      <c r="A1314" s="130" t="s">
        <v>2243</v>
      </c>
      <c r="B1314" s="130" t="s">
        <v>2244</v>
      </c>
      <c r="C1314" s="130">
        <v>1.0</v>
      </c>
      <c r="D1314" s="71">
        <v>27.759764999999998</v>
      </c>
      <c r="F1314" s="130" t="s">
        <v>561</v>
      </c>
      <c r="G1314" s="169" t="s">
        <v>137</v>
      </c>
      <c r="H1314" s="130">
        <f t="shared" si="1"/>
        <v>30.5357415</v>
      </c>
    </row>
    <row r="1315" ht="15.75" customHeight="1">
      <c r="A1315" s="130" t="s">
        <v>2245</v>
      </c>
      <c r="B1315" s="130" t="s">
        <v>2246</v>
      </c>
      <c r="C1315" s="130">
        <v>1.0</v>
      </c>
      <c r="D1315" s="71">
        <v>27.759764999999998</v>
      </c>
      <c r="F1315" s="130" t="s">
        <v>561</v>
      </c>
      <c r="G1315" s="169" t="s">
        <v>137</v>
      </c>
      <c r="H1315" s="130">
        <f t="shared" si="1"/>
        <v>30.5357415</v>
      </c>
    </row>
    <row r="1316" ht="15.75" customHeight="1">
      <c r="A1316" s="130" t="s">
        <v>2247</v>
      </c>
      <c r="B1316" s="130" t="s">
        <v>2248</v>
      </c>
      <c r="C1316" s="130">
        <v>1.0</v>
      </c>
      <c r="D1316" s="71">
        <v>27.759764999999998</v>
      </c>
      <c r="F1316" s="130" t="s">
        <v>561</v>
      </c>
      <c r="G1316" s="169" t="s">
        <v>137</v>
      </c>
      <c r="H1316" s="130">
        <f t="shared" si="1"/>
        <v>30.5357415</v>
      </c>
    </row>
    <row r="1317" ht="15.75" customHeight="1">
      <c r="A1317" s="130" t="s">
        <v>2249</v>
      </c>
      <c r="B1317" s="130" t="s">
        <v>2250</v>
      </c>
      <c r="C1317" s="130">
        <v>1.0</v>
      </c>
      <c r="D1317" s="71">
        <v>27.759764999999998</v>
      </c>
      <c r="F1317" s="130" t="s">
        <v>561</v>
      </c>
      <c r="G1317" s="169" t="s">
        <v>137</v>
      </c>
      <c r="H1317" s="130">
        <f t="shared" si="1"/>
        <v>30.5357415</v>
      </c>
    </row>
    <row r="1318" ht="15.75" customHeight="1">
      <c r="A1318" s="130" t="s">
        <v>2251</v>
      </c>
      <c r="B1318" s="130" t="s">
        <v>2252</v>
      </c>
      <c r="C1318" s="130">
        <v>1.0</v>
      </c>
      <c r="D1318" s="71">
        <v>27.759764999999998</v>
      </c>
      <c r="F1318" s="130" t="s">
        <v>561</v>
      </c>
      <c r="G1318" s="169" t="s">
        <v>137</v>
      </c>
      <c r="H1318" s="130">
        <f t="shared" si="1"/>
        <v>30.5357415</v>
      </c>
    </row>
    <row r="1319" ht="15.75" customHeight="1">
      <c r="A1319" s="130" t="s">
        <v>2253</v>
      </c>
      <c r="B1319" s="130" t="s">
        <v>2254</v>
      </c>
      <c r="C1319" s="130">
        <v>1.0</v>
      </c>
      <c r="D1319" s="71">
        <v>27.759764999999998</v>
      </c>
      <c r="F1319" s="130" t="s">
        <v>561</v>
      </c>
      <c r="G1319" s="169" t="s">
        <v>137</v>
      </c>
      <c r="H1319" s="130">
        <f t="shared" si="1"/>
        <v>30.5357415</v>
      </c>
    </row>
    <row r="1320" ht="15.75" customHeight="1">
      <c r="A1320" s="130" t="s">
        <v>2255</v>
      </c>
      <c r="B1320" s="130" t="s">
        <v>2256</v>
      </c>
      <c r="C1320" s="130">
        <v>1.0</v>
      </c>
      <c r="D1320" s="71">
        <v>27.759764999999998</v>
      </c>
      <c r="F1320" s="130" t="s">
        <v>561</v>
      </c>
      <c r="G1320" s="169" t="s">
        <v>137</v>
      </c>
      <c r="H1320" s="130">
        <f t="shared" si="1"/>
        <v>30.5357415</v>
      </c>
    </row>
    <row r="1321" ht="15.75" customHeight="1">
      <c r="A1321" s="130" t="s">
        <v>2257</v>
      </c>
      <c r="B1321" s="130" t="s">
        <v>2258</v>
      </c>
      <c r="C1321" s="130">
        <v>1.0</v>
      </c>
      <c r="D1321" s="71">
        <v>27.759764999999998</v>
      </c>
      <c r="F1321" s="130" t="s">
        <v>561</v>
      </c>
      <c r="G1321" s="169" t="s">
        <v>137</v>
      </c>
      <c r="H1321" s="130">
        <f t="shared" si="1"/>
        <v>30.5357415</v>
      </c>
    </row>
    <row r="1322" ht="15.75" customHeight="1">
      <c r="A1322" s="130" t="s">
        <v>2259</v>
      </c>
      <c r="B1322" s="130" t="s">
        <v>2260</v>
      </c>
      <c r="C1322" s="130">
        <v>1.0</v>
      </c>
      <c r="D1322" s="71">
        <v>27.759764999999998</v>
      </c>
      <c r="F1322" s="130" t="s">
        <v>561</v>
      </c>
      <c r="G1322" s="169" t="s">
        <v>137</v>
      </c>
      <c r="H1322" s="130">
        <f t="shared" si="1"/>
        <v>30.5357415</v>
      </c>
    </row>
    <row r="1323" ht="15.75" customHeight="1">
      <c r="A1323" s="130" t="s">
        <v>2261</v>
      </c>
      <c r="B1323" s="130" t="s">
        <v>2262</v>
      </c>
      <c r="C1323" s="130">
        <v>1.0</v>
      </c>
      <c r="D1323" s="71">
        <v>27.759764999999998</v>
      </c>
      <c r="F1323" s="130" t="s">
        <v>561</v>
      </c>
      <c r="G1323" s="169" t="s">
        <v>137</v>
      </c>
      <c r="H1323" s="130">
        <f t="shared" si="1"/>
        <v>30.5357415</v>
      </c>
    </row>
    <row r="1324" ht="15.75" customHeight="1">
      <c r="A1324" s="130" t="s">
        <v>2263</v>
      </c>
      <c r="B1324" s="130" t="s">
        <v>2264</v>
      </c>
      <c r="C1324" s="130">
        <v>1.0</v>
      </c>
      <c r="D1324" s="71">
        <v>27.759764999999998</v>
      </c>
      <c r="F1324" s="130" t="s">
        <v>561</v>
      </c>
      <c r="G1324" s="169" t="s">
        <v>137</v>
      </c>
      <c r="H1324" s="130">
        <f t="shared" si="1"/>
        <v>30.5357415</v>
      </c>
    </row>
    <row r="1325" ht="15.75" customHeight="1">
      <c r="A1325" s="130" t="s">
        <v>2265</v>
      </c>
      <c r="B1325" s="130" t="s">
        <v>2266</v>
      </c>
      <c r="C1325" s="130">
        <v>1.0</v>
      </c>
      <c r="D1325" s="71">
        <v>27.759764999999998</v>
      </c>
      <c r="F1325" s="130" t="s">
        <v>561</v>
      </c>
      <c r="G1325" s="169" t="s">
        <v>137</v>
      </c>
      <c r="H1325" s="130">
        <f t="shared" si="1"/>
        <v>30.5357415</v>
      </c>
    </row>
    <row r="1326" ht="15.75" customHeight="1">
      <c r="A1326" s="130" t="s">
        <v>2267</v>
      </c>
      <c r="B1326" s="130" t="s">
        <v>2268</v>
      </c>
      <c r="C1326" s="130">
        <v>1.0</v>
      </c>
      <c r="D1326" s="71">
        <v>27.759764999999998</v>
      </c>
      <c r="F1326" s="130" t="s">
        <v>561</v>
      </c>
      <c r="G1326" s="169" t="s">
        <v>137</v>
      </c>
      <c r="H1326" s="130">
        <f t="shared" si="1"/>
        <v>30.5357415</v>
      </c>
    </row>
    <row r="1327" ht="15.75" customHeight="1">
      <c r="A1327" s="130" t="s">
        <v>2269</v>
      </c>
      <c r="B1327" s="130" t="s">
        <v>2270</v>
      </c>
      <c r="C1327" s="130">
        <v>1.0</v>
      </c>
      <c r="D1327" s="71">
        <v>27.759764999999998</v>
      </c>
      <c r="F1327" s="130" t="s">
        <v>561</v>
      </c>
      <c r="G1327" s="169" t="s">
        <v>137</v>
      </c>
      <c r="H1327" s="130">
        <f t="shared" si="1"/>
        <v>30.5357415</v>
      </c>
    </row>
    <row r="1328" ht="15.75" customHeight="1">
      <c r="A1328" s="130" t="s">
        <v>2271</v>
      </c>
      <c r="B1328" s="130" t="s">
        <v>2272</v>
      </c>
      <c r="C1328" s="130">
        <v>1.0</v>
      </c>
      <c r="D1328" s="71">
        <v>27.759764999999998</v>
      </c>
      <c r="F1328" s="130" t="s">
        <v>561</v>
      </c>
      <c r="G1328" s="169" t="s">
        <v>137</v>
      </c>
      <c r="H1328" s="130">
        <f t="shared" si="1"/>
        <v>30.5357415</v>
      </c>
    </row>
    <row r="1329" ht="15.75" customHeight="1">
      <c r="A1329" s="130" t="s">
        <v>2273</v>
      </c>
      <c r="B1329" s="130" t="s">
        <v>2274</v>
      </c>
      <c r="C1329" s="130">
        <v>1.0</v>
      </c>
      <c r="D1329" s="71">
        <v>27.759764999999998</v>
      </c>
      <c r="F1329" s="130" t="s">
        <v>561</v>
      </c>
      <c r="G1329" s="169" t="s">
        <v>137</v>
      </c>
      <c r="H1329" s="130">
        <f t="shared" si="1"/>
        <v>30.5357415</v>
      </c>
    </row>
    <row r="1330" ht="15.75" customHeight="1">
      <c r="A1330" s="130" t="s">
        <v>2275</v>
      </c>
      <c r="B1330" s="130" t="s">
        <v>2276</v>
      </c>
      <c r="C1330" s="130">
        <v>1.0</v>
      </c>
      <c r="D1330" s="71">
        <v>27.759764999999998</v>
      </c>
      <c r="F1330" s="130" t="s">
        <v>561</v>
      </c>
      <c r="G1330" s="169" t="s">
        <v>137</v>
      </c>
      <c r="H1330" s="130">
        <f t="shared" si="1"/>
        <v>30.5357415</v>
      </c>
    </row>
    <row r="1331" ht="15.75" customHeight="1">
      <c r="A1331" s="130" t="s">
        <v>2277</v>
      </c>
      <c r="B1331" s="130" t="s">
        <v>2278</v>
      </c>
      <c r="C1331" s="130">
        <v>1.0</v>
      </c>
      <c r="D1331" s="71">
        <v>27.759764999999998</v>
      </c>
      <c r="F1331" s="130" t="s">
        <v>561</v>
      </c>
      <c r="G1331" s="169" t="s">
        <v>137</v>
      </c>
      <c r="H1331" s="130">
        <f t="shared" si="1"/>
        <v>30.5357415</v>
      </c>
    </row>
    <row r="1332" ht="15.75" customHeight="1">
      <c r="A1332" s="130" t="s">
        <v>2279</v>
      </c>
      <c r="B1332" s="130" t="s">
        <v>2152</v>
      </c>
      <c r="C1332" s="130">
        <v>1.0</v>
      </c>
      <c r="D1332" s="71">
        <v>27.759764999999998</v>
      </c>
      <c r="F1332" s="130" t="s">
        <v>561</v>
      </c>
      <c r="G1332" s="169" t="s">
        <v>137</v>
      </c>
      <c r="H1332" s="130">
        <f t="shared" si="1"/>
        <v>30.5357415</v>
      </c>
    </row>
    <row r="1333" ht="15.75" customHeight="1">
      <c r="A1333" s="130" t="s">
        <v>2280</v>
      </c>
      <c r="B1333" s="130" t="s">
        <v>2281</v>
      </c>
      <c r="C1333" s="130">
        <v>1.0</v>
      </c>
      <c r="D1333" s="71">
        <v>27.759764999999998</v>
      </c>
      <c r="F1333" s="130" t="s">
        <v>561</v>
      </c>
      <c r="G1333" s="169" t="s">
        <v>137</v>
      </c>
      <c r="H1333" s="130">
        <f t="shared" si="1"/>
        <v>30.5357415</v>
      </c>
    </row>
    <row r="1334" ht="15.75" customHeight="1">
      <c r="A1334" s="130" t="s">
        <v>2282</v>
      </c>
      <c r="B1334" s="130" t="s">
        <v>2283</v>
      </c>
      <c r="C1334" s="130">
        <v>1.0</v>
      </c>
      <c r="D1334" s="71">
        <v>27.759764999999998</v>
      </c>
      <c r="F1334" s="130" t="s">
        <v>561</v>
      </c>
      <c r="G1334" s="169" t="s">
        <v>137</v>
      </c>
      <c r="H1334" s="130">
        <f t="shared" si="1"/>
        <v>30.5357415</v>
      </c>
    </row>
    <row r="1335" ht="15.75" customHeight="1">
      <c r="A1335" s="130" t="s">
        <v>2284</v>
      </c>
      <c r="B1335" s="130" t="s">
        <v>2154</v>
      </c>
      <c r="C1335" s="130">
        <v>1.0</v>
      </c>
      <c r="D1335" s="71">
        <v>27.759764999999998</v>
      </c>
      <c r="F1335" s="130" t="s">
        <v>561</v>
      </c>
      <c r="G1335" s="169" t="s">
        <v>137</v>
      </c>
      <c r="H1335" s="130">
        <f t="shared" si="1"/>
        <v>30.5357415</v>
      </c>
    </row>
    <row r="1336" ht="15.75" customHeight="1">
      <c r="A1336" s="130" t="s">
        <v>2285</v>
      </c>
      <c r="B1336" s="130" t="s">
        <v>2156</v>
      </c>
      <c r="C1336" s="130">
        <v>1.0</v>
      </c>
      <c r="D1336" s="71">
        <v>27.759764999999998</v>
      </c>
      <c r="F1336" s="130" t="s">
        <v>561</v>
      </c>
      <c r="G1336" s="169" t="s">
        <v>137</v>
      </c>
      <c r="H1336" s="130">
        <f t="shared" si="1"/>
        <v>30.5357415</v>
      </c>
    </row>
    <row r="1337" ht="15.75" customHeight="1">
      <c r="A1337" s="130" t="s">
        <v>2286</v>
      </c>
      <c r="B1337" s="130" t="s">
        <v>2287</v>
      </c>
      <c r="C1337" s="130">
        <v>1.0</v>
      </c>
      <c r="D1337" s="71">
        <v>27.759764999999998</v>
      </c>
      <c r="F1337" s="130" t="s">
        <v>561</v>
      </c>
      <c r="G1337" s="169" t="s">
        <v>137</v>
      </c>
      <c r="H1337" s="130">
        <f t="shared" si="1"/>
        <v>30.5357415</v>
      </c>
    </row>
    <row r="1338" ht="15.75" customHeight="1">
      <c r="A1338" s="130" t="s">
        <v>2288</v>
      </c>
      <c r="B1338" s="130" t="s">
        <v>2289</v>
      </c>
      <c r="C1338" s="130">
        <v>1.0</v>
      </c>
      <c r="D1338" s="71">
        <v>27.759764999999998</v>
      </c>
      <c r="F1338" s="130" t="s">
        <v>561</v>
      </c>
      <c r="G1338" s="169" t="s">
        <v>137</v>
      </c>
      <c r="H1338" s="130">
        <f t="shared" si="1"/>
        <v>30.5357415</v>
      </c>
    </row>
    <row r="1339" ht="15.75" customHeight="1">
      <c r="A1339" s="130" t="s">
        <v>2290</v>
      </c>
      <c r="B1339" s="130" t="s">
        <v>2291</v>
      </c>
      <c r="C1339" s="130">
        <v>1.0</v>
      </c>
      <c r="D1339" s="71">
        <v>27.759764999999998</v>
      </c>
      <c r="F1339" s="130" t="s">
        <v>561</v>
      </c>
      <c r="G1339" s="169" t="s">
        <v>137</v>
      </c>
      <c r="H1339" s="130">
        <f t="shared" si="1"/>
        <v>30.5357415</v>
      </c>
    </row>
    <row r="1340" ht="15.75" customHeight="1">
      <c r="A1340" s="130" t="s">
        <v>2292</v>
      </c>
      <c r="B1340" s="130" t="s">
        <v>2293</v>
      </c>
      <c r="C1340" s="130">
        <v>1.0</v>
      </c>
      <c r="D1340" s="71">
        <v>27.759764999999998</v>
      </c>
      <c r="F1340" s="130" t="s">
        <v>561</v>
      </c>
      <c r="G1340" s="169" t="s">
        <v>137</v>
      </c>
      <c r="H1340" s="130">
        <f t="shared" si="1"/>
        <v>30.5357415</v>
      </c>
    </row>
    <row r="1341" ht="15.75" customHeight="1">
      <c r="A1341" s="130" t="s">
        <v>2294</v>
      </c>
      <c r="B1341" s="130" t="s">
        <v>1721</v>
      </c>
      <c r="C1341" s="130">
        <v>1.0</v>
      </c>
      <c r="D1341" s="71">
        <v>27.759764999999998</v>
      </c>
      <c r="F1341" s="130" t="s">
        <v>561</v>
      </c>
      <c r="G1341" s="169" t="s">
        <v>137</v>
      </c>
      <c r="H1341" s="130">
        <f t="shared" si="1"/>
        <v>30.5357415</v>
      </c>
    </row>
    <row r="1342" ht="15.75" customHeight="1">
      <c r="A1342" s="130" t="s">
        <v>2295</v>
      </c>
      <c r="B1342" s="130" t="s">
        <v>2296</v>
      </c>
      <c r="C1342" s="130">
        <v>1.0</v>
      </c>
      <c r="D1342" s="71">
        <v>27.759764999999998</v>
      </c>
      <c r="F1342" s="130" t="s">
        <v>561</v>
      </c>
      <c r="G1342" s="169" t="s">
        <v>137</v>
      </c>
      <c r="H1342" s="130">
        <f t="shared" si="1"/>
        <v>30.5357415</v>
      </c>
    </row>
    <row r="1343" ht="15.75" customHeight="1">
      <c r="A1343" s="130" t="s">
        <v>2297</v>
      </c>
      <c r="B1343" s="130" t="s">
        <v>2298</v>
      </c>
      <c r="C1343" s="130">
        <v>1.0</v>
      </c>
      <c r="D1343" s="71">
        <v>27.759764999999998</v>
      </c>
      <c r="F1343" s="130" t="s">
        <v>561</v>
      </c>
      <c r="G1343" s="169" t="s">
        <v>137</v>
      </c>
      <c r="H1343" s="130">
        <f t="shared" si="1"/>
        <v>30.5357415</v>
      </c>
    </row>
    <row r="1344" ht="15.75" customHeight="1">
      <c r="A1344" s="130" t="s">
        <v>2299</v>
      </c>
      <c r="B1344" s="130" t="s">
        <v>2300</v>
      </c>
      <c r="C1344" s="130">
        <v>1.0</v>
      </c>
      <c r="D1344" s="71">
        <v>27.759764999999998</v>
      </c>
      <c r="F1344" s="130" t="s">
        <v>561</v>
      </c>
      <c r="G1344" s="169" t="s">
        <v>137</v>
      </c>
      <c r="H1344" s="130">
        <f t="shared" si="1"/>
        <v>30.5357415</v>
      </c>
    </row>
    <row r="1345" ht="15.75" customHeight="1">
      <c r="A1345" s="130" t="s">
        <v>2301</v>
      </c>
      <c r="B1345" s="130" t="s">
        <v>2161</v>
      </c>
      <c r="C1345" s="130">
        <v>1.0</v>
      </c>
      <c r="D1345" s="71">
        <v>27.759764999999998</v>
      </c>
      <c r="F1345" s="130" t="s">
        <v>561</v>
      </c>
      <c r="G1345" s="169" t="s">
        <v>137</v>
      </c>
      <c r="H1345" s="130">
        <f t="shared" si="1"/>
        <v>30.5357415</v>
      </c>
    </row>
    <row r="1346" ht="15.75" customHeight="1">
      <c r="A1346" s="130" t="s">
        <v>2302</v>
      </c>
      <c r="B1346" s="130" t="s">
        <v>2303</v>
      </c>
      <c r="C1346" s="130">
        <v>1.0</v>
      </c>
      <c r="D1346" s="71">
        <v>27.759764999999998</v>
      </c>
      <c r="F1346" s="130" t="s">
        <v>561</v>
      </c>
      <c r="G1346" s="169" t="s">
        <v>137</v>
      </c>
      <c r="H1346" s="130">
        <f t="shared" si="1"/>
        <v>30.5357415</v>
      </c>
    </row>
    <row r="1347" ht="15.75" customHeight="1">
      <c r="A1347" s="130" t="s">
        <v>2304</v>
      </c>
      <c r="B1347" s="130" t="s">
        <v>2305</v>
      </c>
      <c r="C1347" s="130">
        <v>1.0</v>
      </c>
      <c r="D1347" s="71">
        <v>27.759764999999998</v>
      </c>
      <c r="F1347" s="130" t="s">
        <v>561</v>
      </c>
      <c r="G1347" s="169" t="s">
        <v>137</v>
      </c>
      <c r="H1347" s="130">
        <f t="shared" si="1"/>
        <v>30.5357415</v>
      </c>
    </row>
    <row r="1348" ht="15.75" customHeight="1">
      <c r="A1348" s="130" t="s">
        <v>2306</v>
      </c>
      <c r="B1348" s="130" t="s">
        <v>2307</v>
      </c>
      <c r="C1348" s="130">
        <v>1.0</v>
      </c>
      <c r="D1348" s="71">
        <v>27.759764999999998</v>
      </c>
      <c r="F1348" s="130" t="s">
        <v>561</v>
      </c>
      <c r="G1348" s="169" t="s">
        <v>137</v>
      </c>
      <c r="H1348" s="130">
        <f t="shared" si="1"/>
        <v>30.5357415</v>
      </c>
    </row>
    <row r="1349" ht="15.75" customHeight="1">
      <c r="A1349" s="130" t="s">
        <v>2308</v>
      </c>
      <c r="B1349" s="130" t="s">
        <v>2309</v>
      </c>
      <c r="C1349" s="130">
        <v>1.0</v>
      </c>
      <c r="D1349" s="71">
        <v>27.759764999999998</v>
      </c>
      <c r="F1349" s="130" t="s">
        <v>561</v>
      </c>
      <c r="G1349" s="169" t="s">
        <v>137</v>
      </c>
      <c r="H1349" s="130">
        <f t="shared" si="1"/>
        <v>30.5357415</v>
      </c>
    </row>
    <row r="1350" ht="15.75" customHeight="1">
      <c r="A1350" s="130" t="s">
        <v>2310</v>
      </c>
      <c r="B1350" s="130" t="s">
        <v>2311</v>
      </c>
      <c r="C1350" s="130">
        <v>1.0</v>
      </c>
      <c r="D1350" s="71">
        <v>27.759764999999998</v>
      </c>
      <c r="F1350" s="130" t="s">
        <v>561</v>
      </c>
      <c r="G1350" s="169" t="s">
        <v>137</v>
      </c>
      <c r="H1350" s="130">
        <f t="shared" si="1"/>
        <v>30.5357415</v>
      </c>
    </row>
    <row r="1351" ht="15.75" customHeight="1">
      <c r="A1351" s="130" t="s">
        <v>2312</v>
      </c>
      <c r="B1351" s="130" t="s">
        <v>2313</v>
      </c>
      <c r="C1351" s="130">
        <v>1.0</v>
      </c>
      <c r="D1351" s="71">
        <v>27.759764999999998</v>
      </c>
      <c r="F1351" s="130" t="s">
        <v>561</v>
      </c>
      <c r="G1351" s="169" t="s">
        <v>137</v>
      </c>
      <c r="H1351" s="130">
        <f t="shared" si="1"/>
        <v>30.5357415</v>
      </c>
    </row>
    <row r="1352" ht="15.75" customHeight="1">
      <c r="A1352" s="130" t="s">
        <v>2314</v>
      </c>
      <c r="B1352" s="130" t="s">
        <v>2315</v>
      </c>
      <c r="C1352" s="130">
        <v>1.0</v>
      </c>
      <c r="D1352" s="71">
        <v>27.759764999999998</v>
      </c>
      <c r="F1352" s="130" t="s">
        <v>561</v>
      </c>
      <c r="G1352" s="169" t="s">
        <v>137</v>
      </c>
      <c r="H1352" s="130">
        <f t="shared" si="1"/>
        <v>30.5357415</v>
      </c>
    </row>
    <row r="1353" ht="15.75" customHeight="1">
      <c r="A1353" s="130" t="s">
        <v>2316</v>
      </c>
      <c r="B1353" s="130" t="s">
        <v>2317</v>
      </c>
      <c r="C1353" s="130">
        <v>1.0</v>
      </c>
      <c r="D1353" s="71">
        <v>27.759764999999998</v>
      </c>
      <c r="F1353" s="130" t="s">
        <v>561</v>
      </c>
      <c r="G1353" s="169" t="s">
        <v>137</v>
      </c>
      <c r="H1353" s="130">
        <f t="shared" si="1"/>
        <v>30.5357415</v>
      </c>
    </row>
    <row r="1354" ht="15.75" customHeight="1">
      <c r="A1354" s="130" t="s">
        <v>2318</v>
      </c>
      <c r="B1354" s="130" t="s">
        <v>2163</v>
      </c>
      <c r="C1354" s="130">
        <v>1.0</v>
      </c>
      <c r="D1354" s="71">
        <v>27.759764999999998</v>
      </c>
      <c r="F1354" s="130" t="s">
        <v>561</v>
      </c>
      <c r="G1354" s="169" t="s">
        <v>137</v>
      </c>
      <c r="H1354" s="130">
        <f t="shared" si="1"/>
        <v>30.5357415</v>
      </c>
    </row>
    <row r="1355" ht="15.75" customHeight="1">
      <c r="A1355" s="130" t="s">
        <v>2319</v>
      </c>
      <c r="B1355" s="130" t="s">
        <v>2320</v>
      </c>
      <c r="C1355" s="130">
        <v>1.0</v>
      </c>
      <c r="D1355" s="71">
        <v>27.759764999999998</v>
      </c>
      <c r="F1355" s="130" t="s">
        <v>561</v>
      </c>
      <c r="G1355" s="169" t="s">
        <v>137</v>
      </c>
      <c r="H1355" s="130">
        <f t="shared" si="1"/>
        <v>30.5357415</v>
      </c>
    </row>
    <row r="1356" ht="15.75" customHeight="1">
      <c r="A1356" s="130" t="s">
        <v>2321</v>
      </c>
      <c r="B1356" s="130" t="s">
        <v>2322</v>
      </c>
      <c r="C1356" s="130">
        <v>1.0</v>
      </c>
      <c r="D1356" s="71">
        <v>27.759764999999998</v>
      </c>
      <c r="F1356" s="130" t="s">
        <v>561</v>
      </c>
      <c r="G1356" s="169" t="s">
        <v>137</v>
      </c>
      <c r="H1356" s="130">
        <f t="shared" si="1"/>
        <v>30.5357415</v>
      </c>
    </row>
    <row r="1357" ht="15.75" customHeight="1">
      <c r="A1357" s="130" t="s">
        <v>2323</v>
      </c>
      <c r="B1357" s="130" t="s">
        <v>2324</v>
      </c>
      <c r="C1357" s="130">
        <v>1.0</v>
      </c>
      <c r="D1357" s="71">
        <v>27.759764999999998</v>
      </c>
      <c r="F1357" s="130" t="s">
        <v>561</v>
      </c>
      <c r="G1357" s="169" t="s">
        <v>137</v>
      </c>
      <c r="H1357" s="130">
        <f t="shared" si="1"/>
        <v>30.5357415</v>
      </c>
    </row>
    <row r="1358" ht="15.75" customHeight="1">
      <c r="A1358" s="130" t="s">
        <v>2325</v>
      </c>
      <c r="B1358" s="130" t="s">
        <v>2326</v>
      </c>
      <c r="C1358" s="130">
        <v>1.0</v>
      </c>
      <c r="D1358" s="71">
        <v>27.759764999999998</v>
      </c>
      <c r="F1358" s="130" t="s">
        <v>561</v>
      </c>
      <c r="G1358" s="169" t="s">
        <v>137</v>
      </c>
      <c r="H1358" s="130">
        <f t="shared" si="1"/>
        <v>30.5357415</v>
      </c>
    </row>
    <row r="1359" ht="15.75" customHeight="1">
      <c r="A1359" s="130" t="s">
        <v>2327</v>
      </c>
      <c r="B1359" s="130" t="s">
        <v>2328</v>
      </c>
      <c r="C1359" s="130">
        <v>1.0</v>
      </c>
      <c r="D1359" s="71">
        <v>27.759764999999998</v>
      </c>
      <c r="F1359" s="130" t="s">
        <v>561</v>
      </c>
      <c r="G1359" s="169" t="s">
        <v>137</v>
      </c>
      <c r="H1359" s="130">
        <f t="shared" si="1"/>
        <v>30.5357415</v>
      </c>
    </row>
    <row r="1360" ht="15.75" customHeight="1">
      <c r="A1360" s="130" t="s">
        <v>2329</v>
      </c>
      <c r="B1360" s="130" t="s">
        <v>2330</v>
      </c>
      <c r="C1360" s="130">
        <v>1.0</v>
      </c>
      <c r="D1360" s="71">
        <v>27.759764999999998</v>
      </c>
      <c r="F1360" s="130" t="s">
        <v>561</v>
      </c>
      <c r="G1360" s="169" t="s">
        <v>137</v>
      </c>
      <c r="H1360" s="130">
        <f t="shared" si="1"/>
        <v>30.5357415</v>
      </c>
    </row>
    <row r="1361" ht="15.75" customHeight="1">
      <c r="A1361" s="130" t="s">
        <v>2331</v>
      </c>
      <c r="B1361" s="130" t="s">
        <v>2332</v>
      </c>
      <c r="C1361" s="130">
        <v>1.0</v>
      </c>
      <c r="D1361" s="71">
        <v>27.759764999999998</v>
      </c>
      <c r="F1361" s="130" t="s">
        <v>561</v>
      </c>
      <c r="G1361" s="169" t="s">
        <v>137</v>
      </c>
      <c r="H1361" s="130">
        <f t="shared" si="1"/>
        <v>30.5357415</v>
      </c>
    </row>
    <row r="1362" ht="15.75" customHeight="1">
      <c r="A1362" s="130" t="s">
        <v>2333</v>
      </c>
      <c r="B1362" s="130" t="s">
        <v>1571</v>
      </c>
      <c r="C1362" s="130">
        <v>1.0</v>
      </c>
      <c r="D1362" s="71">
        <v>27.759764999999998</v>
      </c>
      <c r="F1362" s="130" t="s">
        <v>561</v>
      </c>
      <c r="G1362" s="169" t="s">
        <v>137</v>
      </c>
      <c r="H1362" s="130">
        <f t="shared" si="1"/>
        <v>30.5357415</v>
      </c>
    </row>
    <row r="1363" ht="15.75" customHeight="1">
      <c r="A1363" s="130" t="s">
        <v>2334</v>
      </c>
      <c r="B1363" s="130" t="s">
        <v>2335</v>
      </c>
      <c r="C1363" s="130">
        <v>1.0</v>
      </c>
      <c r="D1363" s="71">
        <v>27.759764999999998</v>
      </c>
      <c r="F1363" s="130" t="s">
        <v>561</v>
      </c>
      <c r="G1363" s="169" t="s">
        <v>137</v>
      </c>
      <c r="H1363" s="130">
        <f t="shared" si="1"/>
        <v>30.5357415</v>
      </c>
    </row>
    <row r="1364" ht="15.75" customHeight="1">
      <c r="A1364" s="130" t="s">
        <v>2336</v>
      </c>
      <c r="B1364" s="130" t="s">
        <v>2165</v>
      </c>
      <c r="C1364" s="130">
        <v>1.0</v>
      </c>
      <c r="D1364" s="71">
        <v>27.759764999999998</v>
      </c>
      <c r="F1364" s="130" t="s">
        <v>561</v>
      </c>
      <c r="G1364" s="169" t="s">
        <v>137</v>
      </c>
      <c r="H1364" s="130">
        <f t="shared" si="1"/>
        <v>30.5357415</v>
      </c>
    </row>
    <row r="1365" ht="15.75" customHeight="1">
      <c r="A1365" s="130" t="s">
        <v>2337</v>
      </c>
      <c r="B1365" s="130" t="s">
        <v>2167</v>
      </c>
      <c r="C1365" s="130">
        <v>1.0</v>
      </c>
      <c r="D1365" s="71">
        <v>27.759764999999998</v>
      </c>
      <c r="F1365" s="130" t="s">
        <v>561</v>
      </c>
      <c r="G1365" s="169" t="s">
        <v>137</v>
      </c>
      <c r="H1365" s="130">
        <f t="shared" si="1"/>
        <v>30.5357415</v>
      </c>
    </row>
    <row r="1366" ht="15.75" customHeight="1">
      <c r="A1366" s="130" t="s">
        <v>2338</v>
      </c>
      <c r="B1366" s="130" t="s">
        <v>2169</v>
      </c>
      <c r="C1366" s="130">
        <v>1.0</v>
      </c>
      <c r="D1366" s="71">
        <v>27.759764999999998</v>
      </c>
      <c r="F1366" s="130" t="s">
        <v>561</v>
      </c>
      <c r="G1366" s="169" t="s">
        <v>137</v>
      </c>
      <c r="H1366" s="130">
        <f t="shared" si="1"/>
        <v>30.5357415</v>
      </c>
    </row>
    <row r="1367" ht="15.75" customHeight="1">
      <c r="A1367" s="130" t="s">
        <v>2339</v>
      </c>
      <c r="B1367" s="130" t="s">
        <v>2340</v>
      </c>
      <c r="C1367" s="130">
        <v>1.0</v>
      </c>
      <c r="D1367" s="71">
        <v>27.759764999999998</v>
      </c>
      <c r="F1367" s="130" t="s">
        <v>561</v>
      </c>
      <c r="G1367" s="169" t="s">
        <v>137</v>
      </c>
      <c r="H1367" s="130">
        <f t="shared" si="1"/>
        <v>30.5357415</v>
      </c>
    </row>
    <row r="1368" ht="15.75" customHeight="1">
      <c r="A1368" s="130" t="s">
        <v>2341</v>
      </c>
      <c r="B1368" s="130" t="s">
        <v>2342</v>
      </c>
      <c r="C1368" s="130">
        <v>1.0</v>
      </c>
      <c r="D1368" s="71">
        <v>27.759764999999998</v>
      </c>
      <c r="F1368" s="130" t="s">
        <v>561</v>
      </c>
      <c r="G1368" s="169" t="s">
        <v>137</v>
      </c>
      <c r="H1368" s="130">
        <f t="shared" si="1"/>
        <v>30.5357415</v>
      </c>
    </row>
    <row r="1369" ht="15.75" customHeight="1">
      <c r="A1369" s="130" t="s">
        <v>2343</v>
      </c>
      <c r="B1369" s="130" t="s">
        <v>2344</v>
      </c>
      <c r="C1369" s="130">
        <v>1.0</v>
      </c>
      <c r="D1369" s="71">
        <v>27.759764999999998</v>
      </c>
      <c r="F1369" s="130" t="s">
        <v>561</v>
      </c>
      <c r="G1369" s="169" t="s">
        <v>137</v>
      </c>
      <c r="H1369" s="130">
        <f t="shared" si="1"/>
        <v>30.5357415</v>
      </c>
    </row>
    <row r="1370" ht="15.75" customHeight="1">
      <c r="A1370" s="130" t="s">
        <v>2345</v>
      </c>
      <c r="B1370" s="130" t="s">
        <v>2346</v>
      </c>
      <c r="C1370" s="130">
        <v>1.0</v>
      </c>
      <c r="D1370" s="71">
        <v>27.759764999999998</v>
      </c>
      <c r="F1370" s="130" t="s">
        <v>561</v>
      </c>
      <c r="G1370" s="169" t="s">
        <v>137</v>
      </c>
      <c r="H1370" s="130">
        <f t="shared" si="1"/>
        <v>30.5357415</v>
      </c>
    </row>
    <row r="1371" ht="15.75" customHeight="1">
      <c r="A1371" s="130" t="s">
        <v>2347</v>
      </c>
      <c r="B1371" s="130" t="s">
        <v>2348</v>
      </c>
      <c r="C1371" s="130">
        <v>1.0</v>
      </c>
      <c r="D1371" s="71">
        <v>27.759764999999998</v>
      </c>
      <c r="F1371" s="130" t="s">
        <v>561</v>
      </c>
      <c r="G1371" s="169" t="s">
        <v>137</v>
      </c>
      <c r="H1371" s="130">
        <f t="shared" si="1"/>
        <v>30.5357415</v>
      </c>
    </row>
    <row r="1372" ht="15.75" customHeight="1">
      <c r="A1372" s="130" t="s">
        <v>2349</v>
      </c>
      <c r="B1372" s="130" t="s">
        <v>2171</v>
      </c>
      <c r="C1372" s="130">
        <v>1.0</v>
      </c>
      <c r="D1372" s="71">
        <v>27.759764999999998</v>
      </c>
      <c r="F1372" s="130" t="s">
        <v>561</v>
      </c>
      <c r="G1372" s="169" t="s">
        <v>137</v>
      </c>
      <c r="H1372" s="130">
        <f t="shared" si="1"/>
        <v>30.5357415</v>
      </c>
    </row>
    <row r="1373" ht="15.75" customHeight="1">
      <c r="A1373" s="130" t="s">
        <v>2350</v>
      </c>
      <c r="B1373" s="130" t="s">
        <v>2351</v>
      </c>
      <c r="C1373" s="130">
        <v>1.0</v>
      </c>
      <c r="D1373" s="71">
        <v>27.759764999999998</v>
      </c>
      <c r="F1373" s="130" t="s">
        <v>561</v>
      </c>
      <c r="G1373" s="169" t="s">
        <v>137</v>
      </c>
      <c r="H1373" s="130">
        <f t="shared" si="1"/>
        <v>30.5357415</v>
      </c>
    </row>
    <row r="1374" ht="15.75" customHeight="1">
      <c r="A1374" s="130" t="s">
        <v>2352</v>
      </c>
      <c r="B1374" s="130" t="s">
        <v>2173</v>
      </c>
      <c r="C1374" s="130">
        <v>1.0</v>
      </c>
      <c r="D1374" s="71">
        <v>27.759764999999998</v>
      </c>
      <c r="F1374" s="130" t="s">
        <v>561</v>
      </c>
      <c r="G1374" s="169" t="s">
        <v>137</v>
      </c>
      <c r="H1374" s="130">
        <f t="shared" si="1"/>
        <v>30.5357415</v>
      </c>
    </row>
    <row r="1375" ht="15.75" customHeight="1">
      <c r="A1375" s="130" t="s">
        <v>2353</v>
      </c>
      <c r="B1375" s="130" t="s">
        <v>2175</v>
      </c>
      <c r="C1375" s="130">
        <v>1.0</v>
      </c>
      <c r="D1375" s="71">
        <v>27.759764999999998</v>
      </c>
      <c r="F1375" s="130" t="s">
        <v>561</v>
      </c>
      <c r="G1375" s="169" t="s">
        <v>137</v>
      </c>
      <c r="H1375" s="130">
        <f t="shared" si="1"/>
        <v>30.5357415</v>
      </c>
    </row>
    <row r="1376" ht="15.75" customHeight="1">
      <c r="A1376" s="130" t="s">
        <v>2354</v>
      </c>
      <c r="B1376" s="130" t="s">
        <v>2177</v>
      </c>
      <c r="C1376" s="130">
        <v>1.0</v>
      </c>
      <c r="D1376" s="71">
        <v>27.759764999999998</v>
      </c>
      <c r="F1376" s="130" t="s">
        <v>561</v>
      </c>
      <c r="G1376" s="169" t="s">
        <v>137</v>
      </c>
      <c r="H1376" s="130">
        <f t="shared" si="1"/>
        <v>30.5357415</v>
      </c>
    </row>
    <row r="1377" ht="15.75" customHeight="1">
      <c r="A1377" s="130" t="s">
        <v>2355</v>
      </c>
      <c r="B1377" s="130" t="s">
        <v>2179</v>
      </c>
      <c r="C1377" s="130">
        <v>1.0</v>
      </c>
      <c r="D1377" s="71">
        <v>27.759764999999998</v>
      </c>
      <c r="F1377" s="130" t="s">
        <v>561</v>
      </c>
      <c r="G1377" s="169" t="s">
        <v>137</v>
      </c>
      <c r="H1377" s="130">
        <f t="shared" si="1"/>
        <v>30.5357415</v>
      </c>
    </row>
    <row r="1378" ht="15.75" customHeight="1">
      <c r="A1378" s="130" t="s">
        <v>2356</v>
      </c>
      <c r="B1378" s="130" t="s">
        <v>2357</v>
      </c>
      <c r="C1378" s="130">
        <v>1.0</v>
      </c>
      <c r="D1378" s="71">
        <v>27.759764999999998</v>
      </c>
      <c r="F1378" s="130" t="s">
        <v>561</v>
      </c>
      <c r="G1378" s="169" t="s">
        <v>137</v>
      </c>
      <c r="H1378" s="130">
        <f t="shared" si="1"/>
        <v>30.5357415</v>
      </c>
    </row>
    <row r="1379" ht="15.75" customHeight="1">
      <c r="A1379" s="130" t="s">
        <v>2358</v>
      </c>
      <c r="B1379" s="130" t="s">
        <v>2359</v>
      </c>
      <c r="C1379" s="130">
        <v>1.0</v>
      </c>
      <c r="D1379" s="71">
        <v>27.759764999999998</v>
      </c>
      <c r="F1379" s="130" t="s">
        <v>561</v>
      </c>
      <c r="G1379" s="169" t="s">
        <v>137</v>
      </c>
      <c r="H1379" s="130">
        <f t="shared" si="1"/>
        <v>30.5357415</v>
      </c>
    </row>
    <row r="1380" ht="15.75" customHeight="1">
      <c r="A1380" s="130" t="s">
        <v>2360</v>
      </c>
      <c r="B1380" s="130" t="s">
        <v>1885</v>
      </c>
      <c r="C1380" s="130">
        <v>1.0</v>
      </c>
      <c r="D1380" s="71">
        <v>27.759764999999998</v>
      </c>
      <c r="F1380" s="130" t="s">
        <v>561</v>
      </c>
      <c r="G1380" s="169" t="s">
        <v>137</v>
      </c>
      <c r="H1380" s="130">
        <f t="shared" si="1"/>
        <v>30.5357415</v>
      </c>
    </row>
    <row r="1381" ht="15.75" customHeight="1">
      <c r="A1381" s="130" t="s">
        <v>2361</v>
      </c>
      <c r="B1381" s="130" t="s">
        <v>2182</v>
      </c>
      <c r="C1381" s="130">
        <v>1.0</v>
      </c>
      <c r="D1381" s="71">
        <v>27.759764999999998</v>
      </c>
      <c r="F1381" s="130" t="s">
        <v>561</v>
      </c>
      <c r="G1381" s="169" t="s">
        <v>137</v>
      </c>
      <c r="H1381" s="130">
        <f t="shared" si="1"/>
        <v>30.5357415</v>
      </c>
    </row>
    <row r="1382" ht="15.75" customHeight="1">
      <c r="A1382" s="130" t="s">
        <v>2362</v>
      </c>
      <c r="B1382" s="130" t="s">
        <v>1653</v>
      </c>
      <c r="C1382" s="130">
        <v>1.0</v>
      </c>
      <c r="D1382" s="71">
        <v>27.759764999999998</v>
      </c>
      <c r="F1382" s="130" t="s">
        <v>561</v>
      </c>
      <c r="G1382" s="169" t="s">
        <v>137</v>
      </c>
      <c r="H1382" s="130">
        <f t="shared" si="1"/>
        <v>30.5357415</v>
      </c>
    </row>
    <row r="1383" ht="15.75" customHeight="1">
      <c r="A1383" s="130" t="s">
        <v>2363</v>
      </c>
      <c r="B1383" s="130" t="s">
        <v>2364</v>
      </c>
      <c r="C1383" s="130">
        <v>1.0</v>
      </c>
      <c r="D1383" s="71">
        <v>27.759764999999998</v>
      </c>
      <c r="F1383" s="130" t="s">
        <v>561</v>
      </c>
      <c r="G1383" s="169" t="s">
        <v>137</v>
      </c>
      <c r="H1383" s="130">
        <f t="shared" si="1"/>
        <v>30.5357415</v>
      </c>
    </row>
    <row r="1384" ht="15.75" customHeight="1">
      <c r="A1384" s="130" t="s">
        <v>2365</v>
      </c>
      <c r="B1384" s="130" t="s">
        <v>2366</v>
      </c>
      <c r="C1384" s="130">
        <v>1.0</v>
      </c>
      <c r="D1384" s="71">
        <v>27.759764999999998</v>
      </c>
      <c r="F1384" s="130" t="s">
        <v>561</v>
      </c>
      <c r="G1384" s="169" t="s">
        <v>137</v>
      </c>
      <c r="H1384" s="130">
        <f t="shared" si="1"/>
        <v>30.5357415</v>
      </c>
    </row>
    <row r="1385" ht="15.75" customHeight="1">
      <c r="A1385" s="130" t="s">
        <v>2367</v>
      </c>
      <c r="B1385" s="130" t="s">
        <v>2368</v>
      </c>
      <c r="C1385" s="130">
        <v>1.0</v>
      </c>
      <c r="D1385" s="71">
        <v>27.759764999999998</v>
      </c>
      <c r="F1385" s="130" t="s">
        <v>561</v>
      </c>
      <c r="G1385" s="169" t="s">
        <v>137</v>
      </c>
      <c r="H1385" s="130">
        <f t="shared" si="1"/>
        <v>30.5357415</v>
      </c>
    </row>
    <row r="1386" ht="15.75" customHeight="1">
      <c r="A1386" s="130" t="s">
        <v>2369</v>
      </c>
      <c r="B1386" s="130" t="s">
        <v>2370</v>
      </c>
      <c r="C1386" s="130">
        <v>1.0</v>
      </c>
      <c r="D1386" s="71">
        <v>27.759764999999998</v>
      </c>
      <c r="F1386" s="130" t="s">
        <v>561</v>
      </c>
      <c r="G1386" s="169" t="s">
        <v>137</v>
      </c>
      <c r="H1386" s="130">
        <f t="shared" si="1"/>
        <v>30.5357415</v>
      </c>
    </row>
    <row r="1387" ht="15.75" customHeight="1">
      <c r="A1387" s="130" t="s">
        <v>2371</v>
      </c>
      <c r="B1387" s="130" t="s">
        <v>2184</v>
      </c>
      <c r="C1387" s="130">
        <v>1.0</v>
      </c>
      <c r="D1387" s="71">
        <v>27.759764999999998</v>
      </c>
      <c r="F1387" s="130" t="s">
        <v>561</v>
      </c>
      <c r="G1387" s="169" t="s">
        <v>137</v>
      </c>
      <c r="H1387" s="130">
        <f t="shared" si="1"/>
        <v>30.5357415</v>
      </c>
    </row>
    <row r="1388" ht="15.75" customHeight="1">
      <c r="A1388" s="130" t="s">
        <v>2372</v>
      </c>
      <c r="B1388" s="130" t="s">
        <v>2373</v>
      </c>
      <c r="C1388" s="130">
        <v>1.0</v>
      </c>
      <c r="D1388" s="71">
        <v>27.759764999999998</v>
      </c>
      <c r="F1388" s="130" t="s">
        <v>561</v>
      </c>
      <c r="G1388" s="169" t="s">
        <v>137</v>
      </c>
      <c r="H1388" s="130">
        <f t="shared" si="1"/>
        <v>30.5357415</v>
      </c>
    </row>
    <row r="1389" ht="15.75" customHeight="1">
      <c r="A1389" s="130" t="s">
        <v>2374</v>
      </c>
      <c r="B1389" s="130" t="s">
        <v>2375</v>
      </c>
      <c r="C1389" s="130">
        <v>1.0</v>
      </c>
      <c r="D1389" s="71">
        <v>27.759764999999998</v>
      </c>
      <c r="F1389" s="130" t="s">
        <v>561</v>
      </c>
      <c r="G1389" s="169" t="s">
        <v>137</v>
      </c>
      <c r="H1389" s="130">
        <f t="shared" si="1"/>
        <v>30.5357415</v>
      </c>
    </row>
    <row r="1390" ht="15.75" customHeight="1">
      <c r="A1390" s="130" t="s">
        <v>2376</v>
      </c>
      <c r="B1390" s="130" t="s">
        <v>2377</v>
      </c>
      <c r="C1390" s="130">
        <v>1.0</v>
      </c>
      <c r="D1390" s="71">
        <v>27.759764999999998</v>
      </c>
      <c r="F1390" s="130" t="s">
        <v>561</v>
      </c>
      <c r="G1390" s="169" t="s">
        <v>137</v>
      </c>
      <c r="H1390" s="130">
        <f t="shared" si="1"/>
        <v>30.5357415</v>
      </c>
    </row>
    <row r="1391" ht="15.75" customHeight="1">
      <c r="A1391" s="130" t="s">
        <v>2378</v>
      </c>
      <c r="B1391" s="130" t="s">
        <v>2379</v>
      </c>
      <c r="C1391" s="130">
        <v>1.0</v>
      </c>
      <c r="D1391" s="71">
        <v>27.759764999999998</v>
      </c>
      <c r="F1391" s="130" t="s">
        <v>561</v>
      </c>
      <c r="G1391" s="169" t="s">
        <v>137</v>
      </c>
      <c r="H1391" s="130">
        <f t="shared" si="1"/>
        <v>30.5357415</v>
      </c>
    </row>
    <row r="1392" ht="15.75" customHeight="1">
      <c r="A1392" s="130" t="s">
        <v>2380</v>
      </c>
      <c r="B1392" s="130" t="s">
        <v>2381</v>
      </c>
      <c r="C1392" s="130">
        <v>1.0</v>
      </c>
      <c r="D1392" s="71">
        <v>27.759764999999998</v>
      </c>
      <c r="F1392" s="130" t="s">
        <v>561</v>
      </c>
      <c r="G1392" s="169" t="s">
        <v>137</v>
      </c>
      <c r="H1392" s="130">
        <f t="shared" si="1"/>
        <v>30.5357415</v>
      </c>
    </row>
    <row r="1393" ht="15.75" customHeight="1">
      <c r="A1393" s="130" t="s">
        <v>2382</v>
      </c>
      <c r="B1393" s="130" t="s">
        <v>2383</v>
      </c>
      <c r="C1393" s="130">
        <v>1.0</v>
      </c>
      <c r="D1393" s="71">
        <v>27.759764999999998</v>
      </c>
      <c r="F1393" s="130" t="s">
        <v>561</v>
      </c>
      <c r="G1393" s="169" t="s">
        <v>137</v>
      </c>
      <c r="H1393" s="130">
        <f t="shared" si="1"/>
        <v>30.5357415</v>
      </c>
    </row>
    <row r="1394" ht="15.75" customHeight="1">
      <c r="A1394" s="130" t="s">
        <v>2384</v>
      </c>
      <c r="B1394" s="130" t="s">
        <v>1577</v>
      </c>
      <c r="C1394" s="130">
        <v>1.0</v>
      </c>
      <c r="D1394" s="71">
        <v>27.759764999999998</v>
      </c>
      <c r="F1394" s="130" t="s">
        <v>561</v>
      </c>
      <c r="G1394" s="169" t="s">
        <v>137</v>
      </c>
      <c r="H1394" s="130">
        <f t="shared" si="1"/>
        <v>30.5357415</v>
      </c>
    </row>
    <row r="1395" ht="15.75" customHeight="1">
      <c r="A1395" s="130" t="s">
        <v>2385</v>
      </c>
      <c r="B1395" s="130" t="s">
        <v>2386</v>
      </c>
      <c r="C1395" s="130">
        <v>1.0</v>
      </c>
      <c r="D1395" s="71">
        <v>27.759764999999998</v>
      </c>
      <c r="F1395" s="130" t="s">
        <v>561</v>
      </c>
      <c r="G1395" s="169" t="s">
        <v>137</v>
      </c>
      <c r="H1395" s="130">
        <f t="shared" si="1"/>
        <v>30.5357415</v>
      </c>
    </row>
    <row r="1396" ht="15.75" customHeight="1">
      <c r="A1396" s="130" t="s">
        <v>2387</v>
      </c>
      <c r="B1396" s="130" t="s">
        <v>2388</v>
      </c>
      <c r="C1396" s="130">
        <v>1.0</v>
      </c>
      <c r="D1396" s="71">
        <v>27.759764999999998</v>
      </c>
      <c r="F1396" s="130" t="s">
        <v>561</v>
      </c>
      <c r="G1396" s="169" t="s">
        <v>137</v>
      </c>
      <c r="H1396" s="130">
        <f t="shared" si="1"/>
        <v>30.5357415</v>
      </c>
    </row>
    <row r="1397" ht="15.75" customHeight="1">
      <c r="A1397" s="130" t="s">
        <v>2389</v>
      </c>
      <c r="B1397" s="130" t="s">
        <v>2390</v>
      </c>
      <c r="C1397" s="130">
        <v>1.0</v>
      </c>
      <c r="D1397" s="71">
        <v>27.759764999999998</v>
      </c>
      <c r="F1397" s="130" t="s">
        <v>561</v>
      </c>
      <c r="G1397" s="169" t="s">
        <v>137</v>
      </c>
      <c r="H1397" s="130">
        <f t="shared" si="1"/>
        <v>30.5357415</v>
      </c>
    </row>
    <row r="1398" ht="15.75" customHeight="1">
      <c r="A1398" s="130" t="s">
        <v>2391</v>
      </c>
      <c r="B1398" s="130" t="s">
        <v>2186</v>
      </c>
      <c r="C1398" s="130">
        <v>1.0</v>
      </c>
      <c r="D1398" s="71">
        <v>27.759764999999998</v>
      </c>
      <c r="F1398" s="130" t="s">
        <v>561</v>
      </c>
      <c r="G1398" s="169" t="s">
        <v>137</v>
      </c>
      <c r="H1398" s="130">
        <f t="shared" si="1"/>
        <v>30.5357415</v>
      </c>
    </row>
    <row r="1399" ht="15.75" customHeight="1">
      <c r="A1399" s="130" t="s">
        <v>2392</v>
      </c>
      <c r="B1399" s="130" t="s">
        <v>2393</v>
      </c>
      <c r="C1399" s="130">
        <v>1.0</v>
      </c>
      <c r="D1399" s="71">
        <v>27.759764999999998</v>
      </c>
      <c r="F1399" s="130" t="s">
        <v>561</v>
      </c>
      <c r="G1399" s="169" t="s">
        <v>137</v>
      </c>
      <c r="H1399" s="130">
        <f t="shared" si="1"/>
        <v>30.5357415</v>
      </c>
    </row>
    <row r="1400" ht="15.75" customHeight="1">
      <c r="A1400" s="130" t="s">
        <v>2394</v>
      </c>
      <c r="B1400" s="130" t="s">
        <v>2395</v>
      </c>
      <c r="C1400" s="130">
        <v>1.0</v>
      </c>
      <c r="D1400" s="71">
        <v>27.759764999999998</v>
      </c>
      <c r="F1400" s="130" t="s">
        <v>561</v>
      </c>
      <c r="G1400" s="169" t="s">
        <v>137</v>
      </c>
      <c r="H1400" s="130">
        <f t="shared" si="1"/>
        <v>30.5357415</v>
      </c>
    </row>
    <row r="1401" ht="15.75" customHeight="1">
      <c r="A1401" s="130" t="s">
        <v>2396</v>
      </c>
      <c r="B1401" s="130" t="s">
        <v>2397</v>
      </c>
      <c r="C1401" s="130">
        <v>1.0</v>
      </c>
      <c r="D1401" s="71">
        <v>27.759764999999998</v>
      </c>
      <c r="F1401" s="130" t="s">
        <v>561</v>
      </c>
      <c r="G1401" s="169" t="s">
        <v>137</v>
      </c>
      <c r="H1401" s="130">
        <f t="shared" si="1"/>
        <v>30.5357415</v>
      </c>
    </row>
    <row r="1402" ht="15.75" customHeight="1">
      <c r="A1402" s="130" t="s">
        <v>2398</v>
      </c>
      <c r="B1402" s="130" t="s">
        <v>1655</v>
      </c>
      <c r="C1402" s="130">
        <v>1.0</v>
      </c>
      <c r="D1402" s="71">
        <v>27.759764999999998</v>
      </c>
      <c r="F1402" s="130" t="s">
        <v>561</v>
      </c>
      <c r="G1402" s="169" t="s">
        <v>137</v>
      </c>
      <c r="H1402" s="130">
        <f t="shared" si="1"/>
        <v>30.5357415</v>
      </c>
    </row>
    <row r="1403" ht="15.75" customHeight="1">
      <c r="A1403" s="130" t="s">
        <v>2399</v>
      </c>
      <c r="B1403" s="130" t="s">
        <v>2400</v>
      </c>
      <c r="C1403" s="130">
        <v>1.0</v>
      </c>
      <c r="D1403" s="71">
        <v>27.759764999999998</v>
      </c>
      <c r="F1403" s="130" t="s">
        <v>561</v>
      </c>
      <c r="G1403" s="169" t="s">
        <v>137</v>
      </c>
      <c r="H1403" s="130">
        <f t="shared" si="1"/>
        <v>30.5357415</v>
      </c>
    </row>
    <row r="1404" ht="15.75" customHeight="1">
      <c r="A1404" s="130" t="s">
        <v>2401</v>
      </c>
      <c r="B1404" s="130" t="s">
        <v>2402</v>
      </c>
      <c r="C1404" s="130">
        <v>1.0</v>
      </c>
      <c r="D1404" s="71">
        <v>27.759764999999998</v>
      </c>
      <c r="F1404" s="130" t="s">
        <v>561</v>
      </c>
      <c r="G1404" s="169" t="s">
        <v>137</v>
      </c>
      <c r="H1404" s="130">
        <f t="shared" si="1"/>
        <v>30.5357415</v>
      </c>
    </row>
    <row r="1405" ht="15.75" customHeight="1">
      <c r="A1405" s="130" t="s">
        <v>2403</v>
      </c>
      <c r="B1405" s="130" t="s">
        <v>2404</v>
      </c>
      <c r="C1405" s="130">
        <v>1.0</v>
      </c>
      <c r="D1405" s="71">
        <v>27.759764999999998</v>
      </c>
      <c r="F1405" s="130" t="s">
        <v>561</v>
      </c>
      <c r="G1405" s="169" t="s">
        <v>137</v>
      </c>
      <c r="H1405" s="130">
        <f t="shared" si="1"/>
        <v>30.5357415</v>
      </c>
    </row>
    <row r="1406" ht="15.75" customHeight="1">
      <c r="A1406" s="130" t="s">
        <v>2405</v>
      </c>
      <c r="B1406" s="130" t="s">
        <v>2406</v>
      </c>
      <c r="C1406" s="130">
        <v>1.0</v>
      </c>
      <c r="D1406" s="71">
        <v>27.759764999999998</v>
      </c>
      <c r="F1406" s="130" t="s">
        <v>561</v>
      </c>
      <c r="G1406" s="169" t="s">
        <v>137</v>
      </c>
      <c r="H1406" s="130">
        <f t="shared" si="1"/>
        <v>30.5357415</v>
      </c>
    </row>
    <row r="1407" ht="15.75" customHeight="1">
      <c r="A1407" s="130" t="s">
        <v>2407</v>
      </c>
      <c r="B1407" s="130" t="s">
        <v>2408</v>
      </c>
      <c r="C1407" s="130">
        <v>1.0</v>
      </c>
      <c r="D1407" s="71">
        <v>27.759764999999998</v>
      </c>
      <c r="F1407" s="130" t="s">
        <v>561</v>
      </c>
      <c r="G1407" s="169" t="s">
        <v>137</v>
      </c>
      <c r="H1407" s="130">
        <f t="shared" si="1"/>
        <v>30.5357415</v>
      </c>
    </row>
    <row r="1408" ht="15.75" customHeight="1">
      <c r="A1408" s="130" t="s">
        <v>2409</v>
      </c>
      <c r="B1408" s="130" t="s">
        <v>2410</v>
      </c>
      <c r="C1408" s="130">
        <v>1.0</v>
      </c>
      <c r="D1408" s="71">
        <v>27.759764999999998</v>
      </c>
      <c r="F1408" s="130" t="s">
        <v>561</v>
      </c>
      <c r="G1408" s="169" t="s">
        <v>137</v>
      </c>
      <c r="H1408" s="130">
        <f t="shared" si="1"/>
        <v>30.5357415</v>
      </c>
    </row>
    <row r="1409" ht="15.75" customHeight="1">
      <c r="A1409" s="130" t="s">
        <v>2411</v>
      </c>
      <c r="B1409" s="130" t="s">
        <v>1581</v>
      </c>
      <c r="C1409" s="130">
        <v>1.0</v>
      </c>
      <c r="D1409" s="71">
        <v>27.759764999999998</v>
      </c>
      <c r="F1409" s="130" t="s">
        <v>561</v>
      </c>
      <c r="G1409" s="169" t="s">
        <v>137</v>
      </c>
      <c r="H1409" s="130">
        <f t="shared" si="1"/>
        <v>30.5357415</v>
      </c>
    </row>
    <row r="1410" ht="15.75" customHeight="1">
      <c r="A1410" s="130" t="s">
        <v>2412</v>
      </c>
      <c r="B1410" s="130" t="s">
        <v>2413</v>
      </c>
      <c r="C1410" s="130">
        <v>1.0</v>
      </c>
      <c r="D1410" s="71">
        <v>27.759764999999998</v>
      </c>
      <c r="F1410" s="130" t="s">
        <v>561</v>
      </c>
      <c r="G1410" s="169" t="s">
        <v>137</v>
      </c>
      <c r="H1410" s="130">
        <f t="shared" si="1"/>
        <v>30.5357415</v>
      </c>
    </row>
    <row r="1411" ht="15.75" customHeight="1">
      <c r="A1411" s="130" t="s">
        <v>2414</v>
      </c>
      <c r="B1411" s="130" t="s">
        <v>2415</v>
      </c>
      <c r="C1411" s="130">
        <v>1.0</v>
      </c>
      <c r="D1411" s="71">
        <v>27.759764999999998</v>
      </c>
      <c r="F1411" s="130" t="s">
        <v>561</v>
      </c>
      <c r="G1411" s="169" t="s">
        <v>137</v>
      </c>
      <c r="H1411" s="130">
        <f t="shared" si="1"/>
        <v>30.5357415</v>
      </c>
    </row>
    <row r="1412" ht="15.75" customHeight="1">
      <c r="A1412" s="130" t="s">
        <v>2416</v>
      </c>
      <c r="B1412" s="130" t="s">
        <v>2417</v>
      </c>
      <c r="C1412" s="130">
        <v>1.0</v>
      </c>
      <c r="D1412" s="71">
        <v>37.455825000000004</v>
      </c>
      <c r="F1412" s="130" t="s">
        <v>561</v>
      </c>
      <c r="G1412" s="169" t="s">
        <v>137</v>
      </c>
      <c r="H1412" s="130">
        <f t="shared" si="1"/>
        <v>41.2014075</v>
      </c>
    </row>
    <row r="1413" ht="15.75" customHeight="1">
      <c r="A1413" s="130" t="s">
        <v>2418</v>
      </c>
      <c r="B1413" s="130" t="s">
        <v>2419</v>
      </c>
      <c r="C1413" s="130">
        <v>1.0</v>
      </c>
      <c r="D1413" s="71">
        <v>37.455825000000004</v>
      </c>
      <c r="F1413" s="130" t="s">
        <v>561</v>
      </c>
      <c r="G1413" s="169" t="s">
        <v>137</v>
      </c>
      <c r="H1413" s="130">
        <f t="shared" si="1"/>
        <v>41.2014075</v>
      </c>
    </row>
    <row r="1414" ht="15.75" customHeight="1">
      <c r="A1414" s="130" t="s">
        <v>2420</v>
      </c>
      <c r="B1414" s="130" t="s">
        <v>2421</v>
      </c>
      <c r="C1414" s="130">
        <v>1.0</v>
      </c>
      <c r="D1414" s="71">
        <v>37.455825000000004</v>
      </c>
      <c r="F1414" s="130" t="s">
        <v>561</v>
      </c>
      <c r="G1414" s="169" t="s">
        <v>137</v>
      </c>
      <c r="H1414" s="130">
        <f t="shared" si="1"/>
        <v>41.2014075</v>
      </c>
    </row>
    <row r="1415" ht="15.75" customHeight="1">
      <c r="A1415" s="130" t="s">
        <v>2422</v>
      </c>
      <c r="B1415" s="130" t="s">
        <v>2423</v>
      </c>
      <c r="C1415" s="130">
        <v>1.0</v>
      </c>
      <c r="D1415" s="71">
        <v>36.34653</v>
      </c>
      <c r="F1415" s="130" t="s">
        <v>561</v>
      </c>
      <c r="G1415" s="169" t="s">
        <v>137</v>
      </c>
      <c r="H1415" s="130">
        <f t="shared" si="1"/>
        <v>39.981183</v>
      </c>
    </row>
    <row r="1416" ht="15.75" customHeight="1">
      <c r="A1416" s="130" t="s">
        <v>2424</v>
      </c>
      <c r="B1416" s="130" t="s">
        <v>2425</v>
      </c>
      <c r="C1416" s="130">
        <v>1.0</v>
      </c>
      <c r="D1416" s="71">
        <v>36.34653</v>
      </c>
      <c r="F1416" s="130" t="s">
        <v>561</v>
      </c>
      <c r="G1416" s="169" t="s">
        <v>137</v>
      </c>
      <c r="H1416" s="130">
        <f t="shared" si="1"/>
        <v>39.981183</v>
      </c>
    </row>
    <row r="1417" ht="15.75" customHeight="1">
      <c r="A1417" s="130" t="s">
        <v>2426</v>
      </c>
      <c r="B1417" s="130" t="s">
        <v>2427</v>
      </c>
      <c r="C1417" s="130">
        <v>1.0</v>
      </c>
      <c r="D1417" s="71">
        <v>36.34653</v>
      </c>
      <c r="F1417" s="130" t="s">
        <v>561</v>
      </c>
      <c r="G1417" s="169" t="s">
        <v>137</v>
      </c>
      <c r="H1417" s="130">
        <f t="shared" si="1"/>
        <v>39.981183</v>
      </c>
    </row>
    <row r="1418" ht="15.75" customHeight="1">
      <c r="A1418" s="130" t="s">
        <v>2428</v>
      </c>
      <c r="B1418" s="130" t="s">
        <v>2429</v>
      </c>
      <c r="C1418" s="130">
        <v>1.0</v>
      </c>
      <c r="D1418" s="71">
        <v>36.34653</v>
      </c>
      <c r="F1418" s="130" t="s">
        <v>561</v>
      </c>
      <c r="G1418" s="169" t="s">
        <v>137</v>
      </c>
      <c r="H1418" s="130">
        <f t="shared" si="1"/>
        <v>39.981183</v>
      </c>
    </row>
    <row r="1419" ht="15.75" customHeight="1">
      <c r="A1419" s="130" t="s">
        <v>2430</v>
      </c>
      <c r="B1419" s="130" t="s">
        <v>2431</v>
      </c>
      <c r="C1419" s="130">
        <v>1.0</v>
      </c>
      <c r="D1419" s="71">
        <v>36.34653</v>
      </c>
      <c r="F1419" s="130" t="s">
        <v>561</v>
      </c>
      <c r="G1419" s="169" t="s">
        <v>137</v>
      </c>
      <c r="H1419" s="130">
        <f t="shared" si="1"/>
        <v>39.981183</v>
      </c>
    </row>
    <row r="1420" ht="15.75" customHeight="1">
      <c r="A1420" s="130" t="s">
        <v>2432</v>
      </c>
      <c r="B1420" s="130" t="s">
        <v>2433</v>
      </c>
      <c r="C1420" s="130">
        <v>1.0</v>
      </c>
      <c r="D1420" s="71">
        <v>36.34653</v>
      </c>
      <c r="F1420" s="130" t="s">
        <v>561</v>
      </c>
      <c r="G1420" s="169" t="s">
        <v>137</v>
      </c>
      <c r="H1420" s="130">
        <f t="shared" si="1"/>
        <v>39.981183</v>
      </c>
    </row>
    <row r="1421" ht="15.75" customHeight="1">
      <c r="A1421" s="130" t="s">
        <v>2434</v>
      </c>
      <c r="B1421" s="130" t="s">
        <v>2435</v>
      </c>
      <c r="C1421" s="130">
        <v>1.0</v>
      </c>
      <c r="D1421" s="71">
        <v>37.455825000000004</v>
      </c>
      <c r="F1421" s="130" t="s">
        <v>561</v>
      </c>
      <c r="G1421" s="169" t="s">
        <v>137</v>
      </c>
      <c r="H1421" s="130">
        <f t="shared" si="1"/>
        <v>41.2014075</v>
      </c>
    </row>
    <row r="1422" ht="15.75" customHeight="1">
      <c r="A1422" s="130" t="s">
        <v>2436</v>
      </c>
      <c r="B1422" s="130" t="s">
        <v>2173</v>
      </c>
      <c r="C1422" s="130">
        <v>1.0</v>
      </c>
      <c r="D1422" s="71">
        <v>34.40184</v>
      </c>
      <c r="F1422" s="130" t="s">
        <v>561</v>
      </c>
      <c r="G1422" s="169" t="s">
        <v>137</v>
      </c>
      <c r="H1422" s="130">
        <f t="shared" si="1"/>
        <v>37.842024</v>
      </c>
    </row>
    <row r="1423" ht="15.75" customHeight="1">
      <c r="A1423" s="130" t="s">
        <v>2437</v>
      </c>
      <c r="B1423" s="130" t="s">
        <v>2438</v>
      </c>
      <c r="C1423" s="130">
        <v>1.0</v>
      </c>
      <c r="D1423" s="71">
        <v>34.40184</v>
      </c>
      <c r="F1423" s="130" t="s">
        <v>561</v>
      </c>
      <c r="G1423" s="169" t="s">
        <v>137</v>
      </c>
      <c r="H1423" s="130">
        <f t="shared" si="1"/>
        <v>37.842024</v>
      </c>
    </row>
    <row r="1424" ht="15.75" customHeight="1">
      <c r="A1424" s="130" t="s">
        <v>2439</v>
      </c>
      <c r="B1424" s="130" t="s">
        <v>2440</v>
      </c>
      <c r="C1424" s="130">
        <v>1.0</v>
      </c>
      <c r="D1424" s="71">
        <v>34.40184</v>
      </c>
      <c r="F1424" s="130" t="s">
        <v>561</v>
      </c>
      <c r="G1424" s="169" t="s">
        <v>137</v>
      </c>
      <c r="H1424" s="130">
        <f t="shared" si="1"/>
        <v>37.842024</v>
      </c>
    </row>
    <row r="1425" ht="15.75" customHeight="1">
      <c r="A1425" s="130" t="s">
        <v>2441</v>
      </c>
      <c r="B1425" s="130" t="s">
        <v>2442</v>
      </c>
      <c r="C1425" s="130">
        <v>1.0</v>
      </c>
      <c r="D1425" s="71">
        <v>34.40184</v>
      </c>
      <c r="F1425" s="130" t="s">
        <v>561</v>
      </c>
      <c r="G1425" s="169" t="s">
        <v>137</v>
      </c>
      <c r="H1425" s="130">
        <f t="shared" si="1"/>
        <v>37.842024</v>
      </c>
    </row>
    <row r="1426" ht="15.75" customHeight="1">
      <c r="A1426" s="130" t="s">
        <v>2443</v>
      </c>
      <c r="B1426" s="130" t="s">
        <v>2161</v>
      </c>
      <c r="C1426" s="130">
        <v>1.0</v>
      </c>
      <c r="D1426" s="71">
        <v>34.40184</v>
      </c>
      <c r="F1426" s="130" t="s">
        <v>561</v>
      </c>
      <c r="G1426" s="169" t="s">
        <v>137</v>
      </c>
      <c r="H1426" s="130">
        <f t="shared" si="1"/>
        <v>37.842024</v>
      </c>
    </row>
    <row r="1427" ht="15.75" customHeight="1">
      <c r="A1427" s="130" t="s">
        <v>2444</v>
      </c>
      <c r="B1427" s="130" t="s">
        <v>2342</v>
      </c>
      <c r="C1427" s="130">
        <v>1.0</v>
      </c>
      <c r="D1427" s="71">
        <v>34.40184</v>
      </c>
      <c r="F1427" s="130" t="s">
        <v>561</v>
      </c>
      <c r="G1427" s="169" t="s">
        <v>137</v>
      </c>
      <c r="H1427" s="130">
        <f t="shared" si="1"/>
        <v>37.842024</v>
      </c>
    </row>
    <row r="1428" ht="15.75" customHeight="1">
      <c r="A1428" s="130" t="s">
        <v>2445</v>
      </c>
      <c r="B1428" s="130" t="s">
        <v>2177</v>
      </c>
      <c r="C1428" s="130">
        <v>1.0</v>
      </c>
      <c r="D1428" s="71">
        <v>34.40184</v>
      </c>
      <c r="F1428" s="130" t="s">
        <v>561</v>
      </c>
      <c r="G1428" s="169" t="s">
        <v>137</v>
      </c>
      <c r="H1428" s="130">
        <f t="shared" si="1"/>
        <v>37.842024</v>
      </c>
    </row>
    <row r="1429" ht="15.75" customHeight="1">
      <c r="A1429" s="130" t="s">
        <v>2446</v>
      </c>
      <c r="B1429" s="130" t="s">
        <v>2357</v>
      </c>
      <c r="C1429" s="130">
        <v>1.0</v>
      </c>
      <c r="D1429" s="71">
        <v>34.40184</v>
      </c>
      <c r="F1429" s="130" t="s">
        <v>561</v>
      </c>
      <c r="G1429" s="169" t="s">
        <v>137</v>
      </c>
      <c r="H1429" s="130">
        <f t="shared" si="1"/>
        <v>37.842024</v>
      </c>
    </row>
    <row r="1430" ht="15.75" customHeight="1">
      <c r="A1430" s="130" t="s">
        <v>2447</v>
      </c>
      <c r="B1430" s="130" t="s">
        <v>2413</v>
      </c>
      <c r="C1430" s="130">
        <v>1.0</v>
      </c>
      <c r="D1430" s="71">
        <v>34.40184</v>
      </c>
      <c r="F1430" s="130" t="s">
        <v>561</v>
      </c>
      <c r="G1430" s="169" t="s">
        <v>137</v>
      </c>
      <c r="H1430" s="130">
        <f t="shared" si="1"/>
        <v>37.842024</v>
      </c>
    </row>
    <row r="1431" ht="15.75" customHeight="1">
      <c r="A1431" s="130" t="s">
        <v>2448</v>
      </c>
      <c r="B1431" s="130" t="s">
        <v>2169</v>
      </c>
      <c r="C1431" s="130">
        <v>1.0</v>
      </c>
      <c r="D1431" s="71">
        <v>34.40184</v>
      </c>
      <c r="F1431" s="130" t="s">
        <v>561</v>
      </c>
      <c r="G1431" s="169" t="s">
        <v>137</v>
      </c>
      <c r="H1431" s="130">
        <f t="shared" si="1"/>
        <v>37.842024</v>
      </c>
    </row>
    <row r="1432" ht="15.75" customHeight="1">
      <c r="A1432" s="130" t="s">
        <v>2449</v>
      </c>
      <c r="B1432" s="130" t="s">
        <v>2165</v>
      </c>
      <c r="C1432" s="130">
        <v>1.0</v>
      </c>
      <c r="D1432" s="71">
        <v>34.40184</v>
      </c>
      <c r="F1432" s="130" t="s">
        <v>561</v>
      </c>
      <c r="G1432" s="169" t="s">
        <v>137</v>
      </c>
      <c r="H1432" s="130">
        <f t="shared" si="1"/>
        <v>37.842024</v>
      </c>
    </row>
    <row r="1433" ht="15.75" customHeight="1">
      <c r="A1433" s="130" t="s">
        <v>2450</v>
      </c>
      <c r="B1433" s="130" t="s">
        <v>1577</v>
      </c>
      <c r="C1433" s="130">
        <v>1.0</v>
      </c>
      <c r="D1433" s="71">
        <v>34.40184</v>
      </c>
      <c r="F1433" s="130" t="s">
        <v>561</v>
      </c>
      <c r="G1433" s="169" t="s">
        <v>137</v>
      </c>
      <c r="H1433" s="130">
        <f t="shared" si="1"/>
        <v>37.842024</v>
      </c>
    </row>
    <row r="1434" ht="15.75" customHeight="1">
      <c r="A1434" s="130" t="s">
        <v>2451</v>
      </c>
      <c r="B1434" s="130" t="s">
        <v>2452</v>
      </c>
      <c r="C1434" s="130">
        <v>1.0</v>
      </c>
      <c r="D1434" s="71">
        <v>34.40184</v>
      </c>
      <c r="F1434" s="130" t="s">
        <v>561</v>
      </c>
      <c r="G1434" s="169" t="s">
        <v>137</v>
      </c>
      <c r="H1434" s="130">
        <f t="shared" si="1"/>
        <v>37.842024</v>
      </c>
    </row>
    <row r="1435" ht="15.75" customHeight="1">
      <c r="A1435" s="130" t="s">
        <v>2453</v>
      </c>
      <c r="B1435" s="130" t="s">
        <v>2173</v>
      </c>
      <c r="C1435" s="130">
        <v>1.0</v>
      </c>
      <c r="D1435" s="71">
        <v>67.146585</v>
      </c>
      <c r="F1435" s="130" t="s">
        <v>561</v>
      </c>
      <c r="G1435" s="169" t="s">
        <v>137</v>
      </c>
      <c r="H1435" s="130">
        <f t="shared" si="1"/>
        <v>73.8612435</v>
      </c>
    </row>
    <row r="1436" ht="15.75" customHeight="1">
      <c r="A1436" s="130" t="s">
        <v>2454</v>
      </c>
      <c r="B1436" s="130" t="s">
        <v>2177</v>
      </c>
      <c r="C1436" s="130">
        <v>1.0</v>
      </c>
      <c r="D1436" s="71">
        <v>67.146585</v>
      </c>
      <c r="F1436" s="130" t="s">
        <v>561</v>
      </c>
      <c r="G1436" s="169" t="s">
        <v>137</v>
      </c>
      <c r="H1436" s="130">
        <f t="shared" si="1"/>
        <v>73.8612435</v>
      </c>
    </row>
    <row r="1437" ht="15.75" customHeight="1">
      <c r="A1437" s="130" t="s">
        <v>2455</v>
      </c>
      <c r="B1437" s="130" t="s">
        <v>1865</v>
      </c>
      <c r="C1437" s="130">
        <v>1.0</v>
      </c>
      <c r="D1437" s="71">
        <v>34.40184</v>
      </c>
      <c r="F1437" s="130" t="s">
        <v>561</v>
      </c>
      <c r="G1437" s="169" t="s">
        <v>137</v>
      </c>
      <c r="H1437" s="130">
        <f t="shared" si="1"/>
        <v>37.842024</v>
      </c>
    </row>
    <row r="1438" ht="15.75" customHeight="1">
      <c r="A1438" s="130" t="s">
        <v>2456</v>
      </c>
      <c r="B1438" s="130" t="s">
        <v>2457</v>
      </c>
      <c r="C1438" s="130">
        <v>1.0</v>
      </c>
      <c r="D1438" s="71">
        <v>34.40184</v>
      </c>
      <c r="F1438" s="130" t="s">
        <v>561</v>
      </c>
      <c r="G1438" s="169" t="s">
        <v>137</v>
      </c>
      <c r="H1438" s="130">
        <f t="shared" si="1"/>
        <v>37.842024</v>
      </c>
    </row>
    <row r="1439" ht="15.75" customHeight="1">
      <c r="A1439" s="130" t="s">
        <v>2458</v>
      </c>
      <c r="B1439" s="130" t="s">
        <v>2438</v>
      </c>
      <c r="C1439" s="130">
        <v>1.0</v>
      </c>
      <c r="D1439" s="71">
        <v>34.40184</v>
      </c>
      <c r="F1439" s="130" t="s">
        <v>561</v>
      </c>
      <c r="G1439" s="169" t="s">
        <v>137</v>
      </c>
      <c r="H1439" s="130">
        <f t="shared" si="1"/>
        <v>37.842024</v>
      </c>
    </row>
    <row r="1440" ht="15.75" customHeight="1">
      <c r="A1440" s="130" t="s">
        <v>2459</v>
      </c>
      <c r="B1440" s="130" t="s">
        <v>2440</v>
      </c>
      <c r="C1440" s="130">
        <v>1.0</v>
      </c>
      <c r="D1440" s="71">
        <v>34.40184</v>
      </c>
      <c r="F1440" s="130" t="s">
        <v>561</v>
      </c>
      <c r="G1440" s="169" t="s">
        <v>137</v>
      </c>
      <c r="H1440" s="130">
        <f t="shared" si="1"/>
        <v>37.842024</v>
      </c>
    </row>
    <row r="1441" ht="15.75" customHeight="1">
      <c r="A1441" s="130" t="s">
        <v>2460</v>
      </c>
      <c r="B1441" s="130" t="s">
        <v>2461</v>
      </c>
      <c r="C1441" s="130">
        <v>1.0</v>
      </c>
      <c r="D1441" s="71">
        <v>34.40184</v>
      </c>
      <c r="F1441" s="130" t="s">
        <v>561</v>
      </c>
      <c r="G1441" s="169" t="s">
        <v>137</v>
      </c>
      <c r="H1441" s="130">
        <f t="shared" si="1"/>
        <v>37.842024</v>
      </c>
    </row>
    <row r="1442" ht="15.75" customHeight="1">
      <c r="A1442" s="130" t="s">
        <v>2462</v>
      </c>
      <c r="B1442" s="130" t="s">
        <v>2463</v>
      </c>
      <c r="C1442" s="130">
        <v>1.0</v>
      </c>
      <c r="D1442" s="71">
        <v>34.40184</v>
      </c>
      <c r="F1442" s="130" t="s">
        <v>561</v>
      </c>
      <c r="G1442" s="169" t="s">
        <v>137</v>
      </c>
      <c r="H1442" s="130">
        <f t="shared" si="1"/>
        <v>37.842024</v>
      </c>
    </row>
    <row r="1443" ht="15.75" customHeight="1">
      <c r="A1443" s="130" t="s">
        <v>2464</v>
      </c>
      <c r="B1443" s="130" t="s">
        <v>2465</v>
      </c>
      <c r="C1443" s="130">
        <v>1.0</v>
      </c>
      <c r="D1443" s="71">
        <v>34.40184</v>
      </c>
      <c r="F1443" s="130" t="s">
        <v>561</v>
      </c>
      <c r="G1443" s="169" t="s">
        <v>137</v>
      </c>
      <c r="H1443" s="130">
        <f t="shared" si="1"/>
        <v>37.842024</v>
      </c>
    </row>
    <row r="1444" ht="15.75" customHeight="1">
      <c r="A1444" s="130" t="s">
        <v>2466</v>
      </c>
      <c r="B1444" s="130" t="s">
        <v>2467</v>
      </c>
      <c r="C1444" s="130">
        <v>1.0</v>
      </c>
      <c r="D1444" s="71">
        <v>34.40184</v>
      </c>
      <c r="F1444" s="130" t="s">
        <v>561</v>
      </c>
      <c r="G1444" s="169" t="s">
        <v>137</v>
      </c>
      <c r="H1444" s="130">
        <f t="shared" si="1"/>
        <v>37.842024</v>
      </c>
    </row>
    <row r="1445" ht="15.75" customHeight="1">
      <c r="A1445" s="130" t="s">
        <v>2468</v>
      </c>
      <c r="B1445" s="130" t="s">
        <v>2469</v>
      </c>
      <c r="C1445" s="130">
        <v>1.0</v>
      </c>
      <c r="D1445" s="71">
        <v>46.439744999999995</v>
      </c>
      <c r="F1445" s="130" t="s">
        <v>561</v>
      </c>
      <c r="G1445" s="169" t="s">
        <v>137</v>
      </c>
      <c r="H1445" s="130">
        <f t="shared" si="1"/>
        <v>51.0837195</v>
      </c>
    </row>
    <row r="1446" ht="15.75" customHeight="1">
      <c r="A1446" s="130" t="s">
        <v>2470</v>
      </c>
      <c r="B1446" s="130" t="s">
        <v>2467</v>
      </c>
      <c r="C1446" s="130">
        <v>1.0</v>
      </c>
      <c r="D1446" s="71">
        <v>67.51635</v>
      </c>
      <c r="F1446" s="130" t="s">
        <v>561</v>
      </c>
      <c r="G1446" s="169" t="s">
        <v>137</v>
      </c>
      <c r="H1446" s="130">
        <f t="shared" si="1"/>
        <v>74.267985</v>
      </c>
    </row>
    <row r="1447" ht="15.75" customHeight="1">
      <c r="A1447" s="130" t="s">
        <v>2471</v>
      </c>
      <c r="B1447" s="130" t="s">
        <v>2472</v>
      </c>
      <c r="C1447" s="130">
        <v>1.0</v>
      </c>
      <c r="D1447" s="71">
        <v>37.455825000000004</v>
      </c>
      <c r="F1447" s="130" t="s">
        <v>561</v>
      </c>
      <c r="G1447" s="169" t="s">
        <v>137</v>
      </c>
      <c r="H1447" s="130">
        <f t="shared" si="1"/>
        <v>41.2014075</v>
      </c>
    </row>
    <row r="1448" ht="15.75" customHeight="1">
      <c r="A1448" s="130" t="s">
        <v>2473</v>
      </c>
      <c r="B1448" s="130" t="s">
        <v>1106</v>
      </c>
      <c r="C1448" s="130">
        <v>1.0</v>
      </c>
      <c r="D1448" s="71">
        <v>37.455825000000004</v>
      </c>
      <c r="F1448" s="130" t="s">
        <v>561</v>
      </c>
      <c r="G1448" s="169" t="s">
        <v>137</v>
      </c>
      <c r="H1448" s="130">
        <f t="shared" si="1"/>
        <v>41.2014075</v>
      </c>
    </row>
    <row r="1449" ht="15.75" customHeight="1">
      <c r="A1449" s="130" t="s">
        <v>2474</v>
      </c>
      <c r="B1449" s="130" t="s">
        <v>2475</v>
      </c>
      <c r="C1449" s="130">
        <v>1.0</v>
      </c>
      <c r="D1449" s="71">
        <v>37.455825000000004</v>
      </c>
      <c r="F1449" s="130" t="s">
        <v>561</v>
      </c>
      <c r="G1449" s="169" t="s">
        <v>137</v>
      </c>
      <c r="H1449" s="130">
        <f t="shared" si="1"/>
        <v>41.2014075</v>
      </c>
    </row>
    <row r="1450" ht="15.75" customHeight="1">
      <c r="A1450" s="130" t="s">
        <v>2476</v>
      </c>
      <c r="B1450" s="130" t="s">
        <v>2477</v>
      </c>
      <c r="C1450" s="130">
        <v>1.0</v>
      </c>
      <c r="D1450" s="71">
        <v>37.455825000000004</v>
      </c>
      <c r="F1450" s="130" t="s">
        <v>561</v>
      </c>
      <c r="G1450" s="169" t="s">
        <v>137</v>
      </c>
      <c r="H1450" s="130">
        <f t="shared" si="1"/>
        <v>41.2014075</v>
      </c>
    </row>
    <row r="1451" ht="15.75" customHeight="1">
      <c r="A1451" s="130" t="s">
        <v>2478</v>
      </c>
      <c r="B1451" s="130" t="s">
        <v>2479</v>
      </c>
      <c r="C1451" s="130">
        <v>1.0</v>
      </c>
      <c r="D1451" s="71">
        <v>37.455825000000004</v>
      </c>
      <c r="F1451" s="130" t="s">
        <v>561</v>
      </c>
      <c r="G1451" s="169" t="s">
        <v>137</v>
      </c>
      <c r="H1451" s="130">
        <f t="shared" si="1"/>
        <v>41.2014075</v>
      </c>
    </row>
    <row r="1452" ht="15.75" customHeight="1">
      <c r="A1452" s="130" t="s">
        <v>2480</v>
      </c>
      <c r="B1452" s="130" t="s">
        <v>2481</v>
      </c>
      <c r="C1452" s="130">
        <v>1.0</v>
      </c>
      <c r="D1452" s="71">
        <v>37.455825000000004</v>
      </c>
      <c r="F1452" s="130" t="s">
        <v>561</v>
      </c>
      <c r="G1452" s="169" t="s">
        <v>137</v>
      </c>
      <c r="H1452" s="130">
        <f t="shared" si="1"/>
        <v>41.2014075</v>
      </c>
    </row>
    <row r="1453" ht="15.75" customHeight="1">
      <c r="A1453" s="130" t="s">
        <v>2482</v>
      </c>
      <c r="B1453" s="130" t="s">
        <v>2483</v>
      </c>
      <c r="C1453" s="130">
        <v>1.0</v>
      </c>
      <c r="D1453" s="71">
        <v>37.455825000000004</v>
      </c>
      <c r="F1453" s="130" t="s">
        <v>561</v>
      </c>
      <c r="G1453" s="169" t="s">
        <v>137</v>
      </c>
      <c r="H1453" s="130">
        <f t="shared" si="1"/>
        <v>41.2014075</v>
      </c>
    </row>
    <row r="1454" ht="15.75" customHeight="1">
      <c r="A1454" s="130" t="s">
        <v>2484</v>
      </c>
      <c r="B1454" s="130" t="s">
        <v>2485</v>
      </c>
      <c r="C1454" s="130">
        <v>1.0</v>
      </c>
      <c r="D1454" s="71">
        <v>37.455825000000004</v>
      </c>
      <c r="F1454" s="130" t="s">
        <v>561</v>
      </c>
      <c r="G1454" s="169" t="s">
        <v>137</v>
      </c>
      <c r="H1454" s="130">
        <f t="shared" si="1"/>
        <v>41.2014075</v>
      </c>
    </row>
    <row r="1455" ht="15.75" customHeight="1">
      <c r="A1455" s="130" t="s">
        <v>2486</v>
      </c>
      <c r="B1455" s="130" t="s">
        <v>2487</v>
      </c>
      <c r="C1455" s="130">
        <v>1.0</v>
      </c>
      <c r="D1455" s="71">
        <v>37.455825000000004</v>
      </c>
      <c r="F1455" s="130" t="s">
        <v>561</v>
      </c>
      <c r="G1455" s="169" t="s">
        <v>137</v>
      </c>
      <c r="H1455" s="130">
        <f t="shared" si="1"/>
        <v>41.2014075</v>
      </c>
    </row>
    <row r="1456" ht="15.75" customHeight="1">
      <c r="A1456" s="130" t="s">
        <v>2488</v>
      </c>
      <c r="B1456" s="130" t="s">
        <v>2489</v>
      </c>
      <c r="C1456" s="130">
        <v>1.0</v>
      </c>
      <c r="D1456" s="71">
        <v>37.455825000000004</v>
      </c>
      <c r="F1456" s="130" t="s">
        <v>561</v>
      </c>
      <c r="G1456" s="169" t="s">
        <v>137</v>
      </c>
      <c r="H1456" s="130">
        <f t="shared" si="1"/>
        <v>41.2014075</v>
      </c>
    </row>
    <row r="1457" ht="15.75" customHeight="1">
      <c r="A1457" s="130" t="s">
        <v>2490</v>
      </c>
      <c r="B1457" s="130" t="s">
        <v>2491</v>
      </c>
      <c r="C1457" s="130">
        <v>1.0</v>
      </c>
      <c r="D1457" s="71">
        <v>37.455825000000004</v>
      </c>
      <c r="F1457" s="130" t="s">
        <v>561</v>
      </c>
      <c r="G1457" s="169" t="s">
        <v>137</v>
      </c>
      <c r="H1457" s="130">
        <f t="shared" si="1"/>
        <v>41.2014075</v>
      </c>
    </row>
    <row r="1458" ht="15.75" customHeight="1">
      <c r="A1458" s="130" t="s">
        <v>2492</v>
      </c>
      <c r="B1458" s="130" t="s">
        <v>2493</v>
      </c>
      <c r="C1458" s="130">
        <v>1.0</v>
      </c>
      <c r="D1458" s="71">
        <v>37.455825000000004</v>
      </c>
      <c r="F1458" s="130" t="s">
        <v>561</v>
      </c>
      <c r="G1458" s="169" t="s">
        <v>137</v>
      </c>
      <c r="H1458" s="130">
        <f t="shared" si="1"/>
        <v>41.2014075</v>
      </c>
    </row>
    <row r="1459" ht="15.75" customHeight="1">
      <c r="A1459" s="130" t="s">
        <v>2494</v>
      </c>
      <c r="B1459" s="130" t="s">
        <v>2495</v>
      </c>
      <c r="C1459" s="130">
        <v>1.0</v>
      </c>
      <c r="D1459" s="71">
        <v>37.455825000000004</v>
      </c>
      <c r="F1459" s="130" t="s">
        <v>561</v>
      </c>
      <c r="G1459" s="169" t="s">
        <v>137</v>
      </c>
      <c r="H1459" s="130">
        <f t="shared" si="1"/>
        <v>41.2014075</v>
      </c>
    </row>
    <row r="1460" ht="15.75" customHeight="1">
      <c r="A1460" s="130" t="s">
        <v>2496</v>
      </c>
      <c r="B1460" s="130" t="s">
        <v>2497</v>
      </c>
      <c r="C1460" s="130">
        <v>1.0</v>
      </c>
      <c r="D1460" s="71">
        <v>36.34653</v>
      </c>
      <c r="F1460" s="130" t="s">
        <v>561</v>
      </c>
      <c r="G1460" s="169" t="s">
        <v>137</v>
      </c>
      <c r="H1460" s="130">
        <f t="shared" si="1"/>
        <v>39.981183</v>
      </c>
    </row>
    <row r="1461" ht="15.75" customHeight="1">
      <c r="A1461" s="130" t="s">
        <v>2498</v>
      </c>
      <c r="B1461" s="130" t="s">
        <v>2499</v>
      </c>
      <c r="C1461" s="130">
        <v>1.0</v>
      </c>
      <c r="D1461" s="71">
        <v>36.34653</v>
      </c>
      <c r="F1461" s="130" t="s">
        <v>561</v>
      </c>
      <c r="G1461" s="169" t="s">
        <v>137</v>
      </c>
      <c r="H1461" s="130">
        <f t="shared" si="1"/>
        <v>39.981183</v>
      </c>
    </row>
    <row r="1462" ht="15.75" customHeight="1">
      <c r="A1462" s="130" t="s">
        <v>2500</v>
      </c>
      <c r="B1462" s="130" t="s">
        <v>2501</v>
      </c>
      <c r="C1462" s="130">
        <v>1.0</v>
      </c>
      <c r="D1462" s="71">
        <v>36.34653</v>
      </c>
      <c r="F1462" s="130" t="s">
        <v>561</v>
      </c>
      <c r="G1462" s="169" t="s">
        <v>137</v>
      </c>
      <c r="H1462" s="130">
        <f t="shared" si="1"/>
        <v>39.981183</v>
      </c>
    </row>
    <row r="1463" ht="15.75" customHeight="1">
      <c r="A1463" s="130" t="s">
        <v>2502</v>
      </c>
      <c r="B1463" s="130" t="s">
        <v>2503</v>
      </c>
      <c r="C1463" s="130">
        <v>1.0</v>
      </c>
      <c r="D1463" s="71">
        <v>37.455825000000004</v>
      </c>
      <c r="F1463" s="130" t="s">
        <v>561</v>
      </c>
      <c r="G1463" s="169" t="s">
        <v>137</v>
      </c>
      <c r="H1463" s="130">
        <f t="shared" si="1"/>
        <v>41.2014075</v>
      </c>
    </row>
    <row r="1464" ht="15.75" customHeight="1">
      <c r="A1464" s="130" t="s">
        <v>2504</v>
      </c>
      <c r="B1464" s="130" t="s">
        <v>2505</v>
      </c>
      <c r="C1464" s="130">
        <v>1.0</v>
      </c>
      <c r="D1464" s="71">
        <v>37.455825000000004</v>
      </c>
      <c r="F1464" s="130" t="s">
        <v>561</v>
      </c>
      <c r="G1464" s="169" t="s">
        <v>137</v>
      </c>
      <c r="H1464" s="130">
        <f t="shared" si="1"/>
        <v>41.2014075</v>
      </c>
    </row>
    <row r="1465" ht="15.75" customHeight="1">
      <c r="A1465" s="130" t="s">
        <v>2506</v>
      </c>
      <c r="B1465" s="130" t="s">
        <v>2507</v>
      </c>
      <c r="C1465" s="130">
        <v>1.0</v>
      </c>
      <c r="D1465" s="71">
        <v>34.40184</v>
      </c>
      <c r="F1465" s="130" t="s">
        <v>561</v>
      </c>
      <c r="G1465" s="169" t="s">
        <v>137</v>
      </c>
      <c r="H1465" s="130">
        <f t="shared" si="1"/>
        <v>37.842024</v>
      </c>
    </row>
    <row r="1466" ht="15.75" customHeight="1">
      <c r="A1466" s="130" t="s">
        <v>2508</v>
      </c>
      <c r="B1466" s="130" t="s">
        <v>2509</v>
      </c>
      <c r="C1466" s="130">
        <v>1.0</v>
      </c>
      <c r="D1466" s="71">
        <v>63.585885</v>
      </c>
      <c r="F1466" s="130" t="s">
        <v>561</v>
      </c>
      <c r="G1466" s="169" t="s">
        <v>137</v>
      </c>
      <c r="H1466" s="130">
        <f t="shared" si="1"/>
        <v>69.9444735</v>
      </c>
    </row>
    <row r="1467" ht="15.75" customHeight="1">
      <c r="A1467" s="130" t="s">
        <v>2510</v>
      </c>
      <c r="B1467" s="130" t="s">
        <v>817</v>
      </c>
      <c r="C1467" s="130">
        <v>1.0</v>
      </c>
      <c r="D1467" s="71">
        <v>36.34653</v>
      </c>
      <c r="F1467" s="130" t="s">
        <v>561</v>
      </c>
      <c r="G1467" s="169" t="s">
        <v>137</v>
      </c>
      <c r="H1467" s="130">
        <f t="shared" si="1"/>
        <v>39.981183</v>
      </c>
    </row>
    <row r="1468" ht="15.75" customHeight="1">
      <c r="A1468" s="130" t="s">
        <v>2511</v>
      </c>
      <c r="B1468" s="130" t="s">
        <v>821</v>
      </c>
      <c r="C1468" s="130">
        <v>1.0</v>
      </c>
      <c r="D1468" s="71">
        <v>36.34653</v>
      </c>
      <c r="F1468" s="130" t="s">
        <v>561</v>
      </c>
      <c r="G1468" s="169" t="s">
        <v>137</v>
      </c>
      <c r="H1468" s="130">
        <f t="shared" si="1"/>
        <v>39.981183</v>
      </c>
    </row>
    <row r="1469" ht="15.75" customHeight="1">
      <c r="A1469" s="130" t="s">
        <v>2512</v>
      </c>
      <c r="B1469" s="130" t="s">
        <v>2513</v>
      </c>
      <c r="C1469" s="130">
        <v>1.0</v>
      </c>
      <c r="D1469" s="71">
        <v>36.34653</v>
      </c>
      <c r="F1469" s="130" t="s">
        <v>561</v>
      </c>
      <c r="G1469" s="169" t="s">
        <v>137</v>
      </c>
      <c r="H1469" s="130">
        <f t="shared" si="1"/>
        <v>39.981183</v>
      </c>
    </row>
    <row r="1470" ht="15.75" customHeight="1">
      <c r="A1470" s="130" t="s">
        <v>2514</v>
      </c>
      <c r="B1470" s="130" t="s">
        <v>2515</v>
      </c>
      <c r="C1470" s="130">
        <v>1.0</v>
      </c>
      <c r="D1470" s="71">
        <v>36.34653</v>
      </c>
      <c r="F1470" s="130" t="s">
        <v>561</v>
      </c>
      <c r="G1470" s="169" t="s">
        <v>137</v>
      </c>
      <c r="H1470" s="130">
        <f t="shared" si="1"/>
        <v>39.981183</v>
      </c>
    </row>
    <row r="1471" ht="15.75" customHeight="1">
      <c r="A1471" s="130" t="s">
        <v>2516</v>
      </c>
      <c r="B1471" s="130" t="s">
        <v>2517</v>
      </c>
      <c r="C1471" s="130">
        <v>1.0</v>
      </c>
      <c r="D1471" s="71">
        <v>36.34653</v>
      </c>
      <c r="F1471" s="130" t="s">
        <v>561</v>
      </c>
      <c r="G1471" s="169" t="s">
        <v>137</v>
      </c>
      <c r="H1471" s="130">
        <f t="shared" si="1"/>
        <v>39.981183</v>
      </c>
    </row>
    <row r="1472" ht="15.75" customHeight="1">
      <c r="A1472" s="130" t="s">
        <v>2518</v>
      </c>
      <c r="B1472" s="130" t="s">
        <v>2519</v>
      </c>
      <c r="C1472" s="130">
        <v>1.0</v>
      </c>
      <c r="D1472" s="71">
        <v>36.34653</v>
      </c>
      <c r="F1472" s="130" t="s">
        <v>561</v>
      </c>
      <c r="G1472" s="169" t="s">
        <v>137</v>
      </c>
      <c r="H1472" s="130">
        <f t="shared" si="1"/>
        <v>39.981183</v>
      </c>
    </row>
    <row r="1473" ht="15.75" customHeight="1">
      <c r="A1473" s="130" t="s">
        <v>2520</v>
      </c>
      <c r="B1473" s="130" t="s">
        <v>2521</v>
      </c>
      <c r="C1473" s="130">
        <v>1.0</v>
      </c>
      <c r="D1473" s="71">
        <v>36.34653</v>
      </c>
      <c r="F1473" s="130" t="s">
        <v>561</v>
      </c>
      <c r="G1473" s="169" t="s">
        <v>137</v>
      </c>
      <c r="H1473" s="130">
        <f t="shared" si="1"/>
        <v>39.981183</v>
      </c>
    </row>
    <row r="1474" ht="15.75" customHeight="1">
      <c r="A1474" s="130" t="s">
        <v>2522</v>
      </c>
      <c r="B1474" s="130" t="s">
        <v>2467</v>
      </c>
      <c r="C1474" s="130">
        <v>1.0</v>
      </c>
      <c r="D1474" s="71">
        <v>36.34653</v>
      </c>
      <c r="F1474" s="130" t="s">
        <v>561</v>
      </c>
      <c r="G1474" s="169" t="s">
        <v>137</v>
      </c>
      <c r="H1474" s="130">
        <f t="shared" si="1"/>
        <v>39.981183</v>
      </c>
    </row>
    <row r="1475" ht="15.75" customHeight="1">
      <c r="A1475" s="130" t="s">
        <v>2523</v>
      </c>
      <c r="B1475" s="130" t="s">
        <v>2524</v>
      </c>
      <c r="C1475" s="130">
        <v>1.0</v>
      </c>
      <c r="D1475" s="71">
        <v>36.34653</v>
      </c>
      <c r="F1475" s="130" t="s">
        <v>561</v>
      </c>
      <c r="G1475" s="169" t="s">
        <v>137</v>
      </c>
      <c r="H1475" s="130">
        <f t="shared" si="1"/>
        <v>39.981183</v>
      </c>
    </row>
    <row r="1476" ht="15.75" customHeight="1">
      <c r="A1476" s="130" t="s">
        <v>2525</v>
      </c>
      <c r="B1476" s="130" t="s">
        <v>2526</v>
      </c>
      <c r="C1476" s="130">
        <v>1.0</v>
      </c>
      <c r="D1476" s="71">
        <v>36.34653</v>
      </c>
      <c r="F1476" s="130" t="s">
        <v>561</v>
      </c>
      <c r="G1476" s="169" t="s">
        <v>137</v>
      </c>
      <c r="H1476" s="130">
        <f t="shared" si="1"/>
        <v>39.981183</v>
      </c>
    </row>
    <row r="1477" ht="15.75" customHeight="1">
      <c r="A1477" s="130" t="s">
        <v>2527</v>
      </c>
      <c r="B1477" s="130" t="s">
        <v>2528</v>
      </c>
      <c r="C1477" s="130">
        <v>1.0</v>
      </c>
      <c r="D1477" s="71">
        <v>36.34653</v>
      </c>
      <c r="F1477" s="130" t="s">
        <v>561</v>
      </c>
      <c r="G1477" s="169" t="s">
        <v>137</v>
      </c>
      <c r="H1477" s="130">
        <f t="shared" si="1"/>
        <v>39.981183</v>
      </c>
    </row>
    <row r="1478" ht="15.75" customHeight="1">
      <c r="A1478" s="130" t="s">
        <v>2529</v>
      </c>
      <c r="B1478" s="130" t="s">
        <v>2530</v>
      </c>
      <c r="C1478" s="130">
        <v>1.0</v>
      </c>
      <c r="D1478" s="71">
        <v>36.34653</v>
      </c>
      <c r="F1478" s="130" t="s">
        <v>561</v>
      </c>
      <c r="G1478" s="169" t="s">
        <v>137</v>
      </c>
      <c r="H1478" s="130">
        <f t="shared" si="1"/>
        <v>39.981183</v>
      </c>
    </row>
    <row r="1479" ht="15.75" customHeight="1">
      <c r="A1479" s="130" t="s">
        <v>2531</v>
      </c>
      <c r="B1479" s="130" t="s">
        <v>2532</v>
      </c>
      <c r="C1479" s="130">
        <v>1.0</v>
      </c>
      <c r="D1479" s="71">
        <v>36.34653</v>
      </c>
      <c r="F1479" s="130" t="s">
        <v>561</v>
      </c>
      <c r="G1479" s="169" t="s">
        <v>137</v>
      </c>
      <c r="H1479" s="130">
        <f t="shared" si="1"/>
        <v>39.981183</v>
      </c>
    </row>
    <row r="1480" ht="15.75" customHeight="1">
      <c r="A1480" s="130" t="s">
        <v>2533</v>
      </c>
      <c r="B1480" s="130" t="s">
        <v>2534</v>
      </c>
      <c r="C1480" s="130">
        <v>1.0</v>
      </c>
      <c r="D1480" s="71">
        <v>36.34653</v>
      </c>
      <c r="F1480" s="130" t="s">
        <v>561</v>
      </c>
      <c r="G1480" s="169" t="s">
        <v>137</v>
      </c>
      <c r="H1480" s="130">
        <f t="shared" si="1"/>
        <v>39.981183</v>
      </c>
    </row>
    <row r="1481" ht="15.75" customHeight="1">
      <c r="A1481" s="130" t="s">
        <v>2535</v>
      </c>
      <c r="B1481" s="130" t="s">
        <v>2536</v>
      </c>
      <c r="C1481" s="130">
        <v>1.0</v>
      </c>
      <c r="D1481" s="71">
        <v>36.34653</v>
      </c>
      <c r="F1481" s="130" t="s">
        <v>561</v>
      </c>
      <c r="G1481" s="169" t="s">
        <v>137</v>
      </c>
      <c r="H1481" s="130">
        <f t="shared" si="1"/>
        <v>39.981183</v>
      </c>
    </row>
    <row r="1482" ht="15.75" customHeight="1">
      <c r="A1482" s="130" t="s">
        <v>2537</v>
      </c>
      <c r="B1482" s="130" t="s">
        <v>1637</v>
      </c>
      <c r="C1482" s="130">
        <v>1.0</v>
      </c>
      <c r="D1482" s="71">
        <v>36.34653</v>
      </c>
      <c r="F1482" s="130" t="s">
        <v>561</v>
      </c>
      <c r="G1482" s="169" t="s">
        <v>137</v>
      </c>
      <c r="H1482" s="130">
        <f t="shared" si="1"/>
        <v>39.981183</v>
      </c>
    </row>
    <row r="1483" ht="15.75" customHeight="1">
      <c r="A1483" s="130" t="s">
        <v>2538</v>
      </c>
      <c r="B1483" s="130" t="s">
        <v>2539</v>
      </c>
      <c r="C1483" s="130">
        <v>1.0</v>
      </c>
      <c r="D1483" s="71">
        <v>36.34653</v>
      </c>
      <c r="F1483" s="130" t="s">
        <v>561</v>
      </c>
      <c r="G1483" s="169" t="s">
        <v>137</v>
      </c>
      <c r="H1483" s="130">
        <f t="shared" si="1"/>
        <v>39.981183</v>
      </c>
    </row>
    <row r="1484" ht="15.75" customHeight="1">
      <c r="A1484" s="130" t="s">
        <v>2540</v>
      </c>
      <c r="B1484" s="130" t="s">
        <v>2541</v>
      </c>
      <c r="C1484" s="130">
        <v>1.0</v>
      </c>
      <c r="D1484" s="71">
        <v>27.759764999999998</v>
      </c>
      <c r="F1484" s="130" t="s">
        <v>561</v>
      </c>
      <c r="G1484" s="169" t="s">
        <v>137</v>
      </c>
      <c r="H1484" s="130">
        <f t="shared" si="1"/>
        <v>30.5357415</v>
      </c>
    </row>
    <row r="1485" ht="15.75" customHeight="1">
      <c r="A1485" s="130" t="s">
        <v>2542</v>
      </c>
      <c r="B1485" s="130" t="s">
        <v>2543</v>
      </c>
      <c r="C1485" s="130">
        <v>1.0</v>
      </c>
      <c r="D1485" s="71">
        <v>27.759764999999998</v>
      </c>
      <c r="F1485" s="130" t="s">
        <v>561</v>
      </c>
      <c r="G1485" s="169" t="s">
        <v>137</v>
      </c>
      <c r="H1485" s="130">
        <f t="shared" si="1"/>
        <v>30.5357415</v>
      </c>
    </row>
    <row r="1486" ht="15.75" customHeight="1">
      <c r="A1486" s="130" t="s">
        <v>2544</v>
      </c>
      <c r="B1486" s="130" t="s">
        <v>2545</v>
      </c>
      <c r="C1486" s="130">
        <v>1.0</v>
      </c>
      <c r="D1486" s="71">
        <v>27.759764999999998</v>
      </c>
      <c r="F1486" s="130" t="s">
        <v>561</v>
      </c>
      <c r="G1486" s="169" t="s">
        <v>137</v>
      </c>
      <c r="H1486" s="130">
        <f t="shared" si="1"/>
        <v>30.5357415</v>
      </c>
    </row>
    <row r="1487" ht="15.75" customHeight="1">
      <c r="A1487" s="130" t="s">
        <v>2546</v>
      </c>
      <c r="B1487" s="130" t="s">
        <v>2547</v>
      </c>
      <c r="C1487" s="130">
        <v>1.0</v>
      </c>
      <c r="D1487" s="71">
        <v>27.759764999999998</v>
      </c>
      <c r="F1487" s="130" t="s">
        <v>561</v>
      </c>
      <c r="G1487" s="169" t="s">
        <v>137</v>
      </c>
      <c r="H1487" s="130">
        <f t="shared" si="1"/>
        <v>30.5357415</v>
      </c>
    </row>
    <row r="1488" ht="15.75" customHeight="1">
      <c r="A1488" s="130" t="s">
        <v>2548</v>
      </c>
      <c r="B1488" s="130" t="s">
        <v>2549</v>
      </c>
      <c r="C1488" s="130">
        <v>1.0</v>
      </c>
      <c r="D1488" s="71">
        <v>27.759764999999998</v>
      </c>
      <c r="F1488" s="130" t="s">
        <v>561</v>
      </c>
      <c r="G1488" s="169" t="s">
        <v>137</v>
      </c>
      <c r="H1488" s="130">
        <f t="shared" si="1"/>
        <v>30.5357415</v>
      </c>
    </row>
    <row r="1489" ht="15.75" customHeight="1">
      <c r="A1489" s="130" t="s">
        <v>2550</v>
      </c>
      <c r="B1489" s="130" t="s">
        <v>2551</v>
      </c>
      <c r="C1489" s="130">
        <v>1.0</v>
      </c>
      <c r="D1489" s="71">
        <v>27.759764999999998</v>
      </c>
      <c r="F1489" s="130" t="s">
        <v>561</v>
      </c>
      <c r="G1489" s="169" t="s">
        <v>137</v>
      </c>
      <c r="H1489" s="130">
        <f t="shared" si="1"/>
        <v>30.5357415</v>
      </c>
    </row>
    <row r="1490" ht="15.75" customHeight="1">
      <c r="A1490" s="130" t="s">
        <v>2552</v>
      </c>
      <c r="B1490" s="130" t="s">
        <v>2553</v>
      </c>
      <c r="C1490" s="130">
        <v>1.0</v>
      </c>
      <c r="D1490" s="71">
        <v>27.759764999999998</v>
      </c>
      <c r="F1490" s="130" t="s">
        <v>561</v>
      </c>
      <c r="G1490" s="169" t="s">
        <v>137</v>
      </c>
      <c r="H1490" s="130">
        <f t="shared" si="1"/>
        <v>30.5357415</v>
      </c>
    </row>
    <row r="1491" ht="15.75" customHeight="1">
      <c r="A1491" s="130" t="s">
        <v>2554</v>
      </c>
      <c r="B1491" s="130" t="s">
        <v>2555</v>
      </c>
      <c r="C1491" s="130">
        <v>1.0</v>
      </c>
      <c r="D1491" s="71">
        <v>27.759764999999998</v>
      </c>
      <c r="F1491" s="130" t="s">
        <v>561</v>
      </c>
      <c r="G1491" s="169" t="s">
        <v>137</v>
      </c>
      <c r="H1491" s="130">
        <f t="shared" si="1"/>
        <v>30.5357415</v>
      </c>
    </row>
    <row r="1492" ht="15.75" customHeight="1">
      <c r="A1492" s="130" t="s">
        <v>2556</v>
      </c>
      <c r="B1492" s="130" t="s">
        <v>2028</v>
      </c>
      <c r="C1492" s="130">
        <v>1.0</v>
      </c>
      <c r="D1492" s="71">
        <v>27.759764999999998</v>
      </c>
      <c r="F1492" s="130" t="s">
        <v>561</v>
      </c>
      <c r="G1492" s="169" t="s">
        <v>137</v>
      </c>
      <c r="H1492" s="130">
        <f t="shared" si="1"/>
        <v>30.5357415</v>
      </c>
    </row>
    <row r="1493" ht="15.75" customHeight="1">
      <c r="A1493" s="130" t="s">
        <v>2557</v>
      </c>
      <c r="B1493" s="130" t="s">
        <v>2558</v>
      </c>
      <c r="C1493" s="130">
        <v>1.0</v>
      </c>
      <c r="D1493" s="71">
        <v>27.759764999999998</v>
      </c>
      <c r="F1493" s="130" t="s">
        <v>561</v>
      </c>
      <c r="G1493" s="169" t="s">
        <v>137</v>
      </c>
      <c r="H1493" s="130">
        <f t="shared" si="1"/>
        <v>30.5357415</v>
      </c>
    </row>
    <row r="1494" ht="15.75" customHeight="1">
      <c r="A1494" s="130" t="s">
        <v>2559</v>
      </c>
      <c r="B1494" s="130" t="s">
        <v>2560</v>
      </c>
      <c r="C1494" s="130">
        <v>1.0</v>
      </c>
      <c r="D1494" s="71">
        <v>27.759764999999998</v>
      </c>
      <c r="F1494" s="130" t="s">
        <v>561</v>
      </c>
      <c r="G1494" s="169" t="s">
        <v>137</v>
      </c>
      <c r="H1494" s="130">
        <f t="shared" si="1"/>
        <v>30.5357415</v>
      </c>
    </row>
    <row r="1495" ht="15.75" customHeight="1">
      <c r="A1495" s="130" t="s">
        <v>2561</v>
      </c>
      <c r="B1495" s="130" t="s">
        <v>2562</v>
      </c>
      <c r="C1495" s="130">
        <v>1.0</v>
      </c>
      <c r="D1495" s="71">
        <v>27.759764999999998</v>
      </c>
      <c r="F1495" s="130" t="s">
        <v>561</v>
      </c>
      <c r="G1495" s="169" t="s">
        <v>137</v>
      </c>
      <c r="H1495" s="130">
        <f t="shared" si="1"/>
        <v>30.5357415</v>
      </c>
    </row>
    <row r="1496" ht="15.75" customHeight="1">
      <c r="A1496" s="130" t="s">
        <v>2563</v>
      </c>
      <c r="B1496" s="130" t="s">
        <v>910</v>
      </c>
      <c r="C1496" s="130">
        <v>1.0</v>
      </c>
      <c r="D1496" s="71">
        <v>27.759764999999998</v>
      </c>
      <c r="F1496" s="130" t="s">
        <v>561</v>
      </c>
      <c r="G1496" s="169" t="s">
        <v>137</v>
      </c>
      <c r="H1496" s="130">
        <f t="shared" si="1"/>
        <v>30.5357415</v>
      </c>
    </row>
    <row r="1497" ht="15.75" customHeight="1">
      <c r="A1497" s="130" t="s">
        <v>2564</v>
      </c>
      <c r="B1497" s="130" t="s">
        <v>910</v>
      </c>
      <c r="C1497" s="130">
        <v>1.0</v>
      </c>
      <c r="D1497" s="71">
        <v>27.759764999999998</v>
      </c>
      <c r="F1497" s="130" t="s">
        <v>561</v>
      </c>
      <c r="G1497" s="169" t="s">
        <v>137</v>
      </c>
      <c r="H1497" s="130">
        <f t="shared" si="1"/>
        <v>30.5357415</v>
      </c>
    </row>
    <row r="1498" ht="15.75" customHeight="1">
      <c r="A1498" s="130" t="s">
        <v>2565</v>
      </c>
      <c r="B1498" s="130" t="s">
        <v>1249</v>
      </c>
      <c r="C1498" s="130">
        <v>1.0</v>
      </c>
      <c r="D1498" s="71">
        <v>27.759764999999998</v>
      </c>
      <c r="F1498" s="130" t="s">
        <v>561</v>
      </c>
      <c r="G1498" s="169" t="s">
        <v>137</v>
      </c>
      <c r="H1498" s="130">
        <f t="shared" si="1"/>
        <v>30.5357415</v>
      </c>
    </row>
    <row r="1499" ht="15.75" customHeight="1">
      <c r="A1499" s="130" t="s">
        <v>2566</v>
      </c>
      <c r="B1499" s="130" t="s">
        <v>2567</v>
      </c>
      <c r="C1499" s="130">
        <v>1.0</v>
      </c>
      <c r="D1499" s="71">
        <v>27.759764999999998</v>
      </c>
      <c r="F1499" s="130" t="s">
        <v>561</v>
      </c>
      <c r="G1499" s="169" t="s">
        <v>137</v>
      </c>
      <c r="H1499" s="130">
        <f t="shared" si="1"/>
        <v>30.5357415</v>
      </c>
    </row>
    <row r="1500" ht="15.75" customHeight="1">
      <c r="A1500" s="130" t="s">
        <v>2568</v>
      </c>
      <c r="B1500" s="130" t="s">
        <v>2442</v>
      </c>
      <c r="C1500" s="130">
        <v>1.0</v>
      </c>
      <c r="D1500" s="71">
        <v>27.759764999999998</v>
      </c>
      <c r="F1500" s="130" t="s">
        <v>561</v>
      </c>
      <c r="G1500" s="169" t="s">
        <v>137</v>
      </c>
      <c r="H1500" s="130">
        <f t="shared" si="1"/>
        <v>30.5357415</v>
      </c>
    </row>
    <row r="1501" ht="15.75" customHeight="1">
      <c r="A1501" s="130" t="s">
        <v>2569</v>
      </c>
      <c r="B1501" s="130" t="s">
        <v>2159</v>
      </c>
      <c r="C1501" s="130">
        <v>1.0</v>
      </c>
      <c r="D1501" s="71">
        <v>27.759764999999998</v>
      </c>
      <c r="F1501" s="130" t="s">
        <v>561</v>
      </c>
      <c r="G1501" s="169" t="s">
        <v>137</v>
      </c>
      <c r="H1501" s="130">
        <f t="shared" si="1"/>
        <v>30.5357415</v>
      </c>
    </row>
    <row r="1502" ht="15.75" customHeight="1">
      <c r="A1502" s="130" t="s">
        <v>2570</v>
      </c>
      <c r="B1502" s="130" t="s">
        <v>1790</v>
      </c>
      <c r="C1502" s="130">
        <v>1.0</v>
      </c>
      <c r="D1502" s="71">
        <v>27.759764999999998</v>
      </c>
      <c r="F1502" s="130" t="s">
        <v>561</v>
      </c>
      <c r="G1502" s="169" t="s">
        <v>137</v>
      </c>
      <c r="H1502" s="130">
        <f t="shared" si="1"/>
        <v>30.5357415</v>
      </c>
    </row>
    <row r="1503" ht="15.75" customHeight="1">
      <c r="A1503" s="130" t="s">
        <v>2571</v>
      </c>
      <c r="B1503" s="130" t="s">
        <v>2572</v>
      </c>
      <c r="C1503" s="130">
        <v>1.0</v>
      </c>
      <c r="D1503" s="71">
        <v>27.759764999999998</v>
      </c>
      <c r="F1503" s="130" t="s">
        <v>561</v>
      </c>
      <c r="G1503" s="169" t="s">
        <v>137</v>
      </c>
      <c r="H1503" s="130">
        <f t="shared" si="1"/>
        <v>30.5357415</v>
      </c>
    </row>
    <row r="1504" ht="15.75" customHeight="1">
      <c r="A1504" s="130" t="s">
        <v>2573</v>
      </c>
      <c r="B1504" s="130" t="s">
        <v>2567</v>
      </c>
      <c r="C1504" s="130">
        <v>1.0</v>
      </c>
      <c r="D1504" s="71">
        <v>55.79343</v>
      </c>
      <c r="F1504" s="130" t="s">
        <v>561</v>
      </c>
      <c r="G1504" s="169" t="s">
        <v>137</v>
      </c>
      <c r="H1504" s="130">
        <f t="shared" si="1"/>
        <v>61.372773</v>
      </c>
    </row>
    <row r="1505" ht="15.75" customHeight="1">
      <c r="A1505" s="130" t="s">
        <v>2574</v>
      </c>
      <c r="B1505" s="130" t="s">
        <v>2442</v>
      </c>
      <c r="C1505" s="130">
        <v>1.0</v>
      </c>
      <c r="D1505" s="71">
        <v>55.79343</v>
      </c>
      <c r="F1505" s="130" t="s">
        <v>561</v>
      </c>
      <c r="G1505" s="169" t="s">
        <v>137</v>
      </c>
      <c r="H1505" s="130">
        <f t="shared" si="1"/>
        <v>61.372773</v>
      </c>
    </row>
    <row r="1506" ht="15.75" customHeight="1">
      <c r="A1506" s="130" t="s">
        <v>2575</v>
      </c>
      <c r="B1506" s="130" t="s">
        <v>2572</v>
      </c>
      <c r="C1506" s="130">
        <v>1.0</v>
      </c>
      <c r="D1506" s="71">
        <v>55.79343</v>
      </c>
      <c r="F1506" s="130" t="s">
        <v>561</v>
      </c>
      <c r="G1506" s="169" t="s">
        <v>137</v>
      </c>
      <c r="H1506" s="130">
        <f t="shared" si="1"/>
        <v>61.372773</v>
      </c>
    </row>
    <row r="1507" ht="15.75" customHeight="1">
      <c r="A1507" s="130" t="s">
        <v>2576</v>
      </c>
      <c r="B1507" s="130" t="s">
        <v>2567</v>
      </c>
      <c r="C1507" s="130">
        <v>1.0</v>
      </c>
      <c r="D1507" s="71">
        <v>43.824</v>
      </c>
      <c r="F1507" s="130" t="s">
        <v>561</v>
      </c>
      <c r="G1507" s="169" t="s">
        <v>137</v>
      </c>
      <c r="H1507" s="130">
        <f t="shared" si="1"/>
        <v>48.2064</v>
      </c>
    </row>
    <row r="1508" ht="15.75" customHeight="1">
      <c r="A1508" s="130" t="s">
        <v>2577</v>
      </c>
      <c r="B1508" s="130" t="s">
        <v>2161</v>
      </c>
      <c r="C1508" s="130">
        <v>1.0</v>
      </c>
      <c r="D1508" s="71">
        <v>43.824</v>
      </c>
      <c r="F1508" s="130" t="s">
        <v>561</v>
      </c>
      <c r="G1508" s="169" t="s">
        <v>137</v>
      </c>
      <c r="H1508" s="130">
        <f t="shared" si="1"/>
        <v>48.2064</v>
      </c>
    </row>
    <row r="1509" ht="15.75" customHeight="1">
      <c r="A1509" s="130" t="s">
        <v>2578</v>
      </c>
      <c r="B1509" s="130" t="s">
        <v>2179</v>
      </c>
      <c r="C1509" s="130">
        <v>1.0</v>
      </c>
      <c r="D1509" s="71">
        <v>43.824</v>
      </c>
      <c r="F1509" s="130" t="s">
        <v>561</v>
      </c>
      <c r="G1509" s="169" t="s">
        <v>137</v>
      </c>
      <c r="H1509" s="130">
        <f t="shared" si="1"/>
        <v>48.2064</v>
      </c>
    </row>
    <row r="1510" ht="15.75" customHeight="1">
      <c r="A1510" s="130" t="s">
        <v>2579</v>
      </c>
      <c r="B1510" s="130" t="s">
        <v>2442</v>
      </c>
      <c r="C1510" s="130">
        <v>1.0</v>
      </c>
      <c r="D1510" s="71">
        <v>43.824</v>
      </c>
      <c r="F1510" s="130" t="s">
        <v>561</v>
      </c>
      <c r="G1510" s="169" t="s">
        <v>137</v>
      </c>
      <c r="H1510" s="130">
        <f t="shared" si="1"/>
        <v>48.2064</v>
      </c>
    </row>
    <row r="1511" ht="15.75" customHeight="1">
      <c r="A1511" s="130" t="s">
        <v>2580</v>
      </c>
      <c r="B1511" s="130" t="s">
        <v>2159</v>
      </c>
      <c r="C1511" s="130">
        <v>1.0</v>
      </c>
      <c r="D1511" s="71">
        <v>43.824</v>
      </c>
      <c r="F1511" s="130" t="s">
        <v>561</v>
      </c>
      <c r="G1511" s="169" t="s">
        <v>137</v>
      </c>
      <c r="H1511" s="130">
        <f t="shared" si="1"/>
        <v>48.2064</v>
      </c>
    </row>
    <row r="1512" ht="15.75" customHeight="1">
      <c r="A1512" s="130" t="s">
        <v>2581</v>
      </c>
      <c r="B1512" s="130" t="s">
        <v>2173</v>
      </c>
      <c r="C1512" s="130">
        <v>1.0</v>
      </c>
      <c r="D1512" s="71">
        <v>43.824</v>
      </c>
      <c r="F1512" s="130" t="s">
        <v>561</v>
      </c>
      <c r="G1512" s="169" t="s">
        <v>137</v>
      </c>
      <c r="H1512" s="130">
        <f t="shared" si="1"/>
        <v>48.2064</v>
      </c>
    </row>
    <row r="1513" ht="15.75" customHeight="1">
      <c r="A1513" s="130" t="s">
        <v>2582</v>
      </c>
      <c r="B1513" s="130" t="s">
        <v>2177</v>
      </c>
      <c r="C1513" s="130">
        <v>1.0</v>
      </c>
      <c r="D1513" s="71">
        <v>43.824</v>
      </c>
      <c r="F1513" s="130" t="s">
        <v>561</v>
      </c>
      <c r="G1513" s="169" t="s">
        <v>137</v>
      </c>
      <c r="H1513" s="130">
        <f t="shared" si="1"/>
        <v>48.2064</v>
      </c>
    </row>
    <row r="1514" ht="15.75" customHeight="1">
      <c r="A1514" s="130" t="s">
        <v>2583</v>
      </c>
      <c r="B1514" s="130" t="s">
        <v>2572</v>
      </c>
      <c r="C1514" s="130">
        <v>1.0</v>
      </c>
      <c r="D1514" s="71">
        <v>43.824</v>
      </c>
      <c r="F1514" s="130" t="s">
        <v>561</v>
      </c>
      <c r="G1514" s="169" t="s">
        <v>137</v>
      </c>
      <c r="H1514" s="130">
        <f t="shared" si="1"/>
        <v>48.2064</v>
      </c>
    </row>
    <row r="1515" ht="15.75" customHeight="1">
      <c r="A1515" s="130" t="s">
        <v>2584</v>
      </c>
      <c r="B1515" s="130" t="s">
        <v>2567</v>
      </c>
      <c r="C1515" s="130">
        <v>1.0</v>
      </c>
      <c r="D1515" s="71">
        <v>87.497355</v>
      </c>
      <c r="F1515" s="130" t="s">
        <v>561</v>
      </c>
      <c r="G1515" s="169" t="s">
        <v>137</v>
      </c>
      <c r="H1515" s="130">
        <f t="shared" si="1"/>
        <v>96.2470905</v>
      </c>
    </row>
    <row r="1516" ht="15.75" customHeight="1">
      <c r="A1516" s="130" t="s">
        <v>2585</v>
      </c>
      <c r="B1516" s="130" t="s">
        <v>2173</v>
      </c>
      <c r="C1516" s="130">
        <v>1.0</v>
      </c>
      <c r="D1516" s="71">
        <v>87.497355</v>
      </c>
      <c r="F1516" s="130" t="s">
        <v>561</v>
      </c>
      <c r="G1516" s="169" t="s">
        <v>137</v>
      </c>
      <c r="H1516" s="130">
        <f t="shared" si="1"/>
        <v>96.2470905</v>
      </c>
    </row>
    <row r="1517" ht="15.75" customHeight="1">
      <c r="A1517" s="130" t="s">
        <v>2586</v>
      </c>
      <c r="B1517" s="130" t="s">
        <v>2587</v>
      </c>
      <c r="C1517" s="130">
        <v>1.0</v>
      </c>
      <c r="D1517" s="71">
        <v>49.260915</v>
      </c>
      <c r="F1517" s="130" t="s">
        <v>561</v>
      </c>
      <c r="G1517" s="169" t="s">
        <v>137</v>
      </c>
      <c r="H1517" s="130">
        <f t="shared" si="1"/>
        <v>54.1870065</v>
      </c>
    </row>
    <row r="1518" ht="15.75" customHeight="1">
      <c r="A1518" s="130" t="s">
        <v>2588</v>
      </c>
      <c r="B1518" s="130" t="s">
        <v>1278</v>
      </c>
      <c r="C1518" s="130">
        <v>1.0</v>
      </c>
      <c r="D1518" s="71">
        <v>20.282295</v>
      </c>
      <c r="F1518" s="130" t="s">
        <v>561</v>
      </c>
      <c r="G1518" s="169" t="s">
        <v>137</v>
      </c>
      <c r="H1518" s="130">
        <f t="shared" si="1"/>
        <v>22.3105245</v>
      </c>
    </row>
    <row r="1519" ht="15.75" customHeight="1">
      <c r="A1519" s="130" t="s">
        <v>2589</v>
      </c>
      <c r="B1519" s="130" t="s">
        <v>912</v>
      </c>
      <c r="C1519" s="130">
        <v>1.0</v>
      </c>
      <c r="D1519" s="71">
        <v>20.282295</v>
      </c>
      <c r="F1519" s="130" t="s">
        <v>561</v>
      </c>
      <c r="G1519" s="169" t="s">
        <v>137</v>
      </c>
      <c r="H1519" s="130">
        <f t="shared" si="1"/>
        <v>22.3105245</v>
      </c>
    </row>
    <row r="1520" ht="15.75" customHeight="1">
      <c r="A1520" s="130" t="s">
        <v>2590</v>
      </c>
      <c r="B1520" s="130" t="s">
        <v>1282</v>
      </c>
      <c r="C1520" s="130">
        <v>1.0</v>
      </c>
      <c r="D1520" s="71">
        <v>41.249340000000004</v>
      </c>
      <c r="F1520" s="130" t="s">
        <v>561</v>
      </c>
      <c r="G1520" s="169" t="s">
        <v>137</v>
      </c>
      <c r="H1520" s="130">
        <f t="shared" si="1"/>
        <v>45.374274</v>
      </c>
    </row>
    <row r="1521" ht="15.75" customHeight="1">
      <c r="A1521" s="130" t="s">
        <v>2591</v>
      </c>
      <c r="B1521" s="130" t="s">
        <v>2592</v>
      </c>
      <c r="C1521" s="130">
        <v>1.0</v>
      </c>
      <c r="D1521" s="71">
        <v>41.249340000000004</v>
      </c>
      <c r="F1521" s="130" t="s">
        <v>561</v>
      </c>
      <c r="G1521" s="169" t="s">
        <v>137</v>
      </c>
      <c r="H1521" s="130">
        <f t="shared" si="1"/>
        <v>45.374274</v>
      </c>
    </row>
    <row r="1522" ht="15.75" customHeight="1">
      <c r="A1522" s="130" t="s">
        <v>2593</v>
      </c>
      <c r="B1522" s="130" t="s">
        <v>2594</v>
      </c>
      <c r="C1522" s="130">
        <v>1.0</v>
      </c>
      <c r="D1522" s="71">
        <v>41.249340000000004</v>
      </c>
      <c r="F1522" s="130" t="s">
        <v>561</v>
      </c>
      <c r="G1522" s="169" t="s">
        <v>137</v>
      </c>
      <c r="H1522" s="130">
        <f t="shared" si="1"/>
        <v>45.374274</v>
      </c>
    </row>
    <row r="1523" ht="15.75" customHeight="1">
      <c r="A1523" s="130" t="s">
        <v>2595</v>
      </c>
      <c r="B1523" s="130" t="s">
        <v>2596</v>
      </c>
      <c r="C1523" s="130">
        <v>1.0</v>
      </c>
      <c r="D1523" s="71">
        <v>41.249340000000004</v>
      </c>
      <c r="F1523" s="130" t="s">
        <v>561</v>
      </c>
      <c r="G1523" s="169" t="s">
        <v>137</v>
      </c>
      <c r="H1523" s="130">
        <f t="shared" si="1"/>
        <v>45.374274</v>
      </c>
    </row>
    <row r="1524" ht="15.75" customHeight="1">
      <c r="A1524" s="130" t="s">
        <v>2597</v>
      </c>
      <c r="B1524" s="130" t="s">
        <v>1651</v>
      </c>
      <c r="C1524" s="130">
        <v>1.0</v>
      </c>
      <c r="D1524" s="71">
        <v>41.249340000000004</v>
      </c>
      <c r="F1524" s="130" t="s">
        <v>561</v>
      </c>
      <c r="G1524" s="169" t="s">
        <v>137</v>
      </c>
      <c r="H1524" s="130">
        <f t="shared" si="1"/>
        <v>45.374274</v>
      </c>
    </row>
    <row r="1525" ht="15.75" customHeight="1">
      <c r="A1525" s="130" t="s">
        <v>2598</v>
      </c>
      <c r="B1525" s="130" t="s">
        <v>1544</v>
      </c>
      <c r="C1525" s="130">
        <v>1.0</v>
      </c>
      <c r="D1525" s="71">
        <v>41.249340000000004</v>
      </c>
      <c r="F1525" s="130" t="s">
        <v>561</v>
      </c>
      <c r="G1525" s="169" t="s">
        <v>137</v>
      </c>
      <c r="H1525" s="130">
        <f t="shared" si="1"/>
        <v>45.374274</v>
      </c>
    </row>
    <row r="1526" ht="15.75" customHeight="1">
      <c r="A1526" s="130" t="s">
        <v>2599</v>
      </c>
      <c r="B1526" s="130" t="s">
        <v>1780</v>
      </c>
      <c r="C1526" s="130">
        <v>1.0</v>
      </c>
      <c r="D1526" s="71">
        <v>41.249340000000004</v>
      </c>
      <c r="F1526" s="130" t="s">
        <v>561</v>
      </c>
      <c r="G1526" s="169" t="s">
        <v>137</v>
      </c>
      <c r="H1526" s="130">
        <f t="shared" si="1"/>
        <v>45.374274</v>
      </c>
    </row>
    <row r="1527" ht="15.75" customHeight="1">
      <c r="A1527" s="130" t="s">
        <v>2600</v>
      </c>
      <c r="B1527" s="130" t="s">
        <v>1738</v>
      </c>
      <c r="C1527" s="130">
        <v>1.0</v>
      </c>
      <c r="D1527" s="71">
        <v>41.249340000000004</v>
      </c>
      <c r="F1527" s="130" t="s">
        <v>561</v>
      </c>
      <c r="G1527" s="169" t="s">
        <v>137</v>
      </c>
      <c r="H1527" s="130">
        <f t="shared" si="1"/>
        <v>45.374274</v>
      </c>
    </row>
    <row r="1528" ht="15.75" customHeight="1">
      <c r="A1528" s="130" t="s">
        <v>2601</v>
      </c>
      <c r="B1528" s="130" t="s">
        <v>1513</v>
      </c>
      <c r="C1528" s="130">
        <v>1.0</v>
      </c>
      <c r="D1528" s="71">
        <v>41.249340000000004</v>
      </c>
      <c r="F1528" s="130" t="s">
        <v>561</v>
      </c>
      <c r="G1528" s="169" t="s">
        <v>137</v>
      </c>
      <c r="H1528" s="130">
        <f t="shared" si="1"/>
        <v>45.374274</v>
      </c>
    </row>
    <row r="1529" ht="15.75" customHeight="1">
      <c r="A1529" s="130" t="s">
        <v>2602</v>
      </c>
      <c r="B1529" s="130" t="s">
        <v>2603</v>
      </c>
      <c r="C1529" s="130">
        <v>1.0</v>
      </c>
      <c r="D1529" s="71">
        <v>41.249340000000004</v>
      </c>
      <c r="F1529" s="130" t="s">
        <v>561</v>
      </c>
      <c r="G1529" s="169" t="s">
        <v>137</v>
      </c>
      <c r="H1529" s="130">
        <f t="shared" si="1"/>
        <v>45.374274</v>
      </c>
    </row>
    <row r="1530" ht="15.75" customHeight="1">
      <c r="A1530" s="130" t="s">
        <v>2604</v>
      </c>
      <c r="B1530" s="130" t="s">
        <v>1513</v>
      </c>
      <c r="C1530" s="130">
        <v>1.0</v>
      </c>
      <c r="D1530" s="71">
        <v>94.35855000000001</v>
      </c>
      <c r="F1530" s="130" t="s">
        <v>561</v>
      </c>
      <c r="G1530" s="169" t="s">
        <v>137</v>
      </c>
      <c r="H1530" s="130">
        <f t="shared" si="1"/>
        <v>103.794405</v>
      </c>
    </row>
    <row r="1531" ht="15.75" customHeight="1">
      <c r="A1531" s="130" t="s">
        <v>2605</v>
      </c>
      <c r="B1531" s="130" t="s">
        <v>2603</v>
      </c>
      <c r="C1531" s="130">
        <v>1.0</v>
      </c>
      <c r="D1531" s="71">
        <v>77.29458</v>
      </c>
      <c r="F1531" s="130" t="s">
        <v>561</v>
      </c>
      <c r="G1531" s="169" t="s">
        <v>137</v>
      </c>
      <c r="H1531" s="130">
        <f t="shared" si="1"/>
        <v>85.024038</v>
      </c>
    </row>
    <row r="1532" ht="15.75" customHeight="1">
      <c r="A1532" s="130" t="s">
        <v>2606</v>
      </c>
      <c r="B1532" s="130" t="s">
        <v>1278</v>
      </c>
      <c r="C1532" s="130">
        <v>1.0</v>
      </c>
      <c r="D1532" s="71">
        <v>15.94098</v>
      </c>
      <c r="F1532" s="130" t="s">
        <v>561</v>
      </c>
      <c r="G1532" s="169" t="s">
        <v>137</v>
      </c>
      <c r="H1532" s="130">
        <f t="shared" si="1"/>
        <v>17.535078</v>
      </c>
    </row>
    <row r="1533" ht="15.75" customHeight="1">
      <c r="A1533" s="130" t="s">
        <v>2607</v>
      </c>
      <c r="B1533" s="130" t="s">
        <v>2608</v>
      </c>
      <c r="C1533" s="130">
        <v>1.0</v>
      </c>
      <c r="D1533" s="71">
        <v>49.343085</v>
      </c>
      <c r="F1533" s="130" t="s">
        <v>561</v>
      </c>
      <c r="G1533" s="169" t="s">
        <v>137</v>
      </c>
      <c r="H1533" s="130">
        <f t="shared" si="1"/>
        <v>54.2773935</v>
      </c>
    </row>
    <row r="1534" ht="15.75" customHeight="1">
      <c r="A1534" s="130" t="s">
        <v>2609</v>
      </c>
      <c r="B1534" s="130" t="s">
        <v>2610</v>
      </c>
      <c r="C1534" s="130">
        <v>1.0</v>
      </c>
      <c r="D1534" s="71">
        <v>49.343085</v>
      </c>
      <c r="F1534" s="130" t="s">
        <v>561</v>
      </c>
      <c r="G1534" s="169" t="s">
        <v>137</v>
      </c>
      <c r="H1534" s="130">
        <f t="shared" si="1"/>
        <v>54.2773935</v>
      </c>
    </row>
    <row r="1535" ht="15.75" customHeight="1">
      <c r="A1535" s="130" t="s">
        <v>2611</v>
      </c>
      <c r="B1535" s="130" t="s">
        <v>2612</v>
      </c>
      <c r="C1535" s="130">
        <v>1.0</v>
      </c>
      <c r="D1535" s="71">
        <v>49.343085</v>
      </c>
      <c r="F1535" s="130" t="s">
        <v>561</v>
      </c>
      <c r="G1535" s="169" t="s">
        <v>137</v>
      </c>
      <c r="H1535" s="130">
        <f t="shared" si="1"/>
        <v>54.2773935</v>
      </c>
    </row>
    <row r="1536" ht="15.75" customHeight="1">
      <c r="A1536" s="130" t="s">
        <v>2613</v>
      </c>
      <c r="B1536" s="130" t="s">
        <v>1278</v>
      </c>
      <c r="C1536" s="130">
        <v>1.0</v>
      </c>
      <c r="D1536" s="71">
        <v>27.69129</v>
      </c>
      <c r="F1536" s="130" t="s">
        <v>561</v>
      </c>
      <c r="G1536" s="169" t="s">
        <v>137</v>
      </c>
      <c r="H1536" s="130">
        <f t="shared" si="1"/>
        <v>30.460419</v>
      </c>
    </row>
    <row r="1537" ht="15.75" customHeight="1">
      <c r="A1537" s="130" t="s">
        <v>2614</v>
      </c>
      <c r="B1537" s="130" t="s">
        <v>2615</v>
      </c>
      <c r="C1537" s="130">
        <v>1.0</v>
      </c>
      <c r="D1537" s="71">
        <v>49.343085</v>
      </c>
      <c r="F1537" s="130" t="s">
        <v>561</v>
      </c>
      <c r="G1537" s="169" t="s">
        <v>137</v>
      </c>
      <c r="H1537" s="130">
        <f t="shared" si="1"/>
        <v>54.2773935</v>
      </c>
    </row>
    <row r="1538" ht="15.75" customHeight="1">
      <c r="A1538" s="130" t="s">
        <v>2616</v>
      </c>
      <c r="B1538" s="130" t="s">
        <v>2617</v>
      </c>
      <c r="C1538" s="130">
        <v>1.0</v>
      </c>
      <c r="D1538" s="71">
        <v>49.343085</v>
      </c>
      <c r="F1538" s="130" t="s">
        <v>561</v>
      </c>
      <c r="G1538" s="169" t="s">
        <v>137</v>
      </c>
      <c r="H1538" s="130">
        <f t="shared" si="1"/>
        <v>54.2773935</v>
      </c>
    </row>
    <row r="1539" ht="15.75" customHeight="1">
      <c r="A1539" s="130" t="s">
        <v>2618</v>
      </c>
      <c r="B1539" s="130" t="s">
        <v>2619</v>
      </c>
      <c r="C1539" s="130">
        <v>1.0</v>
      </c>
      <c r="D1539" s="71">
        <v>49.343085</v>
      </c>
      <c r="F1539" s="130" t="s">
        <v>561</v>
      </c>
      <c r="G1539" s="169" t="s">
        <v>137</v>
      </c>
      <c r="H1539" s="130">
        <f t="shared" si="1"/>
        <v>54.2773935</v>
      </c>
    </row>
    <row r="1540" ht="15.75" customHeight="1">
      <c r="A1540" s="130" t="s">
        <v>2620</v>
      </c>
      <c r="B1540" s="130" t="s">
        <v>2621</v>
      </c>
      <c r="C1540" s="130">
        <v>1.0</v>
      </c>
      <c r="D1540" s="71">
        <v>49.343085</v>
      </c>
      <c r="F1540" s="130" t="s">
        <v>561</v>
      </c>
      <c r="G1540" s="169" t="s">
        <v>137</v>
      </c>
      <c r="H1540" s="130">
        <f t="shared" si="1"/>
        <v>54.2773935</v>
      </c>
    </row>
    <row r="1541" ht="15.75" customHeight="1">
      <c r="A1541" s="130" t="s">
        <v>2622</v>
      </c>
      <c r="B1541" s="130" t="s">
        <v>2615</v>
      </c>
      <c r="C1541" s="130">
        <v>1.0</v>
      </c>
      <c r="D1541" s="71">
        <v>112.40856</v>
      </c>
      <c r="F1541" s="130" t="s">
        <v>561</v>
      </c>
      <c r="G1541" s="169" t="s">
        <v>137</v>
      </c>
      <c r="H1541" s="130">
        <f t="shared" si="1"/>
        <v>123.649416</v>
      </c>
    </row>
    <row r="1542" ht="15.75" customHeight="1">
      <c r="A1542" s="130" t="s">
        <v>2623</v>
      </c>
      <c r="B1542" s="130" t="s">
        <v>1278</v>
      </c>
      <c r="C1542" s="130">
        <v>1.0</v>
      </c>
      <c r="D1542" s="71">
        <v>38.97597</v>
      </c>
      <c r="F1542" s="130" t="s">
        <v>561</v>
      </c>
      <c r="G1542" s="169" t="s">
        <v>137</v>
      </c>
      <c r="H1542" s="130">
        <f t="shared" si="1"/>
        <v>42.873567</v>
      </c>
    </row>
    <row r="1543" ht="15.75" customHeight="1">
      <c r="A1543" s="130" t="s">
        <v>2624</v>
      </c>
      <c r="B1543" s="130" t="s">
        <v>1280</v>
      </c>
      <c r="C1543" s="130">
        <v>1.0</v>
      </c>
      <c r="D1543" s="71">
        <v>38.97597</v>
      </c>
      <c r="F1543" s="130" t="s">
        <v>561</v>
      </c>
      <c r="G1543" s="169" t="s">
        <v>137</v>
      </c>
      <c r="H1543" s="130">
        <f t="shared" si="1"/>
        <v>42.873567</v>
      </c>
    </row>
    <row r="1544" ht="15.75" customHeight="1">
      <c r="A1544" s="130" t="s">
        <v>2625</v>
      </c>
      <c r="B1544" s="130" t="s">
        <v>2626</v>
      </c>
      <c r="C1544" s="130">
        <v>1.0</v>
      </c>
      <c r="D1544" s="71">
        <v>38.97597</v>
      </c>
      <c r="F1544" s="130" t="s">
        <v>561</v>
      </c>
      <c r="G1544" s="169" t="s">
        <v>137</v>
      </c>
      <c r="H1544" s="130">
        <f t="shared" si="1"/>
        <v>42.873567</v>
      </c>
    </row>
    <row r="1545" ht="15.75" customHeight="1">
      <c r="A1545" s="130" t="s">
        <v>2627</v>
      </c>
      <c r="B1545" s="130" t="s">
        <v>912</v>
      </c>
      <c r="C1545" s="130">
        <v>1.0</v>
      </c>
      <c r="D1545" s="71">
        <v>38.97597</v>
      </c>
      <c r="F1545" s="130" t="s">
        <v>561</v>
      </c>
      <c r="G1545" s="169" t="s">
        <v>137</v>
      </c>
      <c r="H1545" s="130">
        <f t="shared" si="1"/>
        <v>42.873567</v>
      </c>
    </row>
    <row r="1546" ht="15.75" customHeight="1">
      <c r="A1546" s="130" t="s">
        <v>2628</v>
      </c>
      <c r="B1546" s="130" t="s">
        <v>2629</v>
      </c>
      <c r="C1546" s="130">
        <v>1.0</v>
      </c>
      <c r="D1546" s="71">
        <v>38.97597</v>
      </c>
      <c r="F1546" s="130" t="s">
        <v>561</v>
      </c>
      <c r="G1546" s="169" t="s">
        <v>137</v>
      </c>
      <c r="H1546" s="130">
        <f t="shared" si="1"/>
        <v>42.873567</v>
      </c>
    </row>
    <row r="1547" ht="15.75" customHeight="1">
      <c r="A1547" s="130" t="s">
        <v>2630</v>
      </c>
      <c r="B1547" s="130" t="s">
        <v>2631</v>
      </c>
      <c r="C1547" s="130">
        <v>1.0</v>
      </c>
      <c r="D1547" s="71">
        <v>38.97597</v>
      </c>
      <c r="F1547" s="130" t="s">
        <v>561</v>
      </c>
      <c r="G1547" s="169" t="s">
        <v>137</v>
      </c>
      <c r="H1547" s="130">
        <f t="shared" si="1"/>
        <v>42.873567</v>
      </c>
    </row>
    <row r="1548" ht="15.75" customHeight="1">
      <c r="A1548" s="130" t="s">
        <v>2632</v>
      </c>
      <c r="B1548" s="130" t="s">
        <v>2633</v>
      </c>
      <c r="C1548" s="130">
        <v>1.0</v>
      </c>
      <c r="D1548" s="71">
        <v>34.21011</v>
      </c>
      <c r="F1548" s="130" t="s">
        <v>561</v>
      </c>
      <c r="G1548" s="169" t="s">
        <v>137</v>
      </c>
      <c r="H1548" s="130">
        <f t="shared" si="1"/>
        <v>37.631121</v>
      </c>
    </row>
    <row r="1549" ht="15.75" customHeight="1">
      <c r="A1549" s="130" t="s">
        <v>2634</v>
      </c>
      <c r="B1549" s="130" t="s">
        <v>2635</v>
      </c>
      <c r="C1549" s="130">
        <v>1.0</v>
      </c>
      <c r="D1549" s="71">
        <v>34.21011</v>
      </c>
      <c r="F1549" s="130" t="s">
        <v>561</v>
      </c>
      <c r="G1549" s="169" t="s">
        <v>137</v>
      </c>
      <c r="H1549" s="130">
        <f t="shared" si="1"/>
        <v>37.631121</v>
      </c>
    </row>
    <row r="1550" ht="15.75" customHeight="1">
      <c r="A1550" s="130" t="s">
        <v>2636</v>
      </c>
      <c r="B1550" s="130" t="s">
        <v>2637</v>
      </c>
      <c r="C1550" s="130">
        <v>1.0</v>
      </c>
      <c r="D1550" s="71">
        <v>34.21011</v>
      </c>
      <c r="F1550" s="130" t="s">
        <v>561</v>
      </c>
      <c r="G1550" s="169" t="s">
        <v>137</v>
      </c>
      <c r="H1550" s="130">
        <f t="shared" si="1"/>
        <v>37.631121</v>
      </c>
    </row>
    <row r="1551" ht="15.75" customHeight="1">
      <c r="A1551" s="130" t="s">
        <v>2638</v>
      </c>
      <c r="B1551" s="130" t="s">
        <v>2639</v>
      </c>
      <c r="C1551" s="130">
        <v>1.0</v>
      </c>
      <c r="D1551" s="71">
        <v>34.21011</v>
      </c>
      <c r="F1551" s="130" t="s">
        <v>561</v>
      </c>
      <c r="G1551" s="169" t="s">
        <v>137</v>
      </c>
      <c r="H1551" s="130">
        <f t="shared" si="1"/>
        <v>37.631121</v>
      </c>
    </row>
    <row r="1552" ht="15.75" customHeight="1">
      <c r="A1552" s="130" t="s">
        <v>2640</v>
      </c>
      <c r="B1552" s="130" t="s">
        <v>2641</v>
      </c>
      <c r="C1552" s="130">
        <v>1.0</v>
      </c>
      <c r="D1552" s="71">
        <v>34.21011</v>
      </c>
      <c r="F1552" s="130" t="s">
        <v>561</v>
      </c>
      <c r="G1552" s="169" t="s">
        <v>137</v>
      </c>
      <c r="H1552" s="130">
        <f t="shared" si="1"/>
        <v>37.631121</v>
      </c>
    </row>
    <row r="1553" ht="15.75" customHeight="1">
      <c r="A1553" s="130" t="s">
        <v>2642</v>
      </c>
      <c r="B1553" s="130" t="s">
        <v>2643</v>
      </c>
      <c r="C1553" s="130">
        <v>1.0</v>
      </c>
      <c r="D1553" s="71">
        <v>34.21011</v>
      </c>
      <c r="F1553" s="130" t="s">
        <v>561</v>
      </c>
      <c r="G1553" s="169" t="s">
        <v>137</v>
      </c>
      <c r="H1553" s="130">
        <f t="shared" si="1"/>
        <v>37.631121</v>
      </c>
    </row>
    <row r="1554" ht="15.75" customHeight="1">
      <c r="A1554" s="130" t="s">
        <v>2644</v>
      </c>
      <c r="B1554" s="130" t="s">
        <v>2645</v>
      </c>
      <c r="C1554" s="130">
        <v>1.0</v>
      </c>
      <c r="D1554" s="71">
        <v>34.21011</v>
      </c>
      <c r="F1554" s="130" t="s">
        <v>561</v>
      </c>
      <c r="G1554" s="169" t="s">
        <v>137</v>
      </c>
      <c r="H1554" s="130">
        <f t="shared" si="1"/>
        <v>37.631121</v>
      </c>
    </row>
    <row r="1555" ht="15.75" customHeight="1">
      <c r="A1555" s="130" t="s">
        <v>2646</v>
      </c>
      <c r="B1555" s="130" t="s">
        <v>2647</v>
      </c>
      <c r="C1555" s="130">
        <v>1.0</v>
      </c>
      <c r="D1555" s="71">
        <v>34.21011</v>
      </c>
      <c r="F1555" s="130" t="s">
        <v>561</v>
      </c>
      <c r="G1555" s="169" t="s">
        <v>137</v>
      </c>
      <c r="H1555" s="130">
        <f t="shared" si="1"/>
        <v>37.631121</v>
      </c>
    </row>
    <row r="1556" ht="15.75" customHeight="1">
      <c r="A1556" s="130" t="s">
        <v>2648</v>
      </c>
      <c r="B1556" s="130" t="s">
        <v>2649</v>
      </c>
      <c r="C1556" s="130">
        <v>1.0</v>
      </c>
      <c r="D1556" s="71">
        <v>34.21011</v>
      </c>
      <c r="F1556" s="130" t="s">
        <v>561</v>
      </c>
      <c r="G1556" s="169" t="s">
        <v>137</v>
      </c>
      <c r="H1556" s="130">
        <f t="shared" si="1"/>
        <v>37.631121</v>
      </c>
    </row>
    <row r="1557" ht="15.75" customHeight="1">
      <c r="A1557" s="130" t="s">
        <v>2650</v>
      </c>
      <c r="B1557" s="130" t="s">
        <v>2651</v>
      </c>
      <c r="C1557" s="130">
        <v>1.0</v>
      </c>
      <c r="D1557" s="71">
        <v>34.21011</v>
      </c>
      <c r="F1557" s="130" t="s">
        <v>561</v>
      </c>
      <c r="G1557" s="169" t="s">
        <v>137</v>
      </c>
      <c r="H1557" s="130">
        <f t="shared" si="1"/>
        <v>37.631121</v>
      </c>
    </row>
    <row r="1558" ht="15.75" customHeight="1">
      <c r="A1558" s="130" t="s">
        <v>2652</v>
      </c>
      <c r="B1558" s="130" t="s">
        <v>2653</v>
      </c>
      <c r="C1558" s="130">
        <v>1.0</v>
      </c>
      <c r="D1558" s="71">
        <v>34.21011</v>
      </c>
      <c r="F1558" s="130" t="s">
        <v>561</v>
      </c>
      <c r="G1558" s="169" t="s">
        <v>137</v>
      </c>
      <c r="H1558" s="130">
        <f t="shared" si="1"/>
        <v>37.631121</v>
      </c>
    </row>
    <row r="1559" ht="15.75" customHeight="1">
      <c r="A1559" s="130" t="s">
        <v>2654</v>
      </c>
      <c r="B1559" s="130" t="s">
        <v>2655</v>
      </c>
      <c r="C1559" s="130">
        <v>1.0</v>
      </c>
      <c r="D1559" s="71">
        <v>34.21011</v>
      </c>
      <c r="F1559" s="130" t="s">
        <v>561</v>
      </c>
      <c r="G1559" s="169" t="s">
        <v>137</v>
      </c>
      <c r="H1559" s="130">
        <f t="shared" si="1"/>
        <v>37.631121</v>
      </c>
    </row>
    <row r="1560" ht="15.75" customHeight="1">
      <c r="A1560" s="130" t="s">
        <v>2656</v>
      </c>
      <c r="B1560" s="130" t="s">
        <v>2657</v>
      </c>
      <c r="C1560" s="130">
        <v>1.0</v>
      </c>
      <c r="D1560" s="71">
        <v>34.21011</v>
      </c>
      <c r="F1560" s="130" t="s">
        <v>561</v>
      </c>
      <c r="G1560" s="169" t="s">
        <v>137</v>
      </c>
      <c r="H1560" s="130">
        <f t="shared" si="1"/>
        <v>37.631121</v>
      </c>
    </row>
    <row r="1561" ht="15.75" customHeight="1">
      <c r="A1561" s="130" t="s">
        <v>2658</v>
      </c>
      <c r="B1561" s="130" t="s">
        <v>2659</v>
      </c>
      <c r="C1561" s="130">
        <v>1.0</v>
      </c>
      <c r="D1561" s="71">
        <v>34.21011</v>
      </c>
      <c r="F1561" s="130" t="s">
        <v>561</v>
      </c>
      <c r="G1561" s="169" t="s">
        <v>137</v>
      </c>
      <c r="H1561" s="130">
        <f t="shared" si="1"/>
        <v>37.631121</v>
      </c>
    </row>
    <row r="1562" ht="15.75" customHeight="1">
      <c r="A1562" s="130" t="s">
        <v>2660</v>
      </c>
      <c r="B1562" s="130" t="s">
        <v>2661</v>
      </c>
      <c r="C1562" s="130">
        <v>1.0</v>
      </c>
      <c r="D1562" s="71">
        <v>34.21011</v>
      </c>
      <c r="F1562" s="130" t="s">
        <v>561</v>
      </c>
      <c r="G1562" s="169" t="s">
        <v>137</v>
      </c>
      <c r="H1562" s="130">
        <f t="shared" si="1"/>
        <v>37.631121</v>
      </c>
    </row>
    <row r="1563" ht="15.75" customHeight="1">
      <c r="A1563" s="130" t="s">
        <v>2662</v>
      </c>
      <c r="B1563" s="130" t="s">
        <v>2663</v>
      </c>
      <c r="C1563" s="130">
        <v>1.0</v>
      </c>
      <c r="D1563" s="71">
        <v>34.21011</v>
      </c>
      <c r="F1563" s="130" t="s">
        <v>561</v>
      </c>
      <c r="G1563" s="169" t="s">
        <v>137</v>
      </c>
      <c r="H1563" s="130">
        <f t="shared" si="1"/>
        <v>37.631121</v>
      </c>
    </row>
    <row r="1564" ht="15.75" customHeight="1">
      <c r="A1564" s="130" t="s">
        <v>2664</v>
      </c>
      <c r="B1564" s="130" t="s">
        <v>2665</v>
      </c>
      <c r="C1564" s="130">
        <v>1.0</v>
      </c>
      <c r="D1564" s="71">
        <v>34.21011</v>
      </c>
      <c r="F1564" s="130" t="s">
        <v>561</v>
      </c>
      <c r="G1564" s="169" t="s">
        <v>137</v>
      </c>
      <c r="H1564" s="130">
        <f t="shared" si="1"/>
        <v>37.631121</v>
      </c>
    </row>
    <row r="1565" ht="15.75" customHeight="1">
      <c r="A1565" s="130" t="s">
        <v>2666</v>
      </c>
      <c r="B1565" s="130" t="s">
        <v>2626</v>
      </c>
      <c r="C1565" s="130">
        <v>1.0</v>
      </c>
      <c r="D1565" s="71">
        <v>86.66196</v>
      </c>
      <c r="F1565" s="130" t="s">
        <v>561</v>
      </c>
      <c r="G1565" s="169" t="s">
        <v>137</v>
      </c>
      <c r="H1565" s="130">
        <f t="shared" si="1"/>
        <v>95.328156</v>
      </c>
    </row>
    <row r="1566" ht="15.75" customHeight="1">
      <c r="A1566" s="130" t="s">
        <v>2667</v>
      </c>
      <c r="B1566" s="130" t="s">
        <v>912</v>
      </c>
      <c r="C1566" s="130">
        <v>1.0</v>
      </c>
      <c r="D1566" s="71">
        <v>86.66196</v>
      </c>
      <c r="F1566" s="130" t="s">
        <v>561</v>
      </c>
      <c r="G1566" s="169" t="s">
        <v>137</v>
      </c>
      <c r="H1566" s="130">
        <f t="shared" si="1"/>
        <v>95.328156</v>
      </c>
    </row>
    <row r="1567" ht="15.75" customHeight="1">
      <c r="A1567" s="130" t="s">
        <v>2668</v>
      </c>
      <c r="B1567" s="130" t="s">
        <v>1278</v>
      </c>
      <c r="C1567" s="130">
        <v>1.0</v>
      </c>
      <c r="D1567" s="71">
        <v>86.66196</v>
      </c>
      <c r="F1567" s="130" t="s">
        <v>561</v>
      </c>
      <c r="G1567" s="169" t="s">
        <v>137</v>
      </c>
      <c r="H1567" s="130">
        <f t="shared" si="1"/>
        <v>95.328156</v>
      </c>
    </row>
    <row r="1568" ht="15.75" customHeight="1">
      <c r="A1568" s="130" t="s">
        <v>2669</v>
      </c>
      <c r="B1568" s="130" t="s">
        <v>2633</v>
      </c>
      <c r="C1568" s="130">
        <v>1.0</v>
      </c>
      <c r="D1568" s="71">
        <v>69.69385500000001</v>
      </c>
      <c r="F1568" s="130" t="s">
        <v>561</v>
      </c>
      <c r="G1568" s="169" t="s">
        <v>137</v>
      </c>
      <c r="H1568" s="130">
        <f t="shared" si="1"/>
        <v>76.6632405</v>
      </c>
    </row>
    <row r="1569" ht="15.75" customHeight="1">
      <c r="A1569" s="130" t="s">
        <v>2670</v>
      </c>
      <c r="B1569" s="130" t="s">
        <v>2635</v>
      </c>
      <c r="C1569" s="130">
        <v>1.0</v>
      </c>
      <c r="D1569" s="71">
        <v>69.69385500000001</v>
      </c>
      <c r="F1569" s="130" t="s">
        <v>561</v>
      </c>
      <c r="G1569" s="169" t="s">
        <v>137</v>
      </c>
      <c r="H1569" s="130">
        <f t="shared" si="1"/>
        <v>76.6632405</v>
      </c>
    </row>
    <row r="1570" ht="15.75" customHeight="1">
      <c r="A1570" s="130" t="s">
        <v>2671</v>
      </c>
      <c r="B1570" s="130" t="s">
        <v>1249</v>
      </c>
      <c r="C1570" s="130">
        <v>1.0</v>
      </c>
      <c r="D1570" s="71">
        <v>69.69385500000001</v>
      </c>
      <c r="F1570" s="130" t="s">
        <v>561</v>
      </c>
      <c r="G1570" s="169" t="s">
        <v>137</v>
      </c>
      <c r="H1570" s="130">
        <f t="shared" si="1"/>
        <v>76.6632405</v>
      </c>
    </row>
    <row r="1571" ht="15.75" customHeight="1">
      <c r="A1571" s="130" t="s">
        <v>2672</v>
      </c>
      <c r="B1571" s="130" t="s">
        <v>2673</v>
      </c>
      <c r="C1571" s="130">
        <v>1.0</v>
      </c>
      <c r="D1571" s="71">
        <v>69.69385500000001</v>
      </c>
      <c r="F1571" s="130" t="s">
        <v>561</v>
      </c>
      <c r="G1571" s="169" t="s">
        <v>137</v>
      </c>
      <c r="H1571" s="130">
        <f t="shared" si="1"/>
        <v>76.6632405</v>
      </c>
    </row>
    <row r="1572" ht="15.75" customHeight="1">
      <c r="A1572" s="130" t="s">
        <v>2674</v>
      </c>
      <c r="B1572" s="130" t="s">
        <v>2169</v>
      </c>
      <c r="C1572" s="130">
        <v>1.0</v>
      </c>
      <c r="D1572" s="71">
        <v>69.69385500000001</v>
      </c>
      <c r="F1572" s="130" t="s">
        <v>561</v>
      </c>
      <c r="G1572" s="169" t="s">
        <v>137</v>
      </c>
      <c r="H1572" s="130">
        <f t="shared" si="1"/>
        <v>76.6632405</v>
      </c>
    </row>
    <row r="1573" ht="15.75" customHeight="1">
      <c r="A1573" s="130" t="s">
        <v>2675</v>
      </c>
      <c r="B1573" s="130" t="s">
        <v>2676</v>
      </c>
      <c r="C1573" s="130">
        <v>1.0</v>
      </c>
      <c r="D1573" s="71">
        <v>69.69385500000001</v>
      </c>
      <c r="F1573" s="130" t="s">
        <v>561</v>
      </c>
      <c r="G1573" s="169" t="s">
        <v>137</v>
      </c>
      <c r="H1573" s="130">
        <f t="shared" si="1"/>
        <v>76.6632405</v>
      </c>
    </row>
    <row r="1574" ht="15.75" customHeight="1">
      <c r="A1574" s="130" t="s">
        <v>2677</v>
      </c>
      <c r="B1574" s="130" t="s">
        <v>2175</v>
      </c>
      <c r="C1574" s="130">
        <v>1.0</v>
      </c>
      <c r="D1574" s="71">
        <v>69.69385500000001</v>
      </c>
      <c r="F1574" s="130" t="s">
        <v>561</v>
      </c>
      <c r="G1574" s="169" t="s">
        <v>137</v>
      </c>
      <c r="H1574" s="130">
        <f t="shared" si="1"/>
        <v>76.6632405</v>
      </c>
    </row>
    <row r="1575" ht="15.75" customHeight="1">
      <c r="A1575" s="130" t="s">
        <v>2678</v>
      </c>
      <c r="B1575" s="130" t="s">
        <v>1278</v>
      </c>
      <c r="C1575" s="130">
        <v>1.0</v>
      </c>
      <c r="D1575" s="71">
        <v>74.213205</v>
      </c>
      <c r="F1575" s="130" t="s">
        <v>561</v>
      </c>
      <c r="G1575" s="169" t="s">
        <v>137</v>
      </c>
      <c r="H1575" s="130">
        <f t="shared" si="1"/>
        <v>81.6345255</v>
      </c>
    </row>
    <row r="1576" ht="15.75" customHeight="1">
      <c r="A1576" s="130" t="s">
        <v>2679</v>
      </c>
      <c r="B1576" s="130" t="s">
        <v>2626</v>
      </c>
      <c r="C1576" s="130">
        <v>1.0</v>
      </c>
      <c r="D1576" s="71">
        <v>74.213205</v>
      </c>
      <c r="F1576" s="130" t="s">
        <v>561</v>
      </c>
      <c r="G1576" s="169" t="s">
        <v>137</v>
      </c>
      <c r="H1576" s="130">
        <f t="shared" si="1"/>
        <v>81.6345255</v>
      </c>
    </row>
    <row r="1577" ht="15.75" customHeight="1">
      <c r="A1577" s="130" t="s">
        <v>2680</v>
      </c>
      <c r="B1577" s="130" t="s">
        <v>912</v>
      </c>
      <c r="C1577" s="130">
        <v>1.0</v>
      </c>
      <c r="D1577" s="71">
        <v>74.213205</v>
      </c>
      <c r="F1577" s="130" t="s">
        <v>561</v>
      </c>
      <c r="G1577" s="169" t="s">
        <v>137</v>
      </c>
      <c r="H1577" s="130">
        <f t="shared" si="1"/>
        <v>81.6345255</v>
      </c>
    </row>
    <row r="1578" ht="15.75" customHeight="1">
      <c r="A1578" s="130" t="s">
        <v>2681</v>
      </c>
      <c r="B1578" s="130" t="s">
        <v>2633</v>
      </c>
      <c r="C1578" s="130">
        <v>1.0</v>
      </c>
      <c r="D1578" s="71">
        <v>68.351745</v>
      </c>
      <c r="F1578" s="130" t="s">
        <v>561</v>
      </c>
      <c r="G1578" s="169" t="s">
        <v>137</v>
      </c>
      <c r="H1578" s="130">
        <f t="shared" si="1"/>
        <v>75.1869195</v>
      </c>
    </row>
    <row r="1579" ht="15.75" customHeight="1">
      <c r="A1579" s="130" t="s">
        <v>2682</v>
      </c>
      <c r="B1579" s="130" t="s">
        <v>2635</v>
      </c>
      <c r="C1579" s="130">
        <v>1.0</v>
      </c>
      <c r="D1579" s="71">
        <v>68.351745</v>
      </c>
      <c r="F1579" s="130" t="s">
        <v>561</v>
      </c>
      <c r="G1579" s="169" t="s">
        <v>137</v>
      </c>
      <c r="H1579" s="130">
        <f t="shared" si="1"/>
        <v>75.1869195</v>
      </c>
    </row>
    <row r="1580" ht="15.75" customHeight="1">
      <c r="A1580" s="130" t="s">
        <v>2683</v>
      </c>
      <c r="B1580" s="130" t="s">
        <v>2633</v>
      </c>
      <c r="C1580" s="130">
        <v>1.0</v>
      </c>
      <c r="D1580" s="71">
        <v>139.045335</v>
      </c>
      <c r="F1580" s="130" t="s">
        <v>561</v>
      </c>
      <c r="G1580" s="169" t="s">
        <v>137</v>
      </c>
      <c r="H1580" s="130">
        <f t="shared" si="1"/>
        <v>152.9498685</v>
      </c>
    </row>
    <row r="1581" ht="15.75" customHeight="1">
      <c r="A1581" s="130" t="s">
        <v>2684</v>
      </c>
      <c r="B1581" s="130" t="s">
        <v>1278</v>
      </c>
      <c r="C1581" s="130">
        <v>1.0</v>
      </c>
      <c r="D1581" s="71">
        <v>169.5441</v>
      </c>
      <c r="F1581" s="130" t="s">
        <v>561</v>
      </c>
      <c r="G1581" s="169" t="s">
        <v>137</v>
      </c>
      <c r="H1581" s="130">
        <f t="shared" si="1"/>
        <v>186.49851</v>
      </c>
    </row>
    <row r="1582" ht="15.75" customHeight="1">
      <c r="A1582" s="130" t="s">
        <v>2685</v>
      </c>
      <c r="B1582" s="130" t="s">
        <v>2626</v>
      </c>
      <c r="C1582" s="130">
        <v>1.0</v>
      </c>
      <c r="D1582" s="71">
        <v>169.5441</v>
      </c>
      <c r="F1582" s="130" t="s">
        <v>561</v>
      </c>
      <c r="G1582" s="169" t="s">
        <v>137</v>
      </c>
      <c r="H1582" s="130">
        <f t="shared" si="1"/>
        <v>186.49851</v>
      </c>
    </row>
    <row r="1583" ht="15.75" customHeight="1">
      <c r="A1583" s="130" t="s">
        <v>2686</v>
      </c>
      <c r="B1583" s="130" t="s">
        <v>2687</v>
      </c>
      <c r="C1583" s="130">
        <v>1.0</v>
      </c>
      <c r="D1583" s="71">
        <v>45.31675500000001</v>
      </c>
      <c r="F1583" s="130" t="s">
        <v>561</v>
      </c>
      <c r="G1583" s="169" t="s">
        <v>137</v>
      </c>
      <c r="H1583" s="130">
        <f t="shared" si="1"/>
        <v>49.8484305</v>
      </c>
    </row>
    <row r="1584" ht="15.75" customHeight="1">
      <c r="A1584" s="130" t="s">
        <v>2688</v>
      </c>
      <c r="B1584" s="130" t="s">
        <v>2689</v>
      </c>
      <c r="C1584" s="130">
        <v>1.0</v>
      </c>
      <c r="D1584" s="71">
        <v>45.31675500000001</v>
      </c>
      <c r="F1584" s="130" t="s">
        <v>561</v>
      </c>
      <c r="G1584" s="169" t="s">
        <v>137</v>
      </c>
      <c r="H1584" s="130">
        <f t="shared" si="1"/>
        <v>49.8484305</v>
      </c>
    </row>
    <row r="1585" ht="15.75" customHeight="1">
      <c r="A1585" s="130" t="s">
        <v>2690</v>
      </c>
      <c r="B1585" s="130" t="s">
        <v>2691</v>
      </c>
      <c r="C1585" s="130">
        <v>1.0</v>
      </c>
      <c r="D1585" s="71">
        <v>45.31675500000001</v>
      </c>
      <c r="F1585" s="130" t="s">
        <v>561</v>
      </c>
      <c r="G1585" s="169" t="s">
        <v>137</v>
      </c>
      <c r="H1585" s="130">
        <f t="shared" si="1"/>
        <v>49.8484305</v>
      </c>
    </row>
    <row r="1586" ht="15.75" customHeight="1">
      <c r="A1586" s="130" t="s">
        <v>2692</v>
      </c>
      <c r="B1586" s="130" t="s">
        <v>2693</v>
      </c>
      <c r="C1586" s="130">
        <v>1.0</v>
      </c>
      <c r="D1586" s="71">
        <v>45.31675500000001</v>
      </c>
      <c r="F1586" s="130" t="s">
        <v>561</v>
      </c>
      <c r="G1586" s="169" t="s">
        <v>137</v>
      </c>
      <c r="H1586" s="130">
        <f t="shared" si="1"/>
        <v>49.8484305</v>
      </c>
    </row>
    <row r="1587" ht="15.75" customHeight="1">
      <c r="A1587" s="130" t="s">
        <v>2694</v>
      </c>
      <c r="B1587" s="130" t="s">
        <v>2695</v>
      </c>
      <c r="C1587" s="130">
        <v>1.0</v>
      </c>
      <c r="D1587" s="71">
        <v>45.31675500000001</v>
      </c>
      <c r="F1587" s="130" t="s">
        <v>561</v>
      </c>
      <c r="G1587" s="169" t="s">
        <v>137</v>
      </c>
      <c r="H1587" s="130">
        <f t="shared" si="1"/>
        <v>49.8484305</v>
      </c>
    </row>
    <row r="1588" ht="15.75" customHeight="1">
      <c r="A1588" s="130" t="s">
        <v>2696</v>
      </c>
      <c r="B1588" s="130" t="s">
        <v>2697</v>
      </c>
      <c r="C1588" s="130">
        <v>1.0</v>
      </c>
      <c r="D1588" s="71">
        <v>65.98251</v>
      </c>
      <c r="F1588" s="130" t="s">
        <v>561</v>
      </c>
      <c r="G1588" s="169" t="s">
        <v>137</v>
      </c>
      <c r="H1588" s="130">
        <f t="shared" si="1"/>
        <v>72.580761</v>
      </c>
    </row>
    <row r="1589" ht="15.75" customHeight="1">
      <c r="A1589" s="130" t="s">
        <v>2698</v>
      </c>
      <c r="B1589" s="130" t="s">
        <v>1628</v>
      </c>
      <c r="C1589" s="130">
        <v>1.0</v>
      </c>
      <c r="D1589" s="71">
        <v>65.98251</v>
      </c>
      <c r="F1589" s="130" t="s">
        <v>561</v>
      </c>
      <c r="G1589" s="169" t="s">
        <v>137</v>
      </c>
      <c r="H1589" s="130">
        <f t="shared" si="1"/>
        <v>72.580761</v>
      </c>
    </row>
    <row r="1590" ht="15.75" customHeight="1">
      <c r="A1590" s="130" t="s">
        <v>2699</v>
      </c>
      <c r="B1590" s="130" t="s">
        <v>1278</v>
      </c>
      <c r="C1590" s="130">
        <v>1.0</v>
      </c>
      <c r="D1590" s="71">
        <v>65.98251</v>
      </c>
      <c r="F1590" s="130" t="s">
        <v>561</v>
      </c>
      <c r="G1590" s="169" t="s">
        <v>137</v>
      </c>
      <c r="H1590" s="130">
        <f t="shared" si="1"/>
        <v>72.580761</v>
      </c>
    </row>
    <row r="1591" ht="15.75" customHeight="1">
      <c r="A1591" s="130" t="s">
        <v>2700</v>
      </c>
      <c r="B1591" s="130" t="s">
        <v>2701</v>
      </c>
      <c r="C1591" s="130">
        <v>1.0</v>
      </c>
      <c r="D1591" s="71">
        <v>65.98251</v>
      </c>
      <c r="F1591" s="130" t="s">
        <v>561</v>
      </c>
      <c r="G1591" s="169" t="s">
        <v>137</v>
      </c>
      <c r="H1591" s="130">
        <f t="shared" si="1"/>
        <v>72.580761</v>
      </c>
    </row>
    <row r="1592" ht="15.75" customHeight="1">
      <c r="A1592" s="130" t="s">
        <v>2702</v>
      </c>
      <c r="B1592" s="130" t="s">
        <v>2703</v>
      </c>
      <c r="C1592" s="130">
        <v>1.0</v>
      </c>
      <c r="D1592" s="71">
        <v>65.98251</v>
      </c>
      <c r="F1592" s="130" t="s">
        <v>561</v>
      </c>
      <c r="G1592" s="169" t="s">
        <v>137</v>
      </c>
      <c r="H1592" s="130">
        <f t="shared" si="1"/>
        <v>72.580761</v>
      </c>
    </row>
    <row r="1593" ht="15.75" customHeight="1">
      <c r="A1593" s="130" t="s">
        <v>2704</v>
      </c>
      <c r="B1593" s="130" t="s">
        <v>2705</v>
      </c>
      <c r="C1593" s="130">
        <v>1.0</v>
      </c>
      <c r="D1593" s="71">
        <v>65.98251</v>
      </c>
      <c r="F1593" s="130" t="s">
        <v>561</v>
      </c>
      <c r="G1593" s="169" t="s">
        <v>137</v>
      </c>
      <c r="H1593" s="130">
        <f t="shared" si="1"/>
        <v>72.580761</v>
      </c>
    </row>
    <row r="1594" ht="15.75" customHeight="1">
      <c r="A1594" s="130" t="s">
        <v>2706</v>
      </c>
      <c r="B1594" s="130" t="s">
        <v>2707</v>
      </c>
      <c r="C1594" s="130">
        <v>1.0</v>
      </c>
      <c r="D1594" s="71">
        <v>65.98251</v>
      </c>
      <c r="F1594" s="130" t="s">
        <v>561</v>
      </c>
      <c r="G1594" s="169" t="s">
        <v>137</v>
      </c>
      <c r="H1594" s="130">
        <f t="shared" si="1"/>
        <v>72.580761</v>
      </c>
    </row>
    <row r="1595" ht="15.75" customHeight="1">
      <c r="A1595" s="130" t="s">
        <v>2708</v>
      </c>
      <c r="B1595" s="130" t="s">
        <v>2709</v>
      </c>
      <c r="C1595" s="130">
        <v>1.0</v>
      </c>
      <c r="D1595" s="71">
        <v>65.98251</v>
      </c>
      <c r="F1595" s="130" t="s">
        <v>561</v>
      </c>
      <c r="G1595" s="169" t="s">
        <v>137</v>
      </c>
      <c r="H1595" s="130">
        <f t="shared" si="1"/>
        <v>72.580761</v>
      </c>
    </row>
    <row r="1596" ht="15.75" customHeight="1">
      <c r="A1596" s="130" t="s">
        <v>2710</v>
      </c>
      <c r="B1596" s="130" t="s">
        <v>2711</v>
      </c>
      <c r="C1596" s="130">
        <v>1.0</v>
      </c>
      <c r="D1596" s="71">
        <v>65.98251</v>
      </c>
      <c r="F1596" s="130" t="s">
        <v>561</v>
      </c>
      <c r="G1596" s="169" t="s">
        <v>137</v>
      </c>
      <c r="H1596" s="130">
        <f t="shared" si="1"/>
        <v>72.580761</v>
      </c>
    </row>
    <row r="1597" ht="15.75" customHeight="1">
      <c r="A1597" s="130" t="s">
        <v>2712</v>
      </c>
      <c r="B1597" s="130" t="s">
        <v>2713</v>
      </c>
      <c r="C1597" s="130">
        <v>1.0</v>
      </c>
      <c r="D1597" s="71">
        <v>65.98251</v>
      </c>
      <c r="F1597" s="130" t="s">
        <v>561</v>
      </c>
      <c r="G1597" s="169" t="s">
        <v>137</v>
      </c>
      <c r="H1597" s="130">
        <f t="shared" si="1"/>
        <v>72.580761</v>
      </c>
    </row>
    <row r="1598" ht="15.75" customHeight="1">
      <c r="A1598" s="130" t="s">
        <v>2714</v>
      </c>
      <c r="B1598" s="130" t="s">
        <v>1365</v>
      </c>
      <c r="C1598" s="130">
        <v>1.0</v>
      </c>
      <c r="D1598" s="71">
        <v>65.98251</v>
      </c>
      <c r="F1598" s="130" t="s">
        <v>561</v>
      </c>
      <c r="G1598" s="169" t="s">
        <v>137</v>
      </c>
      <c r="H1598" s="130">
        <f t="shared" si="1"/>
        <v>72.580761</v>
      </c>
    </row>
    <row r="1599" ht="15.75" customHeight="1">
      <c r="A1599" s="130" t="s">
        <v>2715</v>
      </c>
      <c r="B1599" s="130" t="s">
        <v>2716</v>
      </c>
      <c r="C1599" s="130">
        <v>1.0</v>
      </c>
      <c r="D1599" s="71">
        <v>49.79502</v>
      </c>
      <c r="F1599" s="130" t="s">
        <v>561</v>
      </c>
      <c r="G1599" s="169" t="s">
        <v>137</v>
      </c>
      <c r="H1599" s="130">
        <f t="shared" si="1"/>
        <v>54.774522</v>
      </c>
    </row>
    <row r="1600" ht="15.75" customHeight="1">
      <c r="A1600" s="130" t="s">
        <v>2717</v>
      </c>
      <c r="B1600" s="130" t="s">
        <v>2718</v>
      </c>
      <c r="C1600" s="130">
        <v>1.0</v>
      </c>
      <c r="D1600" s="71">
        <v>49.79502</v>
      </c>
      <c r="F1600" s="130" t="s">
        <v>561</v>
      </c>
      <c r="G1600" s="169" t="s">
        <v>137</v>
      </c>
      <c r="H1600" s="130">
        <f t="shared" si="1"/>
        <v>54.774522</v>
      </c>
    </row>
    <row r="1601" ht="15.75" customHeight="1">
      <c r="A1601" s="130" t="s">
        <v>2719</v>
      </c>
      <c r="B1601" s="130" t="s">
        <v>2720</v>
      </c>
      <c r="C1601" s="130">
        <v>1.0</v>
      </c>
      <c r="D1601" s="71">
        <v>49.79502</v>
      </c>
      <c r="F1601" s="130" t="s">
        <v>561</v>
      </c>
      <c r="G1601" s="169" t="s">
        <v>137</v>
      </c>
      <c r="H1601" s="130">
        <f t="shared" si="1"/>
        <v>54.774522</v>
      </c>
    </row>
    <row r="1602" ht="15.75" customHeight="1">
      <c r="A1602" s="130" t="s">
        <v>2721</v>
      </c>
      <c r="B1602" s="130" t="s">
        <v>2722</v>
      </c>
      <c r="C1602" s="130">
        <v>1.0</v>
      </c>
      <c r="D1602" s="71">
        <v>49.79502</v>
      </c>
      <c r="F1602" s="130" t="s">
        <v>561</v>
      </c>
      <c r="G1602" s="169" t="s">
        <v>137</v>
      </c>
      <c r="H1602" s="130">
        <f t="shared" si="1"/>
        <v>54.774522</v>
      </c>
    </row>
    <row r="1603" ht="15.75" customHeight="1">
      <c r="A1603" s="130" t="s">
        <v>2723</v>
      </c>
      <c r="B1603" s="130" t="s">
        <v>2724</v>
      </c>
      <c r="C1603" s="130">
        <v>1.0</v>
      </c>
      <c r="D1603" s="71">
        <v>49.79502</v>
      </c>
      <c r="F1603" s="130" t="s">
        <v>561</v>
      </c>
      <c r="G1603" s="169" t="s">
        <v>137</v>
      </c>
      <c r="H1603" s="130">
        <f t="shared" si="1"/>
        <v>54.774522</v>
      </c>
    </row>
    <row r="1604" ht="15.75" customHeight="1">
      <c r="A1604" s="130" t="s">
        <v>2725</v>
      </c>
      <c r="B1604" s="130" t="s">
        <v>2726</v>
      </c>
      <c r="C1604" s="130">
        <v>1.0</v>
      </c>
      <c r="D1604" s="71">
        <v>49.79502</v>
      </c>
      <c r="F1604" s="130" t="s">
        <v>561</v>
      </c>
      <c r="G1604" s="169" t="s">
        <v>137</v>
      </c>
      <c r="H1604" s="130">
        <f t="shared" si="1"/>
        <v>54.774522</v>
      </c>
    </row>
    <row r="1605" ht="15.75" customHeight="1">
      <c r="A1605" s="130" t="s">
        <v>2727</v>
      </c>
      <c r="B1605" s="130" t="s">
        <v>2697</v>
      </c>
      <c r="C1605" s="130">
        <v>1.0</v>
      </c>
      <c r="D1605" s="71">
        <v>120.26948999999999</v>
      </c>
      <c r="F1605" s="130" t="s">
        <v>561</v>
      </c>
      <c r="G1605" s="169" t="s">
        <v>137</v>
      </c>
      <c r="H1605" s="130">
        <f t="shared" si="1"/>
        <v>132.296439</v>
      </c>
    </row>
    <row r="1606" ht="15.75" customHeight="1">
      <c r="A1606" s="130" t="s">
        <v>2728</v>
      </c>
      <c r="B1606" s="130" t="s">
        <v>1628</v>
      </c>
      <c r="C1606" s="130">
        <v>1.0</v>
      </c>
      <c r="D1606" s="71">
        <v>120.26948999999999</v>
      </c>
      <c r="F1606" s="130" t="s">
        <v>561</v>
      </c>
      <c r="G1606" s="169" t="s">
        <v>137</v>
      </c>
      <c r="H1606" s="130">
        <f t="shared" si="1"/>
        <v>132.296439</v>
      </c>
    </row>
    <row r="1607" ht="15.75" customHeight="1">
      <c r="A1607" s="130" t="s">
        <v>2729</v>
      </c>
      <c r="B1607" s="130" t="s">
        <v>1278</v>
      </c>
      <c r="C1607" s="130">
        <v>1.0</v>
      </c>
      <c r="D1607" s="71">
        <v>120.26948999999999</v>
      </c>
      <c r="F1607" s="130" t="s">
        <v>561</v>
      </c>
      <c r="G1607" s="169" t="s">
        <v>137</v>
      </c>
      <c r="H1607" s="130">
        <f t="shared" si="1"/>
        <v>132.296439</v>
      </c>
    </row>
    <row r="1608" ht="15.75" customHeight="1">
      <c r="A1608" s="130" t="s">
        <v>2730</v>
      </c>
      <c r="B1608" s="130" t="s">
        <v>2709</v>
      </c>
      <c r="C1608" s="130">
        <v>1.0</v>
      </c>
      <c r="D1608" s="71">
        <v>120.26948999999999</v>
      </c>
      <c r="F1608" s="130" t="s">
        <v>561</v>
      </c>
      <c r="G1608" s="169" t="s">
        <v>137</v>
      </c>
      <c r="H1608" s="130">
        <f t="shared" si="1"/>
        <v>132.296439</v>
      </c>
    </row>
    <row r="1609" ht="15.75" customHeight="1">
      <c r="A1609" s="130" t="s">
        <v>2731</v>
      </c>
      <c r="B1609" s="130" t="s">
        <v>2713</v>
      </c>
      <c r="C1609" s="130">
        <v>1.0</v>
      </c>
      <c r="D1609" s="71">
        <v>120.26948999999999</v>
      </c>
      <c r="F1609" s="130" t="s">
        <v>561</v>
      </c>
      <c r="G1609" s="169" t="s">
        <v>137</v>
      </c>
      <c r="H1609" s="130">
        <f t="shared" si="1"/>
        <v>132.296439</v>
      </c>
    </row>
    <row r="1610" ht="15.75" customHeight="1">
      <c r="A1610" s="130" t="s">
        <v>2732</v>
      </c>
      <c r="B1610" s="130" t="s">
        <v>1540</v>
      </c>
      <c r="C1610" s="130">
        <v>1.0</v>
      </c>
      <c r="D1610" s="71">
        <v>54.382845</v>
      </c>
      <c r="F1610" s="130" t="s">
        <v>561</v>
      </c>
      <c r="G1610" s="169" t="s">
        <v>137</v>
      </c>
      <c r="H1610" s="130">
        <f t="shared" si="1"/>
        <v>59.8211295</v>
      </c>
    </row>
    <row r="1611" ht="15.75" customHeight="1">
      <c r="A1611" s="130" t="s">
        <v>2733</v>
      </c>
      <c r="B1611" s="130" t="s">
        <v>1659</v>
      </c>
      <c r="C1611" s="130">
        <v>1.0</v>
      </c>
      <c r="D1611" s="71">
        <v>54.382845</v>
      </c>
      <c r="F1611" s="130" t="s">
        <v>561</v>
      </c>
      <c r="G1611" s="169" t="s">
        <v>137</v>
      </c>
      <c r="H1611" s="130">
        <f t="shared" si="1"/>
        <v>59.8211295</v>
      </c>
    </row>
    <row r="1612" ht="15.75" customHeight="1">
      <c r="A1612" s="130" t="s">
        <v>2734</v>
      </c>
      <c r="B1612" s="130" t="s">
        <v>1548</v>
      </c>
      <c r="C1612" s="130">
        <v>1.0</v>
      </c>
      <c r="D1612" s="71">
        <v>54.382845</v>
      </c>
      <c r="F1612" s="130" t="s">
        <v>561</v>
      </c>
      <c r="G1612" s="169" t="s">
        <v>137</v>
      </c>
      <c r="H1612" s="130">
        <f t="shared" si="1"/>
        <v>59.8211295</v>
      </c>
    </row>
    <row r="1613" ht="15.75" customHeight="1">
      <c r="A1613" s="130" t="s">
        <v>2735</v>
      </c>
      <c r="B1613" s="130" t="s">
        <v>2736</v>
      </c>
      <c r="C1613" s="130">
        <v>1.0</v>
      </c>
      <c r="D1613" s="71">
        <v>54.382845</v>
      </c>
      <c r="F1613" s="130" t="s">
        <v>561</v>
      </c>
      <c r="G1613" s="169" t="s">
        <v>137</v>
      </c>
      <c r="H1613" s="130">
        <f t="shared" si="1"/>
        <v>59.8211295</v>
      </c>
    </row>
    <row r="1614" ht="15.75" customHeight="1">
      <c r="A1614" s="130" t="s">
        <v>2737</v>
      </c>
      <c r="B1614" s="130" t="s">
        <v>2738</v>
      </c>
      <c r="C1614" s="130">
        <v>1.0</v>
      </c>
      <c r="D1614" s="71">
        <v>54.382845</v>
      </c>
      <c r="F1614" s="130" t="s">
        <v>561</v>
      </c>
      <c r="G1614" s="169" t="s">
        <v>137</v>
      </c>
      <c r="H1614" s="130">
        <f t="shared" si="1"/>
        <v>59.8211295</v>
      </c>
    </row>
    <row r="1615" ht="15.75" customHeight="1">
      <c r="A1615" s="130" t="s">
        <v>2739</v>
      </c>
      <c r="B1615" s="130" t="s">
        <v>2673</v>
      </c>
      <c r="C1615" s="130">
        <v>1.0</v>
      </c>
      <c r="D1615" s="71">
        <v>54.382845</v>
      </c>
      <c r="F1615" s="130" t="s">
        <v>561</v>
      </c>
      <c r="G1615" s="169" t="s">
        <v>137</v>
      </c>
      <c r="H1615" s="130">
        <f t="shared" si="1"/>
        <v>59.8211295</v>
      </c>
    </row>
    <row r="1616" ht="15.75" customHeight="1">
      <c r="A1616" s="130" t="s">
        <v>2740</v>
      </c>
      <c r="B1616" s="130" t="s">
        <v>2741</v>
      </c>
      <c r="C1616" s="130">
        <v>1.0</v>
      </c>
      <c r="D1616" s="71">
        <v>54.382845</v>
      </c>
      <c r="F1616" s="130" t="s">
        <v>561</v>
      </c>
      <c r="G1616" s="169" t="s">
        <v>137</v>
      </c>
      <c r="H1616" s="130">
        <f t="shared" si="1"/>
        <v>59.8211295</v>
      </c>
    </row>
    <row r="1617" ht="15.75" customHeight="1">
      <c r="A1617" s="130" t="s">
        <v>2742</v>
      </c>
      <c r="B1617" s="130" t="s">
        <v>2560</v>
      </c>
      <c r="C1617" s="130">
        <v>1.0</v>
      </c>
      <c r="D1617" s="71">
        <v>54.382845</v>
      </c>
      <c r="F1617" s="130" t="s">
        <v>561</v>
      </c>
      <c r="G1617" s="169" t="s">
        <v>137</v>
      </c>
      <c r="H1617" s="130">
        <f t="shared" si="1"/>
        <v>59.8211295</v>
      </c>
    </row>
    <row r="1618" ht="15.75" customHeight="1">
      <c r="A1618" s="130" t="s">
        <v>2743</v>
      </c>
      <c r="B1618" s="130" t="s">
        <v>1871</v>
      </c>
      <c r="C1618" s="130">
        <v>1.0</v>
      </c>
      <c r="D1618" s="71">
        <v>54.382845</v>
      </c>
      <c r="F1618" s="130" t="s">
        <v>561</v>
      </c>
      <c r="G1618" s="169" t="s">
        <v>137</v>
      </c>
      <c r="H1618" s="130">
        <f t="shared" si="1"/>
        <v>59.8211295</v>
      </c>
    </row>
    <row r="1619" ht="15.75" customHeight="1">
      <c r="A1619" s="130" t="s">
        <v>2744</v>
      </c>
      <c r="B1619" s="130" t="s">
        <v>1278</v>
      </c>
      <c r="C1619" s="130">
        <v>1.0</v>
      </c>
      <c r="D1619" s="71">
        <v>54.382845</v>
      </c>
      <c r="F1619" s="130" t="s">
        <v>561</v>
      </c>
      <c r="G1619" s="169" t="s">
        <v>137</v>
      </c>
      <c r="H1619" s="130">
        <f t="shared" si="1"/>
        <v>59.8211295</v>
      </c>
    </row>
    <row r="1620" ht="15.75" customHeight="1">
      <c r="A1620" s="130" t="s">
        <v>2745</v>
      </c>
      <c r="B1620" s="130" t="s">
        <v>2746</v>
      </c>
      <c r="C1620" s="130">
        <v>1.0</v>
      </c>
      <c r="D1620" s="71">
        <v>54.382845</v>
      </c>
      <c r="F1620" s="130" t="s">
        <v>561</v>
      </c>
      <c r="G1620" s="169" t="s">
        <v>137</v>
      </c>
      <c r="H1620" s="130">
        <f t="shared" si="1"/>
        <v>59.8211295</v>
      </c>
    </row>
    <row r="1621" ht="15.75" customHeight="1">
      <c r="A1621" s="130" t="s">
        <v>2747</v>
      </c>
      <c r="B1621" s="130" t="s">
        <v>944</v>
      </c>
      <c r="C1621" s="130">
        <v>1.0</v>
      </c>
      <c r="D1621" s="71">
        <v>54.382845</v>
      </c>
      <c r="F1621" s="130" t="s">
        <v>561</v>
      </c>
      <c r="G1621" s="169" t="s">
        <v>137</v>
      </c>
      <c r="H1621" s="130">
        <f t="shared" si="1"/>
        <v>59.8211295</v>
      </c>
    </row>
    <row r="1622" ht="15.75" customHeight="1">
      <c r="A1622" s="130" t="s">
        <v>2748</v>
      </c>
      <c r="B1622" s="130" t="s">
        <v>2749</v>
      </c>
      <c r="C1622" s="130">
        <v>1.0</v>
      </c>
      <c r="D1622" s="71">
        <v>54.382845</v>
      </c>
      <c r="F1622" s="130" t="s">
        <v>561</v>
      </c>
      <c r="G1622" s="169" t="s">
        <v>137</v>
      </c>
      <c r="H1622" s="130">
        <f t="shared" si="1"/>
        <v>59.8211295</v>
      </c>
    </row>
    <row r="1623" ht="15.75" customHeight="1">
      <c r="A1623" s="130" t="s">
        <v>2750</v>
      </c>
      <c r="B1623" s="130" t="s">
        <v>2751</v>
      </c>
      <c r="C1623" s="130">
        <v>1.0</v>
      </c>
      <c r="D1623" s="71">
        <v>54.382845</v>
      </c>
      <c r="F1623" s="130" t="s">
        <v>561</v>
      </c>
      <c r="G1623" s="169" t="s">
        <v>137</v>
      </c>
      <c r="H1623" s="130">
        <f t="shared" si="1"/>
        <v>59.8211295</v>
      </c>
    </row>
    <row r="1624" ht="15.75" customHeight="1">
      <c r="A1624" s="130" t="s">
        <v>2752</v>
      </c>
      <c r="B1624" s="130" t="s">
        <v>2753</v>
      </c>
      <c r="C1624" s="130">
        <v>1.0</v>
      </c>
      <c r="D1624" s="71">
        <v>54.382845</v>
      </c>
      <c r="F1624" s="130" t="s">
        <v>561</v>
      </c>
      <c r="G1624" s="169" t="s">
        <v>137</v>
      </c>
      <c r="H1624" s="130">
        <f t="shared" si="1"/>
        <v>59.8211295</v>
      </c>
    </row>
    <row r="1625" ht="15.75" customHeight="1">
      <c r="A1625" s="130" t="s">
        <v>2754</v>
      </c>
      <c r="B1625" s="130" t="s">
        <v>2755</v>
      </c>
      <c r="C1625" s="130">
        <v>1.0</v>
      </c>
      <c r="D1625" s="71">
        <v>54.382845</v>
      </c>
      <c r="F1625" s="130" t="s">
        <v>561</v>
      </c>
      <c r="G1625" s="169" t="s">
        <v>137</v>
      </c>
      <c r="H1625" s="130">
        <f t="shared" si="1"/>
        <v>59.8211295</v>
      </c>
    </row>
    <row r="1626" ht="15.75" customHeight="1">
      <c r="A1626" s="130" t="s">
        <v>2756</v>
      </c>
      <c r="B1626" s="130" t="s">
        <v>2757</v>
      </c>
      <c r="C1626" s="130">
        <v>1.0</v>
      </c>
      <c r="D1626" s="71">
        <v>54.382845</v>
      </c>
      <c r="F1626" s="130" t="s">
        <v>561</v>
      </c>
      <c r="G1626" s="169" t="s">
        <v>137</v>
      </c>
      <c r="H1626" s="130">
        <f t="shared" si="1"/>
        <v>59.8211295</v>
      </c>
    </row>
    <row r="1627" ht="15.75" customHeight="1">
      <c r="A1627" s="130" t="s">
        <v>2758</v>
      </c>
      <c r="B1627" s="130" t="s">
        <v>2759</v>
      </c>
      <c r="C1627" s="130">
        <v>1.0</v>
      </c>
      <c r="D1627" s="71">
        <v>54.382845</v>
      </c>
      <c r="F1627" s="130" t="s">
        <v>561</v>
      </c>
      <c r="G1627" s="169" t="s">
        <v>137</v>
      </c>
      <c r="H1627" s="130">
        <f t="shared" si="1"/>
        <v>59.8211295</v>
      </c>
    </row>
    <row r="1628" ht="15.75" customHeight="1">
      <c r="A1628" s="130" t="s">
        <v>2760</v>
      </c>
      <c r="B1628" s="130" t="s">
        <v>2761</v>
      </c>
      <c r="C1628" s="130">
        <v>1.0</v>
      </c>
      <c r="D1628" s="71">
        <v>54.382845</v>
      </c>
      <c r="F1628" s="130" t="s">
        <v>561</v>
      </c>
      <c r="G1628" s="169" t="s">
        <v>137</v>
      </c>
      <c r="H1628" s="130">
        <f t="shared" si="1"/>
        <v>59.8211295</v>
      </c>
    </row>
    <row r="1629" ht="15.75" customHeight="1">
      <c r="A1629" s="130" t="s">
        <v>2762</v>
      </c>
      <c r="B1629" s="130" t="s">
        <v>2763</v>
      </c>
      <c r="C1629" s="130">
        <v>1.0</v>
      </c>
      <c r="D1629" s="71">
        <v>54.382845</v>
      </c>
      <c r="F1629" s="130" t="s">
        <v>561</v>
      </c>
      <c r="G1629" s="169" t="s">
        <v>137</v>
      </c>
      <c r="H1629" s="130">
        <f t="shared" si="1"/>
        <v>59.8211295</v>
      </c>
    </row>
    <row r="1630" ht="15.75" customHeight="1">
      <c r="A1630" s="130" t="s">
        <v>2764</v>
      </c>
      <c r="B1630" s="130" t="s">
        <v>2765</v>
      </c>
      <c r="C1630" s="130">
        <v>1.0</v>
      </c>
      <c r="D1630" s="71">
        <v>54.382845</v>
      </c>
      <c r="F1630" s="130" t="s">
        <v>561</v>
      </c>
      <c r="G1630" s="169" t="s">
        <v>137</v>
      </c>
      <c r="H1630" s="130">
        <f t="shared" si="1"/>
        <v>59.8211295</v>
      </c>
    </row>
    <row r="1631" ht="15.75" customHeight="1">
      <c r="A1631" s="130" t="s">
        <v>2766</v>
      </c>
      <c r="B1631" s="130" t="s">
        <v>2767</v>
      </c>
      <c r="C1631" s="130">
        <v>1.0</v>
      </c>
      <c r="D1631" s="71">
        <v>54.382845</v>
      </c>
      <c r="F1631" s="130" t="s">
        <v>561</v>
      </c>
      <c r="G1631" s="169" t="s">
        <v>137</v>
      </c>
      <c r="H1631" s="130">
        <f t="shared" si="1"/>
        <v>59.8211295</v>
      </c>
    </row>
    <row r="1632" ht="15.75" customHeight="1">
      <c r="A1632" s="130" t="s">
        <v>2768</v>
      </c>
      <c r="B1632" s="130" t="s">
        <v>2769</v>
      </c>
      <c r="C1632" s="130">
        <v>1.0</v>
      </c>
      <c r="D1632" s="71">
        <v>54.382845</v>
      </c>
      <c r="F1632" s="130" t="s">
        <v>561</v>
      </c>
      <c r="G1632" s="169" t="s">
        <v>137</v>
      </c>
      <c r="H1632" s="130">
        <f t="shared" si="1"/>
        <v>59.8211295</v>
      </c>
    </row>
    <row r="1633" ht="15.75" customHeight="1">
      <c r="A1633" s="130" t="s">
        <v>2770</v>
      </c>
      <c r="B1633" s="130" t="s">
        <v>2230</v>
      </c>
      <c r="C1633" s="130">
        <v>1.0</v>
      </c>
      <c r="D1633" s="71">
        <v>54.382845</v>
      </c>
      <c r="F1633" s="130" t="s">
        <v>561</v>
      </c>
      <c r="G1633" s="169" t="s">
        <v>137</v>
      </c>
      <c r="H1633" s="130">
        <f t="shared" si="1"/>
        <v>59.8211295</v>
      </c>
    </row>
    <row r="1634" ht="15.75" customHeight="1">
      <c r="A1634" s="130" t="s">
        <v>2771</v>
      </c>
      <c r="B1634" s="130" t="s">
        <v>2772</v>
      </c>
      <c r="C1634" s="130">
        <v>1.0</v>
      </c>
      <c r="D1634" s="71">
        <v>54.382845</v>
      </c>
      <c r="F1634" s="130" t="s">
        <v>561</v>
      </c>
      <c r="G1634" s="169" t="s">
        <v>137</v>
      </c>
      <c r="H1634" s="130">
        <f t="shared" si="1"/>
        <v>59.8211295</v>
      </c>
    </row>
    <row r="1635" ht="15.75" customHeight="1">
      <c r="A1635" s="130" t="s">
        <v>2773</v>
      </c>
      <c r="B1635" s="130" t="s">
        <v>2774</v>
      </c>
      <c r="C1635" s="130">
        <v>1.0</v>
      </c>
      <c r="D1635" s="71">
        <v>54.382845</v>
      </c>
      <c r="F1635" s="130" t="s">
        <v>561</v>
      </c>
      <c r="G1635" s="169" t="s">
        <v>137</v>
      </c>
      <c r="H1635" s="130">
        <f t="shared" si="1"/>
        <v>59.8211295</v>
      </c>
    </row>
    <row r="1636" ht="15.75" customHeight="1">
      <c r="A1636" s="130" t="s">
        <v>2775</v>
      </c>
      <c r="B1636" s="130" t="s">
        <v>2776</v>
      </c>
      <c r="C1636" s="130">
        <v>1.0</v>
      </c>
      <c r="D1636" s="71">
        <v>54.382845</v>
      </c>
      <c r="F1636" s="130" t="s">
        <v>561</v>
      </c>
      <c r="G1636" s="169" t="s">
        <v>137</v>
      </c>
      <c r="H1636" s="130">
        <f t="shared" si="1"/>
        <v>59.8211295</v>
      </c>
    </row>
    <row r="1637" ht="15.75" customHeight="1">
      <c r="A1637" s="130" t="s">
        <v>2777</v>
      </c>
      <c r="B1637" s="130" t="s">
        <v>1548</v>
      </c>
      <c r="C1637" s="130">
        <v>1.0</v>
      </c>
      <c r="D1637" s="71">
        <v>95.3172</v>
      </c>
      <c r="F1637" s="130" t="s">
        <v>561</v>
      </c>
      <c r="G1637" s="169" t="s">
        <v>137</v>
      </c>
      <c r="H1637" s="130">
        <f t="shared" si="1"/>
        <v>104.84892</v>
      </c>
    </row>
    <row r="1638" ht="15.75" customHeight="1">
      <c r="A1638" s="130" t="s">
        <v>2778</v>
      </c>
      <c r="B1638" s="130" t="s">
        <v>2560</v>
      </c>
      <c r="C1638" s="130">
        <v>1.0</v>
      </c>
      <c r="D1638" s="71">
        <v>95.3172</v>
      </c>
      <c r="F1638" s="130" t="s">
        <v>561</v>
      </c>
      <c r="G1638" s="169" t="s">
        <v>137</v>
      </c>
      <c r="H1638" s="130">
        <f t="shared" si="1"/>
        <v>104.84892</v>
      </c>
    </row>
    <row r="1639" ht="15.75" customHeight="1">
      <c r="A1639" s="130" t="s">
        <v>2779</v>
      </c>
      <c r="B1639" s="130" t="s">
        <v>2749</v>
      </c>
      <c r="C1639" s="130">
        <v>1.0</v>
      </c>
      <c r="D1639" s="71">
        <v>95.3172</v>
      </c>
      <c r="F1639" s="130" t="s">
        <v>561</v>
      </c>
      <c r="G1639" s="169" t="s">
        <v>137</v>
      </c>
      <c r="H1639" s="130">
        <f t="shared" si="1"/>
        <v>104.84892</v>
      </c>
    </row>
    <row r="1640" ht="15.75" customHeight="1">
      <c r="A1640" s="130" t="s">
        <v>2780</v>
      </c>
      <c r="B1640" s="130" t="s">
        <v>2759</v>
      </c>
      <c r="C1640" s="130">
        <v>1.0</v>
      </c>
      <c r="D1640" s="71">
        <v>95.3172</v>
      </c>
      <c r="F1640" s="130" t="s">
        <v>561</v>
      </c>
      <c r="G1640" s="169" t="s">
        <v>137</v>
      </c>
      <c r="H1640" s="130">
        <f t="shared" si="1"/>
        <v>104.84892</v>
      </c>
    </row>
    <row r="1641" ht="15.75" customHeight="1">
      <c r="A1641" s="130" t="s">
        <v>2781</v>
      </c>
      <c r="B1641" s="130" t="s">
        <v>2769</v>
      </c>
      <c r="C1641" s="130">
        <v>1.0</v>
      </c>
      <c r="D1641" s="71">
        <v>95.3172</v>
      </c>
      <c r="F1641" s="130" t="s">
        <v>561</v>
      </c>
      <c r="G1641" s="169" t="s">
        <v>137</v>
      </c>
      <c r="H1641" s="130">
        <f t="shared" si="1"/>
        <v>104.84892</v>
      </c>
    </row>
    <row r="1642" ht="15.75" customHeight="1">
      <c r="A1642" s="130" t="s">
        <v>2782</v>
      </c>
      <c r="B1642" s="130" t="s">
        <v>2774</v>
      </c>
      <c r="C1642" s="130">
        <v>1.0</v>
      </c>
      <c r="D1642" s="71">
        <v>95.3172</v>
      </c>
      <c r="F1642" s="130" t="s">
        <v>561</v>
      </c>
      <c r="G1642" s="169" t="s">
        <v>137</v>
      </c>
      <c r="H1642" s="130">
        <f t="shared" si="1"/>
        <v>104.84892</v>
      </c>
    </row>
    <row r="1643" ht="15.75" customHeight="1">
      <c r="A1643" s="130" t="s">
        <v>2783</v>
      </c>
      <c r="B1643" s="130" t="s">
        <v>2776</v>
      </c>
      <c r="C1643" s="130">
        <v>1.0</v>
      </c>
      <c r="D1643" s="71">
        <v>95.3172</v>
      </c>
      <c r="F1643" s="130" t="s">
        <v>561</v>
      </c>
      <c r="G1643" s="169" t="s">
        <v>137</v>
      </c>
      <c r="H1643" s="130">
        <f t="shared" si="1"/>
        <v>104.84892</v>
      </c>
    </row>
    <row r="1644" ht="15.75" customHeight="1">
      <c r="A1644" s="130" t="s">
        <v>2784</v>
      </c>
      <c r="B1644" s="130" t="s">
        <v>2785</v>
      </c>
      <c r="C1644" s="130">
        <v>1.0</v>
      </c>
      <c r="D1644" s="71">
        <v>85.634835</v>
      </c>
      <c r="F1644" s="130" t="s">
        <v>561</v>
      </c>
      <c r="G1644" s="169" t="s">
        <v>137</v>
      </c>
      <c r="H1644" s="130">
        <f t="shared" si="1"/>
        <v>94.1983185</v>
      </c>
    </row>
    <row r="1645" ht="15.75" customHeight="1">
      <c r="A1645" s="130" t="s">
        <v>2786</v>
      </c>
      <c r="B1645" s="130" t="s">
        <v>2787</v>
      </c>
      <c r="C1645" s="130">
        <v>1.0</v>
      </c>
      <c r="D1645" s="71">
        <v>85.634835</v>
      </c>
      <c r="F1645" s="130" t="s">
        <v>561</v>
      </c>
      <c r="G1645" s="169" t="s">
        <v>137</v>
      </c>
      <c r="H1645" s="130">
        <f t="shared" si="1"/>
        <v>94.1983185</v>
      </c>
    </row>
    <row r="1646" ht="15.75" customHeight="1">
      <c r="A1646" s="130" t="s">
        <v>2788</v>
      </c>
      <c r="B1646" s="130" t="s">
        <v>2789</v>
      </c>
      <c r="C1646" s="130">
        <v>1.0</v>
      </c>
      <c r="D1646" s="71">
        <v>85.634835</v>
      </c>
      <c r="F1646" s="130" t="s">
        <v>561</v>
      </c>
      <c r="G1646" s="169" t="s">
        <v>137</v>
      </c>
      <c r="H1646" s="130">
        <f t="shared" si="1"/>
        <v>94.1983185</v>
      </c>
    </row>
    <row r="1647" ht="15.75" customHeight="1">
      <c r="A1647" s="130" t="s">
        <v>2790</v>
      </c>
      <c r="B1647" s="130" t="s">
        <v>2791</v>
      </c>
      <c r="C1647" s="130">
        <v>1.0</v>
      </c>
      <c r="D1647" s="71">
        <v>85.634835</v>
      </c>
      <c r="F1647" s="130" t="s">
        <v>561</v>
      </c>
      <c r="G1647" s="169" t="s">
        <v>137</v>
      </c>
      <c r="H1647" s="130">
        <f t="shared" si="1"/>
        <v>94.1983185</v>
      </c>
    </row>
    <row r="1648" ht="15.75" customHeight="1">
      <c r="A1648" s="130" t="s">
        <v>2792</v>
      </c>
      <c r="B1648" s="130" t="s">
        <v>2793</v>
      </c>
      <c r="C1648" s="130">
        <v>1.0</v>
      </c>
      <c r="D1648" s="71">
        <v>85.634835</v>
      </c>
      <c r="F1648" s="130" t="s">
        <v>561</v>
      </c>
      <c r="G1648" s="169" t="s">
        <v>137</v>
      </c>
      <c r="H1648" s="130">
        <f t="shared" si="1"/>
        <v>94.1983185</v>
      </c>
    </row>
    <row r="1649" ht="15.75" customHeight="1">
      <c r="A1649" s="130" t="s">
        <v>2794</v>
      </c>
      <c r="B1649" s="130" t="s">
        <v>2795</v>
      </c>
      <c r="C1649" s="130">
        <v>1.0</v>
      </c>
      <c r="D1649" s="71">
        <v>85.634835</v>
      </c>
      <c r="F1649" s="130" t="s">
        <v>561</v>
      </c>
      <c r="G1649" s="169" t="s">
        <v>137</v>
      </c>
      <c r="H1649" s="130">
        <f t="shared" si="1"/>
        <v>94.1983185</v>
      </c>
    </row>
    <row r="1650" ht="15.75" customHeight="1">
      <c r="A1650" s="130" t="s">
        <v>2796</v>
      </c>
      <c r="B1650" s="130" t="s">
        <v>2797</v>
      </c>
      <c r="C1650" s="130">
        <v>1.0</v>
      </c>
      <c r="D1650" s="71">
        <v>85.634835</v>
      </c>
      <c r="F1650" s="130" t="s">
        <v>561</v>
      </c>
      <c r="G1650" s="169" t="s">
        <v>137</v>
      </c>
      <c r="H1650" s="130">
        <f t="shared" si="1"/>
        <v>94.1983185</v>
      </c>
    </row>
    <row r="1651" ht="15.75" customHeight="1">
      <c r="A1651" s="130" t="s">
        <v>2798</v>
      </c>
      <c r="B1651" s="130" t="s">
        <v>2799</v>
      </c>
      <c r="C1651" s="130">
        <v>1.0</v>
      </c>
      <c r="D1651" s="71">
        <v>95.39937</v>
      </c>
      <c r="F1651" s="130" t="s">
        <v>561</v>
      </c>
      <c r="G1651" s="169" t="s">
        <v>137</v>
      </c>
      <c r="H1651" s="130">
        <f t="shared" si="1"/>
        <v>104.939307</v>
      </c>
    </row>
    <row r="1652" ht="15.75" customHeight="1">
      <c r="A1652" s="130" t="s">
        <v>2800</v>
      </c>
      <c r="B1652" s="130" t="s">
        <v>2801</v>
      </c>
      <c r="C1652" s="130">
        <v>1.0</v>
      </c>
      <c r="D1652" s="71">
        <v>95.39937</v>
      </c>
      <c r="F1652" s="130" t="s">
        <v>561</v>
      </c>
      <c r="G1652" s="169" t="s">
        <v>137</v>
      </c>
      <c r="H1652" s="130">
        <f t="shared" si="1"/>
        <v>104.939307</v>
      </c>
    </row>
    <row r="1653" ht="15.75" customHeight="1">
      <c r="A1653" s="130" t="s">
        <v>2802</v>
      </c>
      <c r="B1653" s="130" t="s">
        <v>2803</v>
      </c>
      <c r="C1653" s="130">
        <v>1.0</v>
      </c>
      <c r="D1653" s="71">
        <v>95.39937</v>
      </c>
      <c r="F1653" s="130" t="s">
        <v>561</v>
      </c>
      <c r="G1653" s="169" t="s">
        <v>137</v>
      </c>
      <c r="H1653" s="130">
        <f t="shared" si="1"/>
        <v>104.939307</v>
      </c>
    </row>
    <row r="1654" ht="15.75" customHeight="1">
      <c r="A1654" s="130" t="s">
        <v>2804</v>
      </c>
      <c r="B1654" s="130" t="s">
        <v>2805</v>
      </c>
      <c r="C1654" s="130">
        <v>1.0</v>
      </c>
      <c r="D1654" s="71">
        <v>95.39937</v>
      </c>
      <c r="F1654" s="130" t="s">
        <v>561</v>
      </c>
      <c r="G1654" s="169" t="s">
        <v>137</v>
      </c>
      <c r="H1654" s="130">
        <f t="shared" si="1"/>
        <v>104.939307</v>
      </c>
    </row>
    <row r="1655" ht="15.75" customHeight="1">
      <c r="A1655" s="130" t="s">
        <v>2806</v>
      </c>
      <c r="B1655" s="130" t="s">
        <v>2807</v>
      </c>
      <c r="C1655" s="130">
        <v>1.0</v>
      </c>
      <c r="D1655" s="71">
        <v>95.39937</v>
      </c>
      <c r="F1655" s="130" t="s">
        <v>561</v>
      </c>
      <c r="G1655" s="169" t="s">
        <v>137</v>
      </c>
      <c r="H1655" s="130">
        <f t="shared" si="1"/>
        <v>104.939307</v>
      </c>
    </row>
    <row r="1656" ht="15.75" customHeight="1">
      <c r="A1656" s="130" t="s">
        <v>2808</v>
      </c>
      <c r="B1656" s="130" t="s">
        <v>2809</v>
      </c>
      <c r="C1656" s="130">
        <v>1.0</v>
      </c>
      <c r="D1656" s="71">
        <v>95.39937</v>
      </c>
      <c r="F1656" s="130" t="s">
        <v>561</v>
      </c>
      <c r="G1656" s="169" t="s">
        <v>137</v>
      </c>
      <c r="H1656" s="130">
        <f t="shared" si="1"/>
        <v>104.939307</v>
      </c>
    </row>
    <row r="1657" ht="15.75" customHeight="1">
      <c r="A1657" s="130" t="s">
        <v>2810</v>
      </c>
      <c r="B1657" s="130" t="s">
        <v>2811</v>
      </c>
      <c r="C1657" s="130">
        <v>1.0</v>
      </c>
      <c r="D1657" s="71">
        <v>95.39937</v>
      </c>
      <c r="F1657" s="130" t="s">
        <v>561</v>
      </c>
      <c r="G1657" s="169" t="s">
        <v>137</v>
      </c>
      <c r="H1657" s="130">
        <f t="shared" si="1"/>
        <v>104.939307</v>
      </c>
    </row>
    <row r="1658" ht="15.75" customHeight="1">
      <c r="A1658" s="130" t="s">
        <v>2812</v>
      </c>
      <c r="B1658" s="130" t="s">
        <v>2813</v>
      </c>
      <c r="C1658" s="130">
        <v>1.0</v>
      </c>
      <c r="D1658" s="71">
        <v>95.39937</v>
      </c>
      <c r="F1658" s="130" t="s">
        <v>561</v>
      </c>
      <c r="G1658" s="169" t="s">
        <v>137</v>
      </c>
      <c r="H1658" s="130">
        <f t="shared" si="1"/>
        <v>104.939307</v>
      </c>
    </row>
    <row r="1659" ht="15.75" customHeight="1">
      <c r="A1659" s="130" t="s">
        <v>2814</v>
      </c>
      <c r="B1659" s="130" t="s">
        <v>2815</v>
      </c>
      <c r="C1659" s="130">
        <v>1.0</v>
      </c>
      <c r="D1659" s="71">
        <v>95.39937</v>
      </c>
      <c r="F1659" s="130" t="s">
        <v>561</v>
      </c>
      <c r="G1659" s="169" t="s">
        <v>137</v>
      </c>
      <c r="H1659" s="130">
        <f t="shared" si="1"/>
        <v>104.939307</v>
      </c>
    </row>
    <row r="1660" ht="15.75" customHeight="1">
      <c r="A1660" s="130" t="s">
        <v>2816</v>
      </c>
      <c r="B1660" s="130" t="s">
        <v>1251</v>
      </c>
      <c r="C1660" s="130">
        <v>1.0</v>
      </c>
      <c r="D1660" s="71">
        <v>95.39937</v>
      </c>
      <c r="F1660" s="130" t="s">
        <v>561</v>
      </c>
      <c r="G1660" s="169" t="s">
        <v>137</v>
      </c>
      <c r="H1660" s="130">
        <f t="shared" si="1"/>
        <v>104.939307</v>
      </c>
    </row>
    <row r="1661" ht="15.75" customHeight="1">
      <c r="A1661" s="130" t="s">
        <v>2817</v>
      </c>
      <c r="B1661" s="130" t="s">
        <v>2818</v>
      </c>
      <c r="C1661" s="130">
        <v>1.0</v>
      </c>
      <c r="D1661" s="71">
        <v>97.61796000000001</v>
      </c>
      <c r="F1661" s="130" t="s">
        <v>561</v>
      </c>
      <c r="G1661" s="169" t="s">
        <v>137</v>
      </c>
      <c r="H1661" s="130">
        <f t="shared" si="1"/>
        <v>107.379756</v>
      </c>
    </row>
    <row r="1662" ht="15.75" customHeight="1">
      <c r="A1662" s="130" t="s">
        <v>2819</v>
      </c>
      <c r="B1662" s="130" t="s">
        <v>2820</v>
      </c>
      <c r="C1662" s="130">
        <v>1.0</v>
      </c>
      <c r="D1662" s="71">
        <v>96.35802</v>
      </c>
      <c r="F1662" s="130" t="s">
        <v>561</v>
      </c>
      <c r="G1662" s="169" t="s">
        <v>137</v>
      </c>
      <c r="H1662" s="130">
        <f t="shared" si="1"/>
        <v>105.993822</v>
      </c>
    </row>
    <row r="1663" ht="15.75" customHeight="1">
      <c r="A1663" s="130" t="s">
        <v>2821</v>
      </c>
      <c r="B1663" s="130" t="s">
        <v>2822</v>
      </c>
      <c r="C1663" s="130">
        <v>1.0</v>
      </c>
      <c r="D1663" s="71">
        <v>96.35802</v>
      </c>
      <c r="F1663" s="130" t="s">
        <v>561</v>
      </c>
      <c r="G1663" s="169" t="s">
        <v>137</v>
      </c>
      <c r="H1663" s="130">
        <f t="shared" si="1"/>
        <v>105.993822</v>
      </c>
    </row>
    <row r="1664" ht="15.75" customHeight="1">
      <c r="A1664" s="130" t="s">
        <v>2823</v>
      </c>
      <c r="B1664" s="130" t="s">
        <v>2824</v>
      </c>
      <c r="C1664" s="130">
        <v>1.0</v>
      </c>
      <c r="D1664" s="71">
        <v>96.35802</v>
      </c>
      <c r="F1664" s="130" t="s">
        <v>561</v>
      </c>
      <c r="G1664" s="169" t="s">
        <v>137</v>
      </c>
      <c r="H1664" s="130">
        <f t="shared" si="1"/>
        <v>105.993822</v>
      </c>
    </row>
    <row r="1665" ht="15.75" customHeight="1">
      <c r="A1665" s="130" t="s">
        <v>2825</v>
      </c>
      <c r="B1665" s="130" t="s">
        <v>2826</v>
      </c>
      <c r="C1665" s="130">
        <v>1.0</v>
      </c>
      <c r="D1665" s="71">
        <v>85.634835</v>
      </c>
      <c r="F1665" s="130" t="s">
        <v>561</v>
      </c>
      <c r="G1665" s="169" t="s">
        <v>137</v>
      </c>
      <c r="H1665" s="130">
        <f t="shared" si="1"/>
        <v>94.1983185</v>
      </c>
    </row>
    <row r="1666" ht="15.75" customHeight="1">
      <c r="A1666" s="130" t="s">
        <v>2827</v>
      </c>
      <c r="B1666" s="130" t="s">
        <v>2828</v>
      </c>
      <c r="C1666" s="130">
        <v>1.0</v>
      </c>
      <c r="D1666" s="71">
        <v>85.634835</v>
      </c>
      <c r="F1666" s="130" t="s">
        <v>561</v>
      </c>
      <c r="G1666" s="169" t="s">
        <v>137</v>
      </c>
      <c r="H1666" s="130">
        <f t="shared" si="1"/>
        <v>94.1983185</v>
      </c>
    </row>
    <row r="1667" ht="15.75" customHeight="1">
      <c r="A1667" s="130" t="s">
        <v>2829</v>
      </c>
      <c r="B1667" s="130" t="s">
        <v>2830</v>
      </c>
      <c r="C1667" s="130">
        <v>1.0</v>
      </c>
      <c r="D1667" s="71">
        <v>85.634835</v>
      </c>
      <c r="F1667" s="130" t="s">
        <v>561</v>
      </c>
      <c r="G1667" s="169" t="s">
        <v>137</v>
      </c>
      <c r="H1667" s="130">
        <f t="shared" si="1"/>
        <v>94.1983185</v>
      </c>
    </row>
    <row r="1668" ht="15.75" customHeight="1">
      <c r="A1668" s="130" t="s">
        <v>2831</v>
      </c>
      <c r="B1668" s="130" t="s">
        <v>2832</v>
      </c>
      <c r="C1668" s="130">
        <v>1.0</v>
      </c>
      <c r="D1668" s="71">
        <v>85.634835</v>
      </c>
      <c r="F1668" s="130" t="s">
        <v>561</v>
      </c>
      <c r="G1668" s="169" t="s">
        <v>137</v>
      </c>
      <c r="H1668" s="130">
        <f t="shared" si="1"/>
        <v>94.1983185</v>
      </c>
    </row>
    <row r="1669" ht="15.75" customHeight="1">
      <c r="A1669" s="130" t="s">
        <v>2833</v>
      </c>
      <c r="B1669" s="130" t="s">
        <v>1632</v>
      </c>
      <c r="C1669" s="130">
        <v>1.0</v>
      </c>
      <c r="D1669" s="71">
        <v>85.634835</v>
      </c>
      <c r="F1669" s="130" t="s">
        <v>561</v>
      </c>
      <c r="G1669" s="169" t="s">
        <v>137</v>
      </c>
      <c r="H1669" s="130">
        <f t="shared" si="1"/>
        <v>94.1983185</v>
      </c>
    </row>
    <row r="1670" ht="15.75" customHeight="1">
      <c r="A1670" s="130" t="s">
        <v>2834</v>
      </c>
      <c r="B1670" s="130" t="s">
        <v>2835</v>
      </c>
      <c r="C1670" s="130">
        <v>1.0</v>
      </c>
      <c r="D1670" s="71">
        <v>99.959805</v>
      </c>
      <c r="F1670" s="130" t="s">
        <v>561</v>
      </c>
      <c r="G1670" s="169" t="s">
        <v>137</v>
      </c>
      <c r="H1670" s="130">
        <f t="shared" si="1"/>
        <v>109.9557855</v>
      </c>
    </row>
    <row r="1671" ht="15.75" customHeight="1">
      <c r="A1671" s="130" t="s">
        <v>2836</v>
      </c>
      <c r="B1671" s="130" t="s">
        <v>2837</v>
      </c>
      <c r="C1671" s="130">
        <v>1.0</v>
      </c>
      <c r="D1671" s="71">
        <v>99.959805</v>
      </c>
      <c r="F1671" s="130" t="s">
        <v>561</v>
      </c>
      <c r="G1671" s="169" t="s">
        <v>137</v>
      </c>
      <c r="H1671" s="130">
        <f t="shared" si="1"/>
        <v>109.9557855</v>
      </c>
    </row>
    <row r="1672" ht="15.75" customHeight="1">
      <c r="A1672" s="130" t="s">
        <v>2838</v>
      </c>
      <c r="B1672" s="130" t="s">
        <v>2839</v>
      </c>
      <c r="C1672" s="130">
        <v>1.0</v>
      </c>
      <c r="D1672" s="71">
        <v>99.959805</v>
      </c>
      <c r="F1672" s="130" t="s">
        <v>561</v>
      </c>
      <c r="G1672" s="169" t="s">
        <v>137</v>
      </c>
      <c r="H1672" s="130">
        <f t="shared" si="1"/>
        <v>109.9557855</v>
      </c>
    </row>
    <row r="1673" ht="15.75" customHeight="1">
      <c r="A1673" s="130" t="s">
        <v>2840</v>
      </c>
      <c r="B1673" s="130" t="s">
        <v>2841</v>
      </c>
      <c r="C1673" s="130">
        <v>1.0</v>
      </c>
      <c r="D1673" s="71">
        <v>81.34830000000001</v>
      </c>
      <c r="F1673" s="130" t="s">
        <v>561</v>
      </c>
      <c r="G1673" s="169" t="s">
        <v>137</v>
      </c>
      <c r="H1673" s="130">
        <f t="shared" si="1"/>
        <v>89.48313</v>
      </c>
    </row>
    <row r="1674" ht="15.75" customHeight="1">
      <c r="A1674" s="130" t="s">
        <v>2842</v>
      </c>
      <c r="B1674" s="130" t="s">
        <v>2843</v>
      </c>
      <c r="C1674" s="130">
        <v>1.0</v>
      </c>
      <c r="D1674" s="71">
        <v>85.634835</v>
      </c>
      <c r="F1674" s="130" t="s">
        <v>561</v>
      </c>
      <c r="G1674" s="169" t="s">
        <v>137</v>
      </c>
      <c r="H1674" s="130">
        <f t="shared" si="1"/>
        <v>94.1983185</v>
      </c>
    </row>
    <row r="1675" ht="15.75" customHeight="1">
      <c r="A1675" s="130" t="s">
        <v>2844</v>
      </c>
      <c r="B1675" s="130" t="s">
        <v>2845</v>
      </c>
      <c r="C1675" s="130">
        <v>1.0</v>
      </c>
      <c r="D1675" s="71">
        <v>85.634835</v>
      </c>
      <c r="F1675" s="130" t="s">
        <v>561</v>
      </c>
      <c r="G1675" s="169" t="s">
        <v>137</v>
      </c>
      <c r="H1675" s="130">
        <f t="shared" si="1"/>
        <v>94.1983185</v>
      </c>
    </row>
    <row r="1676" ht="15.75" customHeight="1">
      <c r="A1676" s="130" t="s">
        <v>2846</v>
      </c>
      <c r="B1676" s="130" t="s">
        <v>2847</v>
      </c>
      <c r="C1676" s="130">
        <v>1.0</v>
      </c>
      <c r="D1676" s="71">
        <v>85.634835</v>
      </c>
      <c r="F1676" s="130" t="s">
        <v>561</v>
      </c>
      <c r="G1676" s="169" t="s">
        <v>137</v>
      </c>
      <c r="H1676" s="130">
        <f t="shared" si="1"/>
        <v>94.1983185</v>
      </c>
    </row>
    <row r="1677" ht="15.75" customHeight="1">
      <c r="A1677" s="130" t="s">
        <v>2848</v>
      </c>
      <c r="B1677" s="130" t="s">
        <v>2849</v>
      </c>
      <c r="C1677" s="130">
        <v>1.0</v>
      </c>
      <c r="D1677" s="71">
        <v>85.634835</v>
      </c>
      <c r="F1677" s="130" t="s">
        <v>561</v>
      </c>
      <c r="G1677" s="169" t="s">
        <v>137</v>
      </c>
      <c r="H1677" s="130">
        <f t="shared" si="1"/>
        <v>94.1983185</v>
      </c>
    </row>
    <row r="1678" ht="15.75" customHeight="1">
      <c r="A1678" s="130" t="s">
        <v>2850</v>
      </c>
      <c r="B1678" s="130" t="s">
        <v>2851</v>
      </c>
      <c r="C1678" s="130">
        <v>1.0</v>
      </c>
      <c r="D1678" s="71">
        <v>85.634835</v>
      </c>
      <c r="F1678" s="130" t="s">
        <v>561</v>
      </c>
      <c r="G1678" s="169" t="s">
        <v>137</v>
      </c>
      <c r="H1678" s="130">
        <f t="shared" si="1"/>
        <v>94.1983185</v>
      </c>
    </row>
    <row r="1679" ht="15.75" customHeight="1">
      <c r="A1679" s="130" t="s">
        <v>2852</v>
      </c>
      <c r="B1679" s="130" t="s">
        <v>2853</v>
      </c>
      <c r="C1679" s="130">
        <v>1.0</v>
      </c>
      <c r="D1679" s="71">
        <v>85.634835</v>
      </c>
      <c r="F1679" s="130" t="s">
        <v>561</v>
      </c>
      <c r="G1679" s="169" t="s">
        <v>137</v>
      </c>
      <c r="H1679" s="130">
        <f t="shared" si="1"/>
        <v>94.1983185</v>
      </c>
    </row>
    <row r="1680" ht="15.75" customHeight="1">
      <c r="A1680" s="130" t="s">
        <v>2854</v>
      </c>
      <c r="B1680" s="130" t="s">
        <v>2855</v>
      </c>
      <c r="C1680" s="130">
        <v>1.0</v>
      </c>
      <c r="D1680" s="71">
        <v>85.634835</v>
      </c>
      <c r="F1680" s="130" t="s">
        <v>561</v>
      </c>
      <c r="G1680" s="169" t="s">
        <v>137</v>
      </c>
      <c r="H1680" s="130">
        <f t="shared" si="1"/>
        <v>94.1983185</v>
      </c>
    </row>
    <row r="1681" ht="15.75" customHeight="1">
      <c r="A1681" s="130" t="s">
        <v>2856</v>
      </c>
      <c r="B1681" s="130" t="s">
        <v>2857</v>
      </c>
      <c r="C1681" s="130">
        <v>1.0</v>
      </c>
      <c r="D1681" s="71">
        <v>85.634835</v>
      </c>
      <c r="F1681" s="130" t="s">
        <v>561</v>
      </c>
      <c r="G1681" s="169" t="s">
        <v>137</v>
      </c>
      <c r="H1681" s="130">
        <f t="shared" si="1"/>
        <v>94.1983185</v>
      </c>
    </row>
    <row r="1682" ht="15.75" customHeight="1">
      <c r="A1682" s="130" t="s">
        <v>2858</v>
      </c>
      <c r="B1682" s="130" t="s">
        <v>2859</v>
      </c>
      <c r="C1682" s="130">
        <v>1.0</v>
      </c>
      <c r="D1682" s="71">
        <v>85.634835</v>
      </c>
      <c r="F1682" s="130" t="s">
        <v>561</v>
      </c>
      <c r="G1682" s="169" t="s">
        <v>137</v>
      </c>
      <c r="H1682" s="130">
        <f t="shared" si="1"/>
        <v>94.1983185</v>
      </c>
    </row>
    <row r="1683" ht="15.75" customHeight="1">
      <c r="A1683" s="130" t="s">
        <v>2860</v>
      </c>
      <c r="B1683" s="130" t="s">
        <v>2861</v>
      </c>
      <c r="C1683" s="130">
        <v>1.0</v>
      </c>
      <c r="D1683" s="71">
        <v>86.93585999999999</v>
      </c>
      <c r="F1683" s="130" t="s">
        <v>561</v>
      </c>
      <c r="G1683" s="169" t="s">
        <v>137</v>
      </c>
      <c r="H1683" s="130">
        <f t="shared" si="1"/>
        <v>95.629446</v>
      </c>
    </row>
    <row r="1684" ht="15.75" customHeight="1">
      <c r="A1684" s="130" t="s">
        <v>2862</v>
      </c>
      <c r="B1684" s="130" t="s">
        <v>2863</v>
      </c>
      <c r="C1684" s="130">
        <v>1.0</v>
      </c>
      <c r="D1684" s="71">
        <v>86.93585999999999</v>
      </c>
      <c r="F1684" s="130" t="s">
        <v>561</v>
      </c>
      <c r="G1684" s="169" t="s">
        <v>137</v>
      </c>
      <c r="H1684" s="130">
        <f t="shared" si="1"/>
        <v>95.629446</v>
      </c>
    </row>
    <row r="1685" ht="15.75" customHeight="1">
      <c r="A1685" s="130" t="s">
        <v>2864</v>
      </c>
      <c r="B1685" s="130" t="s">
        <v>2865</v>
      </c>
      <c r="C1685" s="130">
        <v>1.0</v>
      </c>
      <c r="D1685" s="71">
        <v>86.93585999999999</v>
      </c>
      <c r="F1685" s="130" t="s">
        <v>561</v>
      </c>
      <c r="G1685" s="169" t="s">
        <v>137</v>
      </c>
      <c r="H1685" s="130">
        <f t="shared" si="1"/>
        <v>95.629446</v>
      </c>
    </row>
    <row r="1686" ht="15.75" customHeight="1">
      <c r="A1686" s="130" t="s">
        <v>2866</v>
      </c>
      <c r="B1686" s="130" t="s">
        <v>2867</v>
      </c>
      <c r="C1686" s="130">
        <v>1.0</v>
      </c>
      <c r="D1686" s="71">
        <v>86.93585999999999</v>
      </c>
      <c r="F1686" s="130" t="s">
        <v>561</v>
      </c>
      <c r="G1686" s="169" t="s">
        <v>137</v>
      </c>
      <c r="H1686" s="130">
        <f t="shared" si="1"/>
        <v>95.629446</v>
      </c>
    </row>
    <row r="1687" ht="15.75" customHeight="1">
      <c r="A1687" s="130" t="s">
        <v>2868</v>
      </c>
      <c r="B1687" s="130" t="s">
        <v>2869</v>
      </c>
      <c r="C1687" s="130">
        <v>1.0</v>
      </c>
      <c r="D1687" s="71">
        <v>86.93585999999999</v>
      </c>
      <c r="F1687" s="130" t="s">
        <v>561</v>
      </c>
      <c r="G1687" s="169" t="s">
        <v>137</v>
      </c>
      <c r="H1687" s="130">
        <f t="shared" si="1"/>
        <v>95.629446</v>
      </c>
    </row>
    <row r="1688" ht="15.75" customHeight="1">
      <c r="A1688" s="130" t="s">
        <v>2870</v>
      </c>
      <c r="B1688" s="130" t="s">
        <v>2871</v>
      </c>
      <c r="C1688" s="130">
        <v>1.0</v>
      </c>
      <c r="D1688" s="71">
        <v>65.98251</v>
      </c>
      <c r="F1688" s="130" t="s">
        <v>561</v>
      </c>
      <c r="G1688" s="169" t="s">
        <v>137</v>
      </c>
      <c r="H1688" s="130">
        <f t="shared" si="1"/>
        <v>72.580761</v>
      </c>
    </row>
    <row r="1689" ht="15.75" customHeight="1">
      <c r="A1689" s="130" t="s">
        <v>2872</v>
      </c>
      <c r="B1689" s="130" t="s">
        <v>2873</v>
      </c>
      <c r="C1689" s="130">
        <v>1.0</v>
      </c>
      <c r="D1689" s="71">
        <v>65.98251</v>
      </c>
      <c r="F1689" s="130" t="s">
        <v>561</v>
      </c>
      <c r="G1689" s="169" t="s">
        <v>137</v>
      </c>
      <c r="H1689" s="130">
        <f t="shared" si="1"/>
        <v>72.580761</v>
      </c>
    </row>
    <row r="1690" ht="15.75" customHeight="1">
      <c r="A1690" s="130" t="s">
        <v>2874</v>
      </c>
      <c r="B1690" s="130" t="s">
        <v>2875</v>
      </c>
      <c r="C1690" s="130">
        <v>1.0</v>
      </c>
      <c r="D1690" s="71">
        <v>65.98251</v>
      </c>
      <c r="F1690" s="130" t="s">
        <v>561</v>
      </c>
      <c r="G1690" s="169" t="s">
        <v>137</v>
      </c>
      <c r="H1690" s="130">
        <f t="shared" si="1"/>
        <v>72.580761</v>
      </c>
    </row>
    <row r="1691" ht="15.75" customHeight="1">
      <c r="A1691" s="130" t="s">
        <v>2876</v>
      </c>
      <c r="B1691" s="130" t="s">
        <v>2877</v>
      </c>
      <c r="C1691" s="130">
        <v>1.0</v>
      </c>
      <c r="D1691" s="71">
        <v>65.98251</v>
      </c>
      <c r="F1691" s="130" t="s">
        <v>561</v>
      </c>
      <c r="G1691" s="169" t="s">
        <v>137</v>
      </c>
      <c r="H1691" s="130">
        <f t="shared" si="1"/>
        <v>72.580761</v>
      </c>
    </row>
    <row r="1692" ht="15.75" customHeight="1">
      <c r="A1692" s="130" t="s">
        <v>2878</v>
      </c>
      <c r="B1692" s="130" t="s">
        <v>2879</v>
      </c>
      <c r="C1692" s="130">
        <v>1.0</v>
      </c>
      <c r="D1692" s="71">
        <v>65.98251</v>
      </c>
      <c r="F1692" s="130" t="s">
        <v>561</v>
      </c>
      <c r="G1692" s="169" t="s">
        <v>137</v>
      </c>
      <c r="H1692" s="130">
        <f t="shared" si="1"/>
        <v>72.580761</v>
      </c>
    </row>
    <row r="1693" ht="15.75" customHeight="1">
      <c r="A1693" s="130" t="s">
        <v>2880</v>
      </c>
      <c r="B1693" s="130" t="s">
        <v>2881</v>
      </c>
      <c r="C1693" s="130">
        <v>1.0</v>
      </c>
      <c r="D1693" s="71">
        <v>65.98251</v>
      </c>
      <c r="F1693" s="130" t="s">
        <v>561</v>
      </c>
      <c r="G1693" s="169" t="s">
        <v>137</v>
      </c>
      <c r="H1693" s="130">
        <f t="shared" si="1"/>
        <v>72.580761</v>
      </c>
    </row>
    <row r="1694" ht="15.75" customHeight="1">
      <c r="A1694" s="130" t="s">
        <v>2882</v>
      </c>
      <c r="B1694" s="130" t="s">
        <v>2883</v>
      </c>
      <c r="C1694" s="130">
        <v>1.0</v>
      </c>
      <c r="D1694" s="71">
        <v>65.98251</v>
      </c>
      <c r="F1694" s="130" t="s">
        <v>561</v>
      </c>
      <c r="G1694" s="169" t="s">
        <v>137</v>
      </c>
      <c r="H1694" s="130">
        <f t="shared" si="1"/>
        <v>72.580761</v>
      </c>
    </row>
    <row r="1695" ht="15.75" customHeight="1">
      <c r="A1695" s="130" t="s">
        <v>2884</v>
      </c>
      <c r="B1695" s="130" t="s">
        <v>2885</v>
      </c>
      <c r="C1695" s="130">
        <v>1.0</v>
      </c>
      <c r="D1695" s="71">
        <v>65.98251</v>
      </c>
      <c r="F1695" s="130" t="s">
        <v>561</v>
      </c>
      <c r="G1695" s="169" t="s">
        <v>137</v>
      </c>
      <c r="H1695" s="130">
        <f t="shared" si="1"/>
        <v>72.580761</v>
      </c>
    </row>
    <row r="1696" ht="15.75" customHeight="1">
      <c r="A1696" s="130" t="s">
        <v>2886</v>
      </c>
      <c r="B1696" s="130" t="s">
        <v>2887</v>
      </c>
      <c r="C1696" s="130">
        <v>1.0</v>
      </c>
      <c r="D1696" s="71">
        <v>65.98251</v>
      </c>
      <c r="F1696" s="130" t="s">
        <v>561</v>
      </c>
      <c r="G1696" s="169" t="s">
        <v>137</v>
      </c>
      <c r="H1696" s="130">
        <f t="shared" si="1"/>
        <v>72.580761</v>
      </c>
    </row>
    <row r="1697" ht="15.75" customHeight="1">
      <c r="A1697" s="130" t="s">
        <v>2888</v>
      </c>
      <c r="B1697" s="130" t="s">
        <v>2889</v>
      </c>
      <c r="C1697" s="130">
        <v>1.0</v>
      </c>
      <c r="D1697" s="71">
        <v>98.891595</v>
      </c>
      <c r="F1697" s="130" t="s">
        <v>561</v>
      </c>
      <c r="G1697" s="169" t="s">
        <v>137</v>
      </c>
      <c r="H1697" s="130">
        <f t="shared" si="1"/>
        <v>108.7807545</v>
      </c>
    </row>
    <row r="1698" ht="15.75" customHeight="1">
      <c r="A1698" s="130" t="s">
        <v>2890</v>
      </c>
      <c r="B1698" s="130" t="s">
        <v>2891</v>
      </c>
      <c r="C1698" s="130">
        <v>1.0</v>
      </c>
      <c r="D1698" s="71">
        <v>98.891595</v>
      </c>
      <c r="F1698" s="130" t="s">
        <v>561</v>
      </c>
      <c r="G1698" s="169" t="s">
        <v>137</v>
      </c>
      <c r="H1698" s="130">
        <f t="shared" si="1"/>
        <v>108.7807545</v>
      </c>
    </row>
    <row r="1699" ht="15.75" customHeight="1">
      <c r="A1699" s="130" t="s">
        <v>2892</v>
      </c>
      <c r="B1699" s="130" t="s">
        <v>2893</v>
      </c>
      <c r="C1699" s="130">
        <v>1.0</v>
      </c>
      <c r="D1699" s="71">
        <v>98.891595</v>
      </c>
      <c r="F1699" s="130" t="s">
        <v>561</v>
      </c>
      <c r="G1699" s="169" t="s">
        <v>137</v>
      </c>
      <c r="H1699" s="130">
        <f t="shared" si="1"/>
        <v>108.7807545</v>
      </c>
    </row>
    <row r="1700" ht="15.75" customHeight="1">
      <c r="A1700" s="130" t="s">
        <v>2894</v>
      </c>
      <c r="B1700" s="130" t="s">
        <v>2895</v>
      </c>
      <c r="C1700" s="130">
        <v>1.0</v>
      </c>
      <c r="D1700" s="71">
        <v>98.891595</v>
      </c>
      <c r="F1700" s="130" t="s">
        <v>561</v>
      </c>
      <c r="G1700" s="169" t="s">
        <v>137</v>
      </c>
      <c r="H1700" s="130">
        <f t="shared" si="1"/>
        <v>108.7807545</v>
      </c>
    </row>
    <row r="1701" ht="15.75" customHeight="1">
      <c r="A1701" s="130" t="s">
        <v>2896</v>
      </c>
      <c r="B1701" s="130" t="s">
        <v>2897</v>
      </c>
      <c r="C1701" s="130">
        <v>1.0</v>
      </c>
      <c r="D1701" s="71">
        <v>98.891595</v>
      </c>
      <c r="F1701" s="130" t="s">
        <v>561</v>
      </c>
      <c r="G1701" s="169" t="s">
        <v>137</v>
      </c>
      <c r="H1701" s="130">
        <f t="shared" si="1"/>
        <v>108.7807545</v>
      </c>
    </row>
    <row r="1702" ht="15.75" customHeight="1">
      <c r="A1702" s="130" t="s">
        <v>2898</v>
      </c>
      <c r="B1702" s="130" t="s">
        <v>1278</v>
      </c>
      <c r="C1702" s="130">
        <v>1.0</v>
      </c>
      <c r="D1702" s="71">
        <v>98.891595</v>
      </c>
      <c r="F1702" s="130" t="s">
        <v>561</v>
      </c>
      <c r="G1702" s="169" t="s">
        <v>137</v>
      </c>
      <c r="H1702" s="130">
        <f t="shared" si="1"/>
        <v>108.7807545</v>
      </c>
    </row>
    <row r="1703" ht="15.75" customHeight="1">
      <c r="A1703" s="130" t="s">
        <v>2899</v>
      </c>
      <c r="B1703" s="130" t="s">
        <v>2900</v>
      </c>
      <c r="C1703" s="130">
        <v>1.0</v>
      </c>
      <c r="D1703" s="71">
        <v>98.891595</v>
      </c>
      <c r="F1703" s="130" t="s">
        <v>561</v>
      </c>
      <c r="G1703" s="169" t="s">
        <v>137</v>
      </c>
      <c r="H1703" s="130">
        <f t="shared" si="1"/>
        <v>108.7807545</v>
      </c>
    </row>
    <row r="1704" ht="15.75" customHeight="1">
      <c r="A1704" s="130" t="s">
        <v>2901</v>
      </c>
      <c r="B1704" s="130" t="s">
        <v>2902</v>
      </c>
      <c r="C1704" s="130">
        <v>1.0</v>
      </c>
      <c r="D1704" s="71">
        <v>98.891595</v>
      </c>
      <c r="F1704" s="130" t="s">
        <v>561</v>
      </c>
      <c r="G1704" s="169" t="s">
        <v>137</v>
      </c>
      <c r="H1704" s="130">
        <f t="shared" si="1"/>
        <v>108.7807545</v>
      </c>
    </row>
    <row r="1705" ht="15.75" customHeight="1">
      <c r="A1705" s="130" t="s">
        <v>2903</v>
      </c>
      <c r="B1705" s="130" t="s">
        <v>2904</v>
      </c>
      <c r="C1705" s="130">
        <v>1.0</v>
      </c>
      <c r="D1705" s="71">
        <v>98.891595</v>
      </c>
      <c r="F1705" s="130" t="s">
        <v>561</v>
      </c>
      <c r="G1705" s="169" t="s">
        <v>137</v>
      </c>
      <c r="H1705" s="130">
        <f t="shared" si="1"/>
        <v>108.7807545</v>
      </c>
    </row>
    <row r="1706" ht="15.75" customHeight="1">
      <c r="A1706" s="130" t="s">
        <v>2905</v>
      </c>
      <c r="B1706" s="130" t="s">
        <v>2906</v>
      </c>
      <c r="C1706" s="130">
        <v>1.0</v>
      </c>
      <c r="D1706" s="71">
        <v>98.891595</v>
      </c>
      <c r="F1706" s="130" t="s">
        <v>561</v>
      </c>
      <c r="G1706" s="169" t="s">
        <v>137</v>
      </c>
      <c r="H1706" s="130">
        <f t="shared" si="1"/>
        <v>108.7807545</v>
      </c>
    </row>
    <row r="1707" ht="15.75" customHeight="1">
      <c r="A1707" s="130" t="s">
        <v>2907</v>
      </c>
      <c r="B1707" s="130" t="s">
        <v>2908</v>
      </c>
      <c r="C1707" s="130">
        <v>1.0</v>
      </c>
      <c r="D1707" s="71">
        <v>98.891595</v>
      </c>
      <c r="F1707" s="130" t="s">
        <v>561</v>
      </c>
      <c r="G1707" s="169" t="s">
        <v>137</v>
      </c>
      <c r="H1707" s="130">
        <f t="shared" si="1"/>
        <v>108.7807545</v>
      </c>
    </row>
    <row r="1708" ht="15.75" customHeight="1">
      <c r="A1708" s="130" t="s">
        <v>2909</v>
      </c>
      <c r="B1708" s="130" t="s">
        <v>2910</v>
      </c>
      <c r="C1708" s="130">
        <v>1.0</v>
      </c>
      <c r="D1708" s="71">
        <v>98.891595</v>
      </c>
      <c r="F1708" s="130" t="s">
        <v>561</v>
      </c>
      <c r="G1708" s="169" t="s">
        <v>137</v>
      </c>
      <c r="H1708" s="130">
        <f t="shared" si="1"/>
        <v>108.7807545</v>
      </c>
    </row>
    <row r="1709" ht="15.75" customHeight="1">
      <c r="A1709" s="130" t="s">
        <v>2911</v>
      </c>
      <c r="B1709" s="130" t="s">
        <v>2873</v>
      </c>
      <c r="C1709" s="130">
        <v>1.0</v>
      </c>
      <c r="D1709" s="71">
        <v>120.26948999999999</v>
      </c>
      <c r="F1709" s="130" t="s">
        <v>561</v>
      </c>
      <c r="G1709" s="169" t="s">
        <v>137</v>
      </c>
      <c r="H1709" s="130">
        <f t="shared" si="1"/>
        <v>132.296439</v>
      </c>
    </row>
    <row r="1710" ht="15.75" customHeight="1">
      <c r="A1710" s="130" t="s">
        <v>2912</v>
      </c>
      <c r="B1710" s="130" t="s">
        <v>2877</v>
      </c>
      <c r="C1710" s="130">
        <v>1.0</v>
      </c>
      <c r="D1710" s="71">
        <v>120.26948999999999</v>
      </c>
      <c r="F1710" s="130" t="s">
        <v>561</v>
      </c>
      <c r="G1710" s="169" t="s">
        <v>137</v>
      </c>
      <c r="H1710" s="130">
        <f t="shared" si="1"/>
        <v>132.296439</v>
      </c>
    </row>
    <row r="1711" ht="15.75" customHeight="1">
      <c r="A1711" s="130" t="s">
        <v>2913</v>
      </c>
      <c r="B1711" s="130" t="s">
        <v>2914</v>
      </c>
      <c r="C1711" s="130">
        <v>1.0</v>
      </c>
      <c r="D1711" s="71">
        <v>55.23193500000001</v>
      </c>
      <c r="F1711" s="130" t="s">
        <v>561</v>
      </c>
      <c r="G1711" s="169" t="s">
        <v>137</v>
      </c>
      <c r="H1711" s="130">
        <f t="shared" si="1"/>
        <v>60.7551285</v>
      </c>
    </row>
    <row r="1712" ht="15.75" customHeight="1">
      <c r="A1712" s="130" t="s">
        <v>2915</v>
      </c>
      <c r="B1712" s="130" t="s">
        <v>2916</v>
      </c>
      <c r="C1712" s="130">
        <v>1.0</v>
      </c>
      <c r="D1712" s="71">
        <v>55.23193500000001</v>
      </c>
      <c r="F1712" s="130" t="s">
        <v>561</v>
      </c>
      <c r="G1712" s="169" t="s">
        <v>137</v>
      </c>
      <c r="H1712" s="130">
        <f t="shared" si="1"/>
        <v>60.7551285</v>
      </c>
    </row>
    <row r="1713" ht="15.75" customHeight="1">
      <c r="A1713" s="130" t="s">
        <v>2917</v>
      </c>
      <c r="B1713" s="130" t="s">
        <v>2918</v>
      </c>
      <c r="C1713" s="130">
        <v>1.0</v>
      </c>
      <c r="D1713" s="71">
        <v>55.23193500000001</v>
      </c>
      <c r="F1713" s="130" t="s">
        <v>561</v>
      </c>
      <c r="G1713" s="169" t="s">
        <v>137</v>
      </c>
      <c r="H1713" s="130">
        <f t="shared" si="1"/>
        <v>60.7551285</v>
      </c>
    </row>
    <row r="1714" ht="15.75" customHeight="1">
      <c r="A1714" s="130" t="s">
        <v>2919</v>
      </c>
      <c r="B1714" s="130" t="s">
        <v>2920</v>
      </c>
      <c r="C1714" s="130">
        <v>1.0</v>
      </c>
      <c r="D1714" s="71">
        <v>55.23193500000001</v>
      </c>
      <c r="F1714" s="130" t="s">
        <v>561</v>
      </c>
      <c r="G1714" s="169" t="s">
        <v>137</v>
      </c>
      <c r="H1714" s="130">
        <f t="shared" si="1"/>
        <v>60.7551285</v>
      </c>
    </row>
    <row r="1715" ht="15.75" customHeight="1">
      <c r="A1715" s="130" t="s">
        <v>2921</v>
      </c>
      <c r="B1715" s="130" t="s">
        <v>2922</v>
      </c>
      <c r="C1715" s="130">
        <v>1.0</v>
      </c>
      <c r="D1715" s="71">
        <v>28.718414999999997</v>
      </c>
      <c r="F1715" s="130" t="s">
        <v>561</v>
      </c>
      <c r="G1715" s="169" t="s">
        <v>137</v>
      </c>
      <c r="H1715" s="130">
        <f t="shared" si="1"/>
        <v>31.5902565</v>
      </c>
    </row>
    <row r="1716" ht="15.75" customHeight="1">
      <c r="A1716" s="130" t="s">
        <v>2923</v>
      </c>
      <c r="B1716" s="130" t="s">
        <v>2924</v>
      </c>
      <c r="C1716" s="130">
        <v>1.0</v>
      </c>
      <c r="D1716" s="71">
        <v>28.718414999999997</v>
      </c>
      <c r="F1716" s="130" t="s">
        <v>561</v>
      </c>
      <c r="G1716" s="169" t="s">
        <v>137</v>
      </c>
      <c r="H1716" s="130">
        <f t="shared" si="1"/>
        <v>31.5902565</v>
      </c>
    </row>
    <row r="1717" ht="15.75" customHeight="1">
      <c r="A1717" s="130" t="s">
        <v>2925</v>
      </c>
      <c r="B1717" s="130" t="s">
        <v>2926</v>
      </c>
      <c r="C1717" s="130">
        <v>1.0</v>
      </c>
      <c r="D1717" s="71">
        <v>28.718414999999997</v>
      </c>
      <c r="F1717" s="130" t="s">
        <v>561</v>
      </c>
      <c r="G1717" s="169" t="s">
        <v>137</v>
      </c>
      <c r="H1717" s="130">
        <f t="shared" si="1"/>
        <v>31.5902565</v>
      </c>
    </row>
    <row r="1718" ht="15.75" customHeight="1">
      <c r="A1718" s="130" t="s">
        <v>2927</v>
      </c>
      <c r="B1718" s="130" t="s">
        <v>2928</v>
      </c>
      <c r="C1718" s="130">
        <v>1.0</v>
      </c>
      <c r="D1718" s="71">
        <v>28.718414999999997</v>
      </c>
      <c r="F1718" s="130" t="s">
        <v>561</v>
      </c>
      <c r="G1718" s="169" t="s">
        <v>137</v>
      </c>
      <c r="H1718" s="130">
        <f t="shared" si="1"/>
        <v>31.5902565</v>
      </c>
    </row>
    <row r="1719" ht="15.75" customHeight="1">
      <c r="A1719" s="130" t="s">
        <v>2929</v>
      </c>
      <c r="B1719" s="130" t="s">
        <v>2930</v>
      </c>
      <c r="C1719" s="130">
        <v>1.0</v>
      </c>
      <c r="D1719" s="71">
        <v>33.155595</v>
      </c>
      <c r="F1719" s="130" t="s">
        <v>561</v>
      </c>
      <c r="G1719" s="169" t="s">
        <v>137</v>
      </c>
      <c r="H1719" s="130">
        <f t="shared" si="1"/>
        <v>36.4711545</v>
      </c>
    </row>
    <row r="1720" ht="15.75" customHeight="1">
      <c r="A1720" s="130" t="s">
        <v>2931</v>
      </c>
      <c r="B1720" s="130" t="s">
        <v>2932</v>
      </c>
      <c r="C1720" s="130">
        <v>1.0</v>
      </c>
      <c r="D1720" s="71">
        <v>35.442660000000004</v>
      </c>
      <c r="F1720" s="130" t="s">
        <v>561</v>
      </c>
      <c r="G1720" s="169" t="s">
        <v>137</v>
      </c>
      <c r="H1720" s="130">
        <f t="shared" si="1"/>
        <v>38.986926</v>
      </c>
    </row>
    <row r="1721" ht="15.75" customHeight="1">
      <c r="A1721" s="130" t="s">
        <v>2933</v>
      </c>
      <c r="B1721" s="130" t="s">
        <v>2934</v>
      </c>
      <c r="C1721" s="130">
        <v>1.0</v>
      </c>
      <c r="D1721" s="71">
        <v>35.442660000000004</v>
      </c>
      <c r="F1721" s="130" t="s">
        <v>561</v>
      </c>
      <c r="G1721" s="169" t="s">
        <v>137</v>
      </c>
      <c r="H1721" s="130">
        <f t="shared" si="1"/>
        <v>38.986926</v>
      </c>
    </row>
    <row r="1722" ht="15.75" customHeight="1">
      <c r="A1722" s="130" t="s">
        <v>2935</v>
      </c>
      <c r="B1722" s="130" t="s">
        <v>1391</v>
      </c>
      <c r="C1722" s="130">
        <v>1.0</v>
      </c>
      <c r="D1722" s="71">
        <v>35.442660000000004</v>
      </c>
      <c r="F1722" s="130" t="s">
        <v>561</v>
      </c>
      <c r="G1722" s="169" t="s">
        <v>137</v>
      </c>
      <c r="H1722" s="130">
        <f t="shared" si="1"/>
        <v>38.986926</v>
      </c>
    </row>
    <row r="1723" ht="15.75" customHeight="1">
      <c r="A1723" s="130" t="s">
        <v>2936</v>
      </c>
      <c r="B1723" s="130" t="s">
        <v>2937</v>
      </c>
      <c r="C1723" s="130">
        <v>1.0</v>
      </c>
      <c r="D1723" s="71">
        <v>39.112919999999995</v>
      </c>
      <c r="F1723" s="130" t="s">
        <v>561</v>
      </c>
      <c r="G1723" s="169" t="s">
        <v>137</v>
      </c>
      <c r="H1723" s="130">
        <f t="shared" si="1"/>
        <v>43.024212</v>
      </c>
    </row>
    <row r="1724" ht="15.75" customHeight="1">
      <c r="A1724" s="130" t="s">
        <v>2938</v>
      </c>
      <c r="B1724" s="130" t="s">
        <v>2939</v>
      </c>
      <c r="C1724" s="130">
        <v>1.0</v>
      </c>
      <c r="D1724" s="71">
        <v>39.112919999999995</v>
      </c>
      <c r="F1724" s="130" t="s">
        <v>561</v>
      </c>
      <c r="G1724" s="169" t="s">
        <v>137</v>
      </c>
      <c r="H1724" s="130">
        <f t="shared" si="1"/>
        <v>43.024212</v>
      </c>
    </row>
    <row r="1725" ht="15.75" customHeight="1">
      <c r="A1725" s="130" t="s">
        <v>2940</v>
      </c>
      <c r="B1725" s="130" t="s">
        <v>2941</v>
      </c>
      <c r="C1725" s="130">
        <v>1.0</v>
      </c>
      <c r="D1725" s="71">
        <v>29.49903</v>
      </c>
      <c r="F1725" s="130" t="s">
        <v>561</v>
      </c>
      <c r="G1725" s="169" t="s">
        <v>137</v>
      </c>
      <c r="H1725" s="130">
        <f t="shared" si="1"/>
        <v>32.448933</v>
      </c>
    </row>
    <row r="1726" ht="15.75" customHeight="1">
      <c r="A1726" s="130" t="s">
        <v>2942</v>
      </c>
      <c r="B1726" s="130" t="s">
        <v>1632</v>
      </c>
      <c r="C1726" s="130">
        <v>1.0</v>
      </c>
      <c r="D1726" s="71">
        <v>29.49903</v>
      </c>
      <c r="F1726" s="130" t="s">
        <v>561</v>
      </c>
      <c r="G1726" s="169" t="s">
        <v>137</v>
      </c>
      <c r="H1726" s="130">
        <f t="shared" si="1"/>
        <v>32.448933</v>
      </c>
    </row>
    <row r="1727" ht="15.75" customHeight="1">
      <c r="A1727" s="130" t="s">
        <v>2943</v>
      </c>
      <c r="B1727" s="130" t="s">
        <v>2944</v>
      </c>
      <c r="C1727" s="130">
        <v>1.0</v>
      </c>
      <c r="D1727" s="71">
        <v>85.634835</v>
      </c>
      <c r="F1727" s="130" t="s">
        <v>561</v>
      </c>
      <c r="G1727" s="169" t="s">
        <v>137</v>
      </c>
      <c r="H1727" s="130">
        <f t="shared" si="1"/>
        <v>94.1983185</v>
      </c>
    </row>
    <row r="1728" ht="15.75" customHeight="1">
      <c r="A1728" s="130" t="s">
        <v>2945</v>
      </c>
      <c r="B1728" s="130" t="s">
        <v>2946</v>
      </c>
      <c r="C1728" s="130">
        <v>1.0</v>
      </c>
      <c r="D1728" s="71">
        <v>85.634835</v>
      </c>
      <c r="F1728" s="130" t="s">
        <v>561</v>
      </c>
      <c r="G1728" s="169" t="s">
        <v>137</v>
      </c>
      <c r="H1728" s="130">
        <f t="shared" si="1"/>
        <v>94.1983185</v>
      </c>
    </row>
    <row r="1729" ht="15.75" customHeight="1">
      <c r="A1729" s="130" t="s">
        <v>2947</v>
      </c>
      <c r="B1729" s="130" t="s">
        <v>1391</v>
      </c>
      <c r="C1729" s="130">
        <v>1.0</v>
      </c>
      <c r="D1729" s="71">
        <v>20.747925000000002</v>
      </c>
      <c r="F1729" s="130" t="s">
        <v>561</v>
      </c>
      <c r="G1729" s="169" t="s">
        <v>137</v>
      </c>
      <c r="H1729" s="130">
        <f t="shared" si="1"/>
        <v>22.8227175</v>
      </c>
    </row>
    <row r="1730" ht="15.75" customHeight="1">
      <c r="A1730" s="130" t="s">
        <v>2948</v>
      </c>
      <c r="B1730" s="130" t="s">
        <v>2934</v>
      </c>
      <c r="C1730" s="130">
        <v>1.0</v>
      </c>
      <c r="D1730" s="71">
        <v>20.747925000000002</v>
      </c>
      <c r="F1730" s="130" t="s">
        <v>561</v>
      </c>
      <c r="G1730" s="169" t="s">
        <v>137</v>
      </c>
      <c r="H1730" s="130">
        <f t="shared" si="1"/>
        <v>22.8227175</v>
      </c>
    </row>
    <row r="1731" ht="15.75" customHeight="1">
      <c r="A1731" s="130" t="s">
        <v>2949</v>
      </c>
      <c r="B1731" s="130" t="s">
        <v>2950</v>
      </c>
      <c r="C1731" s="130">
        <v>1.0</v>
      </c>
      <c r="D1731" s="71">
        <v>20.747925000000002</v>
      </c>
      <c r="F1731" s="130" t="s">
        <v>561</v>
      </c>
      <c r="G1731" s="169" t="s">
        <v>137</v>
      </c>
      <c r="H1731" s="130">
        <f t="shared" si="1"/>
        <v>22.8227175</v>
      </c>
    </row>
    <row r="1732" ht="15.75" customHeight="1">
      <c r="A1732" s="130" t="s">
        <v>2951</v>
      </c>
      <c r="B1732" s="130" t="s">
        <v>1391</v>
      </c>
      <c r="C1732" s="130">
        <v>1.0</v>
      </c>
      <c r="D1732" s="71">
        <v>43.947255000000006</v>
      </c>
      <c r="F1732" s="130" t="s">
        <v>561</v>
      </c>
      <c r="G1732" s="169" t="s">
        <v>137</v>
      </c>
      <c r="H1732" s="130">
        <f t="shared" si="1"/>
        <v>48.3419805</v>
      </c>
    </row>
    <row r="1733" ht="15.75" customHeight="1">
      <c r="A1733" s="130" t="s">
        <v>2952</v>
      </c>
      <c r="B1733" s="130" t="s">
        <v>2934</v>
      </c>
      <c r="C1733" s="130">
        <v>1.0</v>
      </c>
      <c r="D1733" s="71">
        <v>43.947255000000006</v>
      </c>
      <c r="F1733" s="130" t="s">
        <v>561</v>
      </c>
      <c r="G1733" s="169" t="s">
        <v>137</v>
      </c>
      <c r="H1733" s="130">
        <f t="shared" si="1"/>
        <v>48.3419805</v>
      </c>
    </row>
    <row r="1734" ht="15.75" customHeight="1">
      <c r="A1734" s="130" t="s">
        <v>2953</v>
      </c>
      <c r="B1734" s="130" t="s">
        <v>2954</v>
      </c>
      <c r="C1734" s="130">
        <v>1.0</v>
      </c>
      <c r="D1734" s="71">
        <v>100.67194500000001</v>
      </c>
      <c r="F1734" s="130" t="s">
        <v>561</v>
      </c>
      <c r="G1734" s="169" t="s">
        <v>137</v>
      </c>
      <c r="H1734" s="130">
        <f t="shared" si="1"/>
        <v>110.7391395</v>
      </c>
    </row>
    <row r="1735" ht="15.75" customHeight="1">
      <c r="A1735" s="130" t="s">
        <v>2955</v>
      </c>
      <c r="B1735" s="130" t="s">
        <v>2956</v>
      </c>
      <c r="C1735" s="130">
        <v>1.0</v>
      </c>
      <c r="D1735" s="71">
        <v>100.67194500000001</v>
      </c>
      <c r="F1735" s="130" t="s">
        <v>561</v>
      </c>
      <c r="G1735" s="169" t="s">
        <v>137</v>
      </c>
      <c r="H1735" s="130">
        <f t="shared" si="1"/>
        <v>110.7391395</v>
      </c>
    </row>
    <row r="1736" ht="15.75" customHeight="1">
      <c r="A1736" s="130" t="s">
        <v>2957</v>
      </c>
      <c r="B1736" s="130" t="s">
        <v>2958</v>
      </c>
      <c r="C1736" s="130">
        <v>1.0</v>
      </c>
      <c r="D1736" s="71">
        <v>100.67194500000001</v>
      </c>
      <c r="F1736" s="130" t="s">
        <v>561</v>
      </c>
      <c r="G1736" s="169" t="s">
        <v>137</v>
      </c>
      <c r="H1736" s="130">
        <f t="shared" si="1"/>
        <v>110.7391395</v>
      </c>
    </row>
    <row r="1737" ht="15.75" customHeight="1">
      <c r="A1737" s="130" t="s">
        <v>2959</v>
      </c>
      <c r="B1737" s="130" t="s">
        <v>2960</v>
      </c>
      <c r="C1737" s="130">
        <v>1.0</v>
      </c>
      <c r="D1737" s="71">
        <v>100.67194500000001</v>
      </c>
      <c r="F1737" s="130" t="s">
        <v>561</v>
      </c>
      <c r="G1737" s="169" t="s">
        <v>137</v>
      </c>
      <c r="H1737" s="130">
        <f t="shared" si="1"/>
        <v>110.7391395</v>
      </c>
    </row>
    <row r="1738" ht="15.75" customHeight="1">
      <c r="A1738" s="130" t="s">
        <v>2961</v>
      </c>
      <c r="B1738" s="130" t="s">
        <v>2962</v>
      </c>
      <c r="C1738" s="130">
        <v>1.0</v>
      </c>
      <c r="D1738" s="71">
        <v>100.67194500000001</v>
      </c>
      <c r="F1738" s="130" t="s">
        <v>561</v>
      </c>
      <c r="G1738" s="169" t="s">
        <v>137</v>
      </c>
      <c r="H1738" s="130">
        <f t="shared" si="1"/>
        <v>110.7391395</v>
      </c>
    </row>
    <row r="1739" ht="15.75" customHeight="1">
      <c r="A1739" s="130" t="s">
        <v>2963</v>
      </c>
      <c r="B1739" s="130" t="s">
        <v>2964</v>
      </c>
      <c r="C1739" s="130">
        <v>1.0</v>
      </c>
      <c r="D1739" s="71">
        <v>100.67194500000001</v>
      </c>
      <c r="F1739" s="130" t="s">
        <v>561</v>
      </c>
      <c r="G1739" s="169" t="s">
        <v>137</v>
      </c>
      <c r="H1739" s="130">
        <f t="shared" si="1"/>
        <v>110.7391395</v>
      </c>
    </row>
    <row r="1740" ht="15.75" customHeight="1">
      <c r="A1740" s="130" t="s">
        <v>2965</v>
      </c>
      <c r="B1740" s="130" t="s">
        <v>2966</v>
      </c>
      <c r="C1740" s="130">
        <v>1.0</v>
      </c>
      <c r="D1740" s="71">
        <v>100.67194500000001</v>
      </c>
      <c r="F1740" s="130" t="s">
        <v>561</v>
      </c>
      <c r="G1740" s="169" t="s">
        <v>137</v>
      </c>
      <c r="H1740" s="130">
        <f t="shared" si="1"/>
        <v>110.7391395</v>
      </c>
    </row>
    <row r="1741" ht="15.75" customHeight="1">
      <c r="A1741" s="130" t="s">
        <v>2967</v>
      </c>
      <c r="B1741" s="130" t="s">
        <v>2968</v>
      </c>
      <c r="C1741" s="130">
        <v>1.0</v>
      </c>
      <c r="D1741" s="71">
        <v>100.67194500000001</v>
      </c>
      <c r="F1741" s="130" t="s">
        <v>561</v>
      </c>
      <c r="G1741" s="169" t="s">
        <v>137</v>
      </c>
      <c r="H1741" s="130">
        <f t="shared" si="1"/>
        <v>110.7391395</v>
      </c>
    </row>
    <row r="1742" ht="15.75" customHeight="1">
      <c r="A1742" s="130" t="s">
        <v>2969</v>
      </c>
      <c r="B1742" s="130" t="s">
        <v>2970</v>
      </c>
      <c r="C1742" s="130">
        <v>1.0</v>
      </c>
      <c r="D1742" s="71">
        <v>100.67194500000001</v>
      </c>
      <c r="F1742" s="130" t="s">
        <v>561</v>
      </c>
      <c r="G1742" s="169" t="s">
        <v>137</v>
      </c>
      <c r="H1742" s="130">
        <f t="shared" si="1"/>
        <v>110.7391395</v>
      </c>
    </row>
    <row r="1743" ht="15.75" customHeight="1">
      <c r="A1743" s="130" t="s">
        <v>2971</v>
      </c>
      <c r="B1743" s="130" t="s">
        <v>2972</v>
      </c>
      <c r="C1743" s="130">
        <v>1.0</v>
      </c>
      <c r="D1743" s="71">
        <v>100.67194500000001</v>
      </c>
      <c r="F1743" s="130" t="s">
        <v>561</v>
      </c>
      <c r="G1743" s="169" t="s">
        <v>137</v>
      </c>
      <c r="H1743" s="130">
        <f t="shared" si="1"/>
        <v>110.7391395</v>
      </c>
    </row>
    <row r="1744" ht="15.75" customHeight="1">
      <c r="A1744" s="130" t="s">
        <v>2973</v>
      </c>
      <c r="B1744" s="130" t="s">
        <v>2974</v>
      </c>
      <c r="C1744" s="130">
        <v>1.0</v>
      </c>
      <c r="D1744" s="71">
        <v>100.67194500000001</v>
      </c>
      <c r="F1744" s="130" t="s">
        <v>561</v>
      </c>
      <c r="G1744" s="169" t="s">
        <v>137</v>
      </c>
      <c r="H1744" s="130">
        <f t="shared" si="1"/>
        <v>110.7391395</v>
      </c>
    </row>
    <row r="1745" ht="15.75" customHeight="1">
      <c r="A1745" s="130" t="s">
        <v>2975</v>
      </c>
      <c r="B1745" s="130" t="s">
        <v>2976</v>
      </c>
      <c r="C1745" s="130">
        <v>1.0</v>
      </c>
      <c r="D1745" s="71">
        <v>100.67194500000001</v>
      </c>
      <c r="F1745" s="130" t="s">
        <v>561</v>
      </c>
      <c r="G1745" s="169" t="s">
        <v>137</v>
      </c>
      <c r="H1745" s="130">
        <f t="shared" si="1"/>
        <v>110.7391395</v>
      </c>
    </row>
    <row r="1746" ht="15.75" customHeight="1">
      <c r="A1746" s="130" t="s">
        <v>2977</v>
      </c>
      <c r="B1746" s="130" t="s">
        <v>2978</v>
      </c>
      <c r="C1746" s="130">
        <v>1.0</v>
      </c>
      <c r="D1746" s="71">
        <v>100.67194500000001</v>
      </c>
      <c r="F1746" s="130" t="s">
        <v>561</v>
      </c>
      <c r="G1746" s="169" t="s">
        <v>137</v>
      </c>
      <c r="H1746" s="130">
        <f t="shared" si="1"/>
        <v>110.7391395</v>
      </c>
    </row>
    <row r="1747" ht="15.75" customHeight="1">
      <c r="A1747" s="130" t="s">
        <v>2979</v>
      </c>
      <c r="B1747" s="130" t="s">
        <v>2980</v>
      </c>
      <c r="C1747" s="130">
        <v>1.0</v>
      </c>
      <c r="D1747" s="71">
        <v>100.67194500000001</v>
      </c>
      <c r="F1747" s="130" t="s">
        <v>561</v>
      </c>
      <c r="G1747" s="169" t="s">
        <v>137</v>
      </c>
      <c r="H1747" s="130">
        <f t="shared" si="1"/>
        <v>110.7391395</v>
      </c>
    </row>
    <row r="1748" ht="15.75" customHeight="1">
      <c r="A1748" s="130" t="s">
        <v>2981</v>
      </c>
      <c r="B1748" s="130" t="s">
        <v>2982</v>
      </c>
      <c r="C1748" s="130">
        <v>1.0</v>
      </c>
      <c r="D1748" s="71">
        <v>100.67194500000001</v>
      </c>
      <c r="F1748" s="130" t="s">
        <v>561</v>
      </c>
      <c r="G1748" s="169" t="s">
        <v>137</v>
      </c>
      <c r="H1748" s="130">
        <f t="shared" si="1"/>
        <v>110.7391395</v>
      </c>
    </row>
    <row r="1749" ht="15.75" customHeight="1">
      <c r="A1749" s="130" t="s">
        <v>2983</v>
      </c>
      <c r="B1749" s="130" t="s">
        <v>2984</v>
      </c>
      <c r="C1749" s="130">
        <v>1.0</v>
      </c>
      <c r="D1749" s="71">
        <v>100.67194500000001</v>
      </c>
      <c r="F1749" s="130" t="s">
        <v>561</v>
      </c>
      <c r="G1749" s="169" t="s">
        <v>137</v>
      </c>
      <c r="H1749" s="130">
        <f t="shared" si="1"/>
        <v>110.7391395</v>
      </c>
    </row>
    <row r="1750" ht="15.75" customHeight="1">
      <c r="A1750" s="130" t="s">
        <v>2985</v>
      </c>
      <c r="B1750" s="130" t="s">
        <v>2986</v>
      </c>
      <c r="C1750" s="130">
        <v>1.0</v>
      </c>
      <c r="D1750" s="71">
        <v>100.67194500000001</v>
      </c>
      <c r="F1750" s="130" t="s">
        <v>561</v>
      </c>
      <c r="G1750" s="169" t="s">
        <v>137</v>
      </c>
      <c r="H1750" s="130">
        <f t="shared" si="1"/>
        <v>110.7391395</v>
      </c>
    </row>
    <row r="1751" ht="15.75" customHeight="1">
      <c r="A1751" s="130" t="s">
        <v>2987</v>
      </c>
      <c r="B1751" s="130" t="s">
        <v>2988</v>
      </c>
      <c r="C1751" s="130">
        <v>1.0</v>
      </c>
      <c r="D1751" s="71">
        <v>100.67194500000001</v>
      </c>
      <c r="F1751" s="130" t="s">
        <v>561</v>
      </c>
      <c r="G1751" s="169" t="s">
        <v>137</v>
      </c>
      <c r="H1751" s="130">
        <f t="shared" si="1"/>
        <v>110.7391395</v>
      </c>
    </row>
    <row r="1752" ht="15.75" customHeight="1">
      <c r="A1752" s="130" t="s">
        <v>2989</v>
      </c>
      <c r="B1752" s="130" t="s">
        <v>2990</v>
      </c>
      <c r="C1752" s="130">
        <v>1.0</v>
      </c>
      <c r="D1752" s="71">
        <v>100.67194500000001</v>
      </c>
      <c r="F1752" s="130" t="s">
        <v>561</v>
      </c>
      <c r="G1752" s="169" t="s">
        <v>137</v>
      </c>
      <c r="H1752" s="130">
        <f t="shared" si="1"/>
        <v>110.7391395</v>
      </c>
    </row>
    <row r="1753" ht="15.75" customHeight="1">
      <c r="A1753" s="130" t="s">
        <v>2991</v>
      </c>
      <c r="B1753" s="130" t="s">
        <v>2992</v>
      </c>
      <c r="C1753" s="130">
        <v>1.0</v>
      </c>
      <c r="D1753" s="71">
        <v>100.67194500000001</v>
      </c>
      <c r="F1753" s="130" t="s">
        <v>561</v>
      </c>
      <c r="G1753" s="169" t="s">
        <v>137</v>
      </c>
      <c r="H1753" s="130">
        <f t="shared" si="1"/>
        <v>110.7391395</v>
      </c>
    </row>
    <row r="1754" ht="15.75" customHeight="1">
      <c r="A1754" s="130" t="s">
        <v>2993</v>
      </c>
      <c r="B1754" s="130" t="s">
        <v>2697</v>
      </c>
      <c r="C1754" s="130">
        <v>1.0</v>
      </c>
      <c r="D1754" s="71">
        <v>100.67194500000001</v>
      </c>
      <c r="F1754" s="130" t="s">
        <v>561</v>
      </c>
      <c r="G1754" s="169" t="s">
        <v>137</v>
      </c>
      <c r="H1754" s="130">
        <f t="shared" si="1"/>
        <v>110.7391395</v>
      </c>
    </row>
    <row r="1755" ht="15.75" customHeight="1">
      <c r="A1755" s="130" t="s">
        <v>2994</v>
      </c>
      <c r="B1755" s="130" t="s">
        <v>2995</v>
      </c>
      <c r="C1755" s="130">
        <v>1.0</v>
      </c>
      <c r="D1755" s="71">
        <v>100.67194500000001</v>
      </c>
      <c r="F1755" s="130" t="s">
        <v>561</v>
      </c>
      <c r="G1755" s="169" t="s">
        <v>137</v>
      </c>
      <c r="H1755" s="130">
        <f t="shared" si="1"/>
        <v>110.7391395</v>
      </c>
    </row>
    <row r="1756" ht="15.75" customHeight="1">
      <c r="A1756" s="130" t="s">
        <v>2996</v>
      </c>
      <c r="B1756" s="130" t="s">
        <v>2997</v>
      </c>
      <c r="C1756" s="130">
        <v>1.0</v>
      </c>
      <c r="D1756" s="71">
        <v>100.67194500000001</v>
      </c>
      <c r="F1756" s="130" t="s">
        <v>561</v>
      </c>
      <c r="G1756" s="169" t="s">
        <v>137</v>
      </c>
      <c r="H1756" s="130">
        <f t="shared" si="1"/>
        <v>110.7391395</v>
      </c>
    </row>
    <row r="1757" ht="15.75" customHeight="1">
      <c r="A1757" s="130" t="s">
        <v>2998</v>
      </c>
      <c r="B1757" s="130" t="s">
        <v>2999</v>
      </c>
      <c r="C1757" s="130">
        <v>1.0</v>
      </c>
      <c r="D1757" s="71">
        <v>100.67194500000001</v>
      </c>
      <c r="F1757" s="130" t="s">
        <v>561</v>
      </c>
      <c r="G1757" s="169" t="s">
        <v>137</v>
      </c>
      <c r="H1757" s="130">
        <f t="shared" si="1"/>
        <v>110.7391395</v>
      </c>
    </row>
    <row r="1758" ht="15.75" customHeight="1">
      <c r="A1758" s="130" t="s">
        <v>3000</v>
      </c>
      <c r="B1758" s="130" t="s">
        <v>3001</v>
      </c>
      <c r="C1758" s="130">
        <v>1.0</v>
      </c>
      <c r="D1758" s="71">
        <v>100.67194500000001</v>
      </c>
      <c r="F1758" s="130" t="s">
        <v>561</v>
      </c>
      <c r="G1758" s="169" t="s">
        <v>137</v>
      </c>
      <c r="H1758" s="130">
        <f t="shared" si="1"/>
        <v>110.7391395</v>
      </c>
    </row>
    <row r="1759" ht="15.75" customHeight="1">
      <c r="A1759" s="130" t="s">
        <v>3002</v>
      </c>
      <c r="B1759" s="130" t="s">
        <v>1511</v>
      </c>
      <c r="C1759" s="130">
        <v>1.0</v>
      </c>
      <c r="D1759" s="71">
        <v>100.67194500000001</v>
      </c>
      <c r="F1759" s="130" t="s">
        <v>561</v>
      </c>
      <c r="G1759" s="169" t="s">
        <v>137</v>
      </c>
      <c r="H1759" s="130">
        <f t="shared" si="1"/>
        <v>110.7391395</v>
      </c>
    </row>
    <row r="1760" ht="15.75" customHeight="1">
      <c r="A1760" s="130" t="s">
        <v>3003</v>
      </c>
      <c r="B1760" s="130" t="s">
        <v>3004</v>
      </c>
      <c r="C1760" s="130">
        <v>1.0</v>
      </c>
      <c r="D1760" s="71">
        <v>100.67194500000001</v>
      </c>
      <c r="F1760" s="130" t="s">
        <v>561</v>
      </c>
      <c r="G1760" s="169" t="s">
        <v>137</v>
      </c>
      <c r="H1760" s="130">
        <f t="shared" si="1"/>
        <v>110.7391395</v>
      </c>
    </row>
    <row r="1761" ht="15.75" customHeight="1">
      <c r="A1761" s="130" t="s">
        <v>3005</v>
      </c>
      <c r="B1761" s="130" t="s">
        <v>3006</v>
      </c>
      <c r="C1761" s="130">
        <v>1.0</v>
      </c>
      <c r="D1761" s="71">
        <v>15.639690000000002</v>
      </c>
      <c r="F1761" s="130" t="s">
        <v>561</v>
      </c>
      <c r="G1761" s="169" t="s">
        <v>137</v>
      </c>
      <c r="H1761" s="130">
        <f t="shared" si="1"/>
        <v>17.203659</v>
      </c>
    </row>
    <row r="1762" ht="15.75" customHeight="1">
      <c r="A1762" s="130" t="s">
        <v>3007</v>
      </c>
      <c r="B1762" s="130" t="s">
        <v>3008</v>
      </c>
      <c r="C1762" s="130">
        <v>1.0</v>
      </c>
      <c r="D1762" s="71">
        <v>15.639690000000002</v>
      </c>
      <c r="F1762" s="130" t="s">
        <v>561</v>
      </c>
      <c r="G1762" s="169" t="s">
        <v>137</v>
      </c>
      <c r="H1762" s="130">
        <f t="shared" si="1"/>
        <v>17.203659</v>
      </c>
    </row>
    <row r="1763" ht="15.75" customHeight="1">
      <c r="A1763" s="130" t="s">
        <v>3009</v>
      </c>
      <c r="B1763" s="130" t="s">
        <v>3010</v>
      </c>
      <c r="C1763" s="130">
        <v>1.0</v>
      </c>
      <c r="D1763" s="71">
        <v>15.639690000000002</v>
      </c>
      <c r="F1763" s="130" t="s">
        <v>561</v>
      </c>
      <c r="G1763" s="169" t="s">
        <v>137</v>
      </c>
      <c r="H1763" s="130">
        <f t="shared" si="1"/>
        <v>17.203659</v>
      </c>
    </row>
    <row r="1764" ht="15.75" customHeight="1">
      <c r="A1764" s="130" t="s">
        <v>3011</v>
      </c>
      <c r="B1764" s="130" t="s">
        <v>848</v>
      </c>
      <c r="C1764" s="130">
        <v>1.0</v>
      </c>
      <c r="D1764" s="71">
        <v>15.639690000000002</v>
      </c>
      <c r="F1764" s="130" t="s">
        <v>561</v>
      </c>
      <c r="G1764" s="169" t="s">
        <v>137</v>
      </c>
      <c r="H1764" s="130">
        <f t="shared" si="1"/>
        <v>17.203659</v>
      </c>
    </row>
    <row r="1765" ht="15.75" customHeight="1">
      <c r="A1765" s="130" t="s">
        <v>3012</v>
      </c>
      <c r="B1765" s="130" t="s">
        <v>3013</v>
      </c>
      <c r="C1765" s="130">
        <v>1.0</v>
      </c>
      <c r="D1765" s="71">
        <v>15.639690000000002</v>
      </c>
      <c r="F1765" s="130" t="s">
        <v>561</v>
      </c>
      <c r="G1765" s="169" t="s">
        <v>137</v>
      </c>
      <c r="H1765" s="130">
        <f t="shared" si="1"/>
        <v>17.203659</v>
      </c>
    </row>
    <row r="1766" ht="15.75" customHeight="1">
      <c r="A1766" s="130" t="s">
        <v>3014</v>
      </c>
      <c r="B1766" s="130" t="s">
        <v>3015</v>
      </c>
      <c r="C1766" s="130">
        <v>1.0</v>
      </c>
      <c r="D1766" s="71">
        <v>15.639690000000002</v>
      </c>
      <c r="F1766" s="130" t="s">
        <v>561</v>
      </c>
      <c r="G1766" s="169" t="s">
        <v>137</v>
      </c>
      <c r="H1766" s="130">
        <f t="shared" si="1"/>
        <v>17.203659</v>
      </c>
    </row>
    <row r="1767" ht="15.75" customHeight="1">
      <c r="A1767" s="130" t="s">
        <v>3016</v>
      </c>
      <c r="B1767" s="130" t="s">
        <v>3017</v>
      </c>
      <c r="C1767" s="130">
        <v>1.0</v>
      </c>
      <c r="D1767" s="71">
        <v>15.639690000000002</v>
      </c>
      <c r="F1767" s="130" t="s">
        <v>561</v>
      </c>
      <c r="G1767" s="169" t="s">
        <v>137</v>
      </c>
      <c r="H1767" s="130">
        <f t="shared" si="1"/>
        <v>17.203659</v>
      </c>
    </row>
    <row r="1768" ht="15.75" customHeight="1">
      <c r="A1768" s="130" t="s">
        <v>3018</v>
      </c>
      <c r="B1768" s="130" t="s">
        <v>3019</v>
      </c>
      <c r="C1768" s="130">
        <v>1.0</v>
      </c>
      <c r="D1768" s="71">
        <v>15.639690000000002</v>
      </c>
      <c r="F1768" s="130" t="s">
        <v>561</v>
      </c>
      <c r="G1768" s="169" t="s">
        <v>137</v>
      </c>
      <c r="H1768" s="130">
        <f t="shared" si="1"/>
        <v>17.203659</v>
      </c>
    </row>
    <row r="1769" ht="15.75" customHeight="1">
      <c r="A1769" s="130" t="s">
        <v>3020</v>
      </c>
      <c r="B1769" s="130" t="s">
        <v>3021</v>
      </c>
      <c r="C1769" s="130">
        <v>1.0</v>
      </c>
      <c r="D1769" s="71">
        <v>15.639690000000002</v>
      </c>
      <c r="F1769" s="130" t="s">
        <v>561</v>
      </c>
      <c r="G1769" s="169" t="s">
        <v>137</v>
      </c>
      <c r="H1769" s="130">
        <f t="shared" si="1"/>
        <v>17.203659</v>
      </c>
    </row>
    <row r="1770" ht="15.75" customHeight="1">
      <c r="A1770" s="130" t="s">
        <v>3022</v>
      </c>
      <c r="B1770" s="130" t="s">
        <v>1736</v>
      </c>
      <c r="C1770" s="130">
        <v>1.0</v>
      </c>
      <c r="D1770" s="71">
        <v>15.639690000000002</v>
      </c>
      <c r="F1770" s="130" t="s">
        <v>561</v>
      </c>
      <c r="G1770" s="169" t="s">
        <v>137</v>
      </c>
      <c r="H1770" s="130">
        <f t="shared" si="1"/>
        <v>17.203659</v>
      </c>
    </row>
    <row r="1771" ht="15.75" customHeight="1">
      <c r="A1771" s="130" t="s">
        <v>3023</v>
      </c>
      <c r="B1771" s="130" t="s">
        <v>3024</v>
      </c>
      <c r="C1771" s="130">
        <v>1.0</v>
      </c>
      <c r="D1771" s="71">
        <v>15.639690000000002</v>
      </c>
      <c r="F1771" s="130" t="s">
        <v>561</v>
      </c>
      <c r="G1771" s="169" t="s">
        <v>137</v>
      </c>
      <c r="H1771" s="130">
        <f t="shared" si="1"/>
        <v>17.203659</v>
      </c>
    </row>
    <row r="1772" ht="15.75" customHeight="1">
      <c r="A1772" s="130" t="s">
        <v>3025</v>
      </c>
      <c r="B1772" s="130" t="s">
        <v>1236</v>
      </c>
      <c r="C1772" s="130">
        <v>1.0</v>
      </c>
      <c r="D1772" s="71">
        <v>15.639690000000002</v>
      </c>
      <c r="F1772" s="130" t="s">
        <v>561</v>
      </c>
      <c r="G1772" s="169" t="s">
        <v>137</v>
      </c>
      <c r="H1772" s="130">
        <f t="shared" si="1"/>
        <v>17.203659</v>
      </c>
    </row>
    <row r="1773" ht="15.75" customHeight="1">
      <c r="A1773" s="130" t="s">
        <v>3026</v>
      </c>
      <c r="B1773" s="130" t="s">
        <v>3027</v>
      </c>
      <c r="C1773" s="130">
        <v>1.0</v>
      </c>
      <c r="D1773" s="71">
        <v>15.639690000000002</v>
      </c>
      <c r="F1773" s="130" t="s">
        <v>561</v>
      </c>
      <c r="G1773" s="169" t="s">
        <v>137</v>
      </c>
      <c r="H1773" s="130">
        <f t="shared" si="1"/>
        <v>17.203659</v>
      </c>
    </row>
    <row r="1774" ht="15.75" customHeight="1">
      <c r="A1774" s="130" t="s">
        <v>3028</v>
      </c>
      <c r="B1774" s="130" t="s">
        <v>2615</v>
      </c>
      <c r="C1774" s="130">
        <v>1.0</v>
      </c>
      <c r="D1774" s="71">
        <v>15.639690000000002</v>
      </c>
      <c r="F1774" s="130" t="s">
        <v>561</v>
      </c>
      <c r="G1774" s="169" t="s">
        <v>137</v>
      </c>
      <c r="H1774" s="130">
        <f t="shared" si="1"/>
        <v>17.203659</v>
      </c>
    </row>
    <row r="1775" ht="15.75" customHeight="1">
      <c r="A1775" s="130" t="s">
        <v>3029</v>
      </c>
      <c r="B1775" s="130" t="s">
        <v>926</v>
      </c>
      <c r="C1775" s="130">
        <v>1.0</v>
      </c>
      <c r="D1775" s="71">
        <v>15.639690000000002</v>
      </c>
      <c r="F1775" s="130" t="s">
        <v>561</v>
      </c>
      <c r="G1775" s="169" t="s">
        <v>137</v>
      </c>
      <c r="H1775" s="130">
        <f t="shared" si="1"/>
        <v>17.203659</v>
      </c>
    </row>
    <row r="1776" ht="15.75" customHeight="1">
      <c r="A1776" s="130" t="s">
        <v>3030</v>
      </c>
      <c r="B1776" s="130" t="s">
        <v>1391</v>
      </c>
      <c r="C1776" s="130">
        <v>1.0</v>
      </c>
      <c r="D1776" s="71">
        <v>15.639690000000002</v>
      </c>
      <c r="F1776" s="130" t="s">
        <v>561</v>
      </c>
      <c r="G1776" s="169" t="s">
        <v>137</v>
      </c>
      <c r="H1776" s="130">
        <f t="shared" si="1"/>
        <v>17.203659</v>
      </c>
    </row>
    <row r="1777" ht="15.75" customHeight="1">
      <c r="A1777" s="130" t="s">
        <v>3031</v>
      </c>
      <c r="B1777" s="130" t="s">
        <v>2934</v>
      </c>
      <c r="C1777" s="130">
        <v>1.0</v>
      </c>
      <c r="D1777" s="71">
        <v>15.639690000000002</v>
      </c>
      <c r="F1777" s="130" t="s">
        <v>561</v>
      </c>
      <c r="G1777" s="169" t="s">
        <v>137</v>
      </c>
      <c r="H1777" s="130">
        <f t="shared" si="1"/>
        <v>17.203659</v>
      </c>
    </row>
    <row r="1778" ht="15.75" customHeight="1">
      <c r="A1778" s="130" t="s">
        <v>3032</v>
      </c>
      <c r="B1778" s="130" t="s">
        <v>1738</v>
      </c>
      <c r="C1778" s="130">
        <v>1.0</v>
      </c>
      <c r="D1778" s="71">
        <v>15.639690000000002</v>
      </c>
      <c r="F1778" s="130" t="s">
        <v>561</v>
      </c>
      <c r="G1778" s="169" t="s">
        <v>137</v>
      </c>
      <c r="H1778" s="130">
        <f t="shared" si="1"/>
        <v>17.203659</v>
      </c>
    </row>
    <row r="1779" ht="15.75" customHeight="1">
      <c r="A1779" s="130" t="s">
        <v>3033</v>
      </c>
      <c r="B1779" s="130" t="s">
        <v>1282</v>
      </c>
      <c r="C1779" s="130">
        <v>1.0</v>
      </c>
      <c r="D1779" s="71">
        <v>15.639690000000002</v>
      </c>
      <c r="F1779" s="130" t="s">
        <v>561</v>
      </c>
      <c r="G1779" s="169" t="s">
        <v>137</v>
      </c>
      <c r="H1779" s="130">
        <f t="shared" si="1"/>
        <v>17.203659</v>
      </c>
    </row>
    <row r="1780" ht="15.75" customHeight="1">
      <c r="A1780" s="130" t="s">
        <v>3034</v>
      </c>
      <c r="B1780" s="130" t="s">
        <v>3035</v>
      </c>
      <c r="C1780" s="130">
        <v>1.0</v>
      </c>
      <c r="D1780" s="71">
        <v>15.639690000000002</v>
      </c>
      <c r="F1780" s="130" t="s">
        <v>561</v>
      </c>
      <c r="G1780" s="169" t="s">
        <v>137</v>
      </c>
      <c r="H1780" s="130">
        <f t="shared" si="1"/>
        <v>17.203659</v>
      </c>
    </row>
    <row r="1781" ht="15.75" customHeight="1">
      <c r="A1781" s="130" t="s">
        <v>3036</v>
      </c>
      <c r="B1781" s="130" t="s">
        <v>821</v>
      </c>
      <c r="C1781" s="130">
        <v>1.0</v>
      </c>
      <c r="D1781" s="71">
        <v>15.639690000000002</v>
      </c>
      <c r="F1781" s="130" t="s">
        <v>561</v>
      </c>
      <c r="G1781" s="169" t="s">
        <v>137</v>
      </c>
      <c r="H1781" s="130">
        <f t="shared" si="1"/>
        <v>17.203659</v>
      </c>
    </row>
    <row r="1782" ht="15.75" customHeight="1">
      <c r="A1782" s="130" t="s">
        <v>3037</v>
      </c>
      <c r="B1782" s="130" t="s">
        <v>2950</v>
      </c>
      <c r="C1782" s="130">
        <v>1.0</v>
      </c>
      <c r="D1782" s="71">
        <v>15.639690000000002</v>
      </c>
      <c r="F1782" s="130" t="s">
        <v>561</v>
      </c>
      <c r="G1782" s="169" t="s">
        <v>137</v>
      </c>
      <c r="H1782" s="130">
        <f t="shared" si="1"/>
        <v>17.203659</v>
      </c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0.1" defaultRowHeight="15.0"/>
  <cols>
    <col customWidth="1" min="1" max="26" width="9.0"/>
  </cols>
  <sheetData>
    <row r="1" ht="15.75" customHeight="1">
      <c r="A1" s="195" t="s">
        <v>3038</v>
      </c>
      <c r="B1" s="158" t="s">
        <v>3039</v>
      </c>
      <c r="C1" s="158" t="s">
        <v>3040</v>
      </c>
      <c r="D1" s="158" t="s">
        <v>3041</v>
      </c>
      <c r="E1" s="158" t="s">
        <v>3042</v>
      </c>
      <c r="F1" s="158" t="s">
        <v>3043</v>
      </c>
      <c r="G1" s="158" t="s">
        <v>3044</v>
      </c>
      <c r="H1" s="158" t="s">
        <v>3045</v>
      </c>
      <c r="I1" s="158" t="s">
        <v>3046</v>
      </c>
      <c r="J1" s="158" t="s">
        <v>33</v>
      </c>
      <c r="K1" s="158" t="s">
        <v>3047</v>
      </c>
      <c r="L1" s="158" t="s">
        <v>35</v>
      </c>
      <c r="M1" s="195" t="s">
        <v>3048</v>
      </c>
      <c r="N1" s="158" t="s">
        <v>40</v>
      </c>
      <c r="O1" s="158" t="s">
        <v>3049</v>
      </c>
      <c r="P1" s="158" t="s">
        <v>39</v>
      </c>
      <c r="Q1" s="158" t="s">
        <v>3050</v>
      </c>
      <c r="R1" s="196"/>
      <c r="S1" s="196"/>
      <c r="T1" s="196"/>
      <c r="U1" s="196"/>
      <c r="V1" s="196"/>
      <c r="W1" s="196"/>
      <c r="X1" s="196"/>
      <c r="Y1" s="196"/>
      <c r="Z1" s="196"/>
    </row>
    <row r="2" ht="15.75" customHeight="1">
      <c r="A2" s="197">
        <v>4.0</v>
      </c>
      <c r="B2" s="197">
        <v>1.0</v>
      </c>
      <c r="C2" s="130">
        <v>0.0</v>
      </c>
      <c r="D2" s="130" t="s">
        <v>53</v>
      </c>
      <c r="E2" s="130">
        <v>0.015</v>
      </c>
      <c r="F2" s="138">
        <v>9.0</v>
      </c>
      <c r="G2" s="130">
        <v>25.0</v>
      </c>
      <c r="H2" s="130">
        <v>15.0</v>
      </c>
      <c r="I2" s="130">
        <v>0.0425</v>
      </c>
      <c r="J2" s="130" t="s">
        <v>38</v>
      </c>
      <c r="K2" s="198">
        <v>0.0</v>
      </c>
      <c r="L2" s="130" t="s">
        <v>3051</v>
      </c>
      <c r="M2" s="197">
        <v>0.25</v>
      </c>
      <c r="N2" s="138">
        <v>0.02</v>
      </c>
      <c r="O2" s="130">
        <v>0.025</v>
      </c>
      <c r="P2" s="130" t="s">
        <v>38</v>
      </c>
      <c r="Q2" s="130" t="s">
        <v>38</v>
      </c>
    </row>
    <row r="3" ht="15.75" customHeight="1">
      <c r="A3" s="197">
        <v>4.125</v>
      </c>
      <c r="B3" s="197">
        <v>1.25</v>
      </c>
      <c r="C3" s="130">
        <v>1.0</v>
      </c>
      <c r="D3" s="130" t="s">
        <v>16</v>
      </c>
      <c r="E3" s="130">
        <v>0.0</v>
      </c>
      <c r="F3" s="130">
        <v>0.0</v>
      </c>
      <c r="G3" s="130">
        <v>0.0</v>
      </c>
      <c r="H3" s="130">
        <v>0.0</v>
      </c>
      <c r="I3" s="130">
        <v>0.0</v>
      </c>
      <c r="J3" s="130" t="s">
        <v>34</v>
      </c>
      <c r="K3" s="198">
        <v>0.009</v>
      </c>
      <c r="L3" s="130" t="s">
        <v>3052</v>
      </c>
      <c r="M3" s="197">
        <v>0.5</v>
      </c>
      <c r="N3" s="130">
        <v>0.0</v>
      </c>
      <c r="O3" s="130">
        <v>0.0</v>
      </c>
      <c r="P3" s="130" t="s">
        <v>3053</v>
      </c>
      <c r="Q3" s="130" t="s">
        <v>3054</v>
      </c>
    </row>
    <row r="4" ht="15.75" customHeight="1">
      <c r="A4" s="197">
        <v>4.25</v>
      </c>
      <c r="B4" s="197">
        <v>1.5</v>
      </c>
      <c r="C4" s="130">
        <v>2.0</v>
      </c>
      <c r="J4" s="130" t="s">
        <v>111</v>
      </c>
      <c r="K4" s="199">
        <v>0.02</v>
      </c>
      <c r="L4" s="130" t="s">
        <v>3055</v>
      </c>
      <c r="M4" s="197">
        <v>0.75</v>
      </c>
      <c r="P4" s="130" t="s">
        <v>3056</v>
      </c>
      <c r="Q4" s="130" t="s">
        <v>3057</v>
      </c>
    </row>
    <row r="5" ht="15.75" customHeight="1">
      <c r="A5" s="197">
        <v>4.375</v>
      </c>
      <c r="B5" s="197">
        <v>1.75</v>
      </c>
      <c r="C5" s="130">
        <v>3.0</v>
      </c>
      <c r="L5" s="130" t="s">
        <v>1391</v>
      </c>
      <c r="M5" s="197">
        <v>1.0</v>
      </c>
    </row>
    <row r="6" ht="15.75" customHeight="1">
      <c r="A6" s="197">
        <v>4.5</v>
      </c>
      <c r="B6" s="197">
        <v>2.0</v>
      </c>
      <c r="C6" s="130">
        <v>4.0</v>
      </c>
      <c r="L6" s="130" t="s">
        <v>38</v>
      </c>
      <c r="M6" s="197">
        <v>1.25</v>
      </c>
    </row>
    <row r="7" ht="15.75" customHeight="1">
      <c r="A7" s="197">
        <v>4.625</v>
      </c>
      <c r="B7" s="197">
        <v>2.25</v>
      </c>
      <c r="C7" s="130">
        <v>5.0</v>
      </c>
      <c r="M7" s="197">
        <v>1.5</v>
      </c>
    </row>
    <row r="8" ht="15.75" customHeight="1">
      <c r="A8" s="197">
        <v>4.75</v>
      </c>
      <c r="B8" s="197">
        <v>2.5</v>
      </c>
      <c r="C8" s="130">
        <v>6.0</v>
      </c>
      <c r="M8" s="197">
        <v>1.75</v>
      </c>
    </row>
    <row r="9" ht="15.75" customHeight="1">
      <c r="A9" s="197">
        <v>4.875</v>
      </c>
      <c r="B9" s="197">
        <v>2.75</v>
      </c>
      <c r="C9" s="130">
        <v>7.0</v>
      </c>
      <c r="M9" s="197">
        <v>2.0</v>
      </c>
    </row>
    <row r="10" ht="15.75" customHeight="1">
      <c r="A10" s="197">
        <v>5.0</v>
      </c>
      <c r="B10" s="197">
        <v>3.0</v>
      </c>
      <c r="C10" s="130">
        <v>8.0</v>
      </c>
      <c r="M10" s="197">
        <v>2.25</v>
      </c>
    </row>
    <row r="11" ht="15.75" customHeight="1">
      <c r="A11" s="197">
        <v>5.125</v>
      </c>
      <c r="B11" s="197">
        <v>3.25</v>
      </c>
      <c r="C11" s="130">
        <v>9.0</v>
      </c>
      <c r="M11" s="197">
        <v>2.5</v>
      </c>
    </row>
    <row r="12" ht="15.75" customHeight="1">
      <c r="A12" s="197">
        <v>5.25</v>
      </c>
      <c r="B12" s="197">
        <v>3.5</v>
      </c>
      <c r="C12" s="130">
        <v>10.0</v>
      </c>
      <c r="M12" s="197">
        <v>2.75</v>
      </c>
    </row>
    <row r="13" ht="15.75" customHeight="1">
      <c r="A13" s="197">
        <v>5.375</v>
      </c>
      <c r="B13" s="197">
        <v>3.75</v>
      </c>
      <c r="M13" s="197">
        <v>3.0</v>
      </c>
    </row>
    <row r="14" ht="15.75" customHeight="1">
      <c r="A14" s="197">
        <v>5.5</v>
      </c>
      <c r="B14" s="197">
        <v>4.0</v>
      </c>
      <c r="M14" s="197">
        <v>3.25</v>
      </c>
    </row>
    <row r="15" ht="15.75" customHeight="1">
      <c r="A15" s="197">
        <v>5.625</v>
      </c>
      <c r="B15" s="197">
        <v>4.25</v>
      </c>
      <c r="M15" s="197">
        <v>3.5</v>
      </c>
    </row>
    <row r="16" ht="15.75" customHeight="1">
      <c r="A16" s="197">
        <v>5.75</v>
      </c>
      <c r="B16" s="197">
        <v>4.5</v>
      </c>
      <c r="M16" s="197">
        <v>3.75</v>
      </c>
    </row>
    <row r="17" ht="15.75" customHeight="1">
      <c r="A17" s="197">
        <v>5.875</v>
      </c>
      <c r="B17" s="197">
        <v>4.75</v>
      </c>
      <c r="M17" s="197">
        <v>4.0</v>
      </c>
    </row>
    <row r="18" ht="15.75" customHeight="1">
      <c r="A18" s="197">
        <v>6.0</v>
      </c>
      <c r="B18" s="197">
        <v>5.0</v>
      </c>
      <c r="M18" s="197">
        <v>4.25</v>
      </c>
    </row>
    <row r="19" ht="15.75" customHeight="1">
      <c r="A19" s="197">
        <v>6.125</v>
      </c>
      <c r="B19" s="197">
        <v>5.25</v>
      </c>
      <c r="M19" s="197">
        <v>4.5</v>
      </c>
    </row>
    <row r="20" ht="15.75" customHeight="1">
      <c r="A20" s="197">
        <v>6.25</v>
      </c>
      <c r="B20" s="197">
        <v>5.5</v>
      </c>
      <c r="M20" s="197">
        <v>4.75</v>
      </c>
    </row>
    <row r="21" ht="15.75" customHeight="1">
      <c r="A21" s="197">
        <v>6.375</v>
      </c>
      <c r="B21" s="197">
        <v>5.75</v>
      </c>
      <c r="M21" s="197">
        <v>5.0</v>
      </c>
    </row>
    <row r="22" ht="15.75" customHeight="1">
      <c r="A22" s="197">
        <v>6.5</v>
      </c>
      <c r="B22" s="197">
        <v>6.0</v>
      </c>
      <c r="M22" s="197">
        <v>5.25</v>
      </c>
    </row>
    <row r="23" ht="15.75" customHeight="1">
      <c r="A23" s="197">
        <v>6.625</v>
      </c>
      <c r="B23" s="197">
        <v>6.25</v>
      </c>
      <c r="M23" s="197">
        <v>5.5</v>
      </c>
    </row>
    <row r="24" ht="15.75" customHeight="1">
      <c r="A24" s="197">
        <v>6.75</v>
      </c>
      <c r="B24" s="197">
        <v>6.5</v>
      </c>
      <c r="M24" s="197">
        <v>5.75</v>
      </c>
    </row>
    <row r="25" ht="15.75" customHeight="1">
      <c r="A25" s="197">
        <v>6.875</v>
      </c>
      <c r="B25" s="197">
        <v>6.75</v>
      </c>
      <c r="M25" s="197">
        <v>6.0</v>
      </c>
    </row>
    <row r="26" ht="15.75" customHeight="1">
      <c r="A26" s="197">
        <v>7.0</v>
      </c>
      <c r="B26" s="197">
        <v>7.0</v>
      </c>
      <c r="M26" s="197"/>
    </row>
    <row r="27" ht="15.75" customHeight="1">
      <c r="A27" s="197">
        <v>7.125</v>
      </c>
      <c r="B27" s="197">
        <v>7.25</v>
      </c>
      <c r="M27" s="197"/>
    </row>
    <row r="28" ht="15.75" customHeight="1">
      <c r="A28" s="197">
        <v>7.25</v>
      </c>
      <c r="B28" s="197">
        <v>7.5</v>
      </c>
      <c r="M28" s="197"/>
    </row>
    <row r="29" ht="15.75" customHeight="1">
      <c r="A29" s="197">
        <v>7.375</v>
      </c>
      <c r="B29" s="197">
        <v>7.75</v>
      </c>
      <c r="M29" s="197"/>
    </row>
    <row r="30" ht="15.75" customHeight="1">
      <c r="A30" s="197">
        <v>7.5</v>
      </c>
      <c r="B30" s="197">
        <v>8.0</v>
      </c>
      <c r="M30" s="197"/>
    </row>
    <row r="31" ht="15.75" customHeight="1">
      <c r="A31" s="197">
        <v>7.625</v>
      </c>
      <c r="B31" s="197">
        <v>8.25</v>
      </c>
      <c r="M31" s="197"/>
    </row>
    <row r="32" ht="15.75" customHeight="1">
      <c r="A32" s="197">
        <v>7.75</v>
      </c>
      <c r="B32" s="197">
        <v>8.5</v>
      </c>
      <c r="M32" s="197"/>
    </row>
    <row r="33" ht="15.75" customHeight="1">
      <c r="A33" s="197">
        <v>7.875</v>
      </c>
      <c r="B33" s="197">
        <v>8.75</v>
      </c>
      <c r="M33" s="197"/>
    </row>
    <row r="34" ht="15.75" customHeight="1">
      <c r="A34" s="197">
        <v>8.0</v>
      </c>
      <c r="B34" s="197">
        <v>9.0</v>
      </c>
      <c r="M34" s="197"/>
    </row>
    <row r="35" ht="15.75" customHeight="1">
      <c r="A35" s="197">
        <v>8.125</v>
      </c>
      <c r="B35" s="197">
        <v>9.25</v>
      </c>
      <c r="M35" s="197"/>
    </row>
    <row r="36" ht="15.75" customHeight="1">
      <c r="A36" s="197">
        <v>8.25</v>
      </c>
      <c r="B36" s="197">
        <v>9.5</v>
      </c>
      <c r="M36" s="197"/>
    </row>
    <row r="37" ht="15.75" customHeight="1">
      <c r="A37" s="197">
        <v>8.375</v>
      </c>
      <c r="B37" s="197">
        <v>9.75</v>
      </c>
      <c r="M37" s="197"/>
    </row>
    <row r="38" ht="15.75" customHeight="1">
      <c r="A38" s="197">
        <v>8.5</v>
      </c>
      <c r="B38" s="197">
        <v>10.0</v>
      </c>
      <c r="M38" s="197"/>
    </row>
    <row r="39" ht="15.75" customHeight="1">
      <c r="A39" s="197">
        <v>8.625</v>
      </c>
      <c r="B39" s="197"/>
      <c r="M39" s="197"/>
    </row>
    <row r="40" ht="15.75" customHeight="1">
      <c r="A40" s="197">
        <v>8.75</v>
      </c>
      <c r="B40" s="197"/>
      <c r="M40" s="197"/>
    </row>
    <row r="41" ht="15.75" customHeight="1">
      <c r="A41" s="197">
        <v>8.875</v>
      </c>
      <c r="B41" s="197"/>
      <c r="M41" s="197"/>
    </row>
    <row r="42" ht="15.75" customHeight="1">
      <c r="A42" s="197">
        <v>9.0</v>
      </c>
      <c r="B42" s="197"/>
      <c r="M42" s="197"/>
    </row>
    <row r="43" ht="15.75" customHeight="1">
      <c r="A43" s="197">
        <v>9.125</v>
      </c>
      <c r="B43" s="197"/>
      <c r="M43" s="197"/>
    </row>
    <row r="44" ht="15.75" customHeight="1">
      <c r="A44" s="197">
        <v>9.25</v>
      </c>
      <c r="B44" s="197"/>
      <c r="M44" s="197"/>
    </row>
    <row r="45" ht="15.75" customHeight="1">
      <c r="A45" s="197">
        <v>9.375</v>
      </c>
      <c r="B45" s="197"/>
      <c r="M45" s="197"/>
    </row>
    <row r="46" ht="15.75" customHeight="1">
      <c r="A46" s="197">
        <v>9.5</v>
      </c>
      <c r="B46" s="197"/>
      <c r="M46" s="197"/>
    </row>
    <row r="47" ht="15.75" customHeight="1">
      <c r="A47" s="197">
        <v>9.625</v>
      </c>
      <c r="B47" s="197"/>
      <c r="M47" s="197"/>
    </row>
    <row r="48" ht="15.75" customHeight="1">
      <c r="A48" s="197">
        <v>9.75</v>
      </c>
      <c r="B48" s="197"/>
      <c r="M48" s="197"/>
    </row>
    <row r="49" ht="15.75" customHeight="1">
      <c r="A49" s="197">
        <v>9.875</v>
      </c>
      <c r="B49" s="197"/>
      <c r="M49" s="197"/>
    </row>
    <row r="50" ht="15.75" customHeight="1">
      <c r="A50" s="197">
        <v>10.0</v>
      </c>
      <c r="B50" s="197"/>
      <c r="M50" s="197"/>
    </row>
    <row r="51" ht="15.75" customHeight="1">
      <c r="A51" s="197">
        <v>10.125</v>
      </c>
      <c r="B51" s="197"/>
      <c r="M51" s="197"/>
    </row>
    <row r="52" ht="15.75" customHeight="1">
      <c r="A52" s="197">
        <v>10.25</v>
      </c>
      <c r="B52" s="197"/>
      <c r="M52" s="197"/>
    </row>
    <row r="53" ht="15.75" customHeight="1">
      <c r="A53" s="197">
        <v>10.375</v>
      </c>
      <c r="B53" s="197"/>
      <c r="M53" s="197"/>
    </row>
    <row r="54" ht="15.75" customHeight="1">
      <c r="A54" s="197">
        <v>10.5</v>
      </c>
      <c r="B54" s="197"/>
      <c r="M54" s="197"/>
    </row>
    <row r="55" ht="15.75" customHeight="1">
      <c r="A55" s="197">
        <v>10.625</v>
      </c>
      <c r="B55" s="197"/>
      <c r="M55" s="197"/>
    </row>
    <row r="56" ht="15.75" customHeight="1">
      <c r="A56" s="197">
        <v>10.75</v>
      </c>
      <c r="B56" s="197"/>
      <c r="M56" s="197"/>
    </row>
    <row r="57" ht="15.75" customHeight="1">
      <c r="A57" s="197">
        <v>10.875</v>
      </c>
      <c r="B57" s="197"/>
      <c r="M57" s="197"/>
    </row>
    <row r="58" ht="15.75" customHeight="1">
      <c r="A58" s="197">
        <v>11.0</v>
      </c>
      <c r="B58" s="197"/>
      <c r="M58" s="197"/>
    </row>
    <row r="59" ht="15.75" customHeight="1">
      <c r="A59" s="197">
        <v>11.125</v>
      </c>
      <c r="B59" s="197"/>
      <c r="M59" s="197"/>
    </row>
    <row r="60" ht="15.75" customHeight="1">
      <c r="A60" s="197">
        <v>11.25</v>
      </c>
      <c r="B60" s="197"/>
      <c r="M60" s="197"/>
    </row>
    <row r="61" ht="15.75" customHeight="1">
      <c r="A61" s="197">
        <v>11.375</v>
      </c>
      <c r="B61" s="197"/>
      <c r="M61" s="197"/>
    </row>
    <row r="62" ht="15.75" customHeight="1">
      <c r="A62" s="197">
        <v>11.5</v>
      </c>
      <c r="B62" s="197"/>
      <c r="M62" s="197"/>
    </row>
    <row r="63" ht="15.75" customHeight="1">
      <c r="A63" s="197">
        <v>11.625</v>
      </c>
      <c r="B63" s="197"/>
      <c r="M63" s="197"/>
    </row>
    <row r="64" ht="15.75" customHeight="1">
      <c r="A64" s="197">
        <v>11.75</v>
      </c>
      <c r="B64" s="197"/>
      <c r="M64" s="197"/>
    </row>
    <row r="65" ht="15.75" customHeight="1">
      <c r="A65" s="197">
        <v>11.875</v>
      </c>
      <c r="B65" s="197"/>
      <c r="M65" s="197"/>
    </row>
    <row r="66" ht="15.75" customHeight="1">
      <c r="A66" s="197">
        <v>12.0</v>
      </c>
      <c r="B66" s="197"/>
      <c r="M66" s="197"/>
    </row>
    <row r="67" ht="15.75" customHeight="1">
      <c r="A67" s="197">
        <v>12.125</v>
      </c>
      <c r="B67" s="197"/>
      <c r="M67" s="197"/>
    </row>
    <row r="68" ht="15.75" customHeight="1">
      <c r="A68" s="197">
        <v>12.25</v>
      </c>
      <c r="B68" s="197"/>
      <c r="M68" s="197"/>
    </row>
    <row r="69" ht="15.75" customHeight="1">
      <c r="A69" s="197">
        <v>12.375</v>
      </c>
      <c r="B69" s="197"/>
      <c r="M69" s="197"/>
    </row>
    <row r="70" ht="15.75" customHeight="1">
      <c r="A70" s="197">
        <v>12.5</v>
      </c>
      <c r="B70" s="197"/>
      <c r="M70" s="197"/>
    </row>
    <row r="71" ht="15.75" customHeight="1">
      <c r="A71" s="197">
        <v>12.625</v>
      </c>
      <c r="B71" s="197"/>
      <c r="M71" s="197"/>
    </row>
    <row r="72" ht="15.75" customHeight="1">
      <c r="A72" s="197">
        <v>12.75</v>
      </c>
      <c r="B72" s="197"/>
      <c r="M72" s="197"/>
    </row>
    <row r="73" ht="15.75" customHeight="1">
      <c r="A73" s="197">
        <v>12.875</v>
      </c>
      <c r="B73" s="197"/>
      <c r="M73" s="197"/>
    </row>
    <row r="74" ht="15.75" customHeight="1">
      <c r="A74" s="197">
        <v>13.0</v>
      </c>
      <c r="B74" s="197"/>
      <c r="M74" s="197"/>
    </row>
    <row r="75" ht="15.75" customHeight="1">
      <c r="A75" s="197">
        <v>13.125</v>
      </c>
      <c r="B75" s="197"/>
      <c r="M75" s="197"/>
    </row>
    <row r="76" ht="15.75" customHeight="1">
      <c r="A76" s="197">
        <v>13.25</v>
      </c>
      <c r="B76" s="197"/>
      <c r="M76" s="197"/>
    </row>
    <row r="77" ht="15.75" customHeight="1">
      <c r="A77" s="197">
        <v>13.375</v>
      </c>
      <c r="B77" s="197"/>
      <c r="M77" s="197"/>
    </row>
    <row r="78" ht="15.75" customHeight="1">
      <c r="A78" s="197">
        <v>13.5</v>
      </c>
      <c r="B78" s="197"/>
      <c r="M78" s="197"/>
    </row>
    <row r="79" ht="15.75" customHeight="1">
      <c r="A79" s="197">
        <v>13.625</v>
      </c>
      <c r="B79" s="197"/>
      <c r="M79" s="197"/>
    </row>
    <row r="80" ht="15.75" customHeight="1">
      <c r="A80" s="197">
        <v>13.75</v>
      </c>
      <c r="B80" s="197"/>
      <c r="M80" s="197"/>
    </row>
    <row r="81" ht="15.75" customHeight="1">
      <c r="A81" s="197">
        <v>13.875</v>
      </c>
      <c r="B81" s="197"/>
      <c r="M81" s="197"/>
    </row>
    <row r="82" ht="15.75" customHeight="1">
      <c r="A82" s="197">
        <v>14.0</v>
      </c>
      <c r="B82" s="197"/>
      <c r="M82" s="197"/>
    </row>
    <row r="83" ht="15.75" customHeight="1">
      <c r="A83" s="197">
        <v>14.125</v>
      </c>
      <c r="B83" s="197"/>
      <c r="M83" s="197"/>
    </row>
    <row r="84" ht="15.75" customHeight="1">
      <c r="A84" s="197">
        <v>14.25</v>
      </c>
      <c r="B84" s="197"/>
      <c r="M84" s="197"/>
    </row>
    <row r="85" ht="15.75" customHeight="1">
      <c r="A85" s="197">
        <v>14.375</v>
      </c>
      <c r="B85" s="197"/>
      <c r="M85" s="197"/>
    </row>
    <row r="86" ht="15.75" customHeight="1">
      <c r="A86" s="197">
        <v>14.5</v>
      </c>
      <c r="B86" s="197"/>
      <c r="M86" s="197"/>
    </row>
    <row r="87" ht="15.75" customHeight="1">
      <c r="A87" s="197">
        <v>14.625</v>
      </c>
      <c r="B87" s="197"/>
      <c r="M87" s="197"/>
    </row>
    <row r="88" ht="15.75" customHeight="1">
      <c r="A88" s="197">
        <v>14.75</v>
      </c>
      <c r="B88" s="197"/>
      <c r="M88" s="197"/>
    </row>
    <row r="89" ht="15.75" customHeight="1">
      <c r="A89" s="197">
        <v>14.875</v>
      </c>
      <c r="B89" s="197"/>
      <c r="M89" s="197"/>
    </row>
    <row r="90" ht="15.75" customHeight="1">
      <c r="A90" s="197">
        <v>15.0</v>
      </c>
      <c r="B90" s="197"/>
      <c r="M90" s="197"/>
    </row>
    <row r="91" ht="15.75" customHeight="1">
      <c r="A91" s="197">
        <v>15.125</v>
      </c>
      <c r="B91" s="197"/>
      <c r="M91" s="197"/>
    </row>
    <row r="92" ht="15.75" customHeight="1">
      <c r="A92" s="197">
        <v>15.25</v>
      </c>
      <c r="B92" s="197"/>
      <c r="M92" s="197"/>
    </row>
    <row r="93" ht="15.75" customHeight="1">
      <c r="A93" s="197">
        <v>15.375</v>
      </c>
      <c r="B93" s="197"/>
      <c r="M93" s="197"/>
    </row>
    <row r="94" ht="15.75" customHeight="1">
      <c r="A94" s="197">
        <v>15.5</v>
      </c>
      <c r="B94" s="197"/>
      <c r="M94" s="197"/>
    </row>
    <row r="95" ht="15.75" customHeight="1">
      <c r="A95" s="197">
        <v>15.625</v>
      </c>
      <c r="B95" s="197"/>
      <c r="M95" s="197"/>
    </row>
    <row r="96" ht="15.75" customHeight="1">
      <c r="A96" s="197">
        <v>15.75</v>
      </c>
      <c r="B96" s="197"/>
      <c r="M96" s="197"/>
    </row>
    <row r="97" ht="15.75" customHeight="1">
      <c r="A97" s="197">
        <v>15.875</v>
      </c>
      <c r="B97" s="197"/>
      <c r="M97" s="197"/>
    </row>
    <row r="98" ht="15.75" customHeight="1">
      <c r="A98" s="197">
        <v>16.0</v>
      </c>
      <c r="B98" s="197"/>
      <c r="M98" s="197"/>
    </row>
    <row r="99" ht="15.75" customHeight="1">
      <c r="A99" s="197">
        <v>16.125</v>
      </c>
      <c r="B99" s="197"/>
      <c r="M99" s="197"/>
    </row>
    <row r="100" ht="15.75" customHeight="1">
      <c r="A100" s="197">
        <v>16.25</v>
      </c>
      <c r="B100" s="197"/>
      <c r="M100" s="197"/>
    </row>
    <row r="101" ht="15.75" customHeight="1">
      <c r="A101" s="197">
        <v>16.375</v>
      </c>
      <c r="B101" s="197"/>
      <c r="M101" s="197"/>
    </row>
    <row r="102" ht="15.75" customHeight="1">
      <c r="A102" s="197">
        <v>16.5</v>
      </c>
      <c r="B102" s="197"/>
      <c r="M102" s="197"/>
    </row>
    <row r="103" ht="15.75" customHeight="1">
      <c r="A103" s="197">
        <v>16.625</v>
      </c>
      <c r="B103" s="197"/>
      <c r="M103" s="197"/>
    </row>
    <row r="104" ht="15.75" customHeight="1">
      <c r="A104" s="197">
        <v>16.75</v>
      </c>
      <c r="B104" s="197"/>
      <c r="M104" s="197"/>
    </row>
    <row r="105" ht="15.75" customHeight="1">
      <c r="A105" s="197">
        <v>16.875</v>
      </c>
      <c r="B105" s="197"/>
      <c r="M105" s="197"/>
    </row>
    <row r="106" ht="15.75" customHeight="1">
      <c r="A106" s="197">
        <v>17.0</v>
      </c>
      <c r="B106" s="197"/>
      <c r="M106" s="197"/>
    </row>
    <row r="107" ht="15.75" customHeight="1">
      <c r="A107" s="197">
        <v>17.125</v>
      </c>
      <c r="B107" s="197"/>
      <c r="M107" s="197"/>
    </row>
    <row r="108" ht="15.75" customHeight="1">
      <c r="A108" s="197">
        <v>17.25</v>
      </c>
      <c r="B108" s="197"/>
      <c r="M108" s="197"/>
    </row>
    <row r="109" ht="15.75" customHeight="1">
      <c r="A109" s="197">
        <v>17.375</v>
      </c>
      <c r="B109" s="197"/>
      <c r="M109" s="197"/>
    </row>
    <row r="110" ht="15.75" customHeight="1">
      <c r="A110" s="197">
        <v>17.5</v>
      </c>
      <c r="B110" s="197"/>
      <c r="M110" s="197"/>
    </row>
    <row r="111" ht="15.75" customHeight="1">
      <c r="A111" s="197">
        <v>17.625</v>
      </c>
      <c r="B111" s="197"/>
      <c r="M111" s="197"/>
    </row>
    <row r="112" ht="15.75" customHeight="1">
      <c r="A112" s="197">
        <v>17.75</v>
      </c>
      <c r="B112" s="197"/>
      <c r="M112" s="197"/>
    </row>
    <row r="113" ht="15.75" customHeight="1">
      <c r="A113" s="197">
        <v>17.875</v>
      </c>
      <c r="B113" s="197"/>
      <c r="M113" s="197"/>
    </row>
    <row r="114" ht="15.75" customHeight="1">
      <c r="A114" s="197">
        <v>18.0</v>
      </c>
      <c r="B114" s="197"/>
      <c r="M114" s="197"/>
    </row>
    <row r="115" ht="15.75" customHeight="1">
      <c r="A115" s="197">
        <v>18.125</v>
      </c>
      <c r="B115" s="197"/>
      <c r="M115" s="197"/>
    </row>
    <row r="116" ht="15.75" customHeight="1">
      <c r="A116" s="197">
        <v>18.25</v>
      </c>
      <c r="B116" s="197"/>
      <c r="M116" s="197"/>
    </row>
    <row r="117" ht="15.75" customHeight="1">
      <c r="A117" s="197">
        <v>18.375</v>
      </c>
      <c r="B117" s="197"/>
      <c r="M117" s="197"/>
    </row>
    <row r="118" ht="15.75" customHeight="1">
      <c r="A118" s="197">
        <v>18.5</v>
      </c>
      <c r="B118" s="197"/>
      <c r="M118" s="197"/>
    </row>
    <row r="119" ht="15.75" customHeight="1">
      <c r="A119" s="197">
        <v>18.625</v>
      </c>
      <c r="B119" s="197"/>
      <c r="M119" s="197"/>
    </row>
    <row r="120" ht="15.75" customHeight="1">
      <c r="A120" s="197">
        <v>18.75</v>
      </c>
      <c r="B120" s="197"/>
      <c r="M120" s="197"/>
    </row>
    <row r="121" ht="15.75" customHeight="1">
      <c r="A121" s="197">
        <v>18.875</v>
      </c>
      <c r="B121" s="197"/>
      <c r="M121" s="197"/>
    </row>
    <row r="122" ht="15.75" customHeight="1">
      <c r="A122" s="197">
        <v>19.0</v>
      </c>
      <c r="B122" s="197"/>
      <c r="M122" s="197"/>
    </row>
    <row r="123" ht="15.75" customHeight="1">
      <c r="A123" s="197">
        <v>19.125</v>
      </c>
      <c r="B123" s="197"/>
      <c r="M123" s="197"/>
    </row>
    <row r="124" ht="15.75" customHeight="1">
      <c r="A124" s="197">
        <v>19.25</v>
      </c>
      <c r="B124" s="197"/>
      <c r="M124" s="197"/>
    </row>
    <row r="125" ht="15.75" customHeight="1">
      <c r="A125" s="197">
        <v>19.375</v>
      </c>
      <c r="B125" s="197"/>
      <c r="M125" s="197"/>
    </row>
    <row r="126" ht="15.75" customHeight="1">
      <c r="A126" s="197">
        <v>19.5</v>
      </c>
      <c r="B126" s="197"/>
      <c r="M126" s="197"/>
    </row>
    <row r="127" ht="15.75" customHeight="1">
      <c r="A127" s="197">
        <v>19.625</v>
      </c>
      <c r="B127" s="197"/>
      <c r="M127" s="197"/>
    </row>
    <row r="128" ht="15.75" customHeight="1">
      <c r="A128" s="197">
        <v>19.75</v>
      </c>
      <c r="B128" s="197"/>
      <c r="M128" s="197"/>
    </row>
    <row r="129" ht="15.75" customHeight="1">
      <c r="A129" s="197">
        <v>19.875</v>
      </c>
      <c r="B129" s="197"/>
      <c r="M129" s="197"/>
    </row>
    <row r="130" ht="15.75" customHeight="1">
      <c r="A130" s="197">
        <v>20.0</v>
      </c>
      <c r="B130" s="197"/>
      <c r="M130" s="197"/>
    </row>
    <row r="131" ht="15.75" customHeight="1">
      <c r="A131" s="197">
        <v>20.125</v>
      </c>
      <c r="B131" s="197"/>
      <c r="M131" s="197"/>
    </row>
    <row r="132" ht="15.75" customHeight="1">
      <c r="A132" s="197">
        <v>20.25</v>
      </c>
      <c r="B132" s="197"/>
      <c r="M132" s="197"/>
    </row>
    <row r="133" ht="15.75" customHeight="1">
      <c r="A133" s="197">
        <v>20.375</v>
      </c>
      <c r="B133" s="197"/>
      <c r="M133" s="197"/>
    </row>
    <row r="134" ht="15.75" customHeight="1">
      <c r="A134" s="197">
        <v>20.5</v>
      </c>
      <c r="B134" s="197"/>
      <c r="M134" s="197"/>
    </row>
    <row r="135" ht="15.75" customHeight="1">
      <c r="A135" s="197">
        <v>20.625</v>
      </c>
      <c r="B135" s="197"/>
      <c r="M135" s="197"/>
    </row>
    <row r="136" ht="15.75" customHeight="1">
      <c r="A136" s="197">
        <v>20.75</v>
      </c>
      <c r="B136" s="197"/>
      <c r="M136" s="197"/>
    </row>
    <row r="137" ht="15.75" customHeight="1">
      <c r="A137" s="197">
        <v>20.875</v>
      </c>
      <c r="B137" s="197"/>
      <c r="M137" s="197"/>
    </row>
    <row r="138" ht="15.75" customHeight="1">
      <c r="A138" s="197">
        <v>21.0</v>
      </c>
      <c r="B138" s="197"/>
      <c r="M138" s="197"/>
    </row>
    <row r="139" ht="15.75" customHeight="1">
      <c r="A139" s="197">
        <v>21.125</v>
      </c>
      <c r="B139" s="197"/>
      <c r="M139" s="197"/>
    </row>
    <row r="140" ht="15.75" customHeight="1">
      <c r="A140" s="197">
        <v>21.25</v>
      </c>
      <c r="B140" s="197"/>
      <c r="M140" s="197"/>
    </row>
    <row r="141" ht="15.75" customHeight="1">
      <c r="A141" s="197">
        <v>21.375</v>
      </c>
      <c r="B141" s="197"/>
      <c r="M141" s="197"/>
    </row>
    <row r="142" ht="15.75" customHeight="1">
      <c r="A142" s="197">
        <v>21.5</v>
      </c>
      <c r="B142" s="197"/>
      <c r="M142" s="197"/>
    </row>
    <row r="143" ht="15.75" customHeight="1">
      <c r="A143" s="197">
        <v>21.625</v>
      </c>
      <c r="B143" s="197"/>
      <c r="M143" s="197"/>
    </row>
    <row r="144" ht="15.75" customHeight="1">
      <c r="A144" s="197">
        <v>21.75</v>
      </c>
      <c r="B144" s="197"/>
      <c r="M144" s="197"/>
    </row>
    <row r="145" ht="15.75" customHeight="1">
      <c r="A145" s="197">
        <v>21.875</v>
      </c>
      <c r="B145" s="197"/>
      <c r="M145" s="197"/>
    </row>
    <row r="146" ht="15.75" customHeight="1">
      <c r="A146" s="197">
        <v>22.0</v>
      </c>
      <c r="B146" s="197"/>
      <c r="M146" s="197"/>
    </row>
    <row r="147" ht="15.75" customHeight="1">
      <c r="A147" s="197">
        <v>22.125</v>
      </c>
      <c r="B147" s="197"/>
      <c r="M147" s="197"/>
    </row>
    <row r="148" ht="15.75" customHeight="1">
      <c r="A148" s="197">
        <v>22.25</v>
      </c>
      <c r="B148" s="197"/>
      <c r="M148" s="197"/>
    </row>
    <row r="149" ht="15.75" customHeight="1">
      <c r="A149" s="197">
        <v>22.375</v>
      </c>
      <c r="B149" s="197"/>
      <c r="M149" s="197"/>
    </row>
    <row r="150" ht="15.75" customHeight="1">
      <c r="A150" s="197">
        <v>22.5</v>
      </c>
      <c r="B150" s="197"/>
      <c r="M150" s="197"/>
    </row>
    <row r="151" ht="15.75" customHeight="1">
      <c r="A151" s="197">
        <v>22.625</v>
      </c>
      <c r="B151" s="197"/>
      <c r="M151" s="197"/>
    </row>
    <row r="152" ht="15.75" customHeight="1">
      <c r="A152" s="197">
        <v>22.75</v>
      </c>
      <c r="B152" s="197"/>
      <c r="M152" s="197"/>
    </row>
    <row r="153" ht="15.75" customHeight="1">
      <c r="A153" s="197">
        <v>22.875</v>
      </c>
      <c r="B153" s="197"/>
      <c r="M153" s="197"/>
    </row>
    <row r="154" ht="15.75" customHeight="1">
      <c r="A154" s="197">
        <v>23.0</v>
      </c>
      <c r="B154" s="197"/>
      <c r="M154" s="197"/>
    </row>
    <row r="155" ht="15.75" customHeight="1">
      <c r="A155" s="197">
        <v>23.125</v>
      </c>
      <c r="B155" s="197"/>
      <c r="M155" s="197"/>
    </row>
    <row r="156" ht="15.75" customHeight="1">
      <c r="A156" s="197">
        <v>23.25</v>
      </c>
      <c r="B156" s="197"/>
      <c r="M156" s="197"/>
    </row>
    <row r="157" ht="15.75" customHeight="1">
      <c r="A157" s="197">
        <v>23.375</v>
      </c>
      <c r="B157" s="197"/>
      <c r="M157" s="197"/>
    </row>
    <row r="158" ht="15.75" customHeight="1">
      <c r="A158" s="197">
        <v>23.5</v>
      </c>
      <c r="B158" s="197"/>
      <c r="M158" s="197"/>
    </row>
    <row r="159" ht="15.75" customHeight="1">
      <c r="A159" s="197">
        <v>23.625</v>
      </c>
      <c r="B159" s="197"/>
      <c r="M159" s="197"/>
    </row>
    <row r="160" ht="15.75" customHeight="1">
      <c r="A160" s="197">
        <v>23.75</v>
      </c>
      <c r="B160" s="197"/>
      <c r="M160" s="197"/>
    </row>
    <row r="161" ht="15.75" customHeight="1">
      <c r="A161" s="197">
        <v>23.875</v>
      </c>
      <c r="B161" s="197"/>
      <c r="M161" s="197"/>
    </row>
    <row r="162" ht="15.75" customHeight="1">
      <c r="A162" s="197">
        <v>24.0</v>
      </c>
      <c r="B162" s="197"/>
      <c r="M162" s="197"/>
    </row>
    <row r="163" ht="15.75" customHeight="1">
      <c r="A163" s="197">
        <v>24.125</v>
      </c>
      <c r="B163" s="197"/>
      <c r="M163" s="197"/>
    </row>
    <row r="164" ht="15.75" customHeight="1">
      <c r="A164" s="197">
        <v>24.25</v>
      </c>
      <c r="B164" s="197"/>
      <c r="M164" s="197"/>
    </row>
    <row r="165" ht="15.75" customHeight="1">
      <c r="A165" s="197">
        <v>24.375</v>
      </c>
      <c r="B165" s="197"/>
      <c r="M165" s="197"/>
    </row>
    <row r="166" ht="15.75" customHeight="1">
      <c r="A166" s="197">
        <v>24.5</v>
      </c>
      <c r="B166" s="197"/>
      <c r="M166" s="197"/>
    </row>
    <row r="167" ht="15.75" customHeight="1">
      <c r="A167" s="197">
        <v>24.625</v>
      </c>
      <c r="B167" s="197"/>
      <c r="M167" s="197"/>
    </row>
    <row r="168" ht="15.75" customHeight="1">
      <c r="A168" s="197">
        <v>24.75</v>
      </c>
      <c r="B168" s="197"/>
      <c r="M168" s="197"/>
    </row>
    <row r="169" ht="15.75" customHeight="1">
      <c r="A169" s="197">
        <v>24.875</v>
      </c>
      <c r="B169" s="197"/>
      <c r="M169" s="197"/>
    </row>
    <row r="170" ht="15.75" customHeight="1">
      <c r="A170" s="197">
        <v>25.0</v>
      </c>
      <c r="B170" s="197"/>
      <c r="M170" s="197"/>
    </row>
    <row r="171" ht="15.75" customHeight="1">
      <c r="A171" s="197">
        <v>25.125</v>
      </c>
      <c r="B171" s="197"/>
      <c r="M171" s="197"/>
    </row>
    <row r="172" ht="15.75" customHeight="1">
      <c r="A172" s="197">
        <v>25.25</v>
      </c>
      <c r="B172" s="197"/>
      <c r="M172" s="197"/>
    </row>
    <row r="173" ht="15.75" customHeight="1">
      <c r="A173" s="197">
        <v>25.375</v>
      </c>
      <c r="B173" s="197"/>
      <c r="M173" s="197"/>
    </row>
    <row r="174" ht="15.75" customHeight="1">
      <c r="A174" s="197">
        <v>25.5</v>
      </c>
      <c r="B174" s="197"/>
      <c r="M174" s="197"/>
    </row>
    <row r="175" ht="15.75" customHeight="1">
      <c r="A175" s="197">
        <v>25.625</v>
      </c>
      <c r="B175" s="197"/>
      <c r="M175" s="197"/>
    </row>
    <row r="176" ht="15.75" customHeight="1">
      <c r="A176" s="197">
        <v>25.75</v>
      </c>
      <c r="B176" s="197"/>
      <c r="M176" s="197"/>
    </row>
    <row r="177" ht="15.75" customHeight="1">
      <c r="A177" s="197">
        <v>25.875</v>
      </c>
      <c r="B177" s="197"/>
      <c r="M177" s="197"/>
    </row>
    <row r="178" ht="15.75" customHeight="1">
      <c r="A178" s="197">
        <v>26.0</v>
      </c>
      <c r="B178" s="197"/>
      <c r="M178" s="197"/>
    </row>
    <row r="179" ht="15.75" customHeight="1">
      <c r="A179" s="197">
        <v>26.125</v>
      </c>
      <c r="B179" s="197"/>
      <c r="M179" s="197"/>
    </row>
    <row r="180" ht="15.75" customHeight="1">
      <c r="A180" s="197">
        <v>26.25</v>
      </c>
      <c r="B180" s="197"/>
      <c r="M180" s="197"/>
    </row>
    <row r="181" ht="15.75" customHeight="1">
      <c r="A181" s="197">
        <v>26.375</v>
      </c>
      <c r="B181" s="197"/>
      <c r="M181" s="197"/>
    </row>
    <row r="182" ht="15.75" customHeight="1">
      <c r="A182" s="197">
        <v>26.5</v>
      </c>
      <c r="B182" s="197"/>
      <c r="M182" s="197"/>
    </row>
    <row r="183" ht="15.75" customHeight="1">
      <c r="A183" s="197">
        <v>26.625</v>
      </c>
      <c r="B183" s="197"/>
      <c r="M183" s="197"/>
    </row>
    <row r="184" ht="15.75" customHeight="1">
      <c r="A184" s="197">
        <v>26.75</v>
      </c>
      <c r="B184" s="197"/>
      <c r="M184" s="197"/>
    </row>
    <row r="185" ht="15.75" customHeight="1">
      <c r="A185" s="197">
        <v>26.875</v>
      </c>
      <c r="B185" s="197"/>
      <c r="M185" s="197"/>
    </row>
    <row r="186" ht="15.75" customHeight="1">
      <c r="A186" s="197">
        <v>27.0</v>
      </c>
      <c r="B186" s="197"/>
      <c r="M186" s="197"/>
    </row>
    <row r="187" ht="15.75" customHeight="1">
      <c r="A187" s="197">
        <v>27.125</v>
      </c>
      <c r="B187" s="197"/>
      <c r="M187" s="197"/>
    </row>
    <row r="188" ht="15.75" customHeight="1">
      <c r="A188" s="197">
        <v>27.25</v>
      </c>
      <c r="B188" s="197"/>
      <c r="M188" s="197"/>
    </row>
    <row r="189" ht="15.75" customHeight="1">
      <c r="A189" s="197">
        <v>27.375</v>
      </c>
      <c r="B189" s="197"/>
      <c r="M189" s="197"/>
    </row>
    <row r="190" ht="15.75" customHeight="1">
      <c r="A190" s="197">
        <v>27.5</v>
      </c>
      <c r="B190" s="197"/>
      <c r="M190" s="197"/>
    </row>
    <row r="191" ht="15.75" customHeight="1">
      <c r="A191" s="197">
        <v>27.625</v>
      </c>
      <c r="B191" s="197"/>
      <c r="M191" s="197"/>
    </row>
    <row r="192" ht="15.75" customHeight="1">
      <c r="A192" s="197">
        <v>27.75</v>
      </c>
      <c r="B192" s="197"/>
      <c r="M192" s="197"/>
    </row>
    <row r="193" ht="15.75" customHeight="1">
      <c r="A193" s="197">
        <v>27.875</v>
      </c>
      <c r="B193" s="197"/>
      <c r="M193" s="197"/>
    </row>
    <row r="194" ht="15.75" customHeight="1">
      <c r="A194" s="197">
        <v>28.0</v>
      </c>
      <c r="B194" s="197"/>
      <c r="M194" s="197"/>
    </row>
    <row r="195" ht="15.75" customHeight="1">
      <c r="A195" s="197">
        <v>28.125</v>
      </c>
      <c r="B195" s="197"/>
      <c r="M195" s="197"/>
    </row>
    <row r="196" ht="15.75" customHeight="1">
      <c r="A196" s="197">
        <v>28.25</v>
      </c>
      <c r="B196" s="197"/>
      <c r="M196" s="197"/>
    </row>
    <row r="197" ht="15.75" customHeight="1">
      <c r="A197" s="197">
        <v>28.375</v>
      </c>
      <c r="B197" s="197"/>
      <c r="M197" s="197"/>
    </row>
    <row r="198" ht="15.75" customHeight="1">
      <c r="A198" s="197">
        <v>28.5</v>
      </c>
      <c r="B198" s="197"/>
      <c r="M198" s="197"/>
    </row>
    <row r="199" ht="15.75" customHeight="1">
      <c r="A199" s="197">
        <v>28.625</v>
      </c>
      <c r="B199" s="197"/>
      <c r="M199" s="197"/>
    </row>
    <row r="200" ht="15.75" customHeight="1">
      <c r="A200" s="197">
        <v>28.75</v>
      </c>
      <c r="B200" s="197"/>
      <c r="M200" s="197"/>
    </row>
    <row r="201" ht="15.75" customHeight="1">
      <c r="A201" s="197">
        <v>28.875</v>
      </c>
      <c r="B201" s="197"/>
      <c r="M201" s="197"/>
    </row>
    <row r="202" ht="15.75" customHeight="1">
      <c r="A202" s="197">
        <v>29.0</v>
      </c>
      <c r="B202" s="197"/>
      <c r="M202" s="197"/>
    </row>
    <row r="203" ht="15.75" customHeight="1">
      <c r="A203" s="197">
        <v>29.125</v>
      </c>
      <c r="B203" s="197"/>
      <c r="M203" s="197"/>
    </row>
    <row r="204" ht="15.75" customHeight="1">
      <c r="A204" s="197">
        <v>29.25</v>
      </c>
      <c r="B204" s="197"/>
      <c r="M204" s="197"/>
    </row>
    <row r="205" ht="15.75" customHeight="1">
      <c r="A205" s="197">
        <v>29.375</v>
      </c>
      <c r="B205" s="197"/>
      <c r="M205" s="197"/>
    </row>
    <row r="206" ht="15.75" customHeight="1">
      <c r="A206" s="197">
        <v>29.5</v>
      </c>
      <c r="B206" s="197"/>
      <c r="M206" s="197"/>
    </row>
    <row r="207" ht="15.75" customHeight="1">
      <c r="A207" s="197">
        <v>29.625</v>
      </c>
      <c r="B207" s="197"/>
      <c r="M207" s="197"/>
    </row>
    <row r="208" ht="15.75" customHeight="1">
      <c r="A208" s="197">
        <v>29.75</v>
      </c>
      <c r="B208" s="197"/>
      <c r="M208" s="197"/>
    </row>
    <row r="209" ht="15.75" customHeight="1">
      <c r="A209" s="197">
        <v>29.875</v>
      </c>
      <c r="B209" s="197"/>
      <c r="M209" s="197"/>
    </row>
    <row r="210" ht="15.75" customHeight="1">
      <c r="A210" s="197">
        <v>30.0</v>
      </c>
      <c r="B210" s="197"/>
      <c r="M210" s="197"/>
    </row>
    <row r="211" ht="15.75" customHeight="1">
      <c r="A211" s="197">
        <v>30.125</v>
      </c>
      <c r="B211" s="197"/>
      <c r="M211" s="197"/>
    </row>
    <row r="212" ht="15.75" customHeight="1">
      <c r="A212" s="197">
        <v>30.25</v>
      </c>
      <c r="B212" s="197"/>
      <c r="M212" s="197"/>
    </row>
    <row r="213" ht="15.75" customHeight="1">
      <c r="A213" s="197">
        <v>30.375</v>
      </c>
      <c r="B213" s="197"/>
      <c r="M213" s="197"/>
    </row>
    <row r="214" ht="15.75" customHeight="1">
      <c r="A214" s="197">
        <v>30.5</v>
      </c>
      <c r="B214" s="197"/>
      <c r="M214" s="197"/>
    </row>
    <row r="215" ht="15.75" customHeight="1">
      <c r="A215" s="197">
        <v>30.625</v>
      </c>
      <c r="B215" s="197"/>
      <c r="M215" s="197"/>
    </row>
    <row r="216" ht="15.75" customHeight="1">
      <c r="A216" s="197">
        <v>30.75</v>
      </c>
      <c r="B216" s="197"/>
      <c r="M216" s="197"/>
    </row>
    <row r="217" ht="15.75" customHeight="1">
      <c r="A217" s="197">
        <v>30.875</v>
      </c>
      <c r="B217" s="197"/>
      <c r="M217" s="197"/>
    </row>
    <row r="218" ht="15.75" customHeight="1">
      <c r="A218" s="197">
        <v>31.0</v>
      </c>
      <c r="B218" s="197"/>
      <c r="M218" s="197"/>
    </row>
    <row r="219" ht="15.75" customHeight="1">
      <c r="A219" s="197">
        <v>31.125</v>
      </c>
      <c r="B219" s="197"/>
      <c r="M219" s="197"/>
    </row>
    <row r="220" ht="15.75" customHeight="1">
      <c r="A220" s="197">
        <v>31.25</v>
      </c>
      <c r="B220" s="197"/>
      <c r="M220" s="197"/>
    </row>
    <row r="221" ht="15.75" customHeight="1">
      <c r="A221" s="197">
        <v>31.375</v>
      </c>
      <c r="B221" s="197"/>
      <c r="M221" s="197"/>
    </row>
    <row r="222" ht="15.75" customHeight="1">
      <c r="A222" s="197">
        <v>31.5</v>
      </c>
      <c r="B222" s="197"/>
      <c r="M222" s="197"/>
    </row>
    <row r="223" ht="15.75" customHeight="1">
      <c r="A223" s="197">
        <v>31.625</v>
      </c>
      <c r="B223" s="197"/>
      <c r="M223" s="197"/>
    </row>
    <row r="224" ht="15.75" customHeight="1">
      <c r="A224" s="197">
        <v>31.75</v>
      </c>
      <c r="B224" s="197"/>
      <c r="M224" s="197"/>
    </row>
    <row r="225" ht="15.75" customHeight="1">
      <c r="A225" s="197">
        <v>31.875</v>
      </c>
      <c r="B225" s="197"/>
      <c r="M225" s="197"/>
    </row>
    <row r="226" ht="15.75" customHeight="1">
      <c r="A226" s="197">
        <v>32.0</v>
      </c>
      <c r="B226" s="197"/>
      <c r="M226" s="197"/>
    </row>
    <row r="227" ht="15.75" customHeight="1">
      <c r="A227" s="197">
        <v>32.125</v>
      </c>
      <c r="B227" s="197"/>
      <c r="M227" s="197"/>
    </row>
    <row r="228" ht="15.75" customHeight="1">
      <c r="A228" s="197">
        <v>32.25</v>
      </c>
      <c r="B228" s="197"/>
      <c r="M228" s="197"/>
    </row>
    <row r="229" ht="15.75" customHeight="1">
      <c r="A229" s="197">
        <v>32.375</v>
      </c>
      <c r="B229" s="197"/>
      <c r="M229" s="197"/>
    </row>
    <row r="230" ht="15.75" customHeight="1">
      <c r="A230" s="197">
        <v>32.5</v>
      </c>
      <c r="B230" s="197"/>
      <c r="M230" s="197"/>
    </row>
    <row r="231" ht="15.75" customHeight="1">
      <c r="A231" s="197">
        <v>32.625</v>
      </c>
      <c r="B231" s="197"/>
      <c r="M231" s="197"/>
    </row>
    <row r="232" ht="15.75" customHeight="1">
      <c r="A232" s="197">
        <v>32.75</v>
      </c>
      <c r="B232" s="197"/>
      <c r="M232" s="197"/>
    </row>
    <row r="233" ht="15.75" customHeight="1">
      <c r="A233" s="197">
        <v>32.875</v>
      </c>
      <c r="B233" s="197"/>
      <c r="M233" s="197"/>
    </row>
    <row r="234" ht="15.75" customHeight="1">
      <c r="A234" s="197">
        <v>33.0</v>
      </c>
      <c r="B234" s="197"/>
      <c r="M234" s="197"/>
    </row>
    <row r="235" ht="15.75" customHeight="1">
      <c r="A235" s="197">
        <v>33.125</v>
      </c>
      <c r="B235" s="197"/>
      <c r="M235" s="197"/>
    </row>
    <row r="236" ht="15.75" customHeight="1">
      <c r="A236" s="197">
        <v>33.25</v>
      </c>
      <c r="B236" s="197"/>
      <c r="M236" s="197"/>
    </row>
    <row r="237" ht="15.75" customHeight="1">
      <c r="A237" s="197">
        <v>33.375</v>
      </c>
      <c r="B237" s="197"/>
      <c r="M237" s="197"/>
    </row>
    <row r="238" ht="15.75" customHeight="1">
      <c r="A238" s="197">
        <v>33.5</v>
      </c>
      <c r="B238" s="197"/>
      <c r="M238" s="197"/>
    </row>
    <row r="239" ht="15.75" customHeight="1">
      <c r="A239" s="197">
        <v>33.625</v>
      </c>
      <c r="B239" s="197"/>
      <c r="M239" s="197"/>
    </row>
    <row r="240" ht="15.75" customHeight="1">
      <c r="A240" s="197">
        <v>33.75</v>
      </c>
      <c r="B240" s="197"/>
      <c r="M240" s="197"/>
    </row>
    <row r="241" ht="15.75" customHeight="1">
      <c r="A241" s="197">
        <v>33.875</v>
      </c>
      <c r="B241" s="197"/>
      <c r="M241" s="197"/>
    </row>
    <row r="242" ht="15.75" customHeight="1">
      <c r="A242" s="197">
        <v>34.0</v>
      </c>
      <c r="B242" s="197"/>
      <c r="M242" s="197"/>
    </row>
    <row r="243" ht="15.75" customHeight="1">
      <c r="A243" s="197">
        <v>34.125</v>
      </c>
      <c r="B243" s="197"/>
      <c r="M243" s="197"/>
    </row>
    <row r="244" ht="15.75" customHeight="1">
      <c r="A244" s="197">
        <v>34.25</v>
      </c>
      <c r="B244" s="197"/>
      <c r="M244" s="197"/>
    </row>
    <row r="245" ht="15.75" customHeight="1">
      <c r="A245" s="197">
        <v>34.375</v>
      </c>
      <c r="B245" s="197"/>
      <c r="M245" s="197"/>
    </row>
    <row r="246" ht="15.75" customHeight="1">
      <c r="A246" s="197">
        <v>34.5</v>
      </c>
      <c r="B246" s="197"/>
      <c r="M246" s="197"/>
    </row>
    <row r="247" ht="15.75" customHeight="1">
      <c r="A247" s="197">
        <v>34.625</v>
      </c>
      <c r="B247" s="197"/>
      <c r="M247" s="197"/>
    </row>
    <row r="248" ht="15.75" customHeight="1">
      <c r="A248" s="197">
        <v>34.75</v>
      </c>
      <c r="B248" s="197"/>
      <c r="M248" s="197"/>
    </row>
    <row r="249" ht="15.75" customHeight="1">
      <c r="A249" s="197">
        <v>34.875</v>
      </c>
      <c r="B249" s="197"/>
      <c r="M249" s="197"/>
    </row>
    <row r="250" ht="15.75" customHeight="1">
      <c r="A250" s="197">
        <v>35.0</v>
      </c>
      <c r="B250" s="197"/>
      <c r="M250" s="197"/>
    </row>
    <row r="251" ht="15.75" customHeight="1">
      <c r="A251" s="197">
        <v>35.125</v>
      </c>
      <c r="B251" s="197"/>
      <c r="M251" s="197"/>
    </row>
    <row r="252" ht="15.75" customHeight="1">
      <c r="A252" s="197">
        <v>35.25</v>
      </c>
      <c r="B252" s="197"/>
      <c r="M252" s="197"/>
    </row>
    <row r="253" ht="15.75" customHeight="1">
      <c r="A253" s="197">
        <v>35.375</v>
      </c>
      <c r="B253" s="197"/>
      <c r="M253" s="197"/>
    </row>
    <row r="254" ht="15.75" customHeight="1">
      <c r="A254" s="197">
        <v>35.5</v>
      </c>
      <c r="B254" s="197"/>
      <c r="M254" s="197"/>
    </row>
    <row r="255" ht="15.75" customHeight="1">
      <c r="A255" s="197">
        <v>35.625</v>
      </c>
      <c r="B255" s="197"/>
      <c r="M255" s="197"/>
    </row>
    <row r="256" ht="15.75" customHeight="1">
      <c r="A256" s="197">
        <v>35.75</v>
      </c>
      <c r="B256" s="197"/>
      <c r="M256" s="197"/>
    </row>
    <row r="257" ht="15.75" customHeight="1">
      <c r="A257" s="197">
        <v>35.875</v>
      </c>
      <c r="B257" s="197"/>
      <c r="M257" s="197"/>
    </row>
    <row r="258" ht="15.75" customHeight="1">
      <c r="A258" s="197">
        <v>36.0</v>
      </c>
      <c r="B258" s="197"/>
      <c r="M258" s="197"/>
    </row>
    <row r="259" ht="15.75" customHeight="1">
      <c r="A259" s="197">
        <v>36.125</v>
      </c>
      <c r="B259" s="197"/>
      <c r="M259" s="197"/>
    </row>
    <row r="260" ht="15.75" customHeight="1">
      <c r="A260" s="197">
        <v>36.25</v>
      </c>
      <c r="B260" s="197"/>
      <c r="M260" s="197"/>
    </row>
    <row r="261" ht="15.75" customHeight="1">
      <c r="A261" s="197">
        <v>36.375</v>
      </c>
      <c r="B261" s="197"/>
      <c r="M261" s="197"/>
    </row>
    <row r="262" ht="15.75" customHeight="1">
      <c r="A262" s="197">
        <v>36.5</v>
      </c>
      <c r="B262" s="197"/>
      <c r="M262" s="197"/>
    </row>
    <row r="263" ht="15.75" customHeight="1">
      <c r="A263" s="197">
        <v>36.625</v>
      </c>
      <c r="B263" s="197"/>
      <c r="M263" s="197"/>
    </row>
    <row r="264" ht="15.75" customHeight="1">
      <c r="A264" s="197">
        <v>36.75</v>
      </c>
      <c r="B264" s="197"/>
      <c r="M264" s="197"/>
    </row>
    <row r="265" ht="15.75" customHeight="1">
      <c r="A265" s="197">
        <v>36.875</v>
      </c>
      <c r="B265" s="197"/>
      <c r="M265" s="197"/>
    </row>
    <row r="266" ht="15.75" customHeight="1">
      <c r="A266" s="197">
        <v>37.0</v>
      </c>
      <c r="B266" s="197"/>
      <c r="M266" s="197"/>
    </row>
    <row r="267" ht="15.75" customHeight="1">
      <c r="A267" s="197">
        <v>37.125</v>
      </c>
      <c r="B267" s="197"/>
      <c r="M267" s="197"/>
    </row>
    <row r="268" ht="15.75" customHeight="1">
      <c r="A268" s="197">
        <v>37.25</v>
      </c>
      <c r="B268" s="197"/>
      <c r="M268" s="197"/>
    </row>
    <row r="269" ht="15.75" customHeight="1">
      <c r="A269" s="197">
        <v>37.375</v>
      </c>
      <c r="B269" s="197"/>
      <c r="M269" s="197"/>
    </row>
    <row r="270" ht="15.75" customHeight="1">
      <c r="A270" s="197">
        <v>37.5</v>
      </c>
      <c r="B270" s="197"/>
      <c r="M270" s="197"/>
    </row>
    <row r="271" ht="15.75" customHeight="1">
      <c r="A271" s="197">
        <v>37.625</v>
      </c>
      <c r="B271" s="197"/>
      <c r="M271" s="197"/>
    </row>
    <row r="272" ht="15.75" customHeight="1">
      <c r="A272" s="197">
        <v>37.75</v>
      </c>
      <c r="B272" s="197"/>
      <c r="M272" s="197"/>
    </row>
    <row r="273" ht="15.75" customHeight="1">
      <c r="A273" s="197">
        <v>37.875</v>
      </c>
      <c r="B273" s="197"/>
      <c r="M273" s="197"/>
    </row>
    <row r="274" ht="15.75" customHeight="1">
      <c r="A274" s="197">
        <v>38.0</v>
      </c>
      <c r="B274" s="197"/>
      <c r="M274" s="197"/>
    </row>
    <row r="275" ht="15.75" customHeight="1">
      <c r="A275" s="197">
        <v>38.125</v>
      </c>
      <c r="B275" s="197"/>
      <c r="M275" s="197"/>
    </row>
    <row r="276" ht="15.75" customHeight="1">
      <c r="A276" s="197">
        <v>38.25</v>
      </c>
      <c r="B276" s="197"/>
      <c r="M276" s="197"/>
    </row>
    <row r="277" ht="15.75" customHeight="1">
      <c r="A277" s="197">
        <v>38.375</v>
      </c>
      <c r="B277" s="197"/>
      <c r="M277" s="197"/>
    </row>
    <row r="278" ht="15.75" customHeight="1">
      <c r="A278" s="197">
        <v>38.5</v>
      </c>
      <c r="B278" s="197"/>
      <c r="M278" s="197"/>
    </row>
    <row r="279" ht="15.75" customHeight="1">
      <c r="A279" s="197">
        <v>38.625</v>
      </c>
      <c r="B279" s="197"/>
      <c r="M279" s="197"/>
    </row>
    <row r="280" ht="15.75" customHeight="1">
      <c r="A280" s="197">
        <v>38.75</v>
      </c>
      <c r="B280" s="197"/>
      <c r="M280" s="197"/>
    </row>
    <row r="281" ht="15.75" customHeight="1">
      <c r="A281" s="197">
        <v>38.875</v>
      </c>
      <c r="B281" s="197"/>
      <c r="M281" s="197"/>
    </row>
    <row r="282" ht="15.75" customHeight="1">
      <c r="A282" s="197">
        <v>39.0</v>
      </c>
      <c r="B282" s="197"/>
      <c r="M282" s="197"/>
    </row>
    <row r="283" ht="15.75" customHeight="1">
      <c r="A283" s="197">
        <v>39.125</v>
      </c>
      <c r="B283" s="197"/>
      <c r="M283" s="197"/>
    </row>
    <row r="284" ht="15.75" customHeight="1">
      <c r="A284" s="197">
        <v>39.25</v>
      </c>
      <c r="B284" s="197"/>
      <c r="M284" s="197"/>
    </row>
    <row r="285" ht="15.75" customHeight="1">
      <c r="A285" s="197">
        <v>39.375</v>
      </c>
      <c r="B285" s="197"/>
      <c r="M285" s="197"/>
    </row>
    <row r="286" ht="15.75" customHeight="1">
      <c r="A286" s="197">
        <v>39.5</v>
      </c>
      <c r="B286" s="197"/>
      <c r="M286" s="197"/>
    </row>
    <row r="287" ht="15.75" customHeight="1">
      <c r="A287" s="197">
        <v>39.625</v>
      </c>
      <c r="B287" s="197"/>
      <c r="M287" s="197"/>
    </row>
    <row r="288" ht="15.75" customHeight="1">
      <c r="A288" s="197">
        <v>39.75</v>
      </c>
      <c r="B288" s="197"/>
      <c r="M288" s="197"/>
    </row>
    <row r="289" ht="15.75" customHeight="1">
      <c r="A289" s="197">
        <v>39.875</v>
      </c>
      <c r="B289" s="197"/>
      <c r="M289" s="197"/>
    </row>
    <row r="290" ht="15.75" customHeight="1">
      <c r="A290" s="197">
        <v>40.0</v>
      </c>
      <c r="B290" s="197"/>
      <c r="M290" s="197"/>
    </row>
    <row r="291" ht="15.75" customHeight="1">
      <c r="A291" s="197">
        <v>40.125</v>
      </c>
      <c r="B291" s="197"/>
      <c r="M291" s="197"/>
    </row>
    <row r="292" ht="15.75" customHeight="1">
      <c r="A292" s="197">
        <v>40.25</v>
      </c>
      <c r="B292" s="197"/>
      <c r="M292" s="197"/>
    </row>
    <row r="293" ht="15.75" customHeight="1">
      <c r="A293" s="197">
        <v>40.375</v>
      </c>
      <c r="B293" s="197"/>
      <c r="M293" s="197"/>
    </row>
    <row r="294" ht="15.75" customHeight="1">
      <c r="A294" s="197">
        <v>40.5</v>
      </c>
      <c r="B294" s="197"/>
      <c r="M294" s="197"/>
    </row>
    <row r="295" ht="15.75" customHeight="1">
      <c r="A295" s="197">
        <v>40.625</v>
      </c>
      <c r="B295" s="197"/>
      <c r="M295" s="197"/>
    </row>
    <row r="296" ht="15.75" customHeight="1">
      <c r="A296" s="197">
        <v>40.75</v>
      </c>
      <c r="B296" s="197"/>
      <c r="M296" s="197"/>
    </row>
    <row r="297" ht="15.75" customHeight="1">
      <c r="A297" s="197">
        <v>40.875</v>
      </c>
      <c r="B297" s="197"/>
      <c r="M297" s="197"/>
    </row>
    <row r="298" ht="15.75" customHeight="1">
      <c r="A298" s="197">
        <v>41.0</v>
      </c>
      <c r="B298" s="197"/>
      <c r="M298" s="197"/>
    </row>
    <row r="299" ht="15.75" customHeight="1">
      <c r="A299" s="197">
        <v>41.125</v>
      </c>
      <c r="B299" s="197"/>
      <c r="M299" s="197"/>
    </row>
    <row r="300" ht="15.75" customHeight="1">
      <c r="A300" s="197">
        <v>41.25</v>
      </c>
      <c r="B300" s="197"/>
      <c r="M300" s="197"/>
    </row>
    <row r="301" ht="15.75" customHeight="1">
      <c r="A301" s="197">
        <v>41.375</v>
      </c>
      <c r="B301" s="197"/>
      <c r="M301" s="197"/>
    </row>
    <row r="302" ht="15.75" customHeight="1">
      <c r="A302" s="197">
        <v>41.5</v>
      </c>
      <c r="B302" s="197"/>
      <c r="M302" s="197"/>
    </row>
    <row r="303" ht="15.75" customHeight="1">
      <c r="A303" s="197">
        <v>41.625</v>
      </c>
      <c r="B303" s="197"/>
      <c r="M303" s="197"/>
    </row>
    <row r="304" ht="15.75" customHeight="1">
      <c r="A304" s="197">
        <v>41.75</v>
      </c>
      <c r="B304" s="197"/>
      <c r="M304" s="197"/>
    </row>
    <row r="305" ht="15.75" customHeight="1">
      <c r="A305" s="197">
        <v>41.875</v>
      </c>
      <c r="B305" s="197"/>
      <c r="M305" s="197"/>
    </row>
    <row r="306" ht="15.75" customHeight="1">
      <c r="A306" s="197">
        <v>42.0</v>
      </c>
      <c r="B306" s="197"/>
      <c r="M306" s="197"/>
    </row>
    <row r="307" ht="15.75" customHeight="1">
      <c r="A307" s="197">
        <v>42.125</v>
      </c>
      <c r="B307" s="197"/>
      <c r="M307" s="197"/>
    </row>
    <row r="308" ht="15.75" customHeight="1">
      <c r="A308" s="197">
        <v>42.25</v>
      </c>
      <c r="B308" s="197"/>
      <c r="M308" s="197"/>
    </row>
    <row r="309" ht="15.75" customHeight="1">
      <c r="A309" s="197">
        <v>42.375</v>
      </c>
      <c r="B309" s="197"/>
      <c r="M309" s="197"/>
    </row>
    <row r="310" ht="15.75" customHeight="1">
      <c r="A310" s="197">
        <v>42.5</v>
      </c>
      <c r="B310" s="197"/>
      <c r="M310" s="197"/>
    </row>
    <row r="311" ht="15.75" customHeight="1">
      <c r="A311" s="197">
        <v>42.625</v>
      </c>
      <c r="B311" s="197"/>
      <c r="M311" s="197"/>
    </row>
    <row r="312" ht="15.75" customHeight="1">
      <c r="A312" s="197">
        <v>42.75</v>
      </c>
      <c r="B312" s="197"/>
      <c r="M312" s="197"/>
    </row>
    <row r="313" ht="15.75" customHeight="1">
      <c r="A313" s="197">
        <v>42.875</v>
      </c>
      <c r="B313" s="197"/>
      <c r="M313" s="197"/>
    </row>
    <row r="314" ht="15.75" customHeight="1">
      <c r="A314" s="197">
        <v>43.0</v>
      </c>
      <c r="B314" s="197"/>
      <c r="M314" s="197"/>
    </row>
    <row r="315" ht="15.75" customHeight="1">
      <c r="A315" s="197">
        <v>43.125</v>
      </c>
      <c r="B315" s="197"/>
      <c r="M315" s="197"/>
    </row>
    <row r="316" ht="15.75" customHeight="1">
      <c r="A316" s="197">
        <v>43.25</v>
      </c>
      <c r="B316" s="197"/>
      <c r="M316" s="197"/>
    </row>
    <row r="317" ht="15.75" customHeight="1">
      <c r="A317" s="197">
        <v>43.375</v>
      </c>
      <c r="B317" s="197"/>
      <c r="M317" s="197"/>
    </row>
    <row r="318" ht="15.75" customHeight="1">
      <c r="A318" s="197">
        <v>43.5</v>
      </c>
      <c r="B318" s="197"/>
      <c r="M318" s="197"/>
    </row>
    <row r="319" ht="15.75" customHeight="1">
      <c r="A319" s="197">
        <v>43.625</v>
      </c>
      <c r="B319" s="197"/>
      <c r="M319" s="197"/>
    </row>
    <row r="320" ht="15.75" customHeight="1">
      <c r="A320" s="197">
        <v>43.75</v>
      </c>
      <c r="B320" s="197"/>
      <c r="M320" s="197"/>
    </row>
    <row r="321" ht="15.75" customHeight="1">
      <c r="A321" s="197">
        <v>43.875</v>
      </c>
      <c r="B321" s="197"/>
      <c r="M321" s="197"/>
    </row>
    <row r="322" ht="15.75" customHeight="1">
      <c r="A322" s="197">
        <v>44.0</v>
      </c>
      <c r="B322" s="197"/>
      <c r="M322" s="197"/>
    </row>
    <row r="323" ht="15.75" customHeight="1">
      <c r="A323" s="197">
        <v>44.125</v>
      </c>
      <c r="B323" s="197"/>
      <c r="M323" s="197"/>
    </row>
    <row r="324" ht="15.75" customHeight="1">
      <c r="A324" s="197">
        <v>44.25</v>
      </c>
      <c r="B324" s="197"/>
      <c r="M324" s="197"/>
    </row>
    <row r="325" ht="15.75" customHeight="1">
      <c r="A325" s="197">
        <v>44.375</v>
      </c>
      <c r="B325" s="197"/>
      <c r="M325" s="197"/>
    </row>
    <row r="326" ht="15.75" customHeight="1">
      <c r="A326" s="197">
        <v>44.5</v>
      </c>
      <c r="B326" s="197"/>
      <c r="M326" s="197"/>
    </row>
    <row r="327" ht="15.75" customHeight="1">
      <c r="A327" s="197">
        <v>44.625</v>
      </c>
      <c r="B327" s="197"/>
      <c r="M327" s="197"/>
    </row>
    <row r="328" ht="15.75" customHeight="1">
      <c r="A328" s="197">
        <v>44.75</v>
      </c>
      <c r="B328" s="197"/>
      <c r="M328" s="197"/>
    </row>
    <row r="329" ht="15.75" customHeight="1">
      <c r="A329" s="197">
        <v>44.875</v>
      </c>
      <c r="B329" s="197"/>
      <c r="M329" s="197"/>
    </row>
    <row r="330" ht="15.75" customHeight="1">
      <c r="A330" s="197">
        <v>45.0</v>
      </c>
      <c r="B330" s="197"/>
      <c r="M330" s="197"/>
    </row>
    <row r="331" ht="15.75" customHeight="1">
      <c r="A331" s="197">
        <v>45.125</v>
      </c>
      <c r="B331" s="197"/>
      <c r="M331" s="197"/>
    </row>
    <row r="332" ht="15.75" customHeight="1">
      <c r="A332" s="197">
        <v>45.25</v>
      </c>
      <c r="B332" s="197"/>
      <c r="M332" s="197"/>
    </row>
    <row r="333" ht="15.75" customHeight="1">
      <c r="A333" s="197">
        <v>45.375</v>
      </c>
      <c r="B333" s="197"/>
      <c r="M333" s="197"/>
    </row>
    <row r="334" ht="15.75" customHeight="1">
      <c r="A334" s="197">
        <v>45.5</v>
      </c>
      <c r="B334" s="197"/>
      <c r="M334" s="197"/>
    </row>
    <row r="335" ht="15.75" customHeight="1">
      <c r="A335" s="197">
        <v>45.625</v>
      </c>
      <c r="B335" s="197"/>
      <c r="M335" s="197"/>
    </row>
    <row r="336" ht="15.75" customHeight="1">
      <c r="A336" s="197">
        <v>45.75</v>
      </c>
      <c r="B336" s="197"/>
      <c r="M336" s="197"/>
    </row>
    <row r="337" ht="15.75" customHeight="1">
      <c r="A337" s="197">
        <v>45.875</v>
      </c>
      <c r="B337" s="197"/>
      <c r="M337" s="197"/>
    </row>
    <row r="338" ht="15.75" customHeight="1">
      <c r="A338" s="197">
        <v>46.0</v>
      </c>
      <c r="B338" s="197"/>
      <c r="M338" s="197"/>
    </row>
    <row r="339" ht="15.75" customHeight="1">
      <c r="A339" s="197">
        <v>46.125</v>
      </c>
      <c r="B339" s="197"/>
      <c r="M339" s="197"/>
    </row>
    <row r="340" ht="15.75" customHeight="1">
      <c r="A340" s="197">
        <v>46.25</v>
      </c>
      <c r="B340" s="197"/>
      <c r="M340" s="197"/>
    </row>
    <row r="341" ht="15.75" customHeight="1">
      <c r="A341" s="197">
        <v>46.375</v>
      </c>
      <c r="B341" s="197"/>
      <c r="M341" s="197"/>
    </row>
    <row r="342" ht="15.75" customHeight="1">
      <c r="A342" s="197">
        <v>46.5</v>
      </c>
      <c r="B342" s="197"/>
      <c r="M342" s="197"/>
    </row>
    <row r="343" ht="15.75" customHeight="1">
      <c r="A343" s="197">
        <v>46.625</v>
      </c>
      <c r="B343" s="197"/>
      <c r="M343" s="197"/>
    </row>
    <row r="344" ht="15.75" customHeight="1">
      <c r="A344" s="197">
        <v>46.75</v>
      </c>
      <c r="B344" s="197"/>
      <c r="M344" s="197"/>
    </row>
    <row r="345" ht="15.75" customHeight="1">
      <c r="A345" s="197">
        <v>46.875</v>
      </c>
      <c r="B345" s="197"/>
      <c r="M345" s="197"/>
    </row>
    <row r="346" ht="15.75" customHeight="1">
      <c r="A346" s="197">
        <v>47.0</v>
      </c>
      <c r="B346" s="197"/>
      <c r="M346" s="197"/>
    </row>
    <row r="347" ht="15.75" customHeight="1">
      <c r="A347" s="197">
        <v>47.125</v>
      </c>
      <c r="B347" s="197"/>
      <c r="M347" s="197"/>
    </row>
    <row r="348" ht="15.75" customHeight="1">
      <c r="A348" s="197">
        <v>47.25</v>
      </c>
      <c r="B348" s="197"/>
      <c r="M348" s="197"/>
    </row>
    <row r="349" ht="15.75" customHeight="1">
      <c r="A349" s="197">
        <v>47.375</v>
      </c>
      <c r="B349" s="197"/>
      <c r="M349" s="197"/>
    </row>
    <row r="350" ht="15.75" customHeight="1">
      <c r="A350" s="197">
        <v>47.5</v>
      </c>
      <c r="B350" s="197"/>
      <c r="M350" s="197"/>
    </row>
    <row r="351" ht="15.75" customHeight="1">
      <c r="A351" s="197">
        <v>47.625</v>
      </c>
      <c r="B351" s="197"/>
      <c r="M351" s="197"/>
    </row>
    <row r="352" ht="15.75" customHeight="1">
      <c r="A352" s="197">
        <v>47.75</v>
      </c>
      <c r="B352" s="197"/>
      <c r="M352" s="197"/>
    </row>
    <row r="353" ht="15.75" customHeight="1">
      <c r="A353" s="197">
        <v>47.875</v>
      </c>
      <c r="B353" s="197"/>
      <c r="M353" s="197"/>
    </row>
    <row r="354" ht="15.75" customHeight="1">
      <c r="A354" s="197">
        <v>48.0</v>
      </c>
      <c r="B354" s="197"/>
      <c r="M354" s="197"/>
    </row>
    <row r="355" ht="15.75" customHeight="1">
      <c r="A355" s="197">
        <v>48.125</v>
      </c>
      <c r="B355" s="197"/>
      <c r="M355" s="197"/>
    </row>
    <row r="356" ht="15.75" customHeight="1">
      <c r="A356" s="197">
        <v>48.25</v>
      </c>
      <c r="B356" s="197"/>
      <c r="M356" s="197"/>
    </row>
    <row r="357" ht="15.75" customHeight="1">
      <c r="A357" s="197">
        <v>48.375</v>
      </c>
      <c r="B357" s="197"/>
      <c r="M357" s="197"/>
    </row>
    <row r="358" ht="15.75" customHeight="1">
      <c r="A358" s="197">
        <v>48.5</v>
      </c>
      <c r="B358" s="197"/>
      <c r="M358" s="197"/>
    </row>
    <row r="359" ht="15.75" customHeight="1">
      <c r="A359" s="197">
        <v>48.625</v>
      </c>
      <c r="B359" s="197"/>
      <c r="M359" s="197"/>
    </row>
    <row r="360" ht="15.75" customHeight="1">
      <c r="A360" s="197">
        <v>48.75</v>
      </c>
      <c r="B360" s="197"/>
      <c r="M360" s="197"/>
    </row>
    <row r="361" ht="15.75" customHeight="1">
      <c r="A361" s="197">
        <v>48.875</v>
      </c>
      <c r="B361" s="197"/>
      <c r="M361" s="197"/>
    </row>
    <row r="362" ht="15.75" customHeight="1">
      <c r="A362" s="197">
        <v>49.0</v>
      </c>
      <c r="B362" s="197"/>
      <c r="M362" s="197"/>
    </row>
    <row r="363" ht="15.75" customHeight="1">
      <c r="A363" s="197">
        <v>49.125</v>
      </c>
      <c r="B363" s="197"/>
      <c r="M363" s="197"/>
    </row>
    <row r="364" ht="15.75" customHeight="1">
      <c r="A364" s="197">
        <v>49.25</v>
      </c>
      <c r="B364" s="197"/>
      <c r="M364" s="197"/>
    </row>
    <row r="365" ht="15.75" customHeight="1">
      <c r="A365" s="197">
        <v>49.375</v>
      </c>
      <c r="B365" s="197"/>
      <c r="M365" s="197"/>
    </row>
    <row r="366" ht="15.75" customHeight="1">
      <c r="A366" s="197">
        <v>49.5</v>
      </c>
      <c r="B366" s="197"/>
      <c r="M366" s="197"/>
    </row>
    <row r="367" ht="15.75" customHeight="1">
      <c r="A367" s="197">
        <v>49.625</v>
      </c>
      <c r="B367" s="197"/>
      <c r="M367" s="197"/>
    </row>
    <row r="368" ht="15.75" customHeight="1">
      <c r="A368" s="197">
        <v>49.75</v>
      </c>
      <c r="B368" s="197"/>
      <c r="M368" s="197"/>
    </row>
    <row r="369" ht="15.75" customHeight="1">
      <c r="A369" s="197">
        <v>49.875</v>
      </c>
      <c r="B369" s="197"/>
      <c r="M369" s="197"/>
    </row>
    <row r="370" ht="15.75" customHeight="1">
      <c r="A370" s="197">
        <v>50.0</v>
      </c>
      <c r="B370" s="197"/>
      <c r="M370" s="197"/>
    </row>
    <row r="371" ht="15.75" customHeight="1">
      <c r="A371" s="197">
        <v>50.125</v>
      </c>
      <c r="B371" s="197"/>
      <c r="M371" s="197"/>
    </row>
    <row r="372" ht="15.75" customHeight="1">
      <c r="A372" s="197">
        <v>50.25</v>
      </c>
      <c r="B372" s="197"/>
      <c r="M372" s="197"/>
    </row>
    <row r="373" ht="15.75" customHeight="1">
      <c r="A373" s="197">
        <v>50.375</v>
      </c>
      <c r="B373" s="197"/>
      <c r="M373" s="197"/>
    </row>
    <row r="374" ht="15.75" customHeight="1">
      <c r="A374" s="197">
        <v>50.5</v>
      </c>
      <c r="B374" s="197"/>
      <c r="M374" s="197"/>
    </row>
    <row r="375" ht="15.75" customHeight="1">
      <c r="A375" s="197">
        <v>50.625</v>
      </c>
      <c r="B375" s="197"/>
      <c r="M375" s="197"/>
    </row>
    <row r="376" ht="15.75" customHeight="1">
      <c r="A376" s="197">
        <v>50.75</v>
      </c>
      <c r="B376" s="197"/>
      <c r="M376" s="197"/>
    </row>
    <row r="377" ht="15.75" customHeight="1">
      <c r="A377" s="197">
        <v>50.875</v>
      </c>
      <c r="B377" s="197"/>
      <c r="M377" s="197"/>
    </row>
    <row r="378" ht="15.75" customHeight="1">
      <c r="A378" s="197">
        <v>51.0</v>
      </c>
      <c r="B378" s="197"/>
      <c r="M378" s="197"/>
    </row>
    <row r="379" ht="15.75" customHeight="1">
      <c r="A379" s="197">
        <v>51.125</v>
      </c>
      <c r="B379" s="197"/>
      <c r="M379" s="197"/>
    </row>
    <row r="380" ht="15.75" customHeight="1">
      <c r="A380" s="197">
        <v>51.25</v>
      </c>
      <c r="B380" s="197"/>
      <c r="M380" s="197"/>
    </row>
    <row r="381" ht="15.75" customHeight="1">
      <c r="A381" s="197">
        <v>51.375</v>
      </c>
      <c r="B381" s="197"/>
      <c r="M381" s="197"/>
    </row>
    <row r="382" ht="15.75" customHeight="1">
      <c r="A382" s="197">
        <v>51.5</v>
      </c>
      <c r="B382" s="197"/>
      <c r="M382" s="197"/>
    </row>
    <row r="383" ht="15.75" customHeight="1">
      <c r="A383" s="197">
        <v>51.625</v>
      </c>
      <c r="B383" s="197"/>
      <c r="M383" s="197"/>
    </row>
    <row r="384" ht="15.75" customHeight="1">
      <c r="A384" s="197">
        <v>51.75</v>
      </c>
      <c r="B384" s="197"/>
      <c r="M384" s="197"/>
    </row>
    <row r="385" ht="15.75" customHeight="1">
      <c r="A385" s="197">
        <v>51.875</v>
      </c>
      <c r="B385" s="197"/>
      <c r="M385" s="197"/>
    </row>
    <row r="386" ht="15.75" customHeight="1">
      <c r="A386" s="197">
        <v>52.0</v>
      </c>
      <c r="B386" s="197"/>
      <c r="M386" s="197"/>
    </row>
    <row r="387" ht="15.75" customHeight="1">
      <c r="A387" s="197">
        <v>52.125</v>
      </c>
      <c r="B387" s="197"/>
      <c r="M387" s="197"/>
    </row>
    <row r="388" ht="15.75" customHeight="1">
      <c r="A388" s="197">
        <v>52.25</v>
      </c>
      <c r="B388" s="197"/>
      <c r="M388" s="197"/>
    </row>
    <row r="389" ht="15.75" customHeight="1">
      <c r="A389" s="197">
        <v>52.375</v>
      </c>
      <c r="B389" s="197"/>
      <c r="M389" s="197"/>
    </row>
    <row r="390" ht="15.75" customHeight="1">
      <c r="A390" s="197">
        <v>52.5</v>
      </c>
      <c r="B390" s="197"/>
      <c r="M390" s="197"/>
    </row>
    <row r="391" ht="15.75" customHeight="1">
      <c r="A391" s="197">
        <v>52.625</v>
      </c>
      <c r="B391" s="197"/>
      <c r="M391" s="197"/>
    </row>
    <row r="392" ht="15.75" customHeight="1">
      <c r="A392" s="197">
        <v>52.75</v>
      </c>
      <c r="B392" s="197"/>
      <c r="M392" s="197"/>
    </row>
    <row r="393" ht="15.75" customHeight="1">
      <c r="A393" s="197">
        <v>52.875</v>
      </c>
      <c r="B393" s="197"/>
      <c r="M393" s="197"/>
    </row>
    <row r="394" ht="15.75" customHeight="1">
      <c r="A394" s="197">
        <v>53.0</v>
      </c>
      <c r="B394" s="197"/>
      <c r="M394" s="197"/>
    </row>
    <row r="395" ht="15.75" customHeight="1">
      <c r="A395" s="197">
        <v>53.125</v>
      </c>
      <c r="B395" s="197"/>
      <c r="M395" s="197"/>
    </row>
    <row r="396" ht="15.75" customHeight="1">
      <c r="A396" s="197">
        <v>53.25</v>
      </c>
      <c r="B396" s="197"/>
      <c r="M396" s="197"/>
    </row>
    <row r="397" ht="15.75" customHeight="1">
      <c r="A397" s="197">
        <v>53.375</v>
      </c>
      <c r="B397" s="197"/>
      <c r="M397" s="197"/>
    </row>
    <row r="398" ht="15.75" customHeight="1">
      <c r="A398" s="197">
        <v>53.5</v>
      </c>
      <c r="B398" s="197"/>
      <c r="M398" s="197"/>
    </row>
    <row r="399" ht="15.75" customHeight="1">
      <c r="A399" s="197">
        <v>53.625</v>
      </c>
      <c r="B399" s="197"/>
      <c r="M399" s="197"/>
    </row>
    <row r="400" ht="15.75" customHeight="1">
      <c r="A400" s="197">
        <v>53.75</v>
      </c>
      <c r="B400" s="197"/>
      <c r="M400" s="197"/>
    </row>
    <row r="401" ht="15.75" customHeight="1">
      <c r="A401" s="197">
        <v>53.875</v>
      </c>
      <c r="B401" s="197"/>
      <c r="M401" s="197"/>
    </row>
    <row r="402" ht="15.75" customHeight="1">
      <c r="A402" s="197">
        <v>54.0</v>
      </c>
      <c r="B402" s="197"/>
      <c r="M402" s="197"/>
    </row>
    <row r="403" ht="15.75" customHeight="1">
      <c r="A403" s="197">
        <v>54.125</v>
      </c>
      <c r="B403" s="197"/>
      <c r="M403" s="197"/>
    </row>
    <row r="404" ht="15.75" customHeight="1">
      <c r="A404" s="197">
        <v>54.25</v>
      </c>
      <c r="B404" s="197"/>
      <c r="M404" s="197"/>
    </row>
    <row r="405" ht="15.75" customHeight="1">
      <c r="A405" s="197">
        <v>54.375</v>
      </c>
      <c r="B405" s="197"/>
      <c r="M405" s="197"/>
    </row>
    <row r="406" ht="15.75" customHeight="1">
      <c r="A406" s="197">
        <v>54.5</v>
      </c>
      <c r="B406" s="197"/>
      <c r="M406" s="197"/>
    </row>
    <row r="407" ht="15.75" customHeight="1">
      <c r="A407" s="197">
        <v>54.625</v>
      </c>
      <c r="B407" s="197"/>
      <c r="M407" s="197"/>
    </row>
    <row r="408" ht="15.75" customHeight="1">
      <c r="A408" s="197">
        <v>54.75</v>
      </c>
      <c r="B408" s="197"/>
      <c r="M408" s="197"/>
    </row>
    <row r="409" ht="15.75" customHeight="1">
      <c r="A409" s="197">
        <v>54.875</v>
      </c>
      <c r="B409" s="197"/>
      <c r="M409" s="197"/>
    </row>
    <row r="410" ht="15.75" customHeight="1">
      <c r="A410" s="197">
        <v>55.0</v>
      </c>
      <c r="B410" s="197"/>
      <c r="M410" s="197"/>
    </row>
    <row r="411" ht="15.75" customHeight="1">
      <c r="A411" s="197">
        <v>55.125</v>
      </c>
      <c r="B411" s="197"/>
      <c r="M411" s="197"/>
    </row>
    <row r="412" ht="15.75" customHeight="1">
      <c r="A412" s="197">
        <v>55.25</v>
      </c>
      <c r="B412" s="197"/>
      <c r="M412" s="197"/>
    </row>
    <row r="413" ht="15.75" customHeight="1">
      <c r="A413" s="197">
        <v>55.375</v>
      </c>
      <c r="B413" s="197"/>
      <c r="M413" s="197"/>
    </row>
    <row r="414" ht="15.75" customHeight="1">
      <c r="A414" s="197">
        <v>55.5</v>
      </c>
      <c r="B414" s="197"/>
      <c r="M414" s="197"/>
    </row>
    <row r="415" ht="15.75" customHeight="1">
      <c r="A415" s="197">
        <v>55.625</v>
      </c>
      <c r="B415" s="197"/>
      <c r="M415" s="197"/>
    </row>
    <row r="416" ht="15.75" customHeight="1">
      <c r="A416" s="197">
        <v>55.75</v>
      </c>
      <c r="B416" s="197"/>
      <c r="M416" s="197"/>
    </row>
    <row r="417" ht="15.75" customHeight="1">
      <c r="A417" s="197">
        <v>55.875</v>
      </c>
      <c r="B417" s="197"/>
      <c r="M417" s="197"/>
    </row>
    <row r="418" ht="15.75" customHeight="1">
      <c r="A418" s="197">
        <v>56.0</v>
      </c>
      <c r="B418" s="197"/>
      <c r="M418" s="197"/>
    </row>
    <row r="419" ht="15.75" customHeight="1">
      <c r="A419" s="197">
        <v>56.125</v>
      </c>
      <c r="B419" s="197"/>
      <c r="M419" s="197"/>
    </row>
    <row r="420" ht="15.75" customHeight="1">
      <c r="A420" s="197">
        <v>56.25</v>
      </c>
      <c r="B420" s="197"/>
      <c r="M420" s="197"/>
    </row>
    <row r="421" ht="15.75" customHeight="1">
      <c r="A421" s="197">
        <v>56.375</v>
      </c>
      <c r="B421" s="197"/>
      <c r="M421" s="197"/>
    </row>
    <row r="422" ht="15.75" customHeight="1">
      <c r="A422" s="197">
        <v>56.5</v>
      </c>
      <c r="B422" s="197"/>
      <c r="M422" s="197"/>
    </row>
    <row r="423" ht="15.75" customHeight="1">
      <c r="A423" s="197">
        <v>56.625</v>
      </c>
      <c r="B423" s="197"/>
      <c r="M423" s="197"/>
    </row>
    <row r="424" ht="15.75" customHeight="1">
      <c r="A424" s="197">
        <v>56.75</v>
      </c>
      <c r="B424" s="197"/>
      <c r="M424" s="197"/>
    </row>
    <row r="425" ht="15.75" customHeight="1">
      <c r="A425" s="197">
        <v>56.875</v>
      </c>
      <c r="B425" s="197"/>
      <c r="M425" s="197"/>
    </row>
    <row r="426" ht="15.75" customHeight="1">
      <c r="A426" s="197">
        <v>57.0</v>
      </c>
      <c r="B426" s="197"/>
      <c r="M426" s="197"/>
    </row>
    <row r="427" ht="15.75" customHeight="1">
      <c r="A427" s="197">
        <v>57.125</v>
      </c>
      <c r="B427" s="197"/>
      <c r="M427" s="197"/>
    </row>
    <row r="428" ht="15.75" customHeight="1">
      <c r="A428" s="197">
        <v>57.25</v>
      </c>
      <c r="B428" s="197"/>
      <c r="M428" s="197"/>
    </row>
    <row r="429" ht="15.75" customHeight="1">
      <c r="A429" s="197">
        <v>57.375</v>
      </c>
      <c r="B429" s="197"/>
      <c r="M429" s="197"/>
    </row>
    <row r="430" ht="15.75" customHeight="1">
      <c r="A430" s="197">
        <v>57.5</v>
      </c>
      <c r="B430" s="197"/>
      <c r="M430" s="197"/>
    </row>
    <row r="431" ht="15.75" customHeight="1">
      <c r="A431" s="197">
        <v>57.625</v>
      </c>
      <c r="B431" s="197"/>
      <c r="M431" s="197"/>
    </row>
    <row r="432" ht="15.75" customHeight="1">
      <c r="A432" s="197">
        <v>57.75</v>
      </c>
      <c r="B432" s="197"/>
      <c r="M432" s="197"/>
    </row>
    <row r="433" ht="15.75" customHeight="1">
      <c r="A433" s="197">
        <v>57.875</v>
      </c>
      <c r="B433" s="197"/>
      <c r="M433" s="197"/>
    </row>
    <row r="434" ht="15.75" customHeight="1">
      <c r="A434" s="197">
        <v>58.0</v>
      </c>
      <c r="B434" s="197"/>
      <c r="M434" s="197"/>
    </row>
    <row r="435" ht="15.75" customHeight="1">
      <c r="A435" s="197">
        <v>58.125</v>
      </c>
      <c r="B435" s="197"/>
      <c r="M435" s="197"/>
    </row>
    <row r="436" ht="15.75" customHeight="1">
      <c r="A436" s="197">
        <v>58.25</v>
      </c>
      <c r="B436" s="197"/>
      <c r="M436" s="197"/>
    </row>
    <row r="437" ht="15.75" customHeight="1">
      <c r="A437" s="197">
        <v>58.375</v>
      </c>
      <c r="B437" s="197"/>
      <c r="M437" s="197"/>
    </row>
    <row r="438" ht="15.75" customHeight="1">
      <c r="A438" s="197">
        <v>58.5</v>
      </c>
      <c r="B438" s="197"/>
      <c r="M438" s="197"/>
    </row>
    <row r="439" ht="15.75" customHeight="1">
      <c r="A439" s="197">
        <v>58.625</v>
      </c>
      <c r="B439" s="197"/>
      <c r="M439" s="197"/>
    </row>
    <row r="440" ht="15.75" customHeight="1">
      <c r="A440" s="197">
        <v>58.75</v>
      </c>
      <c r="B440" s="197"/>
      <c r="M440" s="197"/>
    </row>
    <row r="441" ht="15.75" customHeight="1">
      <c r="A441" s="197">
        <v>58.875</v>
      </c>
      <c r="B441" s="197"/>
      <c r="M441" s="197"/>
    </row>
    <row r="442" ht="15.75" customHeight="1">
      <c r="A442" s="197">
        <v>59.0</v>
      </c>
      <c r="B442" s="197"/>
      <c r="M442" s="197"/>
    </row>
    <row r="443" ht="15.75" customHeight="1">
      <c r="A443" s="197">
        <v>59.125</v>
      </c>
      <c r="B443" s="197"/>
      <c r="M443" s="197"/>
    </row>
    <row r="444" ht="15.75" customHeight="1">
      <c r="A444" s="197">
        <v>59.25</v>
      </c>
      <c r="B444" s="197"/>
      <c r="M444" s="197"/>
    </row>
    <row r="445" ht="15.75" customHeight="1">
      <c r="A445" s="197">
        <v>59.375</v>
      </c>
      <c r="B445" s="197"/>
      <c r="M445" s="197"/>
    </row>
    <row r="446" ht="15.75" customHeight="1">
      <c r="A446" s="197">
        <v>59.5</v>
      </c>
      <c r="B446" s="197"/>
      <c r="M446" s="197"/>
    </row>
    <row r="447" ht="15.75" customHeight="1">
      <c r="A447" s="197">
        <v>59.625</v>
      </c>
      <c r="B447" s="197"/>
      <c r="M447" s="197"/>
    </row>
    <row r="448" ht="15.75" customHeight="1">
      <c r="A448" s="197">
        <v>59.75</v>
      </c>
      <c r="B448" s="197"/>
      <c r="M448" s="197"/>
    </row>
    <row r="449" ht="15.75" customHeight="1">
      <c r="A449" s="197">
        <v>59.875</v>
      </c>
      <c r="B449" s="197"/>
      <c r="M449" s="197"/>
    </row>
    <row r="450" ht="15.75" customHeight="1">
      <c r="A450" s="197">
        <v>60.0</v>
      </c>
      <c r="B450" s="197"/>
      <c r="M450" s="197"/>
    </row>
    <row r="451" ht="15.75" customHeight="1">
      <c r="A451" s="197">
        <v>60.125</v>
      </c>
      <c r="B451" s="197"/>
      <c r="M451" s="197"/>
    </row>
    <row r="452" ht="15.75" customHeight="1">
      <c r="A452" s="197">
        <v>60.25</v>
      </c>
      <c r="B452" s="197"/>
      <c r="M452" s="197"/>
    </row>
    <row r="453" ht="15.75" customHeight="1">
      <c r="A453" s="197">
        <v>60.375</v>
      </c>
      <c r="B453" s="197"/>
      <c r="M453" s="197"/>
    </row>
    <row r="454" ht="15.75" customHeight="1">
      <c r="A454" s="197">
        <v>60.5</v>
      </c>
      <c r="B454" s="197"/>
      <c r="M454" s="197"/>
    </row>
    <row r="455" ht="15.75" customHeight="1">
      <c r="A455" s="197">
        <v>60.625</v>
      </c>
      <c r="B455" s="197"/>
      <c r="M455" s="197"/>
    </row>
    <row r="456" ht="15.75" customHeight="1">
      <c r="A456" s="197">
        <v>60.75</v>
      </c>
      <c r="B456" s="197"/>
      <c r="M456" s="197"/>
    </row>
    <row r="457" ht="15.75" customHeight="1">
      <c r="A457" s="197">
        <v>60.875</v>
      </c>
      <c r="B457" s="197"/>
      <c r="M457" s="197"/>
    </row>
    <row r="458" ht="15.75" customHeight="1">
      <c r="A458" s="197">
        <v>61.0</v>
      </c>
      <c r="B458" s="197"/>
      <c r="M458" s="197"/>
    </row>
    <row r="459" ht="15.75" customHeight="1">
      <c r="A459" s="197">
        <v>61.125</v>
      </c>
      <c r="B459" s="197"/>
      <c r="M459" s="197"/>
    </row>
    <row r="460" ht="15.75" customHeight="1">
      <c r="A460" s="197">
        <v>61.25</v>
      </c>
      <c r="B460" s="197"/>
      <c r="M460" s="197"/>
    </row>
    <row r="461" ht="15.75" customHeight="1">
      <c r="A461" s="197">
        <v>61.375</v>
      </c>
      <c r="B461" s="197"/>
      <c r="M461" s="197"/>
    </row>
    <row r="462" ht="15.75" customHeight="1">
      <c r="A462" s="197">
        <v>61.5</v>
      </c>
      <c r="B462" s="197"/>
      <c r="M462" s="197"/>
    </row>
    <row r="463" ht="15.75" customHeight="1">
      <c r="A463" s="197">
        <v>61.625</v>
      </c>
      <c r="B463" s="197"/>
      <c r="M463" s="197"/>
    </row>
    <row r="464" ht="15.75" customHeight="1">
      <c r="A464" s="197">
        <v>61.75</v>
      </c>
      <c r="B464" s="197"/>
      <c r="M464" s="197"/>
    </row>
    <row r="465" ht="15.75" customHeight="1">
      <c r="A465" s="197">
        <v>61.875</v>
      </c>
      <c r="B465" s="197"/>
      <c r="M465" s="197"/>
    </row>
    <row r="466" ht="15.75" customHeight="1">
      <c r="A466" s="197">
        <v>62.0</v>
      </c>
      <c r="B466" s="197"/>
      <c r="M466" s="197"/>
    </row>
    <row r="467" ht="15.75" customHeight="1">
      <c r="A467" s="197">
        <v>62.125</v>
      </c>
      <c r="B467" s="197"/>
      <c r="M467" s="197"/>
    </row>
    <row r="468" ht="15.75" customHeight="1">
      <c r="A468" s="197">
        <v>62.25</v>
      </c>
      <c r="B468" s="197"/>
      <c r="M468" s="197"/>
    </row>
    <row r="469" ht="15.75" customHeight="1">
      <c r="A469" s="197">
        <v>62.375</v>
      </c>
      <c r="B469" s="197"/>
      <c r="M469" s="197"/>
    </row>
    <row r="470" ht="15.75" customHeight="1">
      <c r="A470" s="197">
        <v>62.5</v>
      </c>
      <c r="B470" s="197"/>
      <c r="M470" s="197"/>
    </row>
    <row r="471" ht="15.75" customHeight="1">
      <c r="A471" s="197">
        <v>62.625</v>
      </c>
      <c r="B471" s="197"/>
      <c r="M471" s="197"/>
    </row>
    <row r="472" ht="15.75" customHeight="1">
      <c r="A472" s="197">
        <v>62.75</v>
      </c>
      <c r="B472" s="197"/>
      <c r="M472" s="197"/>
    </row>
    <row r="473" ht="15.75" customHeight="1">
      <c r="A473" s="197">
        <v>62.875</v>
      </c>
      <c r="B473" s="197"/>
      <c r="M473" s="197"/>
    </row>
    <row r="474" ht="15.75" customHeight="1">
      <c r="A474" s="197">
        <v>63.0</v>
      </c>
      <c r="B474" s="197"/>
      <c r="M474" s="197"/>
    </row>
    <row r="475" ht="15.75" customHeight="1">
      <c r="A475" s="197">
        <v>63.125</v>
      </c>
      <c r="B475" s="197"/>
      <c r="M475" s="197"/>
    </row>
    <row r="476" ht="15.75" customHeight="1">
      <c r="A476" s="197">
        <v>63.25</v>
      </c>
      <c r="B476" s="197"/>
      <c r="M476" s="197"/>
    </row>
    <row r="477" ht="15.75" customHeight="1">
      <c r="A477" s="197">
        <v>63.375</v>
      </c>
      <c r="B477" s="197"/>
      <c r="M477" s="197"/>
    </row>
    <row r="478" ht="15.75" customHeight="1">
      <c r="A478" s="197">
        <v>63.5</v>
      </c>
      <c r="B478" s="197"/>
      <c r="M478" s="197"/>
    </row>
    <row r="479" ht="15.75" customHeight="1">
      <c r="A479" s="197">
        <v>63.625</v>
      </c>
      <c r="B479" s="197"/>
      <c r="M479" s="197"/>
    </row>
    <row r="480" ht="15.75" customHeight="1">
      <c r="A480" s="197">
        <v>63.75</v>
      </c>
      <c r="B480" s="197"/>
      <c r="M480" s="197"/>
    </row>
    <row r="481" ht="15.75" customHeight="1">
      <c r="A481" s="197">
        <v>63.875</v>
      </c>
      <c r="B481" s="197"/>
      <c r="M481" s="197"/>
    </row>
    <row r="482" ht="15.75" customHeight="1">
      <c r="A482" s="197">
        <v>64.0</v>
      </c>
      <c r="B482" s="197"/>
      <c r="M482" s="197"/>
    </row>
    <row r="483" ht="15.75" customHeight="1">
      <c r="A483" s="197">
        <v>64.125</v>
      </c>
      <c r="B483" s="197"/>
      <c r="M483" s="197"/>
    </row>
    <row r="484" ht="15.75" customHeight="1">
      <c r="A484" s="197">
        <v>64.25</v>
      </c>
      <c r="B484" s="197"/>
      <c r="M484" s="197"/>
    </row>
    <row r="485" ht="15.75" customHeight="1">
      <c r="A485" s="197">
        <v>64.375</v>
      </c>
      <c r="B485" s="197"/>
      <c r="M485" s="197"/>
    </row>
    <row r="486" ht="15.75" customHeight="1">
      <c r="A486" s="197">
        <v>64.5</v>
      </c>
      <c r="B486" s="197"/>
      <c r="M486" s="197"/>
    </row>
    <row r="487" ht="15.75" customHeight="1">
      <c r="A487" s="197">
        <v>64.625</v>
      </c>
      <c r="B487" s="197"/>
      <c r="M487" s="197"/>
    </row>
    <row r="488" ht="15.75" customHeight="1">
      <c r="A488" s="197">
        <v>64.75</v>
      </c>
      <c r="B488" s="197"/>
      <c r="M488" s="197"/>
    </row>
    <row r="489" ht="15.75" customHeight="1">
      <c r="A489" s="197">
        <v>64.875</v>
      </c>
      <c r="B489" s="197"/>
      <c r="M489" s="197"/>
    </row>
    <row r="490" ht="15.75" customHeight="1">
      <c r="A490" s="197">
        <v>65.0</v>
      </c>
      <c r="B490" s="197"/>
      <c r="M490" s="197"/>
    </row>
    <row r="491" ht="15.75" customHeight="1">
      <c r="A491" s="197">
        <v>65.125</v>
      </c>
      <c r="B491" s="197"/>
      <c r="M491" s="197"/>
    </row>
    <row r="492" ht="15.75" customHeight="1">
      <c r="A492" s="197">
        <v>65.25</v>
      </c>
      <c r="B492" s="197"/>
      <c r="M492" s="197"/>
    </row>
    <row r="493" ht="15.75" customHeight="1">
      <c r="A493" s="197">
        <v>65.375</v>
      </c>
      <c r="B493" s="197"/>
      <c r="M493" s="197"/>
    </row>
    <row r="494" ht="15.75" customHeight="1">
      <c r="A494" s="197">
        <v>65.5</v>
      </c>
      <c r="B494" s="197"/>
      <c r="M494" s="197"/>
    </row>
    <row r="495" ht="15.75" customHeight="1">
      <c r="A495" s="197">
        <v>65.625</v>
      </c>
      <c r="B495" s="197"/>
      <c r="M495" s="197"/>
    </row>
    <row r="496" ht="15.75" customHeight="1">
      <c r="A496" s="197">
        <v>65.75</v>
      </c>
      <c r="B496" s="197"/>
      <c r="M496" s="197"/>
    </row>
    <row r="497" ht="15.75" customHeight="1">
      <c r="A497" s="197">
        <v>65.875</v>
      </c>
      <c r="B497" s="197"/>
      <c r="M497" s="197"/>
    </row>
    <row r="498" ht="15.75" customHeight="1">
      <c r="A498" s="197">
        <v>66.0</v>
      </c>
      <c r="B498" s="197"/>
      <c r="M498" s="197"/>
    </row>
    <row r="499" ht="15.75" customHeight="1">
      <c r="A499" s="197">
        <v>66.125</v>
      </c>
      <c r="B499" s="197"/>
      <c r="M499" s="197"/>
    </row>
    <row r="500" ht="15.75" customHeight="1">
      <c r="A500" s="197">
        <v>66.25</v>
      </c>
      <c r="B500" s="197"/>
      <c r="M500" s="197"/>
    </row>
    <row r="501" ht="15.75" customHeight="1">
      <c r="A501" s="197">
        <v>66.375</v>
      </c>
      <c r="B501" s="197"/>
      <c r="M501" s="197"/>
    </row>
    <row r="502" ht="15.75" customHeight="1">
      <c r="A502" s="197">
        <v>66.5</v>
      </c>
      <c r="B502" s="197"/>
      <c r="M502" s="197"/>
    </row>
    <row r="503" ht="15.75" customHeight="1">
      <c r="A503" s="197">
        <v>66.625</v>
      </c>
      <c r="B503" s="197"/>
      <c r="M503" s="197"/>
    </row>
    <row r="504" ht="15.75" customHeight="1">
      <c r="A504" s="197">
        <v>66.75</v>
      </c>
      <c r="B504" s="197"/>
      <c r="M504" s="197"/>
    </row>
    <row r="505" ht="15.75" customHeight="1">
      <c r="A505" s="197">
        <v>66.875</v>
      </c>
      <c r="B505" s="197"/>
      <c r="M505" s="197"/>
    </row>
    <row r="506" ht="15.75" customHeight="1">
      <c r="A506" s="197">
        <v>67.0</v>
      </c>
      <c r="B506" s="197"/>
      <c r="M506" s="197"/>
    </row>
    <row r="507" ht="15.75" customHeight="1">
      <c r="A507" s="197">
        <v>67.125</v>
      </c>
      <c r="B507" s="197"/>
      <c r="M507" s="197"/>
    </row>
    <row r="508" ht="15.75" customHeight="1">
      <c r="A508" s="197">
        <v>67.25</v>
      </c>
      <c r="B508" s="197"/>
      <c r="M508" s="197"/>
    </row>
    <row r="509" ht="15.75" customHeight="1">
      <c r="A509" s="197">
        <v>67.375</v>
      </c>
      <c r="B509" s="197"/>
      <c r="M509" s="197"/>
    </row>
    <row r="510" ht="15.75" customHeight="1">
      <c r="A510" s="197">
        <v>67.5</v>
      </c>
      <c r="B510" s="197"/>
      <c r="M510" s="197"/>
    </row>
    <row r="511" ht="15.75" customHeight="1">
      <c r="A511" s="197">
        <v>67.625</v>
      </c>
      <c r="B511" s="197"/>
      <c r="M511" s="197"/>
    </row>
    <row r="512" ht="15.75" customHeight="1">
      <c r="A512" s="197">
        <v>67.75</v>
      </c>
      <c r="B512" s="197"/>
      <c r="M512" s="197"/>
    </row>
    <row r="513" ht="15.75" customHeight="1">
      <c r="A513" s="197">
        <v>67.875</v>
      </c>
      <c r="B513" s="197"/>
      <c r="M513" s="197"/>
    </row>
    <row r="514" ht="15.75" customHeight="1">
      <c r="A514" s="197">
        <v>68.0</v>
      </c>
      <c r="B514" s="197"/>
      <c r="M514" s="197"/>
    </row>
    <row r="515" ht="15.75" customHeight="1">
      <c r="A515" s="197">
        <v>68.125</v>
      </c>
      <c r="B515" s="197"/>
      <c r="M515" s="197"/>
    </row>
    <row r="516" ht="15.75" customHeight="1">
      <c r="A516" s="197">
        <v>68.25</v>
      </c>
      <c r="B516" s="197"/>
      <c r="M516" s="197"/>
    </row>
    <row r="517" ht="15.75" customHeight="1">
      <c r="A517" s="197">
        <v>68.375</v>
      </c>
      <c r="B517" s="197"/>
      <c r="M517" s="197"/>
    </row>
    <row r="518" ht="15.75" customHeight="1">
      <c r="A518" s="197">
        <v>68.5</v>
      </c>
      <c r="B518" s="197"/>
      <c r="M518" s="197"/>
    </row>
    <row r="519" ht="15.75" customHeight="1">
      <c r="A519" s="197">
        <v>68.625</v>
      </c>
      <c r="B519" s="197"/>
      <c r="M519" s="197"/>
    </row>
    <row r="520" ht="15.75" customHeight="1">
      <c r="A520" s="197">
        <v>68.75</v>
      </c>
      <c r="B520" s="197"/>
      <c r="M520" s="197"/>
    </row>
    <row r="521" ht="15.75" customHeight="1">
      <c r="A521" s="197">
        <v>68.875</v>
      </c>
      <c r="B521" s="197"/>
      <c r="M521" s="197"/>
    </row>
    <row r="522" ht="15.75" customHeight="1">
      <c r="A522" s="197">
        <v>69.0</v>
      </c>
      <c r="B522" s="197"/>
      <c r="M522" s="197"/>
    </row>
    <row r="523" ht="15.75" customHeight="1">
      <c r="A523" s="197">
        <v>69.125</v>
      </c>
      <c r="B523" s="197"/>
      <c r="M523" s="197"/>
    </row>
    <row r="524" ht="15.75" customHeight="1">
      <c r="A524" s="197">
        <v>69.25</v>
      </c>
      <c r="B524" s="197"/>
      <c r="M524" s="197"/>
    </row>
    <row r="525" ht="15.75" customHeight="1">
      <c r="A525" s="197">
        <v>69.375</v>
      </c>
      <c r="B525" s="197"/>
      <c r="M525" s="197"/>
    </row>
    <row r="526" ht="15.75" customHeight="1">
      <c r="A526" s="197">
        <v>69.5</v>
      </c>
      <c r="B526" s="197"/>
      <c r="M526" s="197"/>
    </row>
    <row r="527" ht="15.75" customHeight="1">
      <c r="A527" s="197">
        <v>69.625</v>
      </c>
      <c r="B527" s="197"/>
      <c r="M527" s="197"/>
    </row>
    <row r="528" ht="15.75" customHeight="1">
      <c r="A528" s="197">
        <v>69.75</v>
      </c>
      <c r="B528" s="197"/>
      <c r="M528" s="197"/>
    </row>
    <row r="529" ht="15.75" customHeight="1">
      <c r="A529" s="197">
        <v>69.875</v>
      </c>
      <c r="B529" s="197"/>
      <c r="M529" s="197"/>
    </row>
    <row r="530" ht="15.75" customHeight="1">
      <c r="A530" s="197">
        <v>70.0</v>
      </c>
      <c r="B530" s="197"/>
      <c r="M530" s="197"/>
    </row>
    <row r="531" ht="15.75" customHeight="1">
      <c r="A531" s="197">
        <v>70.125</v>
      </c>
      <c r="B531" s="197"/>
      <c r="M531" s="197"/>
    </row>
    <row r="532" ht="15.75" customHeight="1">
      <c r="A532" s="197">
        <v>70.25</v>
      </c>
      <c r="B532" s="197"/>
      <c r="M532" s="197"/>
    </row>
    <row r="533" ht="15.75" customHeight="1">
      <c r="A533" s="197">
        <v>70.375</v>
      </c>
      <c r="B533" s="197"/>
      <c r="M533" s="197"/>
    </row>
    <row r="534" ht="15.75" customHeight="1">
      <c r="A534" s="197">
        <v>70.5</v>
      </c>
      <c r="B534" s="197"/>
      <c r="M534" s="197"/>
    </row>
    <row r="535" ht="15.75" customHeight="1">
      <c r="A535" s="197">
        <v>70.625</v>
      </c>
      <c r="B535" s="197"/>
      <c r="M535" s="197"/>
    </row>
    <row r="536" ht="15.75" customHeight="1">
      <c r="A536" s="197">
        <v>70.75</v>
      </c>
      <c r="B536" s="197"/>
      <c r="M536" s="197"/>
    </row>
    <row r="537" ht="15.75" customHeight="1">
      <c r="A537" s="197">
        <v>70.875</v>
      </c>
      <c r="B537" s="197"/>
      <c r="M537" s="197"/>
    </row>
    <row r="538" ht="15.75" customHeight="1">
      <c r="A538" s="197">
        <v>71.0</v>
      </c>
      <c r="B538" s="197"/>
      <c r="M538" s="197"/>
    </row>
    <row r="539" ht="15.75" customHeight="1">
      <c r="A539" s="197">
        <v>71.125</v>
      </c>
      <c r="B539" s="197"/>
      <c r="M539" s="197"/>
    </row>
    <row r="540" ht="15.75" customHeight="1">
      <c r="A540" s="197">
        <v>71.25</v>
      </c>
      <c r="B540" s="197"/>
      <c r="M540" s="197"/>
    </row>
    <row r="541" ht="15.75" customHeight="1">
      <c r="A541" s="197">
        <v>71.375</v>
      </c>
      <c r="B541" s="197"/>
      <c r="M541" s="197"/>
    </row>
    <row r="542" ht="15.75" customHeight="1">
      <c r="A542" s="197">
        <v>71.5</v>
      </c>
      <c r="B542" s="197"/>
      <c r="M542" s="197"/>
    </row>
    <row r="543" ht="15.75" customHeight="1">
      <c r="A543" s="197">
        <v>71.625</v>
      </c>
      <c r="B543" s="197"/>
      <c r="M543" s="197"/>
    </row>
    <row r="544" ht="15.75" customHeight="1">
      <c r="A544" s="197">
        <v>71.75</v>
      </c>
      <c r="B544" s="197"/>
      <c r="M544" s="197"/>
    </row>
    <row r="545" ht="15.75" customHeight="1">
      <c r="A545" s="197">
        <v>71.875</v>
      </c>
      <c r="B545" s="197"/>
      <c r="M545" s="197"/>
    </row>
    <row r="546" ht="15.75" customHeight="1">
      <c r="A546" s="197">
        <v>72.0</v>
      </c>
      <c r="B546" s="197"/>
      <c r="M546" s="197"/>
    </row>
    <row r="547" ht="15.75" customHeight="1">
      <c r="A547" s="197">
        <v>72.125</v>
      </c>
      <c r="B547" s="197"/>
      <c r="M547" s="197"/>
    </row>
    <row r="548" ht="15.75" customHeight="1">
      <c r="A548" s="197">
        <v>72.25</v>
      </c>
      <c r="B548" s="197"/>
      <c r="M548" s="197"/>
    </row>
    <row r="549" ht="15.75" customHeight="1">
      <c r="A549" s="197">
        <v>72.375</v>
      </c>
      <c r="B549" s="197"/>
      <c r="M549" s="197"/>
    </row>
    <row r="550" ht="15.75" customHeight="1">
      <c r="A550" s="197">
        <v>72.5</v>
      </c>
      <c r="B550" s="197"/>
      <c r="M550" s="197"/>
    </row>
    <row r="551" ht="15.75" customHeight="1">
      <c r="A551" s="197">
        <v>72.625</v>
      </c>
      <c r="B551" s="197"/>
      <c r="M551" s="197"/>
    </row>
    <row r="552" ht="15.75" customHeight="1">
      <c r="A552" s="197">
        <v>72.75</v>
      </c>
      <c r="B552" s="197"/>
      <c r="M552" s="197"/>
    </row>
    <row r="553" ht="15.75" customHeight="1">
      <c r="A553" s="197">
        <v>72.875</v>
      </c>
      <c r="B553" s="197"/>
      <c r="M553" s="197"/>
    </row>
    <row r="554" ht="15.75" customHeight="1">
      <c r="A554" s="197">
        <v>73.0</v>
      </c>
      <c r="B554" s="197"/>
      <c r="M554" s="197"/>
    </row>
    <row r="555" ht="15.75" customHeight="1">
      <c r="A555" s="197">
        <v>73.125</v>
      </c>
      <c r="B555" s="197"/>
      <c r="M555" s="197"/>
    </row>
    <row r="556" ht="15.75" customHeight="1">
      <c r="A556" s="197">
        <v>73.25</v>
      </c>
      <c r="B556" s="197"/>
      <c r="M556" s="197"/>
    </row>
    <row r="557" ht="15.75" customHeight="1">
      <c r="A557" s="197">
        <v>73.375</v>
      </c>
      <c r="B557" s="197"/>
      <c r="M557" s="197"/>
    </row>
    <row r="558" ht="15.75" customHeight="1">
      <c r="A558" s="197">
        <v>73.5</v>
      </c>
      <c r="B558" s="197"/>
      <c r="M558" s="197"/>
    </row>
    <row r="559" ht="15.75" customHeight="1">
      <c r="A559" s="197">
        <v>73.625</v>
      </c>
      <c r="B559" s="197"/>
      <c r="M559" s="197"/>
    </row>
    <row r="560" ht="15.75" customHeight="1">
      <c r="A560" s="197">
        <v>73.75</v>
      </c>
      <c r="B560" s="197"/>
      <c r="M560" s="197"/>
    </row>
    <row r="561" ht="15.75" customHeight="1">
      <c r="A561" s="197">
        <v>73.875</v>
      </c>
      <c r="B561" s="197"/>
      <c r="M561" s="197"/>
    </row>
    <row r="562" ht="15.75" customHeight="1">
      <c r="A562" s="197">
        <v>74.0</v>
      </c>
      <c r="B562" s="197"/>
      <c r="M562" s="197"/>
    </row>
    <row r="563" ht="15.75" customHeight="1">
      <c r="A563" s="197">
        <v>74.125</v>
      </c>
      <c r="B563" s="197"/>
      <c r="M563" s="197"/>
    </row>
    <row r="564" ht="15.75" customHeight="1">
      <c r="A564" s="197">
        <v>74.25</v>
      </c>
      <c r="B564" s="197"/>
      <c r="M564" s="197"/>
    </row>
    <row r="565" ht="15.75" customHeight="1">
      <c r="A565" s="197">
        <v>74.375</v>
      </c>
      <c r="B565" s="197"/>
      <c r="M565" s="197"/>
    </row>
    <row r="566" ht="15.75" customHeight="1">
      <c r="A566" s="197">
        <v>74.5</v>
      </c>
      <c r="B566" s="197"/>
      <c r="M566" s="197"/>
    </row>
    <row r="567" ht="15.75" customHeight="1">
      <c r="A567" s="197">
        <v>74.625</v>
      </c>
      <c r="B567" s="197"/>
      <c r="M567" s="197"/>
    </row>
    <row r="568" ht="15.75" customHeight="1">
      <c r="A568" s="197">
        <v>74.75</v>
      </c>
      <c r="B568" s="197"/>
      <c r="M568" s="197"/>
    </row>
    <row r="569" ht="15.75" customHeight="1">
      <c r="A569" s="197">
        <v>74.875</v>
      </c>
      <c r="B569" s="197"/>
      <c r="M569" s="197"/>
    </row>
    <row r="570" ht="15.75" customHeight="1">
      <c r="A570" s="197">
        <v>75.0</v>
      </c>
      <c r="B570" s="197"/>
      <c r="M570" s="197"/>
    </row>
    <row r="571" ht="15.75" customHeight="1">
      <c r="A571" s="197">
        <v>75.125</v>
      </c>
      <c r="B571" s="197"/>
      <c r="M571" s="197"/>
    </row>
    <row r="572" ht="15.75" customHeight="1">
      <c r="A572" s="197">
        <v>75.25</v>
      </c>
      <c r="B572" s="197"/>
      <c r="M572" s="197"/>
    </row>
    <row r="573" ht="15.75" customHeight="1">
      <c r="A573" s="197">
        <v>75.375</v>
      </c>
      <c r="B573" s="197"/>
      <c r="M573" s="197"/>
    </row>
    <row r="574" ht="15.75" customHeight="1">
      <c r="A574" s="197">
        <v>75.5</v>
      </c>
      <c r="B574" s="197"/>
      <c r="M574" s="197"/>
    </row>
    <row r="575" ht="15.75" customHeight="1">
      <c r="A575" s="197">
        <v>75.625</v>
      </c>
      <c r="B575" s="197"/>
      <c r="M575" s="197"/>
    </row>
    <row r="576" ht="15.75" customHeight="1">
      <c r="A576" s="197">
        <v>75.75</v>
      </c>
      <c r="B576" s="197"/>
      <c r="M576" s="197"/>
    </row>
    <row r="577" ht="15.75" customHeight="1">
      <c r="A577" s="197">
        <v>75.875</v>
      </c>
      <c r="B577" s="197"/>
      <c r="M577" s="197"/>
    </row>
    <row r="578" ht="15.75" customHeight="1">
      <c r="A578" s="197">
        <v>76.0</v>
      </c>
      <c r="B578" s="197"/>
      <c r="M578" s="197"/>
    </row>
    <row r="579" ht="15.75" customHeight="1">
      <c r="A579" s="197">
        <v>76.125</v>
      </c>
      <c r="B579" s="197"/>
      <c r="M579" s="197"/>
    </row>
    <row r="580" ht="15.75" customHeight="1">
      <c r="A580" s="197">
        <v>76.25</v>
      </c>
      <c r="B580" s="197"/>
      <c r="M580" s="197"/>
    </row>
    <row r="581" ht="15.75" customHeight="1">
      <c r="A581" s="197">
        <v>76.375</v>
      </c>
      <c r="B581" s="197"/>
      <c r="M581" s="197"/>
    </row>
    <row r="582" ht="15.75" customHeight="1">
      <c r="A582" s="197">
        <v>76.5</v>
      </c>
      <c r="B582" s="197"/>
      <c r="M582" s="197"/>
    </row>
    <row r="583" ht="15.75" customHeight="1">
      <c r="A583" s="197">
        <v>76.625</v>
      </c>
      <c r="B583" s="197"/>
      <c r="M583" s="197"/>
    </row>
    <row r="584" ht="15.75" customHeight="1">
      <c r="A584" s="197">
        <v>76.75</v>
      </c>
      <c r="B584" s="197"/>
      <c r="M584" s="197"/>
    </row>
    <row r="585" ht="15.75" customHeight="1">
      <c r="A585" s="197">
        <v>76.875</v>
      </c>
      <c r="B585" s="197"/>
      <c r="M585" s="197"/>
    </row>
    <row r="586" ht="15.75" customHeight="1">
      <c r="A586" s="197">
        <v>77.0</v>
      </c>
      <c r="B586" s="197"/>
      <c r="M586" s="197"/>
    </row>
    <row r="587" ht="15.75" customHeight="1">
      <c r="A587" s="197">
        <v>77.125</v>
      </c>
      <c r="B587" s="197"/>
      <c r="M587" s="197"/>
    </row>
    <row r="588" ht="15.75" customHeight="1">
      <c r="A588" s="197">
        <v>77.25</v>
      </c>
      <c r="B588" s="197"/>
      <c r="M588" s="197"/>
    </row>
    <row r="589" ht="15.75" customHeight="1">
      <c r="A589" s="197">
        <v>77.375</v>
      </c>
      <c r="B589" s="197"/>
      <c r="M589" s="197"/>
    </row>
    <row r="590" ht="15.75" customHeight="1">
      <c r="A590" s="197">
        <v>77.5</v>
      </c>
      <c r="B590" s="197"/>
      <c r="M590" s="197"/>
    </row>
    <row r="591" ht="15.75" customHeight="1">
      <c r="A591" s="197">
        <v>77.625</v>
      </c>
      <c r="B591" s="197"/>
      <c r="M591" s="197"/>
    </row>
    <row r="592" ht="15.75" customHeight="1">
      <c r="A592" s="197">
        <v>77.75</v>
      </c>
      <c r="B592" s="197"/>
      <c r="M592" s="197"/>
    </row>
    <row r="593" ht="15.75" customHeight="1">
      <c r="A593" s="197">
        <v>77.875</v>
      </c>
      <c r="B593" s="197"/>
      <c r="M593" s="197"/>
    </row>
    <row r="594" ht="15.75" customHeight="1">
      <c r="A594" s="197">
        <v>78.0</v>
      </c>
      <c r="B594" s="197"/>
      <c r="M594" s="197"/>
    </row>
    <row r="595" ht="15.75" customHeight="1">
      <c r="A595" s="197">
        <v>78.125</v>
      </c>
      <c r="B595" s="197"/>
      <c r="M595" s="197"/>
    </row>
    <row r="596" ht="15.75" customHeight="1">
      <c r="A596" s="197">
        <v>78.25</v>
      </c>
      <c r="B596" s="197"/>
      <c r="M596" s="197"/>
    </row>
    <row r="597" ht="15.75" customHeight="1">
      <c r="A597" s="197">
        <v>78.375</v>
      </c>
      <c r="B597" s="197"/>
      <c r="M597" s="197"/>
    </row>
    <row r="598" ht="15.75" customHeight="1">
      <c r="A598" s="197">
        <v>78.5</v>
      </c>
      <c r="B598" s="197"/>
      <c r="M598" s="197"/>
    </row>
    <row r="599" ht="15.75" customHeight="1">
      <c r="A599" s="197">
        <v>78.625</v>
      </c>
      <c r="B599" s="197"/>
      <c r="M599" s="197"/>
    </row>
    <row r="600" ht="15.75" customHeight="1">
      <c r="A600" s="197">
        <v>78.75</v>
      </c>
      <c r="B600" s="197"/>
      <c r="M600" s="197"/>
    </row>
    <row r="601" ht="15.75" customHeight="1">
      <c r="A601" s="197">
        <v>78.875</v>
      </c>
      <c r="B601" s="197"/>
      <c r="M601" s="197"/>
    </row>
    <row r="602" ht="15.75" customHeight="1">
      <c r="A602" s="197">
        <v>79.0</v>
      </c>
      <c r="B602" s="197"/>
      <c r="M602" s="197"/>
    </row>
    <row r="603" ht="15.75" customHeight="1">
      <c r="A603" s="197">
        <v>79.125</v>
      </c>
      <c r="B603" s="197"/>
      <c r="M603" s="197"/>
    </row>
    <row r="604" ht="15.75" customHeight="1">
      <c r="A604" s="197">
        <v>79.25</v>
      </c>
      <c r="B604" s="197"/>
      <c r="M604" s="197"/>
    </row>
    <row r="605" ht="15.75" customHeight="1">
      <c r="A605" s="197">
        <v>79.375</v>
      </c>
      <c r="B605" s="197"/>
      <c r="M605" s="197"/>
    </row>
    <row r="606" ht="15.75" customHeight="1">
      <c r="A606" s="197">
        <v>79.5</v>
      </c>
      <c r="B606" s="197"/>
      <c r="M606" s="197"/>
    </row>
    <row r="607" ht="15.75" customHeight="1">
      <c r="A607" s="197">
        <v>79.625</v>
      </c>
      <c r="B607" s="197"/>
      <c r="M607" s="197"/>
    </row>
    <row r="608" ht="15.75" customHeight="1">
      <c r="A608" s="197">
        <v>79.75</v>
      </c>
      <c r="B608" s="197"/>
      <c r="M608" s="197"/>
    </row>
    <row r="609" ht="15.75" customHeight="1">
      <c r="A609" s="197">
        <v>79.875</v>
      </c>
      <c r="B609" s="197"/>
      <c r="M609" s="197"/>
    </row>
    <row r="610" ht="15.75" customHeight="1">
      <c r="A610" s="197">
        <v>80.0</v>
      </c>
      <c r="B610" s="197"/>
      <c r="M610" s="197"/>
    </row>
    <row r="611" ht="15.75" customHeight="1">
      <c r="A611" s="197"/>
      <c r="M611" s="197"/>
    </row>
    <row r="612" ht="15.75" customHeight="1">
      <c r="A612" s="197"/>
      <c r="M612" s="197"/>
    </row>
    <row r="613" ht="15.75" customHeight="1">
      <c r="A613" s="197"/>
      <c r="M613" s="197"/>
    </row>
    <row r="614" ht="15.75" customHeight="1">
      <c r="A614" s="197"/>
      <c r="M614" s="197"/>
    </row>
    <row r="615" ht="15.75" customHeight="1">
      <c r="A615" s="197"/>
      <c r="M615" s="197"/>
    </row>
    <row r="616" ht="15.75" customHeight="1">
      <c r="A616" s="197"/>
      <c r="M616" s="197"/>
    </row>
    <row r="617" ht="15.75" customHeight="1">
      <c r="A617" s="197"/>
      <c r="M617" s="197"/>
    </row>
    <row r="618" ht="15.75" customHeight="1">
      <c r="A618" s="197"/>
      <c r="M618" s="197"/>
    </row>
    <row r="619" ht="15.75" customHeight="1">
      <c r="A619" s="197"/>
      <c r="M619" s="197"/>
    </row>
    <row r="620" ht="15.75" customHeight="1">
      <c r="A620" s="197"/>
      <c r="M620" s="197"/>
    </row>
    <row r="621" ht="15.75" customHeight="1">
      <c r="A621" s="197"/>
      <c r="M621" s="197"/>
    </row>
    <row r="622" ht="15.75" customHeight="1">
      <c r="A622" s="197"/>
      <c r="M622" s="197"/>
    </row>
    <row r="623" ht="15.75" customHeight="1">
      <c r="A623" s="197"/>
      <c r="M623" s="197"/>
    </row>
    <row r="624" ht="15.75" customHeight="1">
      <c r="A624" s="197"/>
      <c r="M624" s="197"/>
    </row>
    <row r="625" ht="15.75" customHeight="1">
      <c r="A625" s="197"/>
      <c r="M625" s="197"/>
    </row>
    <row r="626" ht="15.75" customHeight="1">
      <c r="A626" s="197"/>
      <c r="M626" s="197"/>
    </row>
    <row r="627" ht="15.75" customHeight="1">
      <c r="A627" s="197"/>
      <c r="M627" s="197"/>
    </row>
    <row r="628" ht="15.75" customHeight="1">
      <c r="A628" s="197"/>
      <c r="M628" s="197"/>
    </row>
    <row r="629" ht="15.75" customHeight="1">
      <c r="A629" s="197"/>
      <c r="M629" s="197"/>
    </row>
    <row r="630" ht="15.75" customHeight="1">
      <c r="A630" s="197"/>
      <c r="M630" s="197"/>
    </row>
    <row r="631" ht="15.75" customHeight="1">
      <c r="A631" s="197"/>
      <c r="M631" s="197"/>
    </row>
    <row r="632" ht="15.75" customHeight="1">
      <c r="A632" s="197"/>
      <c r="M632" s="197"/>
    </row>
    <row r="633" ht="15.75" customHeight="1">
      <c r="A633" s="197"/>
      <c r="M633" s="197"/>
    </row>
    <row r="634" ht="15.75" customHeight="1">
      <c r="A634" s="197"/>
      <c r="M634" s="197"/>
    </row>
    <row r="635" ht="15.75" customHeight="1">
      <c r="A635" s="197"/>
      <c r="M635" s="197"/>
    </row>
    <row r="636" ht="15.75" customHeight="1">
      <c r="A636" s="197"/>
      <c r="M636" s="197"/>
    </row>
    <row r="637" ht="15.75" customHeight="1">
      <c r="A637" s="197"/>
      <c r="M637" s="197"/>
    </row>
    <row r="638" ht="15.75" customHeight="1">
      <c r="A638" s="197"/>
      <c r="M638" s="197"/>
    </row>
    <row r="639" ht="15.75" customHeight="1">
      <c r="A639" s="197"/>
      <c r="M639" s="197"/>
    </row>
    <row r="640" ht="15.75" customHeight="1">
      <c r="A640" s="197"/>
      <c r="M640" s="197"/>
    </row>
    <row r="641" ht="15.75" customHeight="1">
      <c r="A641" s="197"/>
      <c r="M641" s="197"/>
    </row>
    <row r="642" ht="15.75" customHeight="1">
      <c r="A642" s="197"/>
      <c r="M642" s="197"/>
    </row>
    <row r="643" ht="15.75" customHeight="1">
      <c r="A643" s="197"/>
      <c r="M643" s="197"/>
    </row>
    <row r="644" ht="15.75" customHeight="1">
      <c r="A644" s="197"/>
      <c r="M644" s="197"/>
    </row>
    <row r="645" ht="15.75" customHeight="1">
      <c r="A645" s="197"/>
      <c r="M645" s="197"/>
    </row>
    <row r="646" ht="15.75" customHeight="1">
      <c r="A646" s="197"/>
      <c r="M646" s="197"/>
    </row>
    <row r="647" ht="15.75" customHeight="1">
      <c r="A647" s="197"/>
      <c r="M647" s="197"/>
    </row>
    <row r="648" ht="15.75" customHeight="1">
      <c r="A648" s="197"/>
      <c r="M648" s="197"/>
    </row>
    <row r="649" ht="15.75" customHeight="1">
      <c r="A649" s="197"/>
      <c r="M649" s="197"/>
    </row>
    <row r="650" ht="15.75" customHeight="1">
      <c r="A650" s="197"/>
      <c r="M650" s="197"/>
    </row>
    <row r="651" ht="15.75" customHeight="1">
      <c r="A651" s="197"/>
      <c r="M651" s="197"/>
    </row>
    <row r="652" ht="15.75" customHeight="1">
      <c r="A652" s="197"/>
      <c r="M652" s="197"/>
    </row>
    <row r="653" ht="15.75" customHeight="1">
      <c r="A653" s="197"/>
      <c r="M653" s="197"/>
    </row>
    <row r="654" ht="15.75" customHeight="1">
      <c r="A654" s="197"/>
      <c r="M654" s="197"/>
    </row>
    <row r="655" ht="15.75" customHeight="1">
      <c r="A655" s="197"/>
      <c r="M655" s="197"/>
    </row>
    <row r="656" ht="15.75" customHeight="1">
      <c r="A656" s="197"/>
      <c r="M656" s="197"/>
    </row>
    <row r="657" ht="15.75" customHeight="1">
      <c r="A657" s="197"/>
      <c r="M657" s="197"/>
    </row>
    <row r="658" ht="15.75" customHeight="1">
      <c r="A658" s="197"/>
      <c r="M658" s="197"/>
    </row>
    <row r="659" ht="15.75" customHeight="1">
      <c r="A659" s="197"/>
      <c r="M659" s="197"/>
    </row>
    <row r="660" ht="15.75" customHeight="1">
      <c r="A660" s="197"/>
      <c r="M660" s="197"/>
    </row>
    <row r="661" ht="15.75" customHeight="1">
      <c r="A661" s="197"/>
      <c r="M661" s="197"/>
    </row>
    <row r="662" ht="15.75" customHeight="1">
      <c r="A662" s="197"/>
      <c r="M662" s="197"/>
    </row>
    <row r="663" ht="15.75" customHeight="1">
      <c r="A663" s="197"/>
      <c r="M663" s="197"/>
    </row>
    <row r="664" ht="15.75" customHeight="1">
      <c r="A664" s="197"/>
      <c r="M664" s="197"/>
    </row>
    <row r="665" ht="15.75" customHeight="1">
      <c r="A665" s="197"/>
      <c r="M665" s="197"/>
    </row>
    <row r="666" ht="15.75" customHeight="1">
      <c r="A666" s="197"/>
      <c r="M666" s="197"/>
    </row>
    <row r="667" ht="15.75" customHeight="1">
      <c r="A667" s="197"/>
      <c r="M667" s="197"/>
    </row>
    <row r="668" ht="15.75" customHeight="1">
      <c r="A668" s="197"/>
      <c r="M668" s="197"/>
    </row>
    <row r="669" ht="15.75" customHeight="1">
      <c r="A669" s="197"/>
      <c r="M669" s="197"/>
    </row>
    <row r="670" ht="15.75" customHeight="1">
      <c r="A670" s="197"/>
      <c r="M670" s="197"/>
    </row>
    <row r="671" ht="15.75" customHeight="1">
      <c r="A671" s="197"/>
      <c r="M671" s="197"/>
    </row>
    <row r="672" ht="15.75" customHeight="1">
      <c r="A672" s="197"/>
      <c r="M672" s="197"/>
    </row>
    <row r="673" ht="15.75" customHeight="1">
      <c r="A673" s="197"/>
      <c r="M673" s="197"/>
    </row>
    <row r="674" ht="15.75" customHeight="1">
      <c r="A674" s="197"/>
      <c r="M674" s="197"/>
    </row>
    <row r="675" ht="15.75" customHeight="1">
      <c r="A675" s="197"/>
      <c r="M675" s="197"/>
    </row>
    <row r="676" ht="15.75" customHeight="1">
      <c r="A676" s="197"/>
      <c r="M676" s="197"/>
    </row>
    <row r="677" ht="15.75" customHeight="1">
      <c r="A677" s="197"/>
      <c r="M677" s="197"/>
    </row>
    <row r="678" ht="15.75" customHeight="1">
      <c r="A678" s="197"/>
      <c r="M678" s="197"/>
    </row>
    <row r="679" ht="15.75" customHeight="1">
      <c r="A679" s="197"/>
      <c r="M679" s="197"/>
    </row>
    <row r="680" ht="15.75" customHeight="1">
      <c r="A680" s="197"/>
      <c r="M680" s="197"/>
    </row>
    <row r="681" ht="15.75" customHeight="1">
      <c r="A681" s="197"/>
      <c r="M681" s="197"/>
    </row>
    <row r="682" ht="15.75" customHeight="1">
      <c r="A682" s="197"/>
      <c r="M682" s="197"/>
    </row>
    <row r="683" ht="15.75" customHeight="1">
      <c r="A683" s="197"/>
      <c r="M683" s="197"/>
    </row>
    <row r="684" ht="15.75" customHeight="1">
      <c r="A684" s="197"/>
      <c r="M684" s="197"/>
    </row>
    <row r="685" ht="15.75" customHeight="1">
      <c r="A685" s="197"/>
      <c r="M685" s="197"/>
    </row>
    <row r="686" ht="15.75" customHeight="1">
      <c r="A686" s="197"/>
      <c r="M686" s="197"/>
    </row>
    <row r="687" ht="15.75" customHeight="1">
      <c r="A687" s="197"/>
      <c r="M687" s="197"/>
    </row>
    <row r="688" ht="15.75" customHeight="1">
      <c r="A688" s="197"/>
      <c r="M688" s="197"/>
    </row>
    <row r="689" ht="15.75" customHeight="1">
      <c r="A689" s="197"/>
      <c r="M689" s="197"/>
    </row>
    <row r="690" ht="15.75" customHeight="1">
      <c r="A690" s="197"/>
      <c r="M690" s="197"/>
    </row>
    <row r="691" ht="15.75" customHeight="1">
      <c r="A691" s="197"/>
      <c r="M691" s="197"/>
    </row>
    <row r="692" ht="15.75" customHeight="1">
      <c r="A692" s="197"/>
      <c r="M692" s="197"/>
    </row>
    <row r="693" ht="15.75" customHeight="1">
      <c r="A693" s="197"/>
      <c r="M693" s="197"/>
    </row>
    <row r="694" ht="15.75" customHeight="1">
      <c r="A694" s="197"/>
      <c r="M694" s="197"/>
    </row>
    <row r="695" ht="15.75" customHeight="1">
      <c r="A695" s="197"/>
      <c r="M695" s="197"/>
    </row>
    <row r="696" ht="15.75" customHeight="1">
      <c r="A696" s="197"/>
      <c r="M696" s="197"/>
    </row>
    <row r="697" ht="15.75" customHeight="1">
      <c r="A697" s="197"/>
      <c r="M697" s="197"/>
    </row>
    <row r="698" ht="15.75" customHeight="1">
      <c r="A698" s="197"/>
      <c r="M698" s="197"/>
    </row>
    <row r="699" ht="15.75" customHeight="1">
      <c r="A699" s="197"/>
      <c r="M699" s="197"/>
    </row>
    <row r="700" ht="15.75" customHeight="1">
      <c r="A700" s="197"/>
      <c r="M700" s="197"/>
    </row>
    <row r="701" ht="15.75" customHeight="1">
      <c r="A701" s="197"/>
      <c r="M701" s="197"/>
    </row>
    <row r="702" ht="15.75" customHeight="1">
      <c r="A702" s="197"/>
      <c r="M702" s="197"/>
    </row>
    <row r="703" ht="15.75" customHeight="1">
      <c r="A703" s="197"/>
      <c r="M703" s="197"/>
    </row>
    <row r="704" ht="15.75" customHeight="1">
      <c r="A704" s="197"/>
      <c r="M704" s="197"/>
    </row>
    <row r="705" ht="15.75" customHeight="1">
      <c r="A705" s="197"/>
      <c r="M705" s="197"/>
    </row>
    <row r="706" ht="15.75" customHeight="1">
      <c r="A706" s="197"/>
      <c r="M706" s="197"/>
    </row>
    <row r="707" ht="15.75" customHeight="1">
      <c r="A707" s="197"/>
      <c r="M707" s="197"/>
    </row>
    <row r="708" ht="15.75" customHeight="1">
      <c r="A708" s="197"/>
      <c r="M708" s="197"/>
    </row>
    <row r="709" ht="15.75" customHeight="1">
      <c r="A709" s="197"/>
      <c r="M709" s="197"/>
    </row>
    <row r="710" ht="15.75" customHeight="1">
      <c r="A710" s="197"/>
      <c r="M710" s="197"/>
    </row>
    <row r="711" ht="15.75" customHeight="1">
      <c r="A711" s="197"/>
      <c r="M711" s="197"/>
    </row>
    <row r="712" ht="15.75" customHeight="1">
      <c r="A712" s="197"/>
      <c r="M712" s="197"/>
    </row>
    <row r="713" ht="15.75" customHeight="1">
      <c r="A713" s="197"/>
      <c r="M713" s="197"/>
    </row>
    <row r="714" ht="15.75" customHeight="1">
      <c r="A714" s="197"/>
      <c r="M714" s="197"/>
    </row>
    <row r="715" ht="15.75" customHeight="1">
      <c r="A715" s="197"/>
      <c r="M715" s="197"/>
    </row>
    <row r="716" ht="15.75" customHeight="1">
      <c r="A716" s="197"/>
      <c r="M716" s="197"/>
    </row>
    <row r="717" ht="15.75" customHeight="1">
      <c r="A717" s="197"/>
      <c r="M717" s="197"/>
    </row>
    <row r="718" ht="15.75" customHeight="1">
      <c r="A718" s="197"/>
      <c r="M718" s="197"/>
    </row>
    <row r="719" ht="15.75" customHeight="1">
      <c r="A719" s="197"/>
      <c r="M719" s="197"/>
    </row>
    <row r="720" ht="15.75" customHeight="1">
      <c r="A720" s="197"/>
      <c r="M720" s="197"/>
    </row>
    <row r="721" ht="15.75" customHeight="1">
      <c r="A721" s="197"/>
      <c r="M721" s="197"/>
    </row>
    <row r="722" ht="15.75" customHeight="1">
      <c r="A722" s="197"/>
      <c r="M722" s="197"/>
    </row>
    <row r="723" ht="15.75" customHeight="1">
      <c r="A723" s="197"/>
      <c r="M723" s="197"/>
    </row>
    <row r="724" ht="15.75" customHeight="1">
      <c r="A724" s="197"/>
      <c r="M724" s="197"/>
    </row>
    <row r="725" ht="15.75" customHeight="1">
      <c r="A725" s="197"/>
      <c r="M725" s="197"/>
    </row>
    <row r="726" ht="15.75" customHeight="1">
      <c r="A726" s="197"/>
      <c r="M726" s="197"/>
    </row>
    <row r="727" ht="15.75" customHeight="1">
      <c r="A727" s="197"/>
      <c r="M727" s="197"/>
    </row>
    <row r="728" ht="15.75" customHeight="1">
      <c r="A728" s="197"/>
      <c r="M728" s="197"/>
    </row>
    <row r="729" ht="15.75" customHeight="1">
      <c r="A729" s="197"/>
      <c r="M729" s="197"/>
    </row>
    <row r="730" ht="15.75" customHeight="1">
      <c r="A730" s="197"/>
      <c r="M730" s="197"/>
    </row>
    <row r="731" ht="15.75" customHeight="1">
      <c r="A731" s="197"/>
      <c r="M731" s="197"/>
    </row>
    <row r="732" ht="15.75" customHeight="1">
      <c r="A732" s="197"/>
      <c r="M732" s="197"/>
    </row>
    <row r="733" ht="15.75" customHeight="1">
      <c r="A733" s="197"/>
      <c r="M733" s="197"/>
    </row>
    <row r="734" ht="15.75" customHeight="1">
      <c r="A734" s="197"/>
      <c r="M734" s="197"/>
    </row>
    <row r="735" ht="15.75" customHeight="1">
      <c r="A735" s="197"/>
      <c r="M735" s="197"/>
    </row>
    <row r="736" ht="15.75" customHeight="1">
      <c r="A736" s="197"/>
      <c r="M736" s="197"/>
    </row>
    <row r="737" ht="15.75" customHeight="1">
      <c r="A737" s="197"/>
      <c r="M737" s="197"/>
    </row>
    <row r="738" ht="15.75" customHeight="1">
      <c r="A738" s="197"/>
      <c r="M738" s="197"/>
    </row>
    <row r="739" ht="15.75" customHeight="1">
      <c r="A739" s="197"/>
      <c r="M739" s="197"/>
    </row>
    <row r="740" ht="15.75" customHeight="1">
      <c r="A740" s="197"/>
      <c r="M740" s="197"/>
    </row>
    <row r="741" ht="15.75" customHeight="1">
      <c r="A741" s="197"/>
      <c r="M741" s="197"/>
    </row>
    <row r="742" ht="15.75" customHeight="1">
      <c r="A742" s="197"/>
      <c r="M742" s="197"/>
    </row>
    <row r="743" ht="15.75" customHeight="1">
      <c r="A743" s="197"/>
      <c r="M743" s="197"/>
    </row>
    <row r="744" ht="15.75" customHeight="1">
      <c r="A744" s="197"/>
      <c r="M744" s="197"/>
    </row>
    <row r="745" ht="15.75" customHeight="1">
      <c r="A745" s="197"/>
      <c r="M745" s="197"/>
    </row>
    <row r="746" ht="15.75" customHeight="1">
      <c r="A746" s="197"/>
      <c r="M746" s="197"/>
    </row>
    <row r="747" ht="15.75" customHeight="1">
      <c r="A747" s="197"/>
      <c r="M747" s="197"/>
    </row>
    <row r="748" ht="15.75" customHeight="1">
      <c r="A748" s="197"/>
      <c r="M748" s="197"/>
    </row>
    <row r="749" ht="15.75" customHeight="1">
      <c r="A749" s="197"/>
      <c r="M749" s="197"/>
    </row>
    <row r="750" ht="15.75" customHeight="1">
      <c r="A750" s="197"/>
      <c r="M750" s="197"/>
    </row>
    <row r="751" ht="15.75" customHeight="1">
      <c r="A751" s="197"/>
      <c r="M751" s="197"/>
    </row>
    <row r="752" ht="15.75" customHeight="1">
      <c r="A752" s="197"/>
      <c r="M752" s="197"/>
    </row>
    <row r="753" ht="15.75" customHeight="1">
      <c r="A753" s="197"/>
      <c r="M753" s="197"/>
    </row>
    <row r="754" ht="15.75" customHeight="1">
      <c r="A754" s="197"/>
      <c r="M754" s="197"/>
    </row>
    <row r="755" ht="15.75" customHeight="1">
      <c r="A755" s="197"/>
      <c r="M755" s="197"/>
    </row>
    <row r="756" ht="15.75" customHeight="1">
      <c r="A756" s="197"/>
      <c r="M756" s="197"/>
    </row>
    <row r="757" ht="15.75" customHeight="1">
      <c r="A757" s="197"/>
      <c r="M757" s="197"/>
    </row>
    <row r="758" ht="15.75" customHeight="1">
      <c r="A758" s="197"/>
      <c r="M758" s="197"/>
    </row>
    <row r="759" ht="15.75" customHeight="1">
      <c r="A759" s="197"/>
      <c r="M759" s="197"/>
    </row>
    <row r="760" ht="15.75" customHeight="1">
      <c r="A760" s="197"/>
      <c r="M760" s="197"/>
    </row>
    <row r="761" ht="15.75" customHeight="1">
      <c r="A761" s="197"/>
      <c r="M761" s="197"/>
    </row>
    <row r="762" ht="15.75" customHeight="1">
      <c r="A762" s="197"/>
      <c r="M762" s="197"/>
    </row>
    <row r="763" ht="15.75" customHeight="1">
      <c r="A763" s="197"/>
      <c r="M763" s="197"/>
    </row>
    <row r="764" ht="15.75" customHeight="1">
      <c r="A764" s="197"/>
      <c r="M764" s="197"/>
    </row>
    <row r="765" ht="15.75" customHeight="1">
      <c r="A765" s="197"/>
      <c r="M765" s="197"/>
    </row>
    <row r="766" ht="15.75" customHeight="1">
      <c r="A766" s="197"/>
      <c r="M766" s="197"/>
    </row>
    <row r="767" ht="15.75" customHeight="1">
      <c r="A767" s="197"/>
      <c r="M767" s="197"/>
    </row>
    <row r="768" ht="15.75" customHeight="1">
      <c r="A768" s="197"/>
      <c r="M768" s="197"/>
    </row>
    <row r="769" ht="15.75" customHeight="1">
      <c r="A769" s="197"/>
      <c r="M769" s="197"/>
    </row>
    <row r="770" ht="15.75" customHeight="1">
      <c r="A770" s="197"/>
      <c r="M770" s="197"/>
    </row>
    <row r="771" ht="15.75" customHeight="1">
      <c r="A771" s="197"/>
      <c r="M771" s="197"/>
    </row>
    <row r="772" ht="15.75" customHeight="1">
      <c r="A772" s="197"/>
      <c r="M772" s="197"/>
    </row>
    <row r="773" ht="15.75" customHeight="1">
      <c r="A773" s="197"/>
      <c r="M773" s="197"/>
    </row>
    <row r="774" ht="15.75" customHeight="1">
      <c r="A774" s="197"/>
      <c r="M774" s="197"/>
    </row>
    <row r="775" ht="15.75" customHeight="1">
      <c r="A775" s="197"/>
      <c r="M775" s="197"/>
    </row>
    <row r="776" ht="15.75" customHeight="1">
      <c r="A776" s="197"/>
      <c r="M776" s="197"/>
    </row>
    <row r="777" ht="15.75" customHeight="1">
      <c r="A777" s="197"/>
      <c r="M777" s="197"/>
    </row>
    <row r="778" ht="15.75" customHeight="1">
      <c r="A778" s="197"/>
      <c r="M778" s="197"/>
    </row>
    <row r="779" ht="15.75" customHeight="1">
      <c r="A779" s="197"/>
      <c r="M779" s="197"/>
    </row>
    <row r="780" ht="15.75" customHeight="1">
      <c r="A780" s="197"/>
      <c r="M780" s="197"/>
    </row>
    <row r="781" ht="15.75" customHeight="1">
      <c r="A781" s="197"/>
      <c r="M781" s="197"/>
    </row>
    <row r="782" ht="15.75" customHeight="1">
      <c r="A782" s="197"/>
      <c r="M782" s="197"/>
    </row>
    <row r="783" ht="15.75" customHeight="1">
      <c r="A783" s="197"/>
      <c r="M783" s="197"/>
    </row>
    <row r="784" ht="15.75" customHeight="1">
      <c r="A784" s="197"/>
      <c r="M784" s="197"/>
    </row>
    <row r="785" ht="15.75" customHeight="1">
      <c r="A785" s="197"/>
      <c r="M785" s="197"/>
    </row>
    <row r="786" ht="15.75" customHeight="1">
      <c r="A786" s="197"/>
      <c r="M786" s="197"/>
    </row>
    <row r="787" ht="15.75" customHeight="1">
      <c r="A787" s="197"/>
      <c r="M787" s="197"/>
    </row>
    <row r="788" ht="15.75" customHeight="1">
      <c r="A788" s="197"/>
      <c r="M788" s="197"/>
    </row>
    <row r="789" ht="15.75" customHeight="1">
      <c r="A789" s="197"/>
      <c r="M789" s="197"/>
    </row>
    <row r="790" ht="15.75" customHeight="1">
      <c r="A790" s="197"/>
      <c r="M790" s="197"/>
    </row>
    <row r="791" ht="15.75" customHeight="1">
      <c r="A791" s="197"/>
      <c r="M791" s="197"/>
    </row>
    <row r="792" ht="15.75" customHeight="1">
      <c r="A792" s="197"/>
      <c r="M792" s="197"/>
    </row>
    <row r="793" ht="15.75" customHeight="1">
      <c r="A793" s="197"/>
      <c r="M793" s="197"/>
    </row>
    <row r="794" ht="15.75" customHeight="1">
      <c r="A794" s="197"/>
      <c r="M794" s="197"/>
    </row>
    <row r="795" ht="15.75" customHeight="1">
      <c r="A795" s="197"/>
      <c r="M795" s="197"/>
    </row>
    <row r="796" ht="15.75" customHeight="1">
      <c r="A796" s="197"/>
      <c r="M796" s="197"/>
    </row>
    <row r="797" ht="15.75" customHeight="1">
      <c r="A797" s="197"/>
      <c r="M797" s="197"/>
    </row>
    <row r="798" ht="15.75" customHeight="1">
      <c r="A798" s="197"/>
      <c r="M798" s="197"/>
    </row>
    <row r="799" ht="15.75" customHeight="1">
      <c r="A799" s="197"/>
      <c r="M799" s="197"/>
    </row>
    <row r="800" ht="15.75" customHeight="1">
      <c r="A800" s="197"/>
      <c r="M800" s="197"/>
    </row>
    <row r="801" ht="15.75" customHeight="1">
      <c r="A801" s="197"/>
      <c r="M801" s="197"/>
    </row>
    <row r="802" ht="15.75" customHeight="1">
      <c r="A802" s="197"/>
      <c r="M802" s="197"/>
    </row>
    <row r="803" ht="15.75" customHeight="1">
      <c r="A803" s="197"/>
      <c r="M803" s="197"/>
    </row>
    <row r="804" ht="15.75" customHeight="1">
      <c r="A804" s="197"/>
      <c r="M804" s="197"/>
    </row>
    <row r="805" ht="15.75" customHeight="1">
      <c r="A805" s="197"/>
      <c r="M805" s="197"/>
    </row>
    <row r="806" ht="15.75" customHeight="1">
      <c r="A806" s="197"/>
      <c r="M806" s="197"/>
    </row>
    <row r="807" ht="15.75" customHeight="1">
      <c r="A807" s="197"/>
      <c r="M807" s="197"/>
    </row>
    <row r="808" ht="15.75" customHeight="1">
      <c r="A808" s="197"/>
      <c r="M808" s="197"/>
    </row>
    <row r="809" ht="15.75" customHeight="1">
      <c r="A809" s="197"/>
      <c r="M809" s="197"/>
    </row>
    <row r="810" ht="15.75" customHeight="1">
      <c r="A810" s="197"/>
      <c r="M810" s="197"/>
    </row>
    <row r="811" ht="15.75" customHeight="1">
      <c r="A811" s="197"/>
      <c r="M811" s="197"/>
    </row>
    <row r="812" ht="15.75" customHeight="1">
      <c r="A812" s="197"/>
      <c r="M812" s="197"/>
    </row>
    <row r="813" ht="15.75" customHeight="1">
      <c r="A813" s="197"/>
      <c r="M813" s="197"/>
    </row>
    <row r="814" ht="15.75" customHeight="1">
      <c r="A814" s="197"/>
      <c r="M814" s="197"/>
    </row>
    <row r="815" ht="15.75" customHeight="1">
      <c r="A815" s="197"/>
      <c r="M815" s="197"/>
    </row>
    <row r="816" ht="15.75" customHeight="1">
      <c r="A816" s="197"/>
      <c r="M816" s="197"/>
    </row>
    <row r="817" ht="15.75" customHeight="1">
      <c r="A817" s="197"/>
      <c r="M817" s="197"/>
    </row>
    <row r="818" ht="15.75" customHeight="1">
      <c r="A818" s="197"/>
      <c r="M818" s="197"/>
    </row>
    <row r="819" ht="15.75" customHeight="1">
      <c r="A819" s="197"/>
      <c r="M819" s="197"/>
    </row>
    <row r="820" ht="15.75" customHeight="1">
      <c r="A820" s="197"/>
      <c r="M820" s="197"/>
    </row>
    <row r="821" ht="15.75" customHeight="1">
      <c r="A821" s="197"/>
      <c r="M821" s="197"/>
    </row>
    <row r="822" ht="15.75" customHeight="1">
      <c r="A822" s="197"/>
      <c r="M822" s="197"/>
    </row>
    <row r="823" ht="15.75" customHeight="1">
      <c r="A823" s="197"/>
      <c r="M823" s="197"/>
    </row>
    <row r="824" ht="15.75" customHeight="1">
      <c r="A824" s="197"/>
      <c r="M824" s="197"/>
    </row>
    <row r="825" ht="15.75" customHeight="1">
      <c r="A825" s="197"/>
      <c r="M825" s="197"/>
    </row>
    <row r="826" ht="15.75" customHeight="1">
      <c r="A826" s="197"/>
      <c r="M826" s="197"/>
    </row>
    <row r="827" ht="15.75" customHeight="1">
      <c r="A827" s="197"/>
      <c r="M827" s="197"/>
    </row>
    <row r="828" ht="15.75" customHeight="1">
      <c r="A828" s="197"/>
      <c r="M828" s="197"/>
    </row>
    <row r="829" ht="15.75" customHeight="1">
      <c r="A829" s="197"/>
      <c r="M829" s="197"/>
    </row>
    <row r="830" ht="15.75" customHeight="1">
      <c r="A830" s="197"/>
      <c r="M830" s="197"/>
    </row>
    <row r="831" ht="15.75" customHeight="1">
      <c r="A831" s="197"/>
      <c r="M831" s="197"/>
    </row>
    <row r="832" ht="15.75" customHeight="1">
      <c r="A832" s="197"/>
      <c r="M832" s="197"/>
    </row>
    <row r="833" ht="15.75" customHeight="1">
      <c r="A833" s="197"/>
      <c r="M833" s="197"/>
    </row>
    <row r="834" ht="15.75" customHeight="1">
      <c r="A834" s="197"/>
      <c r="M834" s="197"/>
    </row>
    <row r="835" ht="15.75" customHeight="1">
      <c r="A835" s="197"/>
      <c r="M835" s="197"/>
    </row>
    <row r="836" ht="15.75" customHeight="1">
      <c r="A836" s="197"/>
      <c r="M836" s="197"/>
    </row>
    <row r="837" ht="15.75" customHeight="1">
      <c r="A837" s="197"/>
      <c r="M837" s="197"/>
    </row>
    <row r="838" ht="15.75" customHeight="1">
      <c r="A838" s="197"/>
      <c r="M838" s="197"/>
    </row>
    <row r="839" ht="15.75" customHeight="1">
      <c r="A839" s="197"/>
      <c r="M839" s="197"/>
    </row>
    <row r="840" ht="15.75" customHeight="1">
      <c r="A840" s="197"/>
      <c r="M840" s="197"/>
    </row>
    <row r="841" ht="15.75" customHeight="1">
      <c r="A841" s="197"/>
      <c r="M841" s="197"/>
    </row>
    <row r="842" ht="15.75" customHeight="1">
      <c r="A842" s="197"/>
      <c r="M842" s="197"/>
    </row>
    <row r="843" ht="15.75" customHeight="1">
      <c r="A843" s="197"/>
      <c r="M843" s="197"/>
    </row>
    <row r="844" ht="15.75" customHeight="1">
      <c r="A844" s="197"/>
      <c r="M844" s="197"/>
    </row>
    <row r="845" ht="15.75" customHeight="1">
      <c r="A845" s="197"/>
      <c r="M845" s="197"/>
    </row>
    <row r="846" ht="15.75" customHeight="1">
      <c r="A846" s="197"/>
      <c r="M846" s="197"/>
    </row>
    <row r="847" ht="15.75" customHeight="1">
      <c r="A847" s="197"/>
      <c r="M847" s="197"/>
    </row>
    <row r="848" ht="15.75" customHeight="1">
      <c r="A848" s="197"/>
      <c r="M848" s="197"/>
    </row>
    <row r="849" ht="15.75" customHeight="1">
      <c r="A849" s="197"/>
      <c r="M849" s="197"/>
    </row>
    <row r="850" ht="15.75" customHeight="1">
      <c r="A850" s="197"/>
      <c r="M850" s="197"/>
    </row>
    <row r="851" ht="15.75" customHeight="1">
      <c r="A851" s="197"/>
      <c r="M851" s="197"/>
    </row>
    <row r="852" ht="15.75" customHeight="1">
      <c r="A852" s="197"/>
      <c r="M852" s="197"/>
    </row>
    <row r="853" ht="15.75" customHeight="1">
      <c r="A853" s="197"/>
      <c r="M853" s="197"/>
    </row>
    <row r="854" ht="15.75" customHeight="1">
      <c r="A854" s="197"/>
      <c r="M854" s="197"/>
    </row>
    <row r="855" ht="15.75" customHeight="1">
      <c r="A855" s="197"/>
      <c r="M855" s="197"/>
    </row>
    <row r="856" ht="15.75" customHeight="1">
      <c r="A856" s="197"/>
      <c r="M856" s="197"/>
    </row>
    <row r="857" ht="15.75" customHeight="1">
      <c r="A857" s="197"/>
      <c r="M857" s="197"/>
    </row>
    <row r="858" ht="15.75" customHeight="1">
      <c r="A858" s="197"/>
      <c r="M858" s="197"/>
    </row>
    <row r="859" ht="15.75" customHeight="1">
      <c r="A859" s="197"/>
      <c r="M859" s="197"/>
    </row>
    <row r="860" ht="15.75" customHeight="1">
      <c r="A860" s="197"/>
      <c r="M860" s="197"/>
    </row>
    <row r="861" ht="15.75" customHeight="1">
      <c r="A861" s="197"/>
      <c r="M861" s="197"/>
    </row>
    <row r="862" ht="15.75" customHeight="1">
      <c r="A862" s="197"/>
      <c r="M862" s="197"/>
    </row>
    <row r="863" ht="15.75" customHeight="1">
      <c r="A863" s="197"/>
      <c r="M863" s="197"/>
    </row>
    <row r="864" ht="15.75" customHeight="1">
      <c r="A864" s="197"/>
      <c r="M864" s="197"/>
    </row>
    <row r="865" ht="15.75" customHeight="1">
      <c r="A865" s="197"/>
      <c r="M865" s="197"/>
    </row>
    <row r="866" ht="15.75" customHeight="1">
      <c r="A866" s="197"/>
      <c r="M866" s="197"/>
    </row>
    <row r="867" ht="15.75" customHeight="1">
      <c r="A867" s="197"/>
      <c r="M867" s="197"/>
    </row>
    <row r="868" ht="15.75" customHeight="1">
      <c r="A868" s="197"/>
      <c r="M868" s="197"/>
    </row>
    <row r="869" ht="15.75" customHeight="1">
      <c r="A869" s="197"/>
      <c r="M869" s="197"/>
    </row>
    <row r="870" ht="15.75" customHeight="1">
      <c r="A870" s="197"/>
      <c r="M870" s="197"/>
    </row>
    <row r="871" ht="15.75" customHeight="1">
      <c r="A871" s="197"/>
      <c r="M871" s="197"/>
    </row>
    <row r="872" ht="15.75" customHeight="1">
      <c r="A872" s="197"/>
      <c r="M872" s="197"/>
    </row>
    <row r="873" ht="15.75" customHeight="1">
      <c r="A873" s="197"/>
      <c r="M873" s="197"/>
    </row>
    <row r="874" ht="15.75" customHeight="1">
      <c r="A874" s="197"/>
      <c r="M874" s="197"/>
    </row>
    <row r="875" ht="15.75" customHeight="1">
      <c r="A875" s="197"/>
      <c r="M875" s="197"/>
    </row>
    <row r="876" ht="15.75" customHeight="1">
      <c r="A876" s="197"/>
      <c r="M876" s="197"/>
    </row>
    <row r="877" ht="15.75" customHeight="1">
      <c r="A877" s="197"/>
      <c r="M877" s="197"/>
    </row>
    <row r="878" ht="15.75" customHeight="1">
      <c r="A878" s="197"/>
      <c r="M878" s="197"/>
    </row>
    <row r="879" ht="15.75" customHeight="1">
      <c r="A879" s="197"/>
      <c r="M879" s="197"/>
    </row>
    <row r="880" ht="15.75" customHeight="1">
      <c r="A880" s="197"/>
      <c r="M880" s="197"/>
    </row>
    <row r="881" ht="15.75" customHeight="1">
      <c r="A881" s="197"/>
      <c r="M881" s="197"/>
    </row>
    <row r="882" ht="15.75" customHeight="1">
      <c r="A882" s="197"/>
      <c r="M882" s="197"/>
    </row>
    <row r="883" ht="15.75" customHeight="1">
      <c r="A883" s="197"/>
      <c r="M883" s="197"/>
    </row>
    <row r="884" ht="15.75" customHeight="1">
      <c r="A884" s="197"/>
      <c r="M884" s="197"/>
    </row>
    <row r="885" ht="15.75" customHeight="1">
      <c r="A885" s="197"/>
      <c r="M885" s="197"/>
    </row>
    <row r="886" ht="15.75" customHeight="1">
      <c r="A886" s="197"/>
      <c r="M886" s="197"/>
    </row>
    <row r="887" ht="15.75" customHeight="1">
      <c r="A887" s="197"/>
      <c r="M887" s="197"/>
    </row>
    <row r="888" ht="15.75" customHeight="1">
      <c r="A888" s="197"/>
      <c r="M888" s="197"/>
    </row>
    <row r="889" ht="15.75" customHeight="1">
      <c r="A889" s="197"/>
      <c r="M889" s="197"/>
    </row>
    <row r="890" ht="15.75" customHeight="1">
      <c r="A890" s="197"/>
      <c r="M890" s="197"/>
    </row>
    <row r="891" ht="15.75" customHeight="1">
      <c r="A891" s="197"/>
      <c r="M891" s="197"/>
    </row>
    <row r="892" ht="15.75" customHeight="1">
      <c r="A892" s="197"/>
      <c r="M892" s="197"/>
    </row>
    <row r="893" ht="15.75" customHeight="1">
      <c r="A893" s="197"/>
      <c r="M893" s="197"/>
    </row>
    <row r="894" ht="15.75" customHeight="1">
      <c r="A894" s="197"/>
      <c r="M894" s="197"/>
    </row>
    <row r="895" ht="15.75" customHeight="1">
      <c r="A895" s="197"/>
      <c r="M895" s="197"/>
    </row>
    <row r="896" ht="15.75" customHeight="1">
      <c r="A896" s="197"/>
      <c r="M896" s="197"/>
    </row>
    <row r="897" ht="15.75" customHeight="1">
      <c r="A897" s="197"/>
      <c r="M897" s="197"/>
    </row>
    <row r="898" ht="15.75" customHeight="1">
      <c r="A898" s="197"/>
      <c r="M898" s="197"/>
    </row>
    <row r="899" ht="15.75" customHeight="1">
      <c r="A899" s="197"/>
      <c r="M899" s="197"/>
    </row>
    <row r="900" ht="15.75" customHeight="1">
      <c r="A900" s="197"/>
      <c r="M900" s="197"/>
    </row>
    <row r="901" ht="15.75" customHeight="1">
      <c r="A901" s="197"/>
      <c r="M901" s="197"/>
    </row>
    <row r="902" ht="15.75" customHeight="1">
      <c r="A902" s="197"/>
      <c r="M902" s="197"/>
    </row>
    <row r="903" ht="15.75" customHeight="1">
      <c r="A903" s="197"/>
      <c r="M903" s="197"/>
    </row>
    <row r="904" ht="15.75" customHeight="1">
      <c r="A904" s="197"/>
      <c r="M904" s="197"/>
    </row>
    <row r="905" ht="15.75" customHeight="1">
      <c r="A905" s="197"/>
      <c r="M905" s="197"/>
    </row>
    <row r="906" ht="15.75" customHeight="1">
      <c r="A906" s="197"/>
      <c r="M906" s="197"/>
    </row>
    <row r="907" ht="15.75" customHeight="1">
      <c r="A907" s="197"/>
      <c r="M907" s="197"/>
    </row>
    <row r="908" ht="15.75" customHeight="1">
      <c r="A908" s="197"/>
      <c r="M908" s="197"/>
    </row>
    <row r="909" ht="15.75" customHeight="1">
      <c r="A909" s="197"/>
      <c r="M909" s="197"/>
    </row>
    <row r="910" ht="15.75" customHeight="1">
      <c r="A910" s="197"/>
      <c r="M910" s="197"/>
    </row>
    <row r="911" ht="15.75" customHeight="1">
      <c r="A911" s="197"/>
      <c r="M911" s="197"/>
    </row>
    <row r="912" ht="15.75" customHeight="1">
      <c r="A912" s="197"/>
      <c r="M912" s="197"/>
    </row>
    <row r="913" ht="15.75" customHeight="1">
      <c r="A913" s="197"/>
      <c r="M913" s="197"/>
    </row>
    <row r="914" ht="15.75" customHeight="1">
      <c r="A914" s="197"/>
      <c r="M914" s="197"/>
    </row>
    <row r="915" ht="15.75" customHeight="1">
      <c r="A915" s="197"/>
      <c r="M915" s="197"/>
    </row>
    <row r="916" ht="15.75" customHeight="1">
      <c r="A916" s="197"/>
      <c r="M916" s="197"/>
    </row>
    <row r="917" ht="15.75" customHeight="1">
      <c r="A917" s="197"/>
      <c r="M917" s="197"/>
    </row>
    <row r="918" ht="15.75" customHeight="1">
      <c r="A918" s="197"/>
      <c r="M918" s="197"/>
    </row>
    <row r="919" ht="15.75" customHeight="1">
      <c r="A919" s="197"/>
      <c r="M919" s="197"/>
    </row>
    <row r="920" ht="15.75" customHeight="1">
      <c r="A920" s="197"/>
      <c r="M920" s="197"/>
    </row>
    <row r="921" ht="15.75" customHeight="1">
      <c r="A921" s="197"/>
      <c r="M921" s="197"/>
    </row>
    <row r="922" ht="15.75" customHeight="1">
      <c r="A922" s="197"/>
      <c r="M922" s="197"/>
    </row>
    <row r="923" ht="15.75" customHeight="1">
      <c r="A923" s="197"/>
      <c r="M923" s="197"/>
    </row>
    <row r="924" ht="15.75" customHeight="1">
      <c r="A924" s="197"/>
      <c r="M924" s="197"/>
    </row>
    <row r="925" ht="15.75" customHeight="1">
      <c r="A925" s="197"/>
      <c r="M925" s="197"/>
    </row>
    <row r="926" ht="15.75" customHeight="1">
      <c r="A926" s="197"/>
      <c r="M926" s="197"/>
    </row>
    <row r="927" ht="15.75" customHeight="1">
      <c r="A927" s="197"/>
      <c r="M927" s="197"/>
    </row>
    <row r="928" ht="15.75" customHeight="1">
      <c r="A928" s="197"/>
      <c r="M928" s="197"/>
    </row>
    <row r="929" ht="15.75" customHeight="1">
      <c r="A929" s="197"/>
      <c r="M929" s="197"/>
    </row>
    <row r="930" ht="15.75" customHeight="1">
      <c r="A930" s="197"/>
      <c r="M930" s="197"/>
    </row>
    <row r="931" ht="15.75" customHeight="1">
      <c r="A931" s="197"/>
      <c r="M931" s="197"/>
    </row>
    <row r="932" ht="15.75" customHeight="1">
      <c r="A932" s="197"/>
      <c r="M932" s="197"/>
    </row>
    <row r="933" ht="15.75" customHeight="1">
      <c r="A933" s="197"/>
      <c r="M933" s="197"/>
    </row>
    <row r="934" ht="15.75" customHeight="1">
      <c r="A934" s="197"/>
      <c r="M934" s="197"/>
    </row>
    <row r="935" ht="15.75" customHeight="1">
      <c r="A935" s="197"/>
      <c r="M935" s="197"/>
    </row>
    <row r="936" ht="15.75" customHeight="1">
      <c r="A936" s="197"/>
      <c r="M936" s="197"/>
    </row>
    <row r="937" ht="15.75" customHeight="1">
      <c r="A937" s="197"/>
      <c r="M937" s="197"/>
    </row>
    <row r="938" ht="15.75" customHeight="1">
      <c r="A938" s="197"/>
      <c r="M938" s="197"/>
    </row>
    <row r="939" ht="15.75" customHeight="1">
      <c r="A939" s="197"/>
      <c r="M939" s="197"/>
    </row>
    <row r="940" ht="15.75" customHeight="1">
      <c r="A940" s="197"/>
      <c r="M940" s="197"/>
    </row>
    <row r="941" ht="15.75" customHeight="1">
      <c r="A941" s="197"/>
      <c r="M941" s="197"/>
    </row>
    <row r="942" ht="15.75" customHeight="1">
      <c r="A942" s="197"/>
      <c r="M942" s="197"/>
    </row>
    <row r="943" ht="15.75" customHeight="1">
      <c r="A943" s="197"/>
      <c r="M943" s="197"/>
    </row>
    <row r="944" ht="15.75" customHeight="1">
      <c r="A944" s="197"/>
      <c r="M944" s="197"/>
    </row>
    <row r="945" ht="15.75" customHeight="1">
      <c r="A945" s="197"/>
      <c r="M945" s="197"/>
    </row>
    <row r="946" ht="15.75" customHeight="1">
      <c r="A946" s="197"/>
      <c r="M946" s="197"/>
    </row>
    <row r="947" ht="15.75" customHeight="1">
      <c r="A947" s="197"/>
      <c r="M947" s="197"/>
    </row>
    <row r="948" ht="15.75" customHeight="1">
      <c r="A948" s="197"/>
      <c r="M948" s="197"/>
    </row>
    <row r="949" ht="15.75" customHeight="1">
      <c r="A949" s="197"/>
      <c r="M949" s="197"/>
    </row>
    <row r="950" ht="15.75" customHeight="1">
      <c r="A950" s="197"/>
      <c r="M950" s="197"/>
    </row>
    <row r="951" ht="15.75" customHeight="1">
      <c r="A951" s="197"/>
      <c r="M951" s="197"/>
    </row>
    <row r="952" ht="15.75" customHeight="1">
      <c r="A952" s="197"/>
      <c r="M952" s="197"/>
    </row>
    <row r="953" ht="15.75" customHeight="1">
      <c r="A953" s="197"/>
      <c r="M953" s="197"/>
    </row>
    <row r="954" ht="15.75" customHeight="1">
      <c r="A954" s="197"/>
      <c r="M954" s="197"/>
    </row>
    <row r="955" ht="15.75" customHeight="1">
      <c r="A955" s="197"/>
      <c r="M955" s="197"/>
    </row>
    <row r="956" ht="15.75" customHeight="1">
      <c r="A956" s="197"/>
      <c r="M956" s="197"/>
    </row>
    <row r="957" ht="15.75" customHeight="1">
      <c r="A957" s="197"/>
      <c r="M957" s="197"/>
    </row>
    <row r="958" ht="15.75" customHeight="1">
      <c r="A958" s="197"/>
      <c r="M958" s="197"/>
    </row>
    <row r="959" ht="15.75" customHeight="1">
      <c r="A959" s="197"/>
      <c r="M959" s="197"/>
    </row>
    <row r="960" ht="15.75" customHeight="1">
      <c r="A960" s="197"/>
      <c r="M960" s="197"/>
    </row>
    <row r="961" ht="15.75" customHeight="1">
      <c r="A961" s="197"/>
      <c r="M961" s="197"/>
    </row>
    <row r="962" ht="15.75" customHeight="1">
      <c r="A962" s="197"/>
      <c r="M962" s="197"/>
    </row>
    <row r="963" ht="15.75" customHeight="1">
      <c r="A963" s="197"/>
      <c r="M963" s="197"/>
    </row>
    <row r="964" ht="15.75" customHeight="1">
      <c r="A964" s="197"/>
      <c r="M964" s="197"/>
    </row>
    <row r="965" ht="15.75" customHeight="1">
      <c r="A965" s="197"/>
      <c r="M965" s="197"/>
    </row>
    <row r="966" ht="15.75" customHeight="1">
      <c r="A966" s="197"/>
      <c r="M966" s="197"/>
    </row>
    <row r="967" ht="15.75" customHeight="1">
      <c r="A967" s="197"/>
      <c r="M967" s="197"/>
    </row>
    <row r="968" ht="15.75" customHeight="1">
      <c r="A968" s="197"/>
      <c r="M968" s="197"/>
    </row>
    <row r="969" ht="15.75" customHeight="1">
      <c r="A969" s="197"/>
      <c r="M969" s="197"/>
    </row>
    <row r="970" ht="15.75" customHeight="1">
      <c r="A970" s="197"/>
      <c r="M970" s="197"/>
    </row>
    <row r="971" ht="15.75" customHeight="1">
      <c r="A971" s="197"/>
      <c r="M971" s="197"/>
    </row>
    <row r="972" ht="15.75" customHeight="1">
      <c r="A972" s="197"/>
      <c r="M972" s="197"/>
    </row>
    <row r="973" ht="15.75" customHeight="1">
      <c r="A973" s="197"/>
      <c r="M973" s="197"/>
    </row>
    <row r="974" ht="15.75" customHeight="1">
      <c r="A974" s="197"/>
      <c r="M974" s="197"/>
    </row>
    <row r="975" ht="15.75" customHeight="1">
      <c r="A975" s="197"/>
      <c r="M975" s="197"/>
    </row>
    <row r="976" ht="15.75" customHeight="1">
      <c r="A976" s="197"/>
      <c r="M976" s="197"/>
    </row>
    <row r="977" ht="15.75" customHeight="1">
      <c r="A977" s="197"/>
      <c r="M977" s="197"/>
    </row>
    <row r="978" ht="15.75" customHeight="1">
      <c r="A978" s="197"/>
      <c r="M978" s="197"/>
    </row>
    <row r="979" ht="15.75" customHeight="1">
      <c r="A979" s="197"/>
      <c r="M979" s="197"/>
    </row>
    <row r="980" ht="15.75" customHeight="1">
      <c r="A980" s="197"/>
      <c r="M980" s="197"/>
    </row>
    <row r="981" ht="15.75" customHeight="1">
      <c r="A981" s="197"/>
      <c r="M981" s="197"/>
    </row>
    <row r="982" ht="15.75" customHeight="1">
      <c r="A982" s="197"/>
      <c r="M982" s="197"/>
    </row>
    <row r="983" ht="15.75" customHeight="1">
      <c r="A983" s="197"/>
      <c r="M983" s="197"/>
    </row>
    <row r="984" ht="15.75" customHeight="1">
      <c r="A984" s="197"/>
      <c r="M984" s="197"/>
    </row>
    <row r="985" ht="15.75" customHeight="1">
      <c r="A985" s="197"/>
      <c r="M985" s="197"/>
    </row>
    <row r="986" ht="15.75" customHeight="1">
      <c r="A986" s="197"/>
      <c r="M986" s="197"/>
    </row>
    <row r="987" ht="15.75" customHeight="1">
      <c r="A987" s="197"/>
      <c r="M987" s="197"/>
    </row>
    <row r="988" ht="15.75" customHeight="1">
      <c r="A988" s="197"/>
      <c r="M988" s="197"/>
    </row>
    <row r="989" ht="15.75" customHeight="1">
      <c r="A989" s="197"/>
      <c r="M989" s="197"/>
    </row>
    <row r="990" ht="15.75" customHeight="1">
      <c r="A990" s="197"/>
      <c r="M990" s="197"/>
    </row>
    <row r="991" ht="15.75" customHeight="1">
      <c r="A991" s="197"/>
      <c r="M991" s="197"/>
    </row>
    <row r="992" ht="15.75" customHeight="1">
      <c r="A992" s="197"/>
      <c r="M992" s="197"/>
    </row>
    <row r="993" ht="15.75" customHeight="1">
      <c r="A993" s="197"/>
      <c r="M993" s="197"/>
    </row>
    <row r="994" ht="15.75" customHeight="1">
      <c r="A994" s="197"/>
      <c r="M994" s="197"/>
    </row>
    <row r="995" ht="15.75" customHeight="1">
      <c r="A995" s="197"/>
      <c r="M995" s="197"/>
    </row>
    <row r="996" ht="15.75" customHeight="1">
      <c r="A996" s="197"/>
      <c r="M996" s="197"/>
    </row>
    <row r="997" ht="15.75" customHeight="1">
      <c r="A997" s="197"/>
      <c r="M997" s="197"/>
    </row>
    <row r="998" ht="15.75" customHeight="1">
      <c r="A998" s="197"/>
      <c r="M998" s="197"/>
    </row>
    <row r="999" ht="15.75" customHeight="1">
      <c r="A999" s="197"/>
      <c r="M999" s="197"/>
    </row>
    <row r="1000" ht="15.75" customHeight="1">
      <c r="A1000" s="197"/>
      <c r="M1000" s="197"/>
    </row>
  </sheetData>
  <printOptions/>
  <pageMargins bottom="0.75" footer="0.0" header="0.0" left="0.7" right="0.7" top="0.75"/>
  <pageSetup orientation="portrait"/>
  <drawing r:id="rId1"/>
</worksheet>
</file>