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04" windowWidth="23940" windowHeight="8364"/>
  </bookViews>
  <sheets>
    <sheet name="Summary" sheetId="1" r:id="rId1"/>
    <sheet name="Tables 4-5" sheetId="2" r:id="rId2"/>
    <sheet name="Table 6-7" sheetId="4" r:id="rId3"/>
    <sheet name="Table 8-9" sheetId="5" r:id="rId4"/>
  </sheets>
  <calcPr calcId="145621"/>
</workbook>
</file>

<file path=xl/calcChain.xml><?xml version="1.0" encoding="utf-8"?>
<calcChain xmlns="http://schemas.openxmlformats.org/spreadsheetml/2006/main">
  <c r="K28" i="5" l="1"/>
  <c r="K27" i="5"/>
  <c r="K22" i="5"/>
  <c r="K23" i="5"/>
  <c r="K24" i="5"/>
  <c r="K25" i="5"/>
  <c r="K26" i="5"/>
  <c r="K21" i="5"/>
  <c r="O29" i="5"/>
  <c r="P29" i="5" s="1"/>
  <c r="O28" i="5"/>
  <c r="P28" i="5" s="1"/>
  <c r="J28" i="5"/>
  <c r="P27" i="5"/>
  <c r="O27" i="5"/>
  <c r="J27" i="5"/>
  <c r="O26" i="5"/>
  <c r="P26" i="5" s="1"/>
  <c r="J26" i="5"/>
  <c r="O25" i="5"/>
  <c r="P25" i="5" s="1"/>
  <c r="J25" i="5"/>
  <c r="O24" i="5"/>
  <c r="P24" i="5" s="1"/>
  <c r="J24" i="5"/>
  <c r="O23" i="5"/>
  <c r="P23" i="5" s="1"/>
  <c r="J23" i="5"/>
  <c r="O22" i="5"/>
  <c r="P22" i="5" s="1"/>
  <c r="J22" i="5"/>
  <c r="O21" i="5"/>
  <c r="P21" i="5" s="1"/>
  <c r="J21" i="5"/>
  <c r="O20" i="5"/>
  <c r="P20" i="5" s="1"/>
  <c r="O19" i="5"/>
  <c r="P19" i="5" s="1"/>
  <c r="K19" i="5"/>
  <c r="J19" i="5"/>
  <c r="O18" i="5"/>
  <c r="P18" i="5" s="1"/>
  <c r="K18" i="5"/>
  <c r="J18" i="5"/>
  <c r="O17" i="5"/>
  <c r="P17" i="5" s="1"/>
  <c r="K17" i="5"/>
  <c r="J17" i="5"/>
  <c r="O16" i="5"/>
  <c r="P16" i="5" s="1"/>
  <c r="K16" i="5"/>
  <c r="J16" i="5"/>
  <c r="O15" i="5"/>
  <c r="P15" i="5" s="1"/>
  <c r="K15" i="5"/>
  <c r="J15" i="5"/>
  <c r="O14" i="5"/>
  <c r="P14" i="5" s="1"/>
  <c r="K14" i="5"/>
  <c r="J14" i="5"/>
  <c r="O13" i="5"/>
  <c r="P13" i="5" s="1"/>
  <c r="K13" i="5"/>
  <c r="J13" i="5"/>
  <c r="P12" i="5"/>
  <c r="O12" i="5"/>
  <c r="K12" i="5"/>
  <c r="J12" i="5"/>
  <c r="O11" i="5"/>
  <c r="P11" i="5" s="1"/>
  <c r="O10" i="5"/>
  <c r="P10" i="5" s="1"/>
  <c r="K10" i="5"/>
  <c r="J10" i="5"/>
  <c r="O9" i="5"/>
  <c r="P9" i="5" s="1"/>
  <c r="K9" i="5"/>
  <c r="J9" i="5"/>
  <c r="O8" i="5"/>
  <c r="P8" i="5" s="1"/>
  <c r="K8" i="5"/>
  <c r="J8" i="5"/>
  <c r="O7" i="5"/>
  <c r="P7" i="5" s="1"/>
  <c r="K7" i="5"/>
  <c r="J7" i="5"/>
  <c r="Q6" i="5"/>
  <c r="O6" i="5"/>
  <c r="P6" i="5" s="1"/>
  <c r="K6" i="5"/>
  <c r="J6" i="5"/>
  <c r="Q5" i="5"/>
  <c r="O5" i="5"/>
  <c r="P5" i="5" s="1"/>
  <c r="K5" i="5"/>
  <c r="J5" i="5"/>
  <c r="Q4" i="5"/>
  <c r="O4" i="5"/>
  <c r="P4" i="5" s="1"/>
  <c r="K4" i="5"/>
  <c r="J4" i="5"/>
  <c r="Q3" i="5"/>
  <c r="P3" i="5"/>
  <c r="O3" i="5"/>
  <c r="K3" i="5"/>
  <c r="J3" i="5"/>
  <c r="Q2" i="5"/>
  <c r="O2" i="5"/>
  <c r="P2" i="5" s="1"/>
  <c r="K2" i="5"/>
  <c r="J2" i="5"/>
  <c r="I12" i="4"/>
  <c r="J13" i="4"/>
  <c r="J14" i="4"/>
  <c r="J15" i="4"/>
  <c r="J16" i="4"/>
  <c r="J17" i="4"/>
  <c r="J18" i="4"/>
  <c r="J19" i="4"/>
  <c r="J12" i="4"/>
  <c r="N29" i="4"/>
  <c r="O29" i="4" s="1"/>
  <c r="N28" i="4"/>
  <c r="O28" i="4" s="1"/>
  <c r="J28" i="4"/>
  <c r="I28" i="4"/>
  <c r="N27" i="4"/>
  <c r="O27" i="4" s="1"/>
  <c r="J27" i="4"/>
  <c r="I27" i="4"/>
  <c r="N26" i="4"/>
  <c r="O26" i="4" s="1"/>
  <c r="J26" i="4"/>
  <c r="I26" i="4"/>
  <c r="N25" i="4"/>
  <c r="O25" i="4" s="1"/>
  <c r="J25" i="4"/>
  <c r="I25" i="4"/>
  <c r="N24" i="4"/>
  <c r="O24" i="4" s="1"/>
  <c r="J24" i="4"/>
  <c r="I24" i="4"/>
  <c r="N23" i="4"/>
  <c r="O23" i="4" s="1"/>
  <c r="J23" i="4"/>
  <c r="I23" i="4"/>
  <c r="N22" i="4"/>
  <c r="O22" i="4" s="1"/>
  <c r="J22" i="4"/>
  <c r="I22" i="4"/>
  <c r="N21" i="4"/>
  <c r="O21" i="4" s="1"/>
  <c r="J21" i="4"/>
  <c r="I21" i="4"/>
  <c r="N20" i="4"/>
  <c r="O20" i="4" s="1"/>
  <c r="N19" i="4"/>
  <c r="O19" i="4" s="1"/>
  <c r="I19" i="4"/>
  <c r="N18" i="4"/>
  <c r="O18" i="4" s="1"/>
  <c r="I18" i="4"/>
  <c r="N17" i="4"/>
  <c r="O17" i="4" s="1"/>
  <c r="I17" i="4"/>
  <c r="N16" i="4"/>
  <c r="O16" i="4" s="1"/>
  <c r="I16" i="4"/>
  <c r="N15" i="4"/>
  <c r="O15" i="4" s="1"/>
  <c r="I15" i="4"/>
  <c r="N14" i="4"/>
  <c r="O14" i="4" s="1"/>
  <c r="I14" i="4"/>
  <c r="N13" i="4"/>
  <c r="O13" i="4" s="1"/>
  <c r="I13" i="4"/>
  <c r="N12" i="4"/>
  <c r="O12" i="4" s="1"/>
  <c r="N11" i="4"/>
  <c r="O11" i="4" s="1"/>
  <c r="N10" i="4"/>
  <c r="O10" i="4" s="1"/>
  <c r="J10" i="4"/>
  <c r="I10" i="4"/>
  <c r="N9" i="4"/>
  <c r="O9" i="4" s="1"/>
  <c r="J9" i="4"/>
  <c r="I9" i="4"/>
  <c r="N8" i="4"/>
  <c r="O8" i="4" s="1"/>
  <c r="J8" i="4"/>
  <c r="I8" i="4"/>
  <c r="N7" i="4"/>
  <c r="O7" i="4" s="1"/>
  <c r="J7" i="4"/>
  <c r="I7" i="4"/>
  <c r="P6" i="4"/>
  <c r="N6" i="4"/>
  <c r="O6" i="4" s="1"/>
  <c r="J6" i="4"/>
  <c r="I6" i="4"/>
  <c r="P5" i="4"/>
  <c r="N5" i="4"/>
  <c r="O5" i="4" s="1"/>
  <c r="J5" i="4"/>
  <c r="I5" i="4"/>
  <c r="P4" i="4"/>
  <c r="N4" i="4"/>
  <c r="O4" i="4" s="1"/>
  <c r="J4" i="4"/>
  <c r="I4" i="4"/>
  <c r="P3" i="4"/>
  <c r="N3" i="4"/>
  <c r="O3" i="4" s="1"/>
  <c r="J3" i="4"/>
  <c r="I3" i="4"/>
  <c r="P2" i="4"/>
  <c r="N2" i="4"/>
  <c r="O2" i="4" s="1"/>
  <c r="J2" i="4"/>
  <c r="I2" i="4"/>
  <c r="I3" i="2"/>
  <c r="I4" i="2"/>
  <c r="I5" i="2"/>
  <c r="I6" i="2"/>
  <c r="I12" i="2"/>
  <c r="I21" i="2"/>
  <c r="I13" i="2"/>
  <c r="I14" i="2"/>
  <c r="I15" i="2"/>
  <c r="I16" i="2"/>
  <c r="I22" i="2"/>
  <c r="I23" i="2"/>
  <c r="I24" i="2"/>
  <c r="I25" i="2"/>
  <c r="I7" i="2"/>
  <c r="I8" i="2"/>
  <c r="I17" i="2"/>
  <c r="I26" i="2"/>
  <c r="I9" i="2"/>
  <c r="I18" i="2"/>
  <c r="I27" i="2"/>
  <c r="I10" i="2"/>
  <c r="I19" i="2"/>
  <c r="I28" i="2"/>
  <c r="I2" i="2"/>
  <c r="H3" i="2"/>
  <c r="H4" i="2"/>
  <c r="H5" i="2"/>
  <c r="H6" i="2"/>
  <c r="H12" i="2"/>
  <c r="H21" i="2"/>
  <c r="H13" i="2"/>
  <c r="H14" i="2"/>
  <c r="H15" i="2"/>
  <c r="H16" i="2"/>
  <c r="H22" i="2"/>
  <c r="H23" i="2"/>
  <c r="H24" i="2"/>
  <c r="H25" i="2"/>
  <c r="H7" i="2"/>
  <c r="H8" i="2"/>
  <c r="H17" i="2"/>
  <c r="H26" i="2"/>
  <c r="H9" i="2"/>
  <c r="H18" i="2"/>
  <c r="H27" i="2"/>
  <c r="H10" i="2"/>
  <c r="H19" i="2"/>
  <c r="H28" i="2"/>
  <c r="H2" i="2"/>
  <c r="M29" i="2"/>
  <c r="N29" i="2" s="1"/>
  <c r="M20" i="2"/>
  <c r="N20" i="2" s="1"/>
  <c r="M11" i="2"/>
  <c r="N11" i="2" s="1"/>
  <c r="M28" i="2"/>
  <c r="N28" i="2" s="1"/>
  <c r="M19" i="2"/>
  <c r="N19" i="2" s="1"/>
  <c r="M10" i="2"/>
  <c r="N10" i="2" s="1"/>
  <c r="M27" i="2"/>
  <c r="N27" i="2" s="1"/>
  <c r="M18" i="2"/>
  <c r="N18" i="2" s="1"/>
  <c r="M9" i="2"/>
  <c r="N9" i="2" s="1"/>
  <c r="M26" i="2"/>
  <c r="N26" i="2" s="1"/>
  <c r="M17" i="2"/>
  <c r="N17" i="2" s="1"/>
  <c r="M8" i="2"/>
  <c r="N8" i="2" s="1"/>
  <c r="M7" i="2"/>
  <c r="N7" i="2" s="1"/>
  <c r="M25" i="2"/>
  <c r="N25" i="2" s="1"/>
  <c r="M24" i="2"/>
  <c r="N24" i="2" s="1"/>
  <c r="M23" i="2"/>
  <c r="N23" i="2" s="1"/>
  <c r="M22" i="2"/>
  <c r="N22" i="2" s="1"/>
  <c r="M16" i="2"/>
  <c r="N16" i="2" s="1"/>
  <c r="M15" i="2"/>
  <c r="N15" i="2" s="1"/>
  <c r="M14" i="2"/>
  <c r="N14" i="2" s="1"/>
  <c r="M13" i="2"/>
  <c r="N13" i="2" s="1"/>
  <c r="M21" i="2"/>
  <c r="N21" i="2" s="1"/>
  <c r="M12" i="2"/>
  <c r="N12" i="2" s="1"/>
  <c r="O6" i="2"/>
  <c r="M6" i="2"/>
  <c r="N6" i="2" s="1"/>
  <c r="O5" i="2"/>
  <c r="M5" i="2"/>
  <c r="N5" i="2" s="1"/>
  <c r="O4" i="2"/>
  <c r="M4" i="2"/>
  <c r="N4" i="2" s="1"/>
  <c r="O3" i="2"/>
  <c r="M3" i="2"/>
  <c r="N3" i="2" s="1"/>
  <c r="O2" i="2"/>
  <c r="M2" i="2"/>
  <c r="N2" i="2" s="1"/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/>
  <c r="D18" i="1"/>
  <c r="E18" i="1" s="1"/>
  <c r="D19" i="1"/>
  <c r="E19" i="1" s="1"/>
  <c r="D20" i="1"/>
  <c r="E20" i="1" s="1"/>
  <c r="D21" i="1"/>
  <c r="E21" i="1" s="1"/>
  <c r="D22" i="1"/>
  <c r="E22" i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2" i="1" l="1"/>
  <c r="E2" i="1" s="1"/>
  <c r="G3" i="1" l="1"/>
  <c r="G4" i="1"/>
  <c r="G5" i="1"/>
  <c r="G6" i="1"/>
  <c r="G2" i="1"/>
</calcChain>
</file>

<file path=xl/sharedStrings.xml><?xml version="1.0" encoding="utf-8"?>
<sst xmlns="http://schemas.openxmlformats.org/spreadsheetml/2006/main" count="302" uniqueCount="69">
  <si>
    <t>Ciphertext modulus</t>
  </si>
  <si>
    <t>Root of unity</t>
  </si>
  <si>
    <t>Cyclotomic order</t>
  </si>
  <si>
    <t>Ring dimension</t>
  </si>
  <si>
    <t>Bit length</t>
  </si>
  <si>
    <t>Relin. Window</t>
  </si>
  <si>
    <t># re-encryptions</t>
  </si>
  <si>
    <t>alpha</t>
  </si>
  <si>
    <t>delta</t>
  </si>
  <si>
    <t>536881153</t>
  </si>
  <si>
    <t>267934765</t>
  </si>
  <si>
    <t>1073750017</t>
  </si>
  <si>
    <t>index</t>
  </si>
  <si>
    <t>268441601</t>
  </si>
  <si>
    <t>16947867</t>
  </si>
  <si>
    <t>8589987841</t>
  </si>
  <si>
    <t>2678760785</t>
  </si>
  <si>
    <t>2199023288321</t>
  </si>
  <si>
    <t>1858080237421</t>
  </si>
  <si>
    <t>549755904001</t>
  </si>
  <si>
    <t>205676025010</t>
  </si>
  <si>
    <t>562949953548289</t>
  </si>
  <si>
    <t>306825434113867</t>
  </si>
  <si>
    <t>1099511795713</t>
  </si>
  <si>
    <t>259746794841</t>
  </si>
  <si>
    <t>640974049820</t>
  </si>
  <si>
    <t>17592186064897</t>
  </si>
  <si>
    <t>8747359962295</t>
  </si>
  <si>
    <t>2251799813824513</t>
  </si>
  <si>
    <t>1654949585260297</t>
  </si>
  <si>
    <t>1125899906949121</t>
  </si>
  <si>
    <t>395927927481109</t>
  </si>
  <si>
    <t>18014398509506561</t>
  </si>
  <si>
    <t>5194839201355896</t>
  </si>
  <si>
    <t>2305843009213800449</t>
  </si>
  <si>
    <t>87143482071848776</t>
  </si>
  <si>
    <t>BIT_LENGTH</t>
  </si>
  <si>
    <t>FRAG_FACT</t>
  </si>
  <si>
    <t>536903681</t>
  </si>
  <si>
    <t>244943466</t>
  </si>
  <si>
    <t>996876704</t>
  </si>
  <si>
    <t>4398047051777</t>
  </si>
  <si>
    <t>1728512272846</t>
  </si>
  <si>
    <t>811106965620</t>
  </si>
  <si>
    <t>1702348893305000</t>
  </si>
  <si>
    <t>2147565569</t>
  </si>
  <si>
    <t>1426335605</t>
  </si>
  <si>
    <t>9007199255019521</t>
  </si>
  <si>
    <t>7097928521595677</t>
  </si>
  <si>
    <t>4295294977</t>
  </si>
  <si>
    <t>4266048797</t>
  </si>
  <si>
    <t>17592186175489</t>
  </si>
  <si>
    <t>14007499357814</t>
  </si>
  <si>
    <t>36028797019389953</t>
  </si>
  <si>
    <t>12590449151787552</t>
  </si>
  <si>
    <t>8590458881</t>
  </si>
  <si>
    <t>3480372588</t>
  </si>
  <si>
    <t>35184372744193</t>
  </si>
  <si>
    <t>30104385485400</t>
  </si>
  <si>
    <t>144115188078673921</t>
  </si>
  <si>
    <t>84302664994466443</t>
  </si>
  <si>
    <t>180790047</t>
  </si>
  <si>
    <t>Encrypt, ms</t>
  </si>
  <si>
    <t>Decrypt, ms</t>
  </si>
  <si>
    <t>Hop 1, ms</t>
  </si>
  <si>
    <t>Hop 2, ms</t>
  </si>
  <si>
    <t>Hop 3, ms</t>
  </si>
  <si>
    <t>Enc Throughput (Kbps)</t>
  </si>
  <si>
    <t>ReEnc Throughput (bps)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</si>
</sst>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pane ySplit="1" topLeftCell="A2" activePane="bottomLeft" state="frozen"/>
      <selection pane="bottomLeft" activeCell="G17" sqref="G17"/>
    </sheetView>
  </sheetViews>
  <sheetFormatPr defaultRowHeight="14.4" x14ac:dyDescent="0.3"/>
  <cols>
    <col min="1" max="1" width="8.33203125" style="1" customWidth="1"/>
    <col min="2" max="2" width="8.44140625" style="1" customWidth="1"/>
    <col min="3" max="3" width="10.21875" style="2" customWidth="1"/>
    <col min="4" max="4" width="11.109375" style="2" customWidth="1"/>
    <col min="5" max="5" width="12.33203125" style="2" customWidth="1"/>
    <col min="6" max="6" width="11.5546875" customWidth="1"/>
    <col min="7" max="7" width="12.77734375" customWidth="1"/>
    <col min="8" max="8" width="20.88671875" customWidth="1"/>
    <col min="9" max="9" width="18" customWidth="1"/>
    <col min="10" max="10" width="8.6640625" customWidth="1"/>
    <col min="11" max="11" width="12.33203125" style="1" customWidth="1"/>
    <col min="12" max="12" width="8.33203125" style="2" customWidth="1"/>
    <col min="13" max="14" width="8.88671875" style="10"/>
    <col min="15" max="15" width="10.109375" style="10" customWidth="1"/>
    <col min="16" max="18" width="8.88671875" style="10"/>
  </cols>
  <sheetData>
    <row r="1" spans="1:18" s="7" customFormat="1" ht="28.8" x14ac:dyDescent="0.3">
      <c r="A1" s="5" t="s">
        <v>12</v>
      </c>
      <c r="B1" s="5" t="s">
        <v>7</v>
      </c>
      <c r="C1" s="5" t="s">
        <v>8</v>
      </c>
      <c r="D1" s="5" t="s">
        <v>36</v>
      </c>
      <c r="E1" s="5" t="s">
        <v>37</v>
      </c>
      <c r="F1" s="5" t="s">
        <v>3</v>
      </c>
      <c r="G1" s="5" t="s">
        <v>2</v>
      </c>
      <c r="H1" s="6" t="s">
        <v>0</v>
      </c>
      <c r="I1" s="6" t="s">
        <v>1</v>
      </c>
      <c r="J1" s="5" t="s">
        <v>5</v>
      </c>
      <c r="K1" s="5" t="s">
        <v>6</v>
      </c>
      <c r="L1" s="5" t="s">
        <v>4</v>
      </c>
      <c r="M1" s="8" t="s">
        <v>62</v>
      </c>
      <c r="N1" s="8" t="s">
        <v>63</v>
      </c>
      <c r="O1" s="8" t="s">
        <v>64</v>
      </c>
      <c r="P1" s="8" t="s">
        <v>65</v>
      </c>
      <c r="Q1" s="8" t="s">
        <v>66</v>
      </c>
      <c r="R1" s="8" t="s">
        <v>63</v>
      </c>
    </row>
    <row r="2" spans="1:18" x14ac:dyDescent="0.3">
      <c r="A2" s="3">
        <v>0</v>
      </c>
      <c r="B2" s="3">
        <v>9</v>
      </c>
      <c r="C2" s="3">
        <v>1.006</v>
      </c>
      <c r="D2" s="3">
        <f t="shared" ref="D2:D29" si="0">L2*2+4</f>
        <v>62</v>
      </c>
      <c r="E2" s="3">
        <f t="shared" ref="E2:E29" si="1">CEILING(D2/8,2)+1</f>
        <v>9</v>
      </c>
      <c r="F2" s="3">
        <v>1024</v>
      </c>
      <c r="G2" s="3">
        <f>F2*2</f>
        <v>2048</v>
      </c>
      <c r="H2" s="4" t="s">
        <v>13</v>
      </c>
      <c r="I2" s="4" t="s">
        <v>14</v>
      </c>
      <c r="J2" s="3">
        <v>1</v>
      </c>
      <c r="K2" s="3">
        <v>1</v>
      </c>
      <c r="L2" s="3">
        <v>29</v>
      </c>
      <c r="M2" s="9">
        <v>5.27407</v>
      </c>
      <c r="N2" s="9">
        <v>6.2316799999999999</v>
      </c>
      <c r="O2" s="9">
        <v>139.19499999999999</v>
      </c>
      <c r="P2" s="9"/>
      <c r="Q2" s="9"/>
      <c r="R2" s="9">
        <v>6.1786700000000003</v>
      </c>
    </row>
    <row r="3" spans="1:18" x14ac:dyDescent="0.3">
      <c r="A3" s="3">
        <v>1</v>
      </c>
      <c r="B3" s="3">
        <v>9</v>
      </c>
      <c r="C3" s="3">
        <v>1.006</v>
      </c>
      <c r="D3" s="3">
        <f t="shared" si="0"/>
        <v>64</v>
      </c>
      <c r="E3" s="3">
        <f t="shared" si="1"/>
        <v>9</v>
      </c>
      <c r="F3" s="3">
        <v>1024</v>
      </c>
      <c r="G3" s="3">
        <f>F3*2</f>
        <v>2048</v>
      </c>
      <c r="H3" s="4" t="s">
        <v>9</v>
      </c>
      <c r="I3" s="4" t="s">
        <v>10</v>
      </c>
      <c r="J3" s="3">
        <v>2</v>
      </c>
      <c r="K3" s="3">
        <v>1</v>
      </c>
      <c r="L3" s="3">
        <v>30</v>
      </c>
      <c r="M3" s="9">
        <v>5.3599399999999999</v>
      </c>
      <c r="N3" s="9">
        <v>6.3649500000000003</v>
      </c>
      <c r="O3" s="9">
        <v>81.332999999999998</v>
      </c>
      <c r="P3" s="9"/>
      <c r="Q3" s="9"/>
      <c r="R3" s="9">
        <v>6.3084199999999999</v>
      </c>
    </row>
    <row r="4" spans="1:18" x14ac:dyDescent="0.3">
      <c r="A4" s="3">
        <v>2</v>
      </c>
      <c r="B4" s="3">
        <v>9</v>
      </c>
      <c r="C4" s="3">
        <v>1.006</v>
      </c>
      <c r="D4" s="3">
        <f t="shared" si="0"/>
        <v>66</v>
      </c>
      <c r="E4" s="3">
        <f t="shared" si="1"/>
        <v>11</v>
      </c>
      <c r="F4" s="3">
        <v>1024</v>
      </c>
      <c r="G4" s="3">
        <f>F4*2</f>
        <v>2048</v>
      </c>
      <c r="H4" s="4" t="s">
        <v>11</v>
      </c>
      <c r="I4" s="4" t="s">
        <v>61</v>
      </c>
      <c r="J4" s="3">
        <v>4</v>
      </c>
      <c r="K4" s="3">
        <v>1</v>
      </c>
      <c r="L4" s="3">
        <v>31</v>
      </c>
      <c r="M4" s="9">
        <v>5.4424799999999998</v>
      </c>
      <c r="N4" s="9">
        <v>6.4511700000000003</v>
      </c>
      <c r="O4" s="9">
        <v>48.346699999999998</v>
      </c>
      <c r="P4" s="9"/>
      <c r="Q4" s="9"/>
      <c r="R4" s="9">
        <v>6.3809100000000001</v>
      </c>
    </row>
    <row r="5" spans="1:18" x14ac:dyDescent="0.3">
      <c r="A5" s="3">
        <v>3</v>
      </c>
      <c r="B5" s="3">
        <v>9</v>
      </c>
      <c r="C5" s="3">
        <v>1.006</v>
      </c>
      <c r="D5" s="3">
        <f t="shared" si="0"/>
        <v>72</v>
      </c>
      <c r="E5" s="3">
        <f t="shared" si="1"/>
        <v>11</v>
      </c>
      <c r="F5" s="3">
        <v>1024</v>
      </c>
      <c r="G5" s="3">
        <f>F5*2</f>
        <v>2048</v>
      </c>
      <c r="H5" s="4" t="s">
        <v>15</v>
      </c>
      <c r="I5" s="4" t="s">
        <v>16</v>
      </c>
      <c r="J5" s="3">
        <v>8</v>
      </c>
      <c r="K5" s="3">
        <v>1</v>
      </c>
      <c r="L5" s="3">
        <v>34</v>
      </c>
      <c r="M5" s="9">
        <v>5.9296100000000003</v>
      </c>
      <c r="N5" s="9">
        <v>7.0595600000000003</v>
      </c>
      <c r="O5" s="9">
        <v>35.527500000000003</v>
      </c>
      <c r="P5" s="9"/>
      <c r="Q5" s="9"/>
      <c r="R5" s="9">
        <v>6.9919900000000004</v>
      </c>
    </row>
    <row r="6" spans="1:18" x14ac:dyDescent="0.3">
      <c r="A6" s="3">
        <v>4</v>
      </c>
      <c r="B6" s="3">
        <v>9</v>
      </c>
      <c r="C6" s="3">
        <v>1.006</v>
      </c>
      <c r="D6" s="3">
        <f t="shared" si="0"/>
        <v>88</v>
      </c>
      <c r="E6" s="3">
        <f t="shared" si="1"/>
        <v>13</v>
      </c>
      <c r="F6" s="3">
        <v>2048</v>
      </c>
      <c r="G6" s="3">
        <f>F6*2</f>
        <v>4096</v>
      </c>
      <c r="H6" s="4" t="s">
        <v>17</v>
      </c>
      <c r="I6" s="4" t="s">
        <v>18</v>
      </c>
      <c r="J6" s="3">
        <v>16</v>
      </c>
      <c r="K6" s="3">
        <v>1</v>
      </c>
      <c r="L6" s="3">
        <v>42</v>
      </c>
      <c r="M6" s="9">
        <v>14.959099999999999</v>
      </c>
      <c r="N6" s="9">
        <v>18.0791</v>
      </c>
      <c r="O6" s="9">
        <v>62.386499999999998</v>
      </c>
      <c r="P6" s="9"/>
      <c r="Q6" s="9"/>
      <c r="R6" s="9">
        <v>17.976600000000001</v>
      </c>
    </row>
    <row r="7" spans="1:18" x14ac:dyDescent="0.3">
      <c r="A7" s="3">
        <v>5</v>
      </c>
      <c r="B7" s="3">
        <v>9</v>
      </c>
      <c r="C7" s="3">
        <v>1.006</v>
      </c>
      <c r="D7" s="3">
        <f t="shared" si="0"/>
        <v>84</v>
      </c>
      <c r="E7" s="3">
        <f t="shared" si="1"/>
        <v>13</v>
      </c>
      <c r="F7" s="3">
        <v>2048</v>
      </c>
      <c r="G7" s="3">
        <v>4096</v>
      </c>
      <c r="H7" s="4" t="s">
        <v>19</v>
      </c>
      <c r="I7" s="4" t="s">
        <v>20</v>
      </c>
      <c r="J7" s="3">
        <v>1</v>
      </c>
      <c r="K7" s="3">
        <v>2</v>
      </c>
      <c r="L7" s="3">
        <v>40</v>
      </c>
      <c r="M7" s="9">
        <v>14.065</v>
      </c>
      <c r="N7" s="9">
        <v>16.9389</v>
      </c>
      <c r="O7" s="9">
        <v>534.73299999999995</v>
      </c>
      <c r="P7" s="9">
        <v>544.68200000000002</v>
      </c>
      <c r="Q7" s="9"/>
      <c r="R7" s="9">
        <v>17.2546</v>
      </c>
    </row>
    <row r="8" spans="1:18" x14ac:dyDescent="0.3">
      <c r="A8" s="3">
        <v>6</v>
      </c>
      <c r="B8" s="3">
        <v>9</v>
      </c>
      <c r="C8" s="3">
        <v>1.006</v>
      </c>
      <c r="D8" s="3">
        <f t="shared" si="0"/>
        <v>104</v>
      </c>
      <c r="E8" s="3">
        <f t="shared" si="1"/>
        <v>15</v>
      </c>
      <c r="F8" s="3">
        <v>2048</v>
      </c>
      <c r="G8" s="3">
        <v>4096</v>
      </c>
      <c r="H8" s="4" t="s">
        <v>21</v>
      </c>
      <c r="I8" s="4" t="s">
        <v>22</v>
      </c>
      <c r="J8" s="3">
        <v>1</v>
      </c>
      <c r="K8" s="3">
        <v>3</v>
      </c>
      <c r="L8" s="3">
        <v>50</v>
      </c>
      <c r="M8" s="9">
        <v>17.770900000000001</v>
      </c>
      <c r="N8" s="9">
        <v>21.859100000000002</v>
      </c>
      <c r="O8" s="9">
        <v>866.70699999999999</v>
      </c>
      <c r="P8" s="9">
        <v>883.96699999999998</v>
      </c>
      <c r="Q8" s="9">
        <v>900.46600000000001</v>
      </c>
      <c r="R8" s="9">
        <v>22.873000000000001</v>
      </c>
    </row>
    <row r="9" spans="1:18" x14ac:dyDescent="0.3">
      <c r="A9" s="3">
        <v>7</v>
      </c>
      <c r="B9" s="3">
        <v>9</v>
      </c>
      <c r="C9" s="3">
        <v>1.006</v>
      </c>
      <c r="D9" s="3">
        <f t="shared" si="0"/>
        <v>86</v>
      </c>
      <c r="E9" s="3">
        <f t="shared" si="1"/>
        <v>13</v>
      </c>
      <c r="F9" s="3">
        <v>2048</v>
      </c>
      <c r="G9" s="3">
        <v>4096</v>
      </c>
      <c r="H9" s="4" t="s">
        <v>23</v>
      </c>
      <c r="I9" s="4" t="s">
        <v>24</v>
      </c>
      <c r="J9" s="3">
        <v>2</v>
      </c>
      <c r="K9" s="3">
        <v>2</v>
      </c>
      <c r="L9" s="3">
        <v>41</v>
      </c>
      <c r="M9" s="9">
        <v>14.760999999999999</v>
      </c>
      <c r="N9" s="9">
        <v>17.750399999999999</v>
      </c>
      <c r="O9" s="9">
        <v>305.053</v>
      </c>
      <c r="P9" s="9">
        <v>306.60899999999998</v>
      </c>
      <c r="Q9" s="9"/>
      <c r="R9" s="9">
        <v>17.778199999999998</v>
      </c>
    </row>
    <row r="10" spans="1:18" x14ac:dyDescent="0.3">
      <c r="A10" s="3">
        <v>8</v>
      </c>
      <c r="B10" s="3">
        <v>9</v>
      </c>
      <c r="C10" s="3">
        <v>1.006</v>
      </c>
      <c r="D10" s="3">
        <f t="shared" si="0"/>
        <v>88</v>
      </c>
      <c r="E10" s="3">
        <f t="shared" si="1"/>
        <v>13</v>
      </c>
      <c r="F10" s="3">
        <v>2048</v>
      </c>
      <c r="G10" s="3">
        <v>4096</v>
      </c>
      <c r="H10" s="4" t="s">
        <v>17</v>
      </c>
      <c r="I10" s="4" t="s">
        <v>25</v>
      </c>
      <c r="J10" s="3">
        <v>4</v>
      </c>
      <c r="K10" s="3">
        <v>2</v>
      </c>
      <c r="L10" s="3">
        <v>42</v>
      </c>
      <c r="M10" s="9">
        <v>14.9717</v>
      </c>
      <c r="N10" s="9">
        <v>18.054200000000002</v>
      </c>
      <c r="O10" s="9">
        <v>181.56100000000001</v>
      </c>
      <c r="P10" s="9">
        <v>181.88200000000001</v>
      </c>
      <c r="Q10" s="9"/>
      <c r="R10" s="9">
        <v>18.026700000000002</v>
      </c>
    </row>
    <row r="11" spans="1:18" x14ac:dyDescent="0.3">
      <c r="A11" s="3">
        <v>9</v>
      </c>
      <c r="B11" s="3">
        <v>9</v>
      </c>
      <c r="C11" s="3">
        <v>1.006</v>
      </c>
      <c r="D11" s="3">
        <f t="shared" si="0"/>
        <v>94</v>
      </c>
      <c r="E11" s="3">
        <f t="shared" si="1"/>
        <v>13</v>
      </c>
      <c r="F11" s="3">
        <v>2048</v>
      </c>
      <c r="G11" s="3">
        <v>4096</v>
      </c>
      <c r="H11" s="4" t="s">
        <v>26</v>
      </c>
      <c r="I11" s="4" t="s">
        <v>27</v>
      </c>
      <c r="J11" s="3">
        <v>8</v>
      </c>
      <c r="K11" s="3">
        <v>2</v>
      </c>
      <c r="L11" s="3">
        <v>45</v>
      </c>
      <c r="M11" s="9">
        <v>16.027999999999999</v>
      </c>
      <c r="N11" s="9">
        <v>19.394200000000001</v>
      </c>
      <c r="O11" s="9">
        <v>117.08</v>
      </c>
      <c r="P11" s="9">
        <v>117.425</v>
      </c>
      <c r="Q11" s="9"/>
      <c r="R11" s="9">
        <v>19.431000000000001</v>
      </c>
    </row>
    <row r="12" spans="1:18" x14ac:dyDescent="0.3">
      <c r="A12" s="3">
        <v>10</v>
      </c>
      <c r="B12" s="3">
        <v>9</v>
      </c>
      <c r="C12" s="3">
        <v>1.006</v>
      </c>
      <c r="D12" s="3">
        <f t="shared" si="0"/>
        <v>108</v>
      </c>
      <c r="E12" s="3">
        <f t="shared" si="1"/>
        <v>15</v>
      </c>
      <c r="F12" s="3">
        <v>2048</v>
      </c>
      <c r="G12" s="3">
        <v>4096</v>
      </c>
      <c r="H12" s="4" t="s">
        <v>28</v>
      </c>
      <c r="I12" s="4" t="s">
        <v>29</v>
      </c>
      <c r="J12" s="3">
        <v>16</v>
      </c>
      <c r="K12" s="3">
        <v>2</v>
      </c>
      <c r="L12" s="3">
        <v>52</v>
      </c>
      <c r="M12" s="9">
        <v>18.296500000000002</v>
      </c>
      <c r="N12" s="9">
        <v>22.396100000000001</v>
      </c>
      <c r="O12" s="9">
        <v>96.835800000000006</v>
      </c>
      <c r="P12" s="9">
        <v>97.005700000000004</v>
      </c>
      <c r="Q12" s="9"/>
      <c r="R12" s="9">
        <v>22.4694</v>
      </c>
    </row>
    <row r="13" spans="1:18" x14ac:dyDescent="0.3">
      <c r="A13" s="3">
        <v>11</v>
      </c>
      <c r="B13" s="3">
        <v>9</v>
      </c>
      <c r="C13" s="3">
        <v>1.006</v>
      </c>
      <c r="D13" s="3">
        <f t="shared" si="0"/>
        <v>106</v>
      </c>
      <c r="E13" s="3">
        <f t="shared" si="1"/>
        <v>15</v>
      </c>
      <c r="F13" s="3">
        <v>2048</v>
      </c>
      <c r="G13" s="3">
        <v>4096</v>
      </c>
      <c r="H13" s="4" t="s">
        <v>30</v>
      </c>
      <c r="I13" s="4" t="s">
        <v>31</v>
      </c>
      <c r="J13" s="3">
        <v>2</v>
      </c>
      <c r="K13" s="3">
        <v>3</v>
      </c>
      <c r="L13" s="3">
        <v>51</v>
      </c>
      <c r="M13" s="9">
        <v>18.230599999999999</v>
      </c>
      <c r="N13" s="9">
        <v>22.3704</v>
      </c>
      <c r="O13" s="9">
        <v>480.89499999999998</v>
      </c>
      <c r="P13" s="9">
        <v>485.82799999999997</v>
      </c>
      <c r="Q13" s="9">
        <v>491.35599999999999</v>
      </c>
      <c r="R13" s="9">
        <v>22.862500000000001</v>
      </c>
    </row>
    <row r="14" spans="1:18" x14ac:dyDescent="0.3">
      <c r="A14" s="3">
        <v>12</v>
      </c>
      <c r="B14" s="3">
        <v>9</v>
      </c>
      <c r="C14" s="3">
        <v>1.006</v>
      </c>
      <c r="D14" s="3">
        <f t="shared" si="0"/>
        <v>108</v>
      </c>
      <c r="E14" s="3">
        <f t="shared" si="1"/>
        <v>15</v>
      </c>
      <c r="F14" s="3">
        <v>2048</v>
      </c>
      <c r="G14" s="3">
        <v>4096</v>
      </c>
      <c r="H14" s="4" t="s">
        <v>28</v>
      </c>
      <c r="I14" s="4" t="s">
        <v>29</v>
      </c>
      <c r="J14" s="3">
        <v>4</v>
      </c>
      <c r="K14" s="3">
        <v>3</v>
      </c>
      <c r="L14" s="3">
        <v>52</v>
      </c>
      <c r="M14" s="9">
        <v>18.258700000000001</v>
      </c>
      <c r="N14" s="9">
        <v>22.323799999999999</v>
      </c>
      <c r="O14" s="9">
        <v>265.07499999999999</v>
      </c>
      <c r="P14" s="9">
        <v>265.82799999999997</v>
      </c>
      <c r="Q14" s="9">
        <v>266.52199999999999</v>
      </c>
      <c r="R14" s="9">
        <v>22.4998</v>
      </c>
    </row>
    <row r="15" spans="1:18" x14ac:dyDescent="0.3">
      <c r="A15" s="3">
        <v>13</v>
      </c>
      <c r="B15" s="3">
        <v>9</v>
      </c>
      <c r="C15" s="3">
        <v>1.006</v>
      </c>
      <c r="D15" s="3">
        <f t="shared" si="0"/>
        <v>114</v>
      </c>
      <c r="E15" s="3">
        <f t="shared" si="1"/>
        <v>17</v>
      </c>
      <c r="F15" s="3">
        <v>2048</v>
      </c>
      <c r="G15" s="3">
        <v>4096</v>
      </c>
      <c r="H15" s="4" t="s">
        <v>32</v>
      </c>
      <c r="I15" s="4" t="s">
        <v>33</v>
      </c>
      <c r="J15" s="3">
        <v>8</v>
      </c>
      <c r="K15" s="3">
        <v>3</v>
      </c>
      <c r="L15" s="3">
        <v>55</v>
      </c>
      <c r="M15" s="9">
        <v>19.1248</v>
      </c>
      <c r="N15" s="9">
        <v>23.406700000000001</v>
      </c>
      <c r="O15" s="11">
        <v>162.31700000000001</v>
      </c>
      <c r="P15" s="9">
        <v>162.327</v>
      </c>
      <c r="Q15" s="9">
        <v>162.51300000000001</v>
      </c>
      <c r="R15" s="9">
        <v>23.4971</v>
      </c>
    </row>
    <row r="16" spans="1:18" x14ac:dyDescent="0.3">
      <c r="A16" s="3">
        <v>14</v>
      </c>
      <c r="B16" s="3">
        <v>9</v>
      </c>
      <c r="C16" s="3">
        <v>1.006</v>
      </c>
      <c r="D16" s="3">
        <f t="shared" si="0"/>
        <v>128</v>
      </c>
      <c r="E16" s="3">
        <f t="shared" si="1"/>
        <v>17</v>
      </c>
      <c r="F16" s="3">
        <v>2048</v>
      </c>
      <c r="G16" s="3">
        <v>4096</v>
      </c>
      <c r="H16" s="4" t="s">
        <v>34</v>
      </c>
      <c r="I16" s="4" t="s">
        <v>35</v>
      </c>
      <c r="J16" s="3">
        <v>16</v>
      </c>
      <c r="K16" s="3">
        <v>3</v>
      </c>
      <c r="L16" s="3">
        <v>62</v>
      </c>
      <c r="M16" s="9">
        <v>22.452999999999999</v>
      </c>
      <c r="N16" s="9">
        <v>28.0443</v>
      </c>
      <c r="O16" s="9">
        <v>121.657</v>
      </c>
      <c r="P16" s="9">
        <v>121.745</v>
      </c>
      <c r="Q16" s="9">
        <v>122.06100000000001</v>
      </c>
      <c r="R16" s="9">
        <v>28.1234</v>
      </c>
    </row>
    <row r="17" spans="1:18" x14ac:dyDescent="0.3">
      <c r="A17" s="3">
        <v>15</v>
      </c>
      <c r="B17" s="3">
        <v>9</v>
      </c>
      <c r="C17" s="3">
        <v>1.006</v>
      </c>
      <c r="D17" s="3">
        <f t="shared" si="0"/>
        <v>64</v>
      </c>
      <c r="E17" s="3">
        <f t="shared" si="1"/>
        <v>9</v>
      </c>
      <c r="F17" s="3">
        <v>2048</v>
      </c>
      <c r="G17" s="3">
        <v>4096</v>
      </c>
      <c r="H17" s="4" t="s">
        <v>38</v>
      </c>
      <c r="I17" s="4" t="s">
        <v>39</v>
      </c>
      <c r="J17" s="3">
        <v>1</v>
      </c>
      <c r="K17" s="3">
        <v>1</v>
      </c>
      <c r="L17" s="3">
        <v>30</v>
      </c>
      <c r="M17" s="9">
        <v>11.1751</v>
      </c>
      <c r="N17" s="9">
        <v>13.206200000000001</v>
      </c>
      <c r="O17" s="9">
        <v>311.68299999999999</v>
      </c>
      <c r="P17" s="11"/>
      <c r="Q17" s="9"/>
      <c r="R17" s="9">
        <v>13.2286</v>
      </c>
    </row>
    <row r="18" spans="1:18" x14ac:dyDescent="0.3">
      <c r="A18" s="3">
        <v>16</v>
      </c>
      <c r="B18" s="3">
        <v>9</v>
      </c>
      <c r="C18" s="3">
        <v>1.006</v>
      </c>
      <c r="D18" s="3">
        <f t="shared" si="0"/>
        <v>66</v>
      </c>
      <c r="E18" s="3">
        <f t="shared" si="1"/>
        <v>11</v>
      </c>
      <c r="F18" s="3">
        <v>4096</v>
      </c>
      <c r="G18" s="3">
        <v>8192</v>
      </c>
      <c r="H18" s="4" t="s">
        <v>11</v>
      </c>
      <c r="I18" s="4" t="s">
        <v>40</v>
      </c>
      <c r="J18" s="3">
        <v>1</v>
      </c>
      <c r="K18" s="3">
        <v>1</v>
      </c>
      <c r="L18" s="3">
        <v>31</v>
      </c>
      <c r="M18" s="9">
        <v>24.408100000000001</v>
      </c>
      <c r="N18" s="9">
        <v>28.6631</v>
      </c>
      <c r="O18" s="9">
        <v>720.09900000000005</v>
      </c>
      <c r="P18" s="9"/>
      <c r="Q18" s="9"/>
      <c r="R18" s="9">
        <v>28.9788</v>
      </c>
    </row>
    <row r="19" spans="1:18" x14ac:dyDescent="0.3">
      <c r="A19" s="3">
        <v>17</v>
      </c>
      <c r="B19" s="3">
        <v>9</v>
      </c>
      <c r="C19" s="3">
        <v>1.006</v>
      </c>
      <c r="D19" s="3">
        <f t="shared" si="0"/>
        <v>88</v>
      </c>
      <c r="E19" s="3">
        <f t="shared" si="1"/>
        <v>13</v>
      </c>
      <c r="F19" s="3">
        <v>4096</v>
      </c>
      <c r="G19" s="3">
        <v>8192</v>
      </c>
      <c r="H19" s="4" t="s">
        <v>17</v>
      </c>
      <c r="I19" s="4" t="s">
        <v>43</v>
      </c>
      <c r="J19" s="3">
        <v>1</v>
      </c>
      <c r="K19" s="3">
        <v>2</v>
      </c>
      <c r="L19" s="3">
        <v>42</v>
      </c>
      <c r="M19" s="9">
        <v>31.487400000000001</v>
      </c>
      <c r="N19" s="9">
        <v>38.2575</v>
      </c>
      <c r="O19" s="9">
        <v>1309.48</v>
      </c>
      <c r="P19" s="9">
        <v>1380.48</v>
      </c>
      <c r="Q19" s="9"/>
      <c r="R19" s="9">
        <v>42.185200000000002</v>
      </c>
    </row>
    <row r="20" spans="1:18" x14ac:dyDescent="0.3">
      <c r="A20" s="3">
        <v>18</v>
      </c>
      <c r="B20" s="3">
        <v>9</v>
      </c>
      <c r="C20" s="3">
        <v>1.006</v>
      </c>
      <c r="D20" s="3">
        <f t="shared" si="0"/>
        <v>108</v>
      </c>
      <c r="E20" s="3">
        <f t="shared" si="1"/>
        <v>15</v>
      </c>
      <c r="F20" s="3">
        <v>4096</v>
      </c>
      <c r="G20" s="3">
        <v>8192</v>
      </c>
      <c r="H20" s="4" t="s">
        <v>28</v>
      </c>
      <c r="I20" s="4" t="s">
        <v>44</v>
      </c>
      <c r="J20" s="3">
        <v>1</v>
      </c>
      <c r="K20" s="3">
        <v>3</v>
      </c>
      <c r="L20" s="3">
        <v>52</v>
      </c>
      <c r="M20" s="9">
        <v>38.522500000000001</v>
      </c>
      <c r="N20" s="9">
        <v>47.6402</v>
      </c>
      <c r="O20" s="9">
        <v>2040.33</v>
      </c>
      <c r="P20" s="9">
        <v>2198.75</v>
      </c>
      <c r="Q20" s="9">
        <v>2320.85</v>
      </c>
      <c r="R20" s="9">
        <v>55.698500000000003</v>
      </c>
    </row>
    <row r="21" spans="1:18" x14ac:dyDescent="0.3">
      <c r="A21" s="3">
        <v>19</v>
      </c>
      <c r="B21" s="3">
        <v>9</v>
      </c>
      <c r="C21" s="3">
        <v>1.006</v>
      </c>
      <c r="D21" s="3">
        <f t="shared" si="0"/>
        <v>68</v>
      </c>
      <c r="E21" s="3">
        <f t="shared" si="1"/>
        <v>11</v>
      </c>
      <c r="F21" s="3">
        <v>8192</v>
      </c>
      <c r="G21" s="3">
        <v>16384</v>
      </c>
      <c r="H21" s="4" t="s">
        <v>45</v>
      </c>
      <c r="I21" s="4" t="s">
        <v>46</v>
      </c>
      <c r="J21" s="3">
        <v>1</v>
      </c>
      <c r="K21" s="3">
        <v>1</v>
      </c>
      <c r="L21" s="3">
        <v>32</v>
      </c>
      <c r="M21" s="9">
        <v>51.738300000000002</v>
      </c>
      <c r="N21" s="9">
        <v>61.275199999999998</v>
      </c>
      <c r="O21" s="9">
        <v>1675.99</v>
      </c>
      <c r="P21" s="9"/>
      <c r="Q21" s="9"/>
      <c r="R21" s="9">
        <v>67.830600000000004</v>
      </c>
    </row>
    <row r="22" spans="1:18" x14ac:dyDescent="0.3">
      <c r="A22" s="3">
        <v>20</v>
      </c>
      <c r="B22" s="3">
        <v>9</v>
      </c>
      <c r="C22" s="3">
        <v>1.006</v>
      </c>
      <c r="D22" s="3">
        <f t="shared" si="0"/>
        <v>90</v>
      </c>
      <c r="E22" s="3">
        <f t="shared" si="1"/>
        <v>13</v>
      </c>
      <c r="F22" s="3">
        <v>8192</v>
      </c>
      <c r="G22" s="3">
        <v>16384</v>
      </c>
      <c r="H22" s="4" t="s">
        <v>41</v>
      </c>
      <c r="I22" s="4" t="s">
        <v>42</v>
      </c>
      <c r="J22" s="3">
        <v>1</v>
      </c>
      <c r="K22" s="3">
        <v>2</v>
      </c>
      <c r="L22" s="3">
        <v>43</v>
      </c>
      <c r="M22" s="9">
        <v>69.907499999999999</v>
      </c>
      <c r="N22" s="9">
        <v>85.390100000000004</v>
      </c>
      <c r="O22" s="9">
        <v>3219.12</v>
      </c>
      <c r="P22" s="9">
        <v>3668.3</v>
      </c>
      <c r="Q22" s="9"/>
      <c r="R22" s="9">
        <v>104.7</v>
      </c>
    </row>
    <row r="23" spans="1:18" x14ac:dyDescent="0.3">
      <c r="A23" s="3">
        <v>21</v>
      </c>
      <c r="B23" s="3">
        <v>9</v>
      </c>
      <c r="C23" s="3">
        <v>1.006</v>
      </c>
      <c r="D23" s="3">
        <f t="shared" si="0"/>
        <v>112</v>
      </c>
      <c r="E23" s="3">
        <f t="shared" si="1"/>
        <v>15</v>
      </c>
      <c r="F23" s="3">
        <v>8192</v>
      </c>
      <c r="G23" s="3">
        <v>16384</v>
      </c>
      <c r="H23" s="4" t="s">
        <v>47</v>
      </c>
      <c r="I23" s="4" t="s">
        <v>48</v>
      </c>
      <c r="J23" s="3">
        <v>1</v>
      </c>
      <c r="K23" s="3">
        <v>3</v>
      </c>
      <c r="L23" s="3">
        <v>54</v>
      </c>
      <c r="M23" s="9">
        <v>86.887100000000004</v>
      </c>
      <c r="N23" s="9">
        <v>108.13800000000001</v>
      </c>
      <c r="O23" s="9">
        <v>5200.22</v>
      </c>
      <c r="P23" s="9">
        <v>5616.83</v>
      </c>
      <c r="Q23" s="9">
        <v>5611.07</v>
      </c>
      <c r="R23" s="9">
        <v>126.07</v>
      </c>
    </row>
    <row r="24" spans="1:18" x14ac:dyDescent="0.3">
      <c r="A24" s="3">
        <v>22</v>
      </c>
      <c r="B24" s="3">
        <v>9</v>
      </c>
      <c r="C24" s="3">
        <v>1.006</v>
      </c>
      <c r="D24" s="3">
        <f t="shared" si="0"/>
        <v>70</v>
      </c>
      <c r="E24" s="3">
        <f t="shared" si="1"/>
        <v>11</v>
      </c>
      <c r="F24" s="3">
        <v>16384</v>
      </c>
      <c r="G24" s="3">
        <v>32768</v>
      </c>
      <c r="H24" s="4" t="s">
        <v>49</v>
      </c>
      <c r="I24" s="4" t="s">
        <v>50</v>
      </c>
      <c r="J24" s="3">
        <v>1</v>
      </c>
      <c r="K24" s="3">
        <v>1</v>
      </c>
      <c r="L24" s="3">
        <v>33</v>
      </c>
      <c r="M24" s="9">
        <v>115.113</v>
      </c>
      <c r="N24" s="9">
        <v>137.13300000000001</v>
      </c>
      <c r="O24" s="9">
        <v>4421.4799999999996</v>
      </c>
      <c r="P24" s="9"/>
      <c r="Q24" s="9"/>
      <c r="R24" s="9">
        <v>177.547</v>
      </c>
    </row>
    <row r="25" spans="1:18" x14ac:dyDescent="0.3">
      <c r="A25" s="3">
        <v>23</v>
      </c>
      <c r="B25" s="3">
        <v>9</v>
      </c>
      <c r="C25" s="3">
        <v>1.006</v>
      </c>
      <c r="D25" s="3">
        <f t="shared" si="0"/>
        <v>94</v>
      </c>
      <c r="E25" s="3">
        <f t="shared" si="1"/>
        <v>13</v>
      </c>
      <c r="F25" s="3">
        <v>16384</v>
      </c>
      <c r="G25" s="3">
        <v>32768</v>
      </c>
      <c r="H25" s="4" t="s">
        <v>51</v>
      </c>
      <c r="I25" s="4" t="s">
        <v>52</v>
      </c>
      <c r="J25" s="3">
        <v>1</v>
      </c>
      <c r="K25" s="3">
        <v>2</v>
      </c>
      <c r="L25" s="3">
        <v>45</v>
      </c>
      <c r="M25" s="9">
        <v>154.124</v>
      </c>
      <c r="N25" s="9">
        <v>192.245</v>
      </c>
      <c r="O25" s="9">
        <v>8277.66</v>
      </c>
      <c r="P25" s="9">
        <v>8790.9500000000007</v>
      </c>
      <c r="Q25" s="9"/>
      <c r="R25" s="9">
        <v>237.32</v>
      </c>
    </row>
    <row r="26" spans="1:18" x14ac:dyDescent="0.3">
      <c r="A26" s="3">
        <v>24</v>
      </c>
      <c r="B26" s="3">
        <v>9</v>
      </c>
      <c r="C26" s="3">
        <v>1.006</v>
      </c>
      <c r="D26" s="3">
        <f t="shared" si="0"/>
        <v>116</v>
      </c>
      <c r="E26" s="3">
        <f t="shared" si="1"/>
        <v>17</v>
      </c>
      <c r="F26" s="3">
        <v>16384</v>
      </c>
      <c r="G26" s="3">
        <v>32768</v>
      </c>
      <c r="H26" s="4" t="s">
        <v>53</v>
      </c>
      <c r="I26" s="4" t="s">
        <v>54</v>
      </c>
      <c r="J26" s="3">
        <v>1</v>
      </c>
      <c r="K26" s="3">
        <v>3</v>
      </c>
      <c r="L26" s="3">
        <v>56</v>
      </c>
      <c r="M26" s="9">
        <v>192.38900000000001</v>
      </c>
      <c r="N26" s="9">
        <v>238.58699999999999</v>
      </c>
      <c r="O26" s="9">
        <v>12351.3</v>
      </c>
      <c r="P26" s="9">
        <v>12484.7</v>
      </c>
      <c r="Q26" s="9">
        <v>12467.2</v>
      </c>
      <c r="R26" s="9">
        <v>266.09199999999998</v>
      </c>
    </row>
    <row r="27" spans="1:18" x14ac:dyDescent="0.3">
      <c r="A27" s="3">
        <v>25</v>
      </c>
      <c r="B27" s="3">
        <v>9</v>
      </c>
      <c r="C27" s="3">
        <v>1.006</v>
      </c>
      <c r="D27" s="3">
        <f t="shared" si="0"/>
        <v>72</v>
      </c>
      <c r="E27" s="3">
        <f t="shared" si="1"/>
        <v>11</v>
      </c>
      <c r="F27" s="3">
        <v>32768</v>
      </c>
      <c r="G27" s="3">
        <v>65536</v>
      </c>
      <c r="H27" s="4" t="s">
        <v>55</v>
      </c>
      <c r="I27" s="4" t="s">
        <v>56</v>
      </c>
      <c r="J27" s="3">
        <v>1</v>
      </c>
      <c r="K27" s="3">
        <v>1</v>
      </c>
      <c r="L27" s="3">
        <v>34</v>
      </c>
      <c r="M27" s="9"/>
      <c r="N27" s="9"/>
      <c r="O27" s="9"/>
      <c r="P27" s="9"/>
      <c r="Q27" s="9"/>
      <c r="R27" s="9"/>
    </row>
    <row r="28" spans="1:18" x14ac:dyDescent="0.3">
      <c r="A28" s="3">
        <v>26</v>
      </c>
      <c r="B28" s="3">
        <v>9</v>
      </c>
      <c r="C28" s="3">
        <v>1.006</v>
      </c>
      <c r="D28" s="3">
        <f t="shared" si="0"/>
        <v>96</v>
      </c>
      <c r="E28" s="3">
        <f t="shared" si="1"/>
        <v>13</v>
      </c>
      <c r="F28" s="3">
        <v>32768</v>
      </c>
      <c r="G28" s="3">
        <v>65536</v>
      </c>
      <c r="H28" s="4" t="s">
        <v>57</v>
      </c>
      <c r="I28" s="4" t="s">
        <v>58</v>
      </c>
      <c r="J28" s="3">
        <v>1</v>
      </c>
      <c r="K28" s="3">
        <v>2</v>
      </c>
      <c r="L28" s="3">
        <v>46</v>
      </c>
      <c r="M28" s="9"/>
      <c r="N28" s="9"/>
      <c r="O28" s="9"/>
      <c r="P28" s="9"/>
      <c r="Q28" s="9"/>
      <c r="R28" s="9"/>
    </row>
    <row r="29" spans="1:18" x14ac:dyDescent="0.3">
      <c r="A29" s="3">
        <v>27</v>
      </c>
      <c r="B29" s="3">
        <v>9</v>
      </c>
      <c r="C29" s="3">
        <v>1.006</v>
      </c>
      <c r="D29" s="3">
        <f t="shared" si="0"/>
        <v>120</v>
      </c>
      <c r="E29" s="3">
        <f t="shared" si="1"/>
        <v>17</v>
      </c>
      <c r="F29" s="3">
        <v>32768</v>
      </c>
      <c r="G29" s="3">
        <v>65536</v>
      </c>
      <c r="H29" s="4" t="s">
        <v>59</v>
      </c>
      <c r="I29" s="4" t="s">
        <v>60</v>
      </c>
      <c r="J29" s="3">
        <v>1</v>
      </c>
      <c r="K29" s="3">
        <v>3</v>
      </c>
      <c r="L29" s="3">
        <v>58</v>
      </c>
      <c r="M29" s="9"/>
      <c r="N29" s="9"/>
      <c r="O29" s="9"/>
      <c r="P29" s="9"/>
      <c r="Q29" s="9"/>
      <c r="R29" s="9"/>
    </row>
  </sheetData>
  <sortState ref="A2:R29">
    <sortCondition ref="A2:A2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G22" sqref="G22"/>
    </sheetView>
  </sheetViews>
  <sheetFormatPr defaultRowHeight="14.4" x14ac:dyDescent="0.3"/>
  <cols>
    <col min="2" max="2" width="11.88671875" customWidth="1"/>
    <col min="8" max="8" width="11.33203125" customWidth="1"/>
    <col min="16" max="16" width="14.33203125" customWidth="1"/>
    <col min="17" max="17" width="15.5546875" customWidth="1"/>
  </cols>
  <sheetData>
    <row r="1" spans="1:20" ht="43.2" x14ac:dyDescent="0.3">
      <c r="A1" s="5" t="s">
        <v>5</v>
      </c>
      <c r="B1" s="5" t="s">
        <v>3</v>
      </c>
      <c r="C1" s="5" t="s">
        <v>4</v>
      </c>
      <c r="D1" s="8" t="s">
        <v>62</v>
      </c>
      <c r="E1" s="8" t="s">
        <v>63</v>
      </c>
      <c r="F1" s="8" t="s">
        <v>64</v>
      </c>
      <c r="G1" s="8" t="s">
        <v>63</v>
      </c>
      <c r="H1" s="8" t="s">
        <v>67</v>
      </c>
      <c r="I1" s="8" t="s">
        <v>68</v>
      </c>
      <c r="J1" s="5" t="s">
        <v>12</v>
      </c>
      <c r="K1" s="5" t="s">
        <v>7</v>
      </c>
      <c r="L1" s="5" t="s">
        <v>8</v>
      </c>
      <c r="M1" s="5" t="s">
        <v>36</v>
      </c>
      <c r="N1" s="5" t="s">
        <v>37</v>
      </c>
      <c r="O1" s="5" t="s">
        <v>2</v>
      </c>
      <c r="P1" s="6" t="s">
        <v>0</v>
      </c>
      <c r="Q1" s="6" t="s">
        <v>1</v>
      </c>
      <c r="R1" s="5" t="s">
        <v>6</v>
      </c>
      <c r="S1" s="8" t="s">
        <v>65</v>
      </c>
      <c r="T1" s="8" t="s">
        <v>66</v>
      </c>
    </row>
    <row r="2" spans="1:20" x14ac:dyDescent="0.3">
      <c r="A2" s="3">
        <v>1</v>
      </c>
      <c r="B2" s="3">
        <v>1024</v>
      </c>
      <c r="C2" s="3">
        <v>29</v>
      </c>
      <c r="D2" s="9">
        <v>5.27407</v>
      </c>
      <c r="E2" s="9">
        <v>6.2316799999999999</v>
      </c>
      <c r="F2" s="9">
        <v>139.19499999999999</v>
      </c>
      <c r="G2" s="9">
        <v>6.1786700000000003</v>
      </c>
      <c r="H2" s="9">
        <f>1000/D2*B2/1024/C2</f>
        <v>6.5381685530699549</v>
      </c>
      <c r="I2" s="12">
        <f>1000/F2*B2/C2</f>
        <v>253.67538221621615</v>
      </c>
      <c r="J2" s="3">
        <v>0</v>
      </c>
      <c r="K2" s="3">
        <v>9</v>
      </c>
      <c r="L2" s="3">
        <v>1.006</v>
      </c>
      <c r="M2" s="3">
        <f>C2*2+4</f>
        <v>62</v>
      </c>
      <c r="N2" s="3">
        <f>CEILING(M2/8,2)+1</f>
        <v>9</v>
      </c>
      <c r="O2" s="3">
        <f>B2*2</f>
        <v>2048</v>
      </c>
      <c r="P2" s="4" t="s">
        <v>13</v>
      </c>
      <c r="Q2" s="4" t="s">
        <v>14</v>
      </c>
      <c r="R2" s="3">
        <v>1</v>
      </c>
      <c r="S2" s="9"/>
      <c r="T2" s="9"/>
    </row>
    <row r="3" spans="1:20" x14ac:dyDescent="0.3">
      <c r="A3" s="3">
        <v>2</v>
      </c>
      <c r="B3" s="3">
        <v>1024</v>
      </c>
      <c r="C3" s="3">
        <v>30</v>
      </c>
      <c r="D3" s="9">
        <v>5.3599399999999999</v>
      </c>
      <c r="E3" s="9">
        <v>6.3649500000000003</v>
      </c>
      <c r="F3" s="9">
        <v>81.332999999999998</v>
      </c>
      <c r="G3" s="9">
        <v>6.3084199999999999</v>
      </c>
      <c r="H3" s="9">
        <f>1000/D3*B3/1024/C3</f>
        <v>6.2189750880295929</v>
      </c>
      <c r="I3" s="12">
        <f>1000/F3*B3/C3</f>
        <v>419.67385112234064</v>
      </c>
      <c r="J3" s="3">
        <v>1</v>
      </c>
      <c r="K3" s="3">
        <v>9</v>
      </c>
      <c r="L3" s="3">
        <v>1.006</v>
      </c>
      <c r="M3" s="3">
        <f>C3*2+4</f>
        <v>64</v>
      </c>
      <c r="N3" s="3">
        <f>CEILING(M3/8,2)+1</f>
        <v>9</v>
      </c>
      <c r="O3" s="3">
        <f>B3*2</f>
        <v>2048</v>
      </c>
      <c r="P3" s="4" t="s">
        <v>9</v>
      </c>
      <c r="Q3" s="4" t="s">
        <v>10</v>
      </c>
      <c r="R3" s="3">
        <v>1</v>
      </c>
      <c r="S3" s="9"/>
      <c r="T3" s="9"/>
    </row>
    <row r="4" spans="1:20" x14ac:dyDescent="0.3">
      <c r="A4" s="3">
        <v>4</v>
      </c>
      <c r="B4" s="3">
        <v>1024</v>
      </c>
      <c r="C4" s="3">
        <v>31</v>
      </c>
      <c r="D4" s="9">
        <v>5.4424799999999998</v>
      </c>
      <c r="E4" s="9">
        <v>6.4511700000000003</v>
      </c>
      <c r="F4" s="9">
        <v>48.346699999999998</v>
      </c>
      <c r="G4" s="9">
        <v>6.3809100000000001</v>
      </c>
      <c r="H4" s="9">
        <f>1000/D4*B4/1024/C4</f>
        <v>5.9270892159693807</v>
      </c>
      <c r="I4" s="12">
        <f>1000/F4*B4/C4</f>
        <v>683.23707852896121</v>
      </c>
      <c r="J4" s="3">
        <v>2</v>
      </c>
      <c r="K4" s="3">
        <v>9</v>
      </c>
      <c r="L4" s="3">
        <v>1.006</v>
      </c>
      <c r="M4" s="3">
        <f>C4*2+4</f>
        <v>66</v>
      </c>
      <c r="N4" s="3">
        <f>CEILING(M4/8,2)+1</f>
        <v>11</v>
      </c>
      <c r="O4" s="3">
        <f>B4*2</f>
        <v>2048</v>
      </c>
      <c r="P4" s="4" t="s">
        <v>11</v>
      </c>
      <c r="Q4" s="4" t="s">
        <v>61</v>
      </c>
      <c r="R4" s="3">
        <v>1</v>
      </c>
      <c r="S4" s="9"/>
      <c r="T4" s="9"/>
    </row>
    <row r="5" spans="1:20" x14ac:dyDescent="0.3">
      <c r="A5" s="3">
        <v>8</v>
      </c>
      <c r="B5" s="3">
        <v>1024</v>
      </c>
      <c r="C5" s="3">
        <v>34</v>
      </c>
      <c r="D5" s="9">
        <v>5.9296100000000003</v>
      </c>
      <c r="E5" s="9">
        <v>7.0595600000000003</v>
      </c>
      <c r="F5" s="9">
        <v>35.527500000000003</v>
      </c>
      <c r="G5" s="9">
        <v>6.9919900000000004</v>
      </c>
      <c r="H5" s="9">
        <f>1000/D5*B5/1024/C5</f>
        <v>4.9601516298512633</v>
      </c>
      <c r="I5" s="12">
        <f>1000/F5*B5/C5</f>
        <v>847.72773369427978</v>
      </c>
      <c r="J5" s="3">
        <v>3</v>
      </c>
      <c r="K5" s="3">
        <v>9</v>
      </c>
      <c r="L5" s="3">
        <v>1.006</v>
      </c>
      <c r="M5" s="3">
        <f>C5*2+4</f>
        <v>72</v>
      </c>
      <c r="N5" s="3">
        <f>CEILING(M5/8,2)+1</f>
        <v>11</v>
      </c>
      <c r="O5" s="3">
        <f>B5*2</f>
        <v>2048</v>
      </c>
      <c r="P5" s="4" t="s">
        <v>15</v>
      </c>
      <c r="Q5" s="4" t="s">
        <v>16</v>
      </c>
      <c r="R5" s="3">
        <v>1</v>
      </c>
      <c r="S5" s="9"/>
      <c r="T5" s="9"/>
    </row>
    <row r="6" spans="1:20" x14ac:dyDescent="0.3">
      <c r="A6" s="3">
        <v>16</v>
      </c>
      <c r="B6" s="3">
        <v>2048</v>
      </c>
      <c r="C6" s="3">
        <v>42</v>
      </c>
      <c r="D6" s="9">
        <v>14.959099999999999</v>
      </c>
      <c r="E6" s="9">
        <v>18.0791</v>
      </c>
      <c r="F6" s="9">
        <v>62.386499999999998</v>
      </c>
      <c r="G6" s="9">
        <v>17.976600000000001</v>
      </c>
      <c r="H6" s="9">
        <f>1000/D6*B6/1024/C6</f>
        <v>3.1832829260481996</v>
      </c>
      <c r="I6" s="12">
        <f>1000/F6*B6/C6</f>
        <v>781.60987973206954</v>
      </c>
      <c r="J6" s="3">
        <v>4</v>
      </c>
      <c r="K6" s="3">
        <v>9</v>
      </c>
      <c r="L6" s="3">
        <v>1.006</v>
      </c>
      <c r="M6" s="3">
        <f>C6*2+4</f>
        <v>88</v>
      </c>
      <c r="N6" s="3">
        <f>CEILING(M6/8,2)+1</f>
        <v>13</v>
      </c>
      <c r="O6" s="3">
        <f>B6*2</f>
        <v>4096</v>
      </c>
      <c r="P6" s="4" t="s">
        <v>17</v>
      </c>
      <c r="Q6" s="4" t="s">
        <v>18</v>
      </c>
      <c r="R6" s="3">
        <v>1</v>
      </c>
      <c r="S6" s="9"/>
      <c r="T6" s="9"/>
    </row>
    <row r="7" spans="1:20" x14ac:dyDescent="0.3">
      <c r="A7" s="3">
        <v>1</v>
      </c>
      <c r="B7" s="3">
        <v>2048</v>
      </c>
      <c r="C7" s="3">
        <v>30</v>
      </c>
      <c r="D7" s="9">
        <v>11.1751</v>
      </c>
      <c r="E7" s="9">
        <v>13.206200000000001</v>
      </c>
      <c r="F7" s="9">
        <v>311.68299999999999</v>
      </c>
      <c r="G7" s="9">
        <v>13.2286</v>
      </c>
      <c r="H7" s="9">
        <f>1000/D7*B7/1024/C7</f>
        <v>5.9656438570273789</v>
      </c>
      <c r="I7" s="12">
        <f>1000/F7*B7/C7</f>
        <v>219.02595478953512</v>
      </c>
      <c r="J7" s="3">
        <v>15</v>
      </c>
      <c r="K7" s="3">
        <v>9</v>
      </c>
      <c r="L7" s="3">
        <v>1.006</v>
      </c>
      <c r="M7" s="3">
        <f>C7*2+4</f>
        <v>64</v>
      </c>
      <c r="N7" s="3">
        <f>CEILING(M7/8,2)+1</f>
        <v>9</v>
      </c>
      <c r="O7" s="3">
        <v>4096</v>
      </c>
      <c r="P7" s="4" t="s">
        <v>38</v>
      </c>
      <c r="Q7" s="4" t="s">
        <v>39</v>
      </c>
      <c r="R7" s="3">
        <v>1</v>
      </c>
      <c r="S7" s="9"/>
      <c r="T7" s="9"/>
    </row>
    <row r="8" spans="1:20" x14ac:dyDescent="0.3">
      <c r="A8" s="3">
        <v>1</v>
      </c>
      <c r="B8" s="3">
        <v>4096</v>
      </c>
      <c r="C8" s="3">
        <v>31</v>
      </c>
      <c r="D8" s="9">
        <v>24.408100000000001</v>
      </c>
      <c r="E8" s="9">
        <v>28.6631</v>
      </c>
      <c r="F8" s="9">
        <v>720.09900000000005</v>
      </c>
      <c r="G8" s="9">
        <v>28.9788</v>
      </c>
      <c r="H8" s="9">
        <f>1000/D8*B8/1024/C8</f>
        <v>5.2864523688659144</v>
      </c>
      <c r="I8" s="12">
        <f>1000/F8*B8/C8</f>
        <v>183.48731529701402</v>
      </c>
      <c r="J8" s="3">
        <v>16</v>
      </c>
      <c r="K8" s="3">
        <v>9</v>
      </c>
      <c r="L8" s="3">
        <v>1.006</v>
      </c>
      <c r="M8" s="3">
        <f>C8*2+4</f>
        <v>66</v>
      </c>
      <c r="N8" s="3">
        <f>CEILING(M8/8,2)+1</f>
        <v>11</v>
      </c>
      <c r="O8" s="3">
        <v>8192</v>
      </c>
      <c r="P8" s="4" t="s">
        <v>11</v>
      </c>
      <c r="Q8" s="4" t="s">
        <v>40</v>
      </c>
      <c r="R8" s="3">
        <v>1</v>
      </c>
      <c r="S8" s="9"/>
      <c r="T8" s="9"/>
    </row>
    <row r="9" spans="1:20" x14ac:dyDescent="0.3">
      <c r="A9" s="3">
        <v>1</v>
      </c>
      <c r="B9" s="3">
        <v>8192</v>
      </c>
      <c r="C9" s="3">
        <v>32</v>
      </c>
      <c r="D9" s="9">
        <v>51.738300000000002</v>
      </c>
      <c r="E9" s="9">
        <v>61.275199999999998</v>
      </c>
      <c r="F9" s="9">
        <v>1675.99</v>
      </c>
      <c r="G9" s="9">
        <v>67.830600000000004</v>
      </c>
      <c r="H9" s="9">
        <f>1000/D9*B9/1024/C9</f>
        <v>4.8320103289052785</v>
      </c>
      <c r="I9" s="12">
        <f>1000/F9*B9/C9</f>
        <v>152.74554144117806</v>
      </c>
      <c r="J9" s="3">
        <v>19</v>
      </c>
      <c r="K9" s="3">
        <v>9</v>
      </c>
      <c r="L9" s="3">
        <v>1.006</v>
      </c>
      <c r="M9" s="3">
        <f>C9*2+4</f>
        <v>68</v>
      </c>
      <c r="N9" s="3">
        <f>CEILING(M9/8,2)+1</f>
        <v>11</v>
      </c>
      <c r="O9" s="3">
        <v>16384</v>
      </c>
      <c r="P9" s="4" t="s">
        <v>45</v>
      </c>
      <c r="Q9" s="4" t="s">
        <v>46</v>
      </c>
      <c r="R9" s="3">
        <v>1</v>
      </c>
      <c r="S9" s="9"/>
      <c r="T9" s="9"/>
    </row>
    <row r="10" spans="1:20" x14ac:dyDescent="0.3">
      <c r="A10" s="3">
        <v>1</v>
      </c>
      <c r="B10" s="3">
        <v>16384</v>
      </c>
      <c r="C10" s="3">
        <v>33</v>
      </c>
      <c r="D10" s="9">
        <v>115.113</v>
      </c>
      <c r="E10" s="9">
        <v>137.13300000000001</v>
      </c>
      <c r="F10" s="9">
        <v>4421.4799999999996</v>
      </c>
      <c r="G10" s="9">
        <v>177.547</v>
      </c>
      <c r="H10" s="9">
        <f>1000/D10*B10/1024/C10</f>
        <v>4.2119350972391034</v>
      </c>
      <c r="I10" s="12">
        <f>1000/F10*B10/C10</f>
        <v>112.28928966880966</v>
      </c>
      <c r="J10" s="3">
        <v>22</v>
      </c>
      <c r="K10" s="3">
        <v>9</v>
      </c>
      <c r="L10" s="3">
        <v>1.006</v>
      </c>
      <c r="M10" s="3">
        <f>C10*2+4</f>
        <v>70</v>
      </c>
      <c r="N10" s="3">
        <f>CEILING(M10/8,2)+1</f>
        <v>11</v>
      </c>
      <c r="O10" s="3">
        <v>32768</v>
      </c>
      <c r="P10" s="4" t="s">
        <v>49</v>
      </c>
      <c r="Q10" s="4" t="s">
        <v>50</v>
      </c>
      <c r="R10" s="3">
        <v>1</v>
      </c>
      <c r="S10" s="9"/>
      <c r="T10" s="9"/>
    </row>
    <row r="11" spans="1:20" x14ac:dyDescent="0.3">
      <c r="A11" s="3">
        <v>1</v>
      </c>
      <c r="B11" s="3">
        <v>32768</v>
      </c>
      <c r="C11" s="3">
        <v>34</v>
      </c>
      <c r="D11" s="9"/>
      <c r="E11" s="9"/>
      <c r="F11" s="9"/>
      <c r="G11" s="9"/>
      <c r="H11" s="9"/>
      <c r="I11" s="9"/>
      <c r="J11" s="3">
        <v>25</v>
      </c>
      <c r="K11" s="3">
        <v>9</v>
      </c>
      <c r="L11" s="3">
        <v>1.006</v>
      </c>
      <c r="M11" s="3">
        <f>C11*2+4</f>
        <v>72</v>
      </c>
      <c r="N11" s="3">
        <f>CEILING(M11/8,2)+1</f>
        <v>11</v>
      </c>
      <c r="O11" s="3">
        <v>65536</v>
      </c>
      <c r="P11" s="4" t="s">
        <v>55</v>
      </c>
      <c r="Q11" s="4" t="s">
        <v>56</v>
      </c>
      <c r="R11" s="3">
        <v>1</v>
      </c>
      <c r="S11" s="9"/>
      <c r="T11" s="9"/>
    </row>
    <row r="12" spans="1:20" x14ac:dyDescent="0.3">
      <c r="A12" s="3">
        <v>1</v>
      </c>
      <c r="B12" s="3">
        <v>2048</v>
      </c>
      <c r="C12" s="3">
        <v>40</v>
      </c>
      <c r="D12" s="9">
        <v>14.065</v>
      </c>
      <c r="E12" s="9">
        <v>16.9389</v>
      </c>
      <c r="F12" s="9">
        <v>534.73299999999995</v>
      </c>
      <c r="G12" s="9">
        <v>17.2546</v>
      </c>
      <c r="H12" s="9">
        <f>1000/D12*B12/1024/C12</f>
        <v>3.5549235691432637</v>
      </c>
      <c r="I12" s="12">
        <f>1000/F12*B12/C12</f>
        <v>95.748719454381927</v>
      </c>
      <c r="J12" s="3">
        <v>5</v>
      </c>
      <c r="K12" s="3">
        <v>9</v>
      </c>
      <c r="L12" s="3">
        <v>1.006</v>
      </c>
      <c r="M12" s="3">
        <f>C12*2+4</f>
        <v>84</v>
      </c>
      <c r="N12" s="3">
        <f>CEILING(M12/8,2)+1</f>
        <v>13</v>
      </c>
      <c r="O12" s="3">
        <v>4096</v>
      </c>
      <c r="P12" s="4" t="s">
        <v>19</v>
      </c>
      <c r="Q12" s="4" t="s">
        <v>20</v>
      </c>
      <c r="R12" s="3">
        <v>2</v>
      </c>
      <c r="S12" s="9">
        <v>544.68200000000002</v>
      </c>
      <c r="T12" s="9"/>
    </row>
    <row r="13" spans="1:20" x14ac:dyDescent="0.3">
      <c r="A13" s="3">
        <v>2</v>
      </c>
      <c r="B13" s="3">
        <v>2048</v>
      </c>
      <c r="C13" s="3">
        <v>41</v>
      </c>
      <c r="D13" s="9">
        <v>14.760999999999999</v>
      </c>
      <c r="E13" s="9">
        <v>17.750399999999999</v>
      </c>
      <c r="F13" s="9">
        <v>305.053</v>
      </c>
      <c r="G13" s="9">
        <v>17.778199999999998</v>
      </c>
      <c r="H13" s="9">
        <f>1000/D13*B13/1024/C13</f>
        <v>3.3046872030945091</v>
      </c>
      <c r="I13" s="12">
        <f>1000/F13*B13/C13</f>
        <v>163.74603597471625</v>
      </c>
      <c r="J13" s="3">
        <v>7</v>
      </c>
      <c r="K13" s="3">
        <v>9</v>
      </c>
      <c r="L13" s="3">
        <v>1.006</v>
      </c>
      <c r="M13" s="3">
        <f>C13*2+4</f>
        <v>86</v>
      </c>
      <c r="N13" s="3">
        <f>CEILING(M13/8,2)+1</f>
        <v>13</v>
      </c>
      <c r="O13" s="3">
        <v>4096</v>
      </c>
      <c r="P13" s="4" t="s">
        <v>23</v>
      </c>
      <c r="Q13" s="4" t="s">
        <v>24</v>
      </c>
      <c r="R13" s="3">
        <v>2</v>
      </c>
      <c r="S13" s="9">
        <v>306.60899999999998</v>
      </c>
      <c r="T13" s="9"/>
    </row>
    <row r="14" spans="1:20" x14ac:dyDescent="0.3">
      <c r="A14" s="3">
        <v>4</v>
      </c>
      <c r="B14" s="3">
        <v>2048</v>
      </c>
      <c r="C14" s="3">
        <v>42</v>
      </c>
      <c r="D14" s="9">
        <v>14.9717</v>
      </c>
      <c r="E14" s="9">
        <v>18.054200000000002</v>
      </c>
      <c r="F14" s="9">
        <v>181.56100000000001</v>
      </c>
      <c r="G14" s="9">
        <v>18.026700000000002</v>
      </c>
      <c r="H14" s="9">
        <f>1000/D14*B14/1024/C14</f>
        <v>3.1806039139875644</v>
      </c>
      <c r="I14" s="12">
        <f>1000/F14*B14/C14</f>
        <v>268.57036897739471</v>
      </c>
      <c r="J14" s="3">
        <v>8</v>
      </c>
      <c r="K14" s="3">
        <v>9</v>
      </c>
      <c r="L14" s="3">
        <v>1.006</v>
      </c>
      <c r="M14" s="3">
        <f>C14*2+4</f>
        <v>88</v>
      </c>
      <c r="N14" s="3">
        <f>CEILING(M14/8,2)+1</f>
        <v>13</v>
      </c>
      <c r="O14" s="3">
        <v>4096</v>
      </c>
      <c r="P14" s="4" t="s">
        <v>17</v>
      </c>
      <c r="Q14" s="4" t="s">
        <v>25</v>
      </c>
      <c r="R14" s="3">
        <v>2</v>
      </c>
      <c r="S14" s="9">
        <v>181.88200000000001</v>
      </c>
      <c r="T14" s="9"/>
    </row>
    <row r="15" spans="1:20" x14ac:dyDescent="0.3">
      <c r="A15" s="3">
        <v>8</v>
      </c>
      <c r="B15" s="3">
        <v>2048</v>
      </c>
      <c r="C15" s="3">
        <v>45</v>
      </c>
      <c r="D15" s="9">
        <v>16.027999999999999</v>
      </c>
      <c r="E15" s="9">
        <v>19.394200000000001</v>
      </c>
      <c r="F15" s="11">
        <v>117.08</v>
      </c>
      <c r="G15" s="9">
        <v>19.431000000000001</v>
      </c>
      <c r="H15" s="9">
        <f>1000/D15*B15/1024/C15</f>
        <v>2.7729251587499655</v>
      </c>
      <c r="I15" s="12">
        <f>1000/F15*B15/C15</f>
        <v>388.71806552025203</v>
      </c>
      <c r="J15" s="3">
        <v>9</v>
      </c>
      <c r="K15" s="3">
        <v>9</v>
      </c>
      <c r="L15" s="3">
        <v>1.006</v>
      </c>
      <c r="M15" s="3">
        <f>C15*2+4</f>
        <v>94</v>
      </c>
      <c r="N15" s="3">
        <f>CEILING(M15/8,2)+1</f>
        <v>13</v>
      </c>
      <c r="O15" s="3">
        <v>4096</v>
      </c>
      <c r="P15" s="4" t="s">
        <v>26</v>
      </c>
      <c r="Q15" s="4" t="s">
        <v>27</v>
      </c>
      <c r="R15" s="3">
        <v>2</v>
      </c>
      <c r="S15" s="9">
        <v>117.425</v>
      </c>
      <c r="T15" s="9"/>
    </row>
    <row r="16" spans="1:20" x14ac:dyDescent="0.3">
      <c r="A16" s="3">
        <v>16</v>
      </c>
      <c r="B16" s="3">
        <v>2048</v>
      </c>
      <c r="C16" s="3">
        <v>52</v>
      </c>
      <c r="D16" s="9">
        <v>18.296500000000002</v>
      </c>
      <c r="E16" s="9">
        <v>22.396100000000001</v>
      </c>
      <c r="F16" s="9">
        <v>96.835800000000006</v>
      </c>
      <c r="G16" s="9">
        <v>22.4694</v>
      </c>
      <c r="H16" s="9">
        <f>1000/D16*B16/1024/C16</f>
        <v>2.1021254590516469</v>
      </c>
      <c r="I16" s="12">
        <f>1000/F16*B16/C16</f>
        <v>406.71544392275769</v>
      </c>
      <c r="J16" s="3">
        <v>10</v>
      </c>
      <c r="K16" s="3">
        <v>9</v>
      </c>
      <c r="L16" s="3">
        <v>1.006</v>
      </c>
      <c r="M16" s="3">
        <f>C16*2+4</f>
        <v>108</v>
      </c>
      <c r="N16" s="3">
        <f>CEILING(M16/8,2)+1</f>
        <v>15</v>
      </c>
      <c r="O16" s="3">
        <v>4096</v>
      </c>
      <c r="P16" s="4" t="s">
        <v>28</v>
      </c>
      <c r="Q16" s="4" t="s">
        <v>29</v>
      </c>
      <c r="R16" s="3">
        <v>2</v>
      </c>
      <c r="S16" s="9">
        <v>97.005700000000004</v>
      </c>
      <c r="T16" s="9"/>
    </row>
    <row r="17" spans="1:20" x14ac:dyDescent="0.3">
      <c r="A17" s="3">
        <v>1</v>
      </c>
      <c r="B17" s="3">
        <v>4096</v>
      </c>
      <c r="C17" s="3">
        <v>42</v>
      </c>
      <c r="D17" s="9">
        <v>31.487400000000001</v>
      </c>
      <c r="E17" s="9">
        <v>38.2575</v>
      </c>
      <c r="F17" s="9">
        <v>1309.48</v>
      </c>
      <c r="G17" s="9">
        <v>42.185200000000002</v>
      </c>
      <c r="H17" s="9">
        <f>1000/D17*B17/1024/C17</f>
        <v>3.0246414514407425</v>
      </c>
      <c r="I17" s="12">
        <f>1000/F17*B17/C17</f>
        <v>74.47521880732009</v>
      </c>
      <c r="J17" s="3">
        <v>17</v>
      </c>
      <c r="K17" s="3">
        <v>9</v>
      </c>
      <c r="L17" s="3">
        <v>1.006</v>
      </c>
      <c r="M17" s="3">
        <f>C17*2+4</f>
        <v>88</v>
      </c>
      <c r="N17" s="3">
        <f>CEILING(M17/8,2)+1</f>
        <v>13</v>
      </c>
      <c r="O17" s="3">
        <v>8192</v>
      </c>
      <c r="P17" s="4" t="s">
        <v>17</v>
      </c>
      <c r="Q17" s="4" t="s">
        <v>43</v>
      </c>
      <c r="R17" s="3">
        <v>2</v>
      </c>
      <c r="S17" s="11">
        <v>1380.48</v>
      </c>
      <c r="T17" s="9"/>
    </row>
    <row r="18" spans="1:20" x14ac:dyDescent="0.3">
      <c r="A18" s="3">
        <v>1</v>
      </c>
      <c r="B18" s="3">
        <v>8192</v>
      </c>
      <c r="C18" s="3">
        <v>43</v>
      </c>
      <c r="D18" s="9">
        <v>69.907499999999999</v>
      </c>
      <c r="E18" s="9">
        <v>85.390100000000004</v>
      </c>
      <c r="F18" s="9">
        <v>3219.12</v>
      </c>
      <c r="G18" s="9">
        <v>104.7</v>
      </c>
      <c r="H18" s="9">
        <f>1000/D18*B18/1024/C18</f>
        <v>2.6613240586189892</v>
      </c>
      <c r="I18" s="12">
        <f>1000/F18*B18/C18</f>
        <v>59.181275599224868</v>
      </c>
      <c r="J18" s="3">
        <v>20</v>
      </c>
      <c r="K18" s="3">
        <v>9</v>
      </c>
      <c r="L18" s="3">
        <v>1.006</v>
      </c>
      <c r="M18" s="3">
        <f>C18*2+4</f>
        <v>90</v>
      </c>
      <c r="N18" s="3">
        <f>CEILING(M18/8,2)+1</f>
        <v>13</v>
      </c>
      <c r="O18" s="3">
        <v>16384</v>
      </c>
      <c r="P18" s="4" t="s">
        <v>41</v>
      </c>
      <c r="Q18" s="4" t="s">
        <v>42</v>
      </c>
      <c r="R18" s="3">
        <v>2</v>
      </c>
      <c r="S18" s="9">
        <v>3668.3</v>
      </c>
      <c r="T18" s="9"/>
    </row>
    <row r="19" spans="1:20" x14ac:dyDescent="0.3">
      <c r="A19" s="3">
        <v>1</v>
      </c>
      <c r="B19" s="3">
        <v>16384</v>
      </c>
      <c r="C19" s="3">
        <v>45</v>
      </c>
      <c r="D19" s="9">
        <v>154.124</v>
      </c>
      <c r="E19" s="9">
        <v>192.245</v>
      </c>
      <c r="F19" s="9">
        <v>8277.66</v>
      </c>
      <c r="G19" s="9">
        <v>237.32</v>
      </c>
      <c r="H19" s="9">
        <f>1000/D19*B19/1024/C19</f>
        <v>2.3069447688585525</v>
      </c>
      <c r="I19" s="12">
        <f>1000/F19*B19/C19</f>
        <v>43.984518437443541</v>
      </c>
      <c r="J19" s="3">
        <v>23</v>
      </c>
      <c r="K19" s="3">
        <v>9</v>
      </c>
      <c r="L19" s="3">
        <v>1.006</v>
      </c>
      <c r="M19" s="3">
        <f>C19*2+4</f>
        <v>94</v>
      </c>
      <c r="N19" s="3">
        <f>CEILING(M19/8,2)+1</f>
        <v>13</v>
      </c>
      <c r="O19" s="3">
        <v>32768</v>
      </c>
      <c r="P19" s="4" t="s">
        <v>51</v>
      </c>
      <c r="Q19" s="4" t="s">
        <v>52</v>
      </c>
      <c r="R19" s="3">
        <v>2</v>
      </c>
      <c r="S19" s="9">
        <v>8790.9500000000007</v>
      </c>
      <c r="T19" s="9"/>
    </row>
    <row r="20" spans="1:20" x14ac:dyDescent="0.3">
      <c r="A20" s="3">
        <v>1</v>
      </c>
      <c r="B20" s="3">
        <v>32768</v>
      </c>
      <c r="C20" s="3">
        <v>46</v>
      </c>
      <c r="D20" s="9"/>
      <c r="E20" s="9"/>
      <c r="F20" s="9"/>
      <c r="G20" s="9"/>
      <c r="H20" s="9"/>
      <c r="I20" s="9"/>
      <c r="J20" s="3">
        <v>26</v>
      </c>
      <c r="K20" s="3">
        <v>9</v>
      </c>
      <c r="L20" s="3">
        <v>1.006</v>
      </c>
      <c r="M20" s="3">
        <f>C20*2+4</f>
        <v>96</v>
      </c>
      <c r="N20" s="3">
        <f>CEILING(M20/8,2)+1</f>
        <v>13</v>
      </c>
      <c r="O20" s="3">
        <v>65536</v>
      </c>
      <c r="P20" s="4" t="s">
        <v>57</v>
      </c>
      <c r="Q20" s="4" t="s">
        <v>58</v>
      </c>
      <c r="R20" s="3">
        <v>2</v>
      </c>
      <c r="S20" s="9"/>
      <c r="T20" s="9"/>
    </row>
    <row r="21" spans="1:20" x14ac:dyDescent="0.3">
      <c r="A21" s="3">
        <v>1</v>
      </c>
      <c r="B21" s="3">
        <v>2048</v>
      </c>
      <c r="C21" s="3">
        <v>50</v>
      </c>
      <c r="D21" s="9">
        <v>17.770900000000001</v>
      </c>
      <c r="E21" s="9">
        <v>21.859100000000002</v>
      </c>
      <c r="F21" s="9">
        <v>866.70699999999999</v>
      </c>
      <c r="G21" s="9">
        <v>22.873000000000001</v>
      </c>
      <c r="H21" s="9">
        <f>1000/D21*B21/1024/C21</f>
        <v>2.2508708056429332</v>
      </c>
      <c r="I21" s="12">
        <f>1000/F21*B21/C21</f>
        <v>47.259339084604143</v>
      </c>
      <c r="J21" s="3">
        <v>6</v>
      </c>
      <c r="K21" s="3">
        <v>9</v>
      </c>
      <c r="L21" s="3">
        <v>1.006</v>
      </c>
      <c r="M21" s="3">
        <f>C21*2+4</f>
        <v>104</v>
      </c>
      <c r="N21" s="3">
        <f>CEILING(M21/8,2)+1</f>
        <v>15</v>
      </c>
      <c r="O21" s="3">
        <v>4096</v>
      </c>
      <c r="P21" s="4" t="s">
        <v>21</v>
      </c>
      <c r="Q21" s="4" t="s">
        <v>22</v>
      </c>
      <c r="R21" s="3">
        <v>3</v>
      </c>
      <c r="S21" s="9">
        <v>883.96699999999998</v>
      </c>
      <c r="T21" s="9">
        <v>900.46600000000001</v>
      </c>
    </row>
    <row r="22" spans="1:20" x14ac:dyDescent="0.3">
      <c r="A22" s="3">
        <v>2</v>
      </c>
      <c r="B22" s="3">
        <v>2048</v>
      </c>
      <c r="C22" s="3">
        <v>51</v>
      </c>
      <c r="D22" s="9">
        <v>18.230599999999999</v>
      </c>
      <c r="E22" s="9">
        <v>22.3704</v>
      </c>
      <c r="F22" s="9">
        <v>480.89499999999998</v>
      </c>
      <c r="G22" s="9">
        <v>22.862500000000001</v>
      </c>
      <c r="H22" s="9">
        <f>1000/D22*B22/1024/C22</f>
        <v>2.1510913669604843</v>
      </c>
      <c r="I22" s="12">
        <f>1000/F22*B22/C22</f>
        <v>83.504429750981075</v>
      </c>
      <c r="J22" s="3">
        <v>11</v>
      </c>
      <c r="K22" s="3">
        <v>9</v>
      </c>
      <c r="L22" s="3">
        <v>1.006</v>
      </c>
      <c r="M22" s="3">
        <f>C22*2+4</f>
        <v>106</v>
      </c>
      <c r="N22" s="3">
        <f>CEILING(M22/8,2)+1</f>
        <v>15</v>
      </c>
      <c r="O22" s="3">
        <v>4096</v>
      </c>
      <c r="P22" s="4" t="s">
        <v>30</v>
      </c>
      <c r="Q22" s="4" t="s">
        <v>31</v>
      </c>
      <c r="R22" s="3">
        <v>3</v>
      </c>
      <c r="S22" s="9">
        <v>485.82799999999997</v>
      </c>
      <c r="T22" s="9">
        <v>491.35599999999999</v>
      </c>
    </row>
    <row r="23" spans="1:20" x14ac:dyDescent="0.3">
      <c r="A23" s="3">
        <v>4</v>
      </c>
      <c r="B23" s="3">
        <v>2048</v>
      </c>
      <c r="C23" s="3">
        <v>52</v>
      </c>
      <c r="D23" s="9">
        <v>18.258700000000001</v>
      </c>
      <c r="E23" s="9">
        <v>22.323799999999999</v>
      </c>
      <c r="F23" s="9">
        <v>265.07499999999999</v>
      </c>
      <c r="G23" s="9">
        <v>22.4998</v>
      </c>
      <c r="H23" s="9">
        <f>1000/D23*B23/1024/C23</f>
        <v>2.1064773758010409</v>
      </c>
      <c r="I23" s="12">
        <f>1000/F23*B23/C23</f>
        <v>148.5791394307852</v>
      </c>
      <c r="J23" s="3">
        <v>12</v>
      </c>
      <c r="K23" s="3">
        <v>9</v>
      </c>
      <c r="L23" s="3">
        <v>1.006</v>
      </c>
      <c r="M23" s="3">
        <f>C23*2+4</f>
        <v>108</v>
      </c>
      <c r="N23" s="3">
        <f>CEILING(M23/8,2)+1</f>
        <v>15</v>
      </c>
      <c r="O23" s="3">
        <v>4096</v>
      </c>
      <c r="P23" s="4" t="s">
        <v>28</v>
      </c>
      <c r="Q23" s="4" t="s">
        <v>29</v>
      </c>
      <c r="R23" s="3">
        <v>3</v>
      </c>
      <c r="S23" s="9">
        <v>265.82799999999997</v>
      </c>
      <c r="T23" s="9">
        <v>266.52199999999999</v>
      </c>
    </row>
    <row r="24" spans="1:20" x14ac:dyDescent="0.3">
      <c r="A24" s="3">
        <v>8</v>
      </c>
      <c r="B24" s="3">
        <v>2048</v>
      </c>
      <c r="C24" s="3">
        <v>55</v>
      </c>
      <c r="D24" s="9">
        <v>19.1248</v>
      </c>
      <c r="E24" s="9">
        <v>23.406700000000001</v>
      </c>
      <c r="F24" s="9">
        <v>162.31700000000001</v>
      </c>
      <c r="G24" s="9">
        <v>23.4971</v>
      </c>
      <c r="H24" s="9">
        <f>1000/D24*B24/1024/C24</f>
        <v>1.9013864910292584</v>
      </c>
      <c r="I24" s="12">
        <f>1000/F24*B24/C24</f>
        <v>229.40519869368973</v>
      </c>
      <c r="J24" s="3">
        <v>13</v>
      </c>
      <c r="K24" s="3">
        <v>9</v>
      </c>
      <c r="L24" s="3">
        <v>1.006</v>
      </c>
      <c r="M24" s="3">
        <f>C24*2+4</f>
        <v>114</v>
      </c>
      <c r="N24" s="3">
        <f>CEILING(M24/8,2)+1</f>
        <v>17</v>
      </c>
      <c r="O24" s="3">
        <v>4096</v>
      </c>
      <c r="P24" s="4" t="s">
        <v>32</v>
      </c>
      <c r="Q24" s="4" t="s">
        <v>33</v>
      </c>
      <c r="R24" s="3">
        <v>3</v>
      </c>
      <c r="S24" s="9">
        <v>162.327</v>
      </c>
      <c r="T24" s="9">
        <v>162.51300000000001</v>
      </c>
    </row>
    <row r="25" spans="1:20" x14ac:dyDescent="0.3">
      <c r="A25" s="3">
        <v>16</v>
      </c>
      <c r="B25" s="3">
        <v>2048</v>
      </c>
      <c r="C25" s="3">
        <v>62</v>
      </c>
      <c r="D25" s="9">
        <v>22.452999999999999</v>
      </c>
      <c r="E25" s="9">
        <v>28.0443</v>
      </c>
      <c r="F25" s="9">
        <v>121.657</v>
      </c>
      <c r="G25" s="9">
        <v>28.1234</v>
      </c>
      <c r="H25" s="9">
        <f>1000/D25*B25/1024/C25</f>
        <v>1.4366928479993333</v>
      </c>
      <c r="I25" s="12">
        <f>1000/F25*B25/C25</f>
        <v>271.51958427806153</v>
      </c>
      <c r="J25" s="3">
        <v>14</v>
      </c>
      <c r="K25" s="3">
        <v>9</v>
      </c>
      <c r="L25" s="3">
        <v>1.006</v>
      </c>
      <c r="M25" s="3">
        <f>C25*2+4</f>
        <v>128</v>
      </c>
      <c r="N25" s="3">
        <f>CEILING(M25/8,2)+1</f>
        <v>17</v>
      </c>
      <c r="O25" s="3">
        <v>4096</v>
      </c>
      <c r="P25" s="4" t="s">
        <v>34</v>
      </c>
      <c r="Q25" s="4" t="s">
        <v>35</v>
      </c>
      <c r="R25" s="3">
        <v>3</v>
      </c>
      <c r="S25" s="9">
        <v>121.745</v>
      </c>
      <c r="T25" s="9">
        <v>122.06100000000001</v>
      </c>
    </row>
    <row r="26" spans="1:20" x14ac:dyDescent="0.3">
      <c r="A26" s="3">
        <v>1</v>
      </c>
      <c r="B26" s="3">
        <v>4096</v>
      </c>
      <c r="C26" s="3">
        <v>52</v>
      </c>
      <c r="D26" s="9">
        <v>38.522500000000001</v>
      </c>
      <c r="E26" s="9">
        <v>47.6402</v>
      </c>
      <c r="F26" s="9">
        <v>2040.33</v>
      </c>
      <c r="G26" s="9">
        <v>55.698500000000003</v>
      </c>
      <c r="H26" s="9">
        <f>1000/D26*B26/1024/C26</f>
        <v>1.9968350164988493</v>
      </c>
      <c r="I26" s="12">
        <f>1000/F26*B26/C26</f>
        <v>38.606122916013966</v>
      </c>
      <c r="J26" s="3">
        <v>18</v>
      </c>
      <c r="K26" s="3">
        <v>9</v>
      </c>
      <c r="L26" s="3">
        <v>1.006</v>
      </c>
      <c r="M26" s="3">
        <f>C26*2+4</f>
        <v>108</v>
      </c>
      <c r="N26" s="3">
        <f>CEILING(M26/8,2)+1</f>
        <v>15</v>
      </c>
      <c r="O26" s="3">
        <v>8192</v>
      </c>
      <c r="P26" s="4" t="s">
        <v>28</v>
      </c>
      <c r="Q26" s="4" t="s">
        <v>44</v>
      </c>
      <c r="R26" s="3">
        <v>3</v>
      </c>
      <c r="S26" s="9">
        <v>2198.75</v>
      </c>
      <c r="T26" s="9">
        <v>2320.85</v>
      </c>
    </row>
    <row r="27" spans="1:20" x14ac:dyDescent="0.3">
      <c r="A27" s="3">
        <v>1</v>
      </c>
      <c r="B27" s="3">
        <v>8192</v>
      </c>
      <c r="C27" s="3">
        <v>54</v>
      </c>
      <c r="D27" s="9">
        <v>86.887100000000004</v>
      </c>
      <c r="E27" s="9">
        <v>108.13800000000001</v>
      </c>
      <c r="F27" s="9">
        <v>5200.22</v>
      </c>
      <c r="G27" s="9">
        <v>126.07</v>
      </c>
      <c r="H27" s="9">
        <f>1000/D27*B27/1024/C27</f>
        <v>1.7050649423003892</v>
      </c>
      <c r="I27" s="12">
        <f>1000/F27*B27/C27</f>
        <v>29.172554950310502</v>
      </c>
      <c r="J27" s="3">
        <v>21</v>
      </c>
      <c r="K27" s="3">
        <v>9</v>
      </c>
      <c r="L27" s="3">
        <v>1.006</v>
      </c>
      <c r="M27" s="3">
        <f>C27*2+4</f>
        <v>112</v>
      </c>
      <c r="N27" s="3">
        <f>CEILING(M27/8,2)+1</f>
        <v>15</v>
      </c>
      <c r="O27" s="3">
        <v>16384</v>
      </c>
      <c r="P27" s="4" t="s">
        <v>47</v>
      </c>
      <c r="Q27" s="4" t="s">
        <v>48</v>
      </c>
      <c r="R27" s="3">
        <v>3</v>
      </c>
      <c r="S27" s="9">
        <v>5616.83</v>
      </c>
      <c r="T27" s="9">
        <v>5611.07</v>
      </c>
    </row>
    <row r="28" spans="1:20" x14ac:dyDescent="0.3">
      <c r="A28" s="3">
        <v>1</v>
      </c>
      <c r="B28" s="3">
        <v>16384</v>
      </c>
      <c r="C28" s="3">
        <v>56</v>
      </c>
      <c r="D28" s="9">
        <v>192.38900000000001</v>
      </c>
      <c r="E28" s="9">
        <v>238.58699999999999</v>
      </c>
      <c r="F28" s="9">
        <v>12351.3</v>
      </c>
      <c r="G28" s="9">
        <v>266.09199999999998</v>
      </c>
      <c r="H28" s="9">
        <f>1000/D28*B28/1024/C28</f>
        <v>1.4850863911880912</v>
      </c>
      <c r="I28" s="12">
        <f>1000/F28*B28/C28</f>
        <v>23.687500795173673</v>
      </c>
      <c r="J28" s="3">
        <v>24</v>
      </c>
      <c r="K28" s="3">
        <v>9</v>
      </c>
      <c r="L28" s="3">
        <v>1.006</v>
      </c>
      <c r="M28" s="3">
        <f>C28*2+4</f>
        <v>116</v>
      </c>
      <c r="N28" s="3">
        <f>CEILING(M28/8,2)+1</f>
        <v>17</v>
      </c>
      <c r="O28" s="3">
        <v>32768</v>
      </c>
      <c r="P28" s="4" t="s">
        <v>53</v>
      </c>
      <c r="Q28" s="4" t="s">
        <v>54</v>
      </c>
      <c r="R28" s="3">
        <v>3</v>
      </c>
      <c r="S28" s="9">
        <v>12484.7</v>
      </c>
      <c r="T28" s="9">
        <v>12467.2</v>
      </c>
    </row>
    <row r="29" spans="1:20" x14ac:dyDescent="0.3">
      <c r="A29" s="3">
        <v>1</v>
      </c>
      <c r="B29" s="3">
        <v>32768</v>
      </c>
      <c r="C29" s="3">
        <v>58</v>
      </c>
      <c r="D29" s="9"/>
      <c r="E29" s="9"/>
      <c r="F29" s="9"/>
      <c r="G29" s="9"/>
      <c r="H29" s="9"/>
      <c r="I29" s="9"/>
      <c r="J29" s="3">
        <v>27</v>
      </c>
      <c r="K29" s="3">
        <v>9</v>
      </c>
      <c r="L29" s="3">
        <v>1.006</v>
      </c>
      <c r="M29" s="3">
        <f>C29*2+4</f>
        <v>120</v>
      </c>
      <c r="N29" s="3">
        <f>CEILING(M29/8,2)+1</f>
        <v>17</v>
      </c>
      <c r="O29" s="3">
        <v>65536</v>
      </c>
      <c r="P29" s="4" t="s">
        <v>59</v>
      </c>
      <c r="Q29" s="4" t="s">
        <v>60</v>
      </c>
      <c r="R29" s="3">
        <v>3</v>
      </c>
      <c r="S29" s="9"/>
      <c r="T29" s="9"/>
    </row>
  </sheetData>
  <sortState ref="A2:T29">
    <sortCondition ref="R2:R29"/>
    <sortCondition ref="B2:B2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G24" sqref="G24"/>
    </sheetView>
  </sheetViews>
  <sheetFormatPr defaultRowHeight="14.4" x14ac:dyDescent="0.3"/>
  <cols>
    <col min="1" max="1" width="11.88671875" customWidth="1"/>
    <col min="9" max="9" width="11.33203125" customWidth="1"/>
    <col min="17" max="17" width="14.33203125" customWidth="1"/>
    <col min="18" max="18" width="15.5546875" customWidth="1"/>
  </cols>
  <sheetData>
    <row r="1" spans="1:20" ht="43.2" x14ac:dyDescent="0.3">
      <c r="A1" s="5" t="s">
        <v>3</v>
      </c>
      <c r="B1" s="5" t="s">
        <v>5</v>
      </c>
      <c r="C1" s="5" t="s">
        <v>4</v>
      </c>
      <c r="D1" s="8" t="s">
        <v>62</v>
      </c>
      <c r="E1" s="8" t="s">
        <v>63</v>
      </c>
      <c r="F1" s="8" t="s">
        <v>64</v>
      </c>
      <c r="G1" s="8" t="s">
        <v>65</v>
      </c>
      <c r="H1" s="8" t="s">
        <v>63</v>
      </c>
      <c r="I1" s="8" t="s">
        <v>67</v>
      </c>
      <c r="J1" s="8" t="s">
        <v>68</v>
      </c>
      <c r="K1" s="5" t="s">
        <v>12</v>
      </c>
      <c r="L1" s="5" t="s">
        <v>7</v>
      </c>
      <c r="M1" s="5" t="s">
        <v>8</v>
      </c>
      <c r="N1" s="5" t="s">
        <v>36</v>
      </c>
      <c r="O1" s="5" t="s">
        <v>37</v>
      </c>
      <c r="P1" s="5" t="s">
        <v>2</v>
      </c>
      <c r="Q1" s="6" t="s">
        <v>0</v>
      </c>
      <c r="R1" s="6" t="s">
        <v>1</v>
      </c>
      <c r="S1" s="5" t="s">
        <v>6</v>
      </c>
      <c r="T1" s="8" t="s">
        <v>66</v>
      </c>
    </row>
    <row r="2" spans="1:20" x14ac:dyDescent="0.3">
      <c r="A2" s="3">
        <v>1024</v>
      </c>
      <c r="B2" s="3">
        <v>1</v>
      </c>
      <c r="C2" s="3">
        <v>29</v>
      </c>
      <c r="D2" s="9">
        <v>5.27407</v>
      </c>
      <c r="E2" s="9">
        <v>6.2316799999999999</v>
      </c>
      <c r="F2" s="9">
        <v>139.19499999999999</v>
      </c>
      <c r="G2" s="9"/>
      <c r="H2" s="9">
        <v>6.1786700000000003</v>
      </c>
      <c r="I2" s="9">
        <f>1000/D2*A2/1024/C2</f>
        <v>6.5381685530699549</v>
      </c>
      <c r="J2" s="12">
        <f>1000/F2*A2/C2</f>
        <v>253.67538221621615</v>
      </c>
      <c r="K2" s="3">
        <v>0</v>
      </c>
      <c r="L2" s="3">
        <v>9</v>
      </c>
      <c r="M2" s="3">
        <v>1.006</v>
      </c>
      <c r="N2" s="3">
        <f>C2*2+4</f>
        <v>62</v>
      </c>
      <c r="O2" s="3">
        <f>CEILING(N2/8,2)+1</f>
        <v>9</v>
      </c>
      <c r="P2" s="3">
        <f>A2*2</f>
        <v>2048</v>
      </c>
      <c r="Q2" s="4" t="s">
        <v>13</v>
      </c>
      <c r="R2" s="4" t="s">
        <v>14</v>
      </c>
      <c r="S2" s="3">
        <v>1</v>
      </c>
      <c r="T2" s="9"/>
    </row>
    <row r="3" spans="1:20" x14ac:dyDescent="0.3">
      <c r="A3" s="3">
        <v>1024</v>
      </c>
      <c r="B3" s="3">
        <v>2</v>
      </c>
      <c r="C3" s="3">
        <v>30</v>
      </c>
      <c r="D3" s="9">
        <v>5.3599399999999999</v>
      </c>
      <c r="E3" s="9">
        <v>6.3649500000000003</v>
      </c>
      <c r="F3" s="9">
        <v>81.332999999999998</v>
      </c>
      <c r="G3" s="9"/>
      <c r="H3" s="9">
        <v>6.3084199999999999</v>
      </c>
      <c r="I3" s="9">
        <f>1000/D3*A3/1024/C3</f>
        <v>6.2189750880295929</v>
      </c>
      <c r="J3" s="12">
        <f>1000/F3*A3/C3</f>
        <v>419.67385112234064</v>
      </c>
      <c r="K3" s="3">
        <v>1</v>
      </c>
      <c r="L3" s="3">
        <v>9</v>
      </c>
      <c r="M3" s="3">
        <v>1.006</v>
      </c>
      <c r="N3" s="3">
        <f>C3*2+4</f>
        <v>64</v>
      </c>
      <c r="O3" s="3">
        <f>CEILING(N3/8,2)+1</f>
        <v>9</v>
      </c>
      <c r="P3" s="3">
        <f>A3*2</f>
        <v>2048</v>
      </c>
      <c r="Q3" s="4" t="s">
        <v>9</v>
      </c>
      <c r="R3" s="4" t="s">
        <v>10</v>
      </c>
      <c r="S3" s="3">
        <v>1</v>
      </c>
      <c r="T3" s="9"/>
    </row>
    <row r="4" spans="1:20" x14ac:dyDescent="0.3">
      <c r="A4" s="3">
        <v>1024</v>
      </c>
      <c r="B4" s="3">
        <v>4</v>
      </c>
      <c r="C4" s="3">
        <v>31</v>
      </c>
      <c r="D4" s="9">
        <v>5.4424799999999998</v>
      </c>
      <c r="E4" s="9">
        <v>6.4511700000000003</v>
      </c>
      <c r="F4" s="9">
        <v>48.346699999999998</v>
      </c>
      <c r="G4" s="9"/>
      <c r="H4" s="9">
        <v>6.3809100000000001</v>
      </c>
      <c r="I4" s="9">
        <f>1000/D4*A4/1024/C4</f>
        <v>5.9270892159693807</v>
      </c>
      <c r="J4" s="12">
        <f>1000/F4*A4/C4</f>
        <v>683.23707852896121</v>
      </c>
      <c r="K4" s="3">
        <v>2</v>
      </c>
      <c r="L4" s="3">
        <v>9</v>
      </c>
      <c r="M4" s="3">
        <v>1.006</v>
      </c>
      <c r="N4" s="3">
        <f>C4*2+4</f>
        <v>66</v>
      </c>
      <c r="O4" s="3">
        <f>CEILING(N4/8,2)+1</f>
        <v>11</v>
      </c>
      <c r="P4" s="3">
        <f>A4*2</f>
        <v>2048</v>
      </c>
      <c r="Q4" s="4" t="s">
        <v>11</v>
      </c>
      <c r="R4" s="4" t="s">
        <v>61</v>
      </c>
      <c r="S4" s="3">
        <v>1</v>
      </c>
      <c r="T4" s="9"/>
    </row>
    <row r="5" spans="1:20" x14ac:dyDescent="0.3">
      <c r="A5" s="3">
        <v>1024</v>
      </c>
      <c r="B5" s="3">
        <v>8</v>
      </c>
      <c r="C5" s="3">
        <v>34</v>
      </c>
      <c r="D5" s="9">
        <v>5.9296100000000003</v>
      </c>
      <c r="E5" s="9">
        <v>7.0595600000000003</v>
      </c>
      <c r="F5" s="9">
        <v>35.527500000000003</v>
      </c>
      <c r="G5" s="9"/>
      <c r="H5" s="9">
        <v>6.9919900000000004</v>
      </c>
      <c r="I5" s="9">
        <f>1000/D5*A5/1024/C5</f>
        <v>4.9601516298512633</v>
      </c>
      <c r="J5" s="12">
        <f>1000/F5*A5/C5</f>
        <v>847.72773369427978</v>
      </c>
      <c r="K5" s="3">
        <v>3</v>
      </c>
      <c r="L5" s="3">
        <v>9</v>
      </c>
      <c r="M5" s="3">
        <v>1.006</v>
      </c>
      <c r="N5" s="3">
        <f>C5*2+4</f>
        <v>72</v>
      </c>
      <c r="O5" s="3">
        <f>CEILING(N5/8,2)+1</f>
        <v>11</v>
      </c>
      <c r="P5" s="3">
        <f>A5*2</f>
        <v>2048</v>
      </c>
      <c r="Q5" s="4" t="s">
        <v>15</v>
      </c>
      <c r="R5" s="4" t="s">
        <v>16</v>
      </c>
      <c r="S5" s="3">
        <v>1</v>
      </c>
      <c r="T5" s="9"/>
    </row>
    <row r="6" spans="1:20" x14ac:dyDescent="0.3">
      <c r="A6" s="3">
        <v>2048</v>
      </c>
      <c r="B6" s="3">
        <v>16</v>
      </c>
      <c r="C6" s="3">
        <v>42</v>
      </c>
      <c r="D6" s="9">
        <v>14.959099999999999</v>
      </c>
      <c r="E6" s="9">
        <v>18.0791</v>
      </c>
      <c r="F6" s="9">
        <v>62.386499999999998</v>
      </c>
      <c r="G6" s="9"/>
      <c r="H6" s="9">
        <v>17.976600000000001</v>
      </c>
      <c r="I6" s="9">
        <f>1000/D6*A6/1024/C6</f>
        <v>3.1832829260481996</v>
      </c>
      <c r="J6" s="12">
        <f>1000/F6*A6/C6</f>
        <v>781.60987973206954</v>
      </c>
      <c r="K6" s="3">
        <v>4</v>
      </c>
      <c r="L6" s="3">
        <v>9</v>
      </c>
      <c r="M6" s="3">
        <v>1.006</v>
      </c>
      <c r="N6" s="3">
        <f>C6*2+4</f>
        <v>88</v>
      </c>
      <c r="O6" s="3">
        <f>CEILING(N6/8,2)+1</f>
        <v>13</v>
      </c>
      <c r="P6" s="3">
        <f>A6*2</f>
        <v>4096</v>
      </c>
      <c r="Q6" s="4" t="s">
        <v>17</v>
      </c>
      <c r="R6" s="4" t="s">
        <v>18</v>
      </c>
      <c r="S6" s="3">
        <v>1</v>
      </c>
      <c r="T6" s="9"/>
    </row>
    <row r="7" spans="1:20" x14ac:dyDescent="0.3">
      <c r="A7" s="3">
        <v>2048</v>
      </c>
      <c r="B7" s="3">
        <v>1</v>
      </c>
      <c r="C7" s="3">
        <v>30</v>
      </c>
      <c r="D7" s="9">
        <v>11.1751</v>
      </c>
      <c r="E7" s="9">
        <v>13.206200000000001</v>
      </c>
      <c r="F7" s="9">
        <v>311.68299999999999</v>
      </c>
      <c r="G7" s="9"/>
      <c r="H7" s="9">
        <v>13.2286</v>
      </c>
      <c r="I7" s="9">
        <f>1000/D7*A7/1024/C7</f>
        <v>5.9656438570273789</v>
      </c>
      <c r="J7" s="12">
        <f>1000/F7*A7/C7</f>
        <v>219.02595478953512</v>
      </c>
      <c r="K7" s="3">
        <v>15</v>
      </c>
      <c r="L7" s="3">
        <v>9</v>
      </c>
      <c r="M7" s="3">
        <v>1.006</v>
      </c>
      <c r="N7" s="3">
        <f>C7*2+4</f>
        <v>64</v>
      </c>
      <c r="O7" s="3">
        <f>CEILING(N7/8,2)+1</f>
        <v>9</v>
      </c>
      <c r="P7" s="3">
        <v>4096</v>
      </c>
      <c r="Q7" s="4" t="s">
        <v>38</v>
      </c>
      <c r="R7" s="4" t="s">
        <v>39</v>
      </c>
      <c r="S7" s="3">
        <v>1</v>
      </c>
      <c r="T7" s="9"/>
    </row>
    <row r="8" spans="1:20" x14ac:dyDescent="0.3">
      <c r="A8" s="3">
        <v>4096</v>
      </c>
      <c r="B8" s="3">
        <v>1</v>
      </c>
      <c r="C8" s="3">
        <v>31</v>
      </c>
      <c r="D8" s="9">
        <v>24.408100000000001</v>
      </c>
      <c r="E8" s="9">
        <v>28.6631</v>
      </c>
      <c r="F8" s="9">
        <v>720.09900000000005</v>
      </c>
      <c r="G8" s="9"/>
      <c r="H8" s="9">
        <v>28.9788</v>
      </c>
      <c r="I8" s="9">
        <f>1000/D8*A8/1024/C8</f>
        <v>5.2864523688659144</v>
      </c>
      <c r="J8" s="12">
        <f>1000/F8*A8/C8</f>
        <v>183.48731529701402</v>
      </c>
      <c r="K8" s="3">
        <v>16</v>
      </c>
      <c r="L8" s="3">
        <v>9</v>
      </c>
      <c r="M8" s="3">
        <v>1.006</v>
      </c>
      <c r="N8" s="3">
        <f>C8*2+4</f>
        <v>66</v>
      </c>
      <c r="O8" s="3">
        <f>CEILING(N8/8,2)+1</f>
        <v>11</v>
      </c>
      <c r="P8" s="3">
        <v>8192</v>
      </c>
      <c r="Q8" s="4" t="s">
        <v>11</v>
      </c>
      <c r="R8" s="4" t="s">
        <v>40</v>
      </c>
      <c r="S8" s="3">
        <v>1</v>
      </c>
      <c r="T8" s="9"/>
    </row>
    <row r="9" spans="1:20" x14ac:dyDescent="0.3">
      <c r="A9" s="3">
        <v>8192</v>
      </c>
      <c r="B9" s="3">
        <v>1</v>
      </c>
      <c r="C9" s="3">
        <v>32</v>
      </c>
      <c r="D9" s="9">
        <v>51.738300000000002</v>
      </c>
      <c r="E9" s="9">
        <v>61.275199999999998</v>
      </c>
      <c r="F9" s="9">
        <v>1675.99</v>
      </c>
      <c r="G9" s="9"/>
      <c r="H9" s="9">
        <v>67.830600000000004</v>
      </c>
      <c r="I9" s="9">
        <f>1000/D9*A9/1024/C9</f>
        <v>4.8320103289052785</v>
      </c>
      <c r="J9" s="12">
        <f>1000/F9*A9/C9</f>
        <v>152.74554144117806</v>
      </c>
      <c r="K9" s="3">
        <v>19</v>
      </c>
      <c r="L9" s="3">
        <v>9</v>
      </c>
      <c r="M9" s="3">
        <v>1.006</v>
      </c>
      <c r="N9" s="3">
        <f>C9*2+4</f>
        <v>68</v>
      </c>
      <c r="O9" s="3">
        <f>CEILING(N9/8,2)+1</f>
        <v>11</v>
      </c>
      <c r="P9" s="3">
        <v>16384</v>
      </c>
      <c r="Q9" s="4" t="s">
        <v>45</v>
      </c>
      <c r="R9" s="4" t="s">
        <v>46</v>
      </c>
      <c r="S9" s="3">
        <v>1</v>
      </c>
      <c r="T9" s="9"/>
    </row>
    <row r="10" spans="1:20" x14ac:dyDescent="0.3">
      <c r="A10" s="3">
        <v>16384</v>
      </c>
      <c r="B10" s="3">
        <v>1</v>
      </c>
      <c r="C10" s="3">
        <v>33</v>
      </c>
      <c r="D10" s="9">
        <v>115.113</v>
      </c>
      <c r="E10" s="9">
        <v>137.13300000000001</v>
      </c>
      <c r="F10" s="9">
        <v>4421.4799999999996</v>
      </c>
      <c r="G10" s="9"/>
      <c r="H10" s="9">
        <v>177.547</v>
      </c>
      <c r="I10" s="9">
        <f>1000/D10*A10/1024/C10</f>
        <v>4.2119350972391034</v>
      </c>
      <c r="J10" s="12">
        <f>1000/F10*A10/C10</f>
        <v>112.28928966880966</v>
      </c>
      <c r="K10" s="3">
        <v>22</v>
      </c>
      <c r="L10" s="3">
        <v>9</v>
      </c>
      <c r="M10" s="3">
        <v>1.006</v>
      </c>
      <c r="N10" s="3">
        <f>C10*2+4</f>
        <v>70</v>
      </c>
      <c r="O10" s="3">
        <f>CEILING(N10/8,2)+1</f>
        <v>11</v>
      </c>
      <c r="P10" s="3">
        <v>32768</v>
      </c>
      <c r="Q10" s="4" t="s">
        <v>49</v>
      </c>
      <c r="R10" s="4" t="s">
        <v>50</v>
      </c>
      <c r="S10" s="3">
        <v>1</v>
      </c>
      <c r="T10" s="9"/>
    </row>
    <row r="11" spans="1:20" x14ac:dyDescent="0.3">
      <c r="A11" s="3">
        <v>32768</v>
      </c>
      <c r="B11" s="3">
        <v>1</v>
      </c>
      <c r="C11" s="3">
        <v>34</v>
      </c>
      <c r="D11" s="9"/>
      <c r="E11" s="9"/>
      <c r="F11" s="9"/>
      <c r="G11" s="9"/>
      <c r="H11" s="9"/>
      <c r="I11" s="9"/>
      <c r="J11" s="9"/>
      <c r="K11" s="3">
        <v>25</v>
      </c>
      <c r="L11" s="3">
        <v>9</v>
      </c>
      <c r="M11" s="3">
        <v>1.006</v>
      </c>
      <c r="N11" s="3">
        <f>C11*2+4</f>
        <v>72</v>
      </c>
      <c r="O11" s="3">
        <f>CEILING(N11/8,2)+1</f>
        <v>11</v>
      </c>
      <c r="P11" s="3">
        <v>65536</v>
      </c>
      <c r="Q11" s="4" t="s">
        <v>55</v>
      </c>
      <c r="R11" s="4" t="s">
        <v>56</v>
      </c>
      <c r="S11" s="3">
        <v>1</v>
      </c>
      <c r="T11" s="9"/>
    </row>
    <row r="12" spans="1:20" x14ac:dyDescent="0.3">
      <c r="A12" s="3">
        <v>2048</v>
      </c>
      <c r="B12" s="3">
        <v>1</v>
      </c>
      <c r="C12" s="3">
        <v>40</v>
      </c>
      <c r="D12" s="9">
        <v>14.065</v>
      </c>
      <c r="E12" s="9">
        <v>16.9389</v>
      </c>
      <c r="F12" s="9">
        <v>534.73299999999995</v>
      </c>
      <c r="G12" s="9">
        <v>544.68200000000002</v>
      </c>
      <c r="H12" s="9">
        <v>17.2546</v>
      </c>
      <c r="I12" s="9">
        <f>1000/D12*A12/1024/C12</f>
        <v>3.5549235691432637</v>
      </c>
      <c r="J12" s="12">
        <f>1000/G12*A12/C12</f>
        <v>93.999801719168246</v>
      </c>
      <c r="K12" s="3">
        <v>5</v>
      </c>
      <c r="L12" s="3">
        <v>9</v>
      </c>
      <c r="M12" s="3">
        <v>1.006</v>
      </c>
      <c r="N12" s="3">
        <f>C12*2+4</f>
        <v>84</v>
      </c>
      <c r="O12" s="3">
        <f>CEILING(N12/8,2)+1</f>
        <v>13</v>
      </c>
      <c r="P12" s="3">
        <v>4096</v>
      </c>
      <c r="Q12" s="4" t="s">
        <v>19</v>
      </c>
      <c r="R12" s="4" t="s">
        <v>20</v>
      </c>
      <c r="S12" s="3">
        <v>2</v>
      </c>
      <c r="T12" s="9"/>
    </row>
    <row r="13" spans="1:20" x14ac:dyDescent="0.3">
      <c r="A13" s="3">
        <v>2048</v>
      </c>
      <c r="B13" s="3">
        <v>2</v>
      </c>
      <c r="C13" s="3">
        <v>41</v>
      </c>
      <c r="D13" s="9">
        <v>14.760999999999999</v>
      </c>
      <c r="E13" s="9">
        <v>17.750399999999999</v>
      </c>
      <c r="F13" s="9">
        <v>305.053</v>
      </c>
      <c r="G13" s="9">
        <v>306.60899999999998</v>
      </c>
      <c r="H13" s="9">
        <v>17.778199999999998</v>
      </c>
      <c r="I13" s="9">
        <f>1000/D13*A13/1024/C13</f>
        <v>3.3046872030945091</v>
      </c>
      <c r="J13" s="12">
        <f>1000/G13*A13/C13</f>
        <v>162.91504656482726</v>
      </c>
      <c r="K13" s="3">
        <v>7</v>
      </c>
      <c r="L13" s="3">
        <v>9</v>
      </c>
      <c r="M13" s="3">
        <v>1.006</v>
      </c>
      <c r="N13" s="3">
        <f>C13*2+4</f>
        <v>86</v>
      </c>
      <c r="O13" s="3">
        <f>CEILING(N13/8,2)+1</f>
        <v>13</v>
      </c>
      <c r="P13" s="3">
        <v>4096</v>
      </c>
      <c r="Q13" s="4" t="s">
        <v>23</v>
      </c>
      <c r="R13" s="4" t="s">
        <v>24</v>
      </c>
      <c r="S13" s="3">
        <v>2</v>
      </c>
      <c r="T13" s="9"/>
    </row>
    <row r="14" spans="1:20" x14ac:dyDescent="0.3">
      <c r="A14" s="3">
        <v>2048</v>
      </c>
      <c r="B14" s="3">
        <v>4</v>
      </c>
      <c r="C14" s="3">
        <v>42</v>
      </c>
      <c r="D14" s="9">
        <v>14.9717</v>
      </c>
      <c r="E14" s="9">
        <v>18.054200000000002</v>
      </c>
      <c r="F14" s="9">
        <v>181.56100000000001</v>
      </c>
      <c r="G14" s="9">
        <v>181.88200000000001</v>
      </c>
      <c r="H14" s="9">
        <v>18.026700000000002</v>
      </c>
      <c r="I14" s="9">
        <f>1000/D14*A14/1024/C14</f>
        <v>3.1806039139875644</v>
      </c>
      <c r="J14" s="12">
        <f>1000/G14*A14/C14</f>
        <v>268.09637436307474</v>
      </c>
      <c r="K14" s="3">
        <v>8</v>
      </c>
      <c r="L14" s="3">
        <v>9</v>
      </c>
      <c r="M14" s="3">
        <v>1.006</v>
      </c>
      <c r="N14" s="3">
        <f>C14*2+4</f>
        <v>88</v>
      </c>
      <c r="O14" s="3">
        <f>CEILING(N14/8,2)+1</f>
        <v>13</v>
      </c>
      <c r="P14" s="3">
        <v>4096</v>
      </c>
      <c r="Q14" s="4" t="s">
        <v>17</v>
      </c>
      <c r="R14" s="4" t="s">
        <v>25</v>
      </c>
      <c r="S14" s="3">
        <v>2</v>
      </c>
      <c r="T14" s="9"/>
    </row>
    <row r="15" spans="1:20" x14ac:dyDescent="0.3">
      <c r="A15" s="3">
        <v>2048</v>
      </c>
      <c r="B15" s="3">
        <v>8</v>
      </c>
      <c r="C15" s="3">
        <v>45</v>
      </c>
      <c r="D15" s="9">
        <v>16.027999999999999</v>
      </c>
      <c r="E15" s="9">
        <v>19.394200000000001</v>
      </c>
      <c r="F15" s="11">
        <v>117.08</v>
      </c>
      <c r="G15" s="9">
        <v>117.425</v>
      </c>
      <c r="H15" s="9">
        <v>19.431000000000001</v>
      </c>
      <c r="I15" s="9">
        <f>1000/D15*A15/1024/C15</f>
        <v>2.7729251587499655</v>
      </c>
      <c r="J15" s="12">
        <f>1000/G15*A15/C15</f>
        <v>387.57599413337118</v>
      </c>
      <c r="K15" s="3">
        <v>9</v>
      </c>
      <c r="L15" s="3">
        <v>9</v>
      </c>
      <c r="M15" s="3">
        <v>1.006</v>
      </c>
      <c r="N15" s="3">
        <f>C15*2+4</f>
        <v>94</v>
      </c>
      <c r="O15" s="3">
        <f>CEILING(N15/8,2)+1</f>
        <v>13</v>
      </c>
      <c r="P15" s="3">
        <v>4096</v>
      </c>
      <c r="Q15" s="4" t="s">
        <v>26</v>
      </c>
      <c r="R15" s="4" t="s">
        <v>27</v>
      </c>
      <c r="S15" s="3">
        <v>2</v>
      </c>
      <c r="T15" s="9"/>
    </row>
    <row r="16" spans="1:20" x14ac:dyDescent="0.3">
      <c r="A16" s="3">
        <v>2048</v>
      </c>
      <c r="B16" s="3">
        <v>16</v>
      </c>
      <c r="C16" s="3">
        <v>52</v>
      </c>
      <c r="D16" s="9">
        <v>18.296500000000002</v>
      </c>
      <c r="E16" s="9">
        <v>22.396100000000001</v>
      </c>
      <c r="F16" s="9">
        <v>96.835800000000006</v>
      </c>
      <c r="G16" s="9">
        <v>97.005700000000004</v>
      </c>
      <c r="H16" s="9">
        <v>22.4694</v>
      </c>
      <c r="I16" s="9">
        <f>1000/D16*A16/1024/C16</f>
        <v>2.1021254590516469</v>
      </c>
      <c r="J16" s="12">
        <f>1000/G16*A16/C16</f>
        <v>406.00310481358707</v>
      </c>
      <c r="K16" s="3">
        <v>10</v>
      </c>
      <c r="L16" s="3">
        <v>9</v>
      </c>
      <c r="M16" s="3">
        <v>1.006</v>
      </c>
      <c r="N16" s="3">
        <f>C16*2+4</f>
        <v>108</v>
      </c>
      <c r="O16" s="3">
        <f>CEILING(N16/8,2)+1</f>
        <v>15</v>
      </c>
      <c r="P16" s="3">
        <v>4096</v>
      </c>
      <c r="Q16" s="4" t="s">
        <v>28</v>
      </c>
      <c r="R16" s="4" t="s">
        <v>29</v>
      </c>
      <c r="S16" s="3">
        <v>2</v>
      </c>
      <c r="T16" s="9"/>
    </row>
    <row r="17" spans="1:20" x14ac:dyDescent="0.3">
      <c r="A17" s="3">
        <v>4096</v>
      </c>
      <c r="B17" s="3">
        <v>1</v>
      </c>
      <c r="C17" s="3">
        <v>42</v>
      </c>
      <c r="D17" s="9">
        <v>31.487400000000001</v>
      </c>
      <c r="E17" s="9">
        <v>38.2575</v>
      </c>
      <c r="F17" s="9">
        <v>1309.48</v>
      </c>
      <c r="G17" s="11">
        <v>1380.48</v>
      </c>
      <c r="H17" s="9">
        <v>42.185200000000002</v>
      </c>
      <c r="I17" s="9">
        <f>1000/D17*A17/1024/C17</f>
        <v>3.0246414514407425</v>
      </c>
      <c r="J17" s="12">
        <f>1000/G17*A17/C17</f>
        <v>70.644855067664523</v>
      </c>
      <c r="K17" s="3">
        <v>17</v>
      </c>
      <c r="L17" s="3">
        <v>9</v>
      </c>
      <c r="M17" s="3">
        <v>1.006</v>
      </c>
      <c r="N17" s="3">
        <f>C17*2+4</f>
        <v>88</v>
      </c>
      <c r="O17" s="3">
        <f>CEILING(N17/8,2)+1</f>
        <v>13</v>
      </c>
      <c r="P17" s="3">
        <v>8192</v>
      </c>
      <c r="Q17" s="4" t="s">
        <v>17</v>
      </c>
      <c r="R17" s="4" t="s">
        <v>43</v>
      </c>
      <c r="S17" s="3">
        <v>2</v>
      </c>
      <c r="T17" s="9"/>
    </row>
    <row r="18" spans="1:20" x14ac:dyDescent="0.3">
      <c r="A18" s="3">
        <v>8192</v>
      </c>
      <c r="B18" s="3">
        <v>1</v>
      </c>
      <c r="C18" s="3">
        <v>43</v>
      </c>
      <c r="D18" s="9">
        <v>69.907499999999999</v>
      </c>
      <c r="E18" s="9">
        <v>85.390100000000004</v>
      </c>
      <c r="F18" s="9">
        <v>3219.12</v>
      </c>
      <c r="G18" s="9">
        <v>3668.3</v>
      </c>
      <c r="H18" s="9">
        <v>104.7</v>
      </c>
      <c r="I18" s="9">
        <f>1000/D18*A18/1024/C18</f>
        <v>2.6613240586189892</v>
      </c>
      <c r="J18" s="12">
        <f>1000/G18*A18/C18</f>
        <v>51.934582206192722</v>
      </c>
      <c r="K18" s="3">
        <v>20</v>
      </c>
      <c r="L18" s="3">
        <v>9</v>
      </c>
      <c r="M18" s="3">
        <v>1.006</v>
      </c>
      <c r="N18" s="3">
        <f>C18*2+4</f>
        <v>90</v>
      </c>
      <c r="O18" s="3">
        <f>CEILING(N18/8,2)+1</f>
        <v>13</v>
      </c>
      <c r="P18" s="3">
        <v>16384</v>
      </c>
      <c r="Q18" s="4" t="s">
        <v>41</v>
      </c>
      <c r="R18" s="4" t="s">
        <v>42</v>
      </c>
      <c r="S18" s="3">
        <v>2</v>
      </c>
      <c r="T18" s="9"/>
    </row>
    <row r="19" spans="1:20" x14ac:dyDescent="0.3">
      <c r="A19" s="3">
        <v>16384</v>
      </c>
      <c r="B19" s="3">
        <v>1</v>
      </c>
      <c r="C19" s="3">
        <v>45</v>
      </c>
      <c r="D19" s="9">
        <v>154.124</v>
      </c>
      <c r="E19" s="9">
        <v>192.245</v>
      </c>
      <c r="F19" s="9">
        <v>8277.66</v>
      </c>
      <c r="G19" s="9">
        <v>8790.9500000000007</v>
      </c>
      <c r="H19" s="9">
        <v>237.32</v>
      </c>
      <c r="I19" s="9">
        <f>1000/D19*A19/1024/C19</f>
        <v>2.3069447688585525</v>
      </c>
      <c r="J19" s="12">
        <f>1000/G19*A19/C19</f>
        <v>41.416330304334444</v>
      </c>
      <c r="K19" s="3">
        <v>23</v>
      </c>
      <c r="L19" s="3">
        <v>9</v>
      </c>
      <c r="M19" s="3">
        <v>1.006</v>
      </c>
      <c r="N19" s="3">
        <f>C19*2+4</f>
        <v>94</v>
      </c>
      <c r="O19" s="3">
        <f>CEILING(N19/8,2)+1</f>
        <v>13</v>
      </c>
      <c r="P19" s="3">
        <v>32768</v>
      </c>
      <c r="Q19" s="4" t="s">
        <v>51</v>
      </c>
      <c r="R19" s="4" t="s">
        <v>52</v>
      </c>
      <c r="S19" s="3">
        <v>2</v>
      </c>
      <c r="T19" s="9"/>
    </row>
    <row r="20" spans="1:20" x14ac:dyDescent="0.3">
      <c r="A20" s="3">
        <v>32768</v>
      </c>
      <c r="B20" s="3">
        <v>1</v>
      </c>
      <c r="C20" s="3">
        <v>46</v>
      </c>
      <c r="D20" s="9"/>
      <c r="E20" s="9"/>
      <c r="F20" s="9"/>
      <c r="G20" s="9"/>
      <c r="H20" s="9"/>
      <c r="I20" s="9"/>
      <c r="J20" s="9"/>
      <c r="K20" s="3">
        <v>26</v>
      </c>
      <c r="L20" s="3">
        <v>9</v>
      </c>
      <c r="M20" s="3">
        <v>1.006</v>
      </c>
      <c r="N20" s="3">
        <f>C20*2+4</f>
        <v>96</v>
      </c>
      <c r="O20" s="3">
        <f>CEILING(N20/8,2)+1</f>
        <v>13</v>
      </c>
      <c r="P20" s="3">
        <v>65536</v>
      </c>
      <c r="Q20" s="4" t="s">
        <v>57</v>
      </c>
      <c r="R20" s="4" t="s">
        <v>58</v>
      </c>
      <c r="S20" s="3">
        <v>2</v>
      </c>
      <c r="T20" s="9"/>
    </row>
    <row r="21" spans="1:20" x14ac:dyDescent="0.3">
      <c r="A21" s="3">
        <v>2048</v>
      </c>
      <c r="B21" s="3">
        <v>1</v>
      </c>
      <c r="C21" s="3">
        <v>50</v>
      </c>
      <c r="D21" s="9">
        <v>17.770900000000001</v>
      </c>
      <c r="E21" s="9">
        <v>21.859100000000002</v>
      </c>
      <c r="F21" s="9">
        <v>866.70699999999999</v>
      </c>
      <c r="G21" s="9">
        <v>883.96699999999998</v>
      </c>
      <c r="H21" s="9">
        <v>22.873000000000001</v>
      </c>
      <c r="I21" s="9">
        <f>1000/D21*A21/1024/C21</f>
        <v>2.2508708056429332</v>
      </c>
      <c r="J21" s="12">
        <f>1000/F21*A21/C21</f>
        <v>47.259339084604143</v>
      </c>
      <c r="K21" s="3">
        <v>6</v>
      </c>
      <c r="L21" s="3">
        <v>9</v>
      </c>
      <c r="M21" s="3">
        <v>1.006</v>
      </c>
      <c r="N21" s="3">
        <f>C21*2+4</f>
        <v>104</v>
      </c>
      <c r="O21" s="3">
        <f>CEILING(N21/8,2)+1</f>
        <v>15</v>
      </c>
      <c r="P21" s="3">
        <v>4096</v>
      </c>
      <c r="Q21" s="4" t="s">
        <v>21</v>
      </c>
      <c r="R21" s="4" t="s">
        <v>22</v>
      </c>
      <c r="S21" s="3">
        <v>3</v>
      </c>
      <c r="T21" s="9">
        <v>900.46600000000001</v>
      </c>
    </row>
    <row r="22" spans="1:20" x14ac:dyDescent="0.3">
      <c r="A22" s="3">
        <v>2048</v>
      </c>
      <c r="B22" s="3">
        <v>2</v>
      </c>
      <c r="C22" s="3">
        <v>51</v>
      </c>
      <c r="D22" s="9">
        <v>18.230599999999999</v>
      </c>
      <c r="E22" s="9">
        <v>22.3704</v>
      </c>
      <c r="F22" s="9">
        <v>480.89499999999998</v>
      </c>
      <c r="G22" s="9">
        <v>485.82799999999997</v>
      </c>
      <c r="H22" s="9">
        <v>22.862500000000001</v>
      </c>
      <c r="I22" s="9">
        <f>1000/D22*A22/1024/C22</f>
        <v>2.1510913669604843</v>
      </c>
      <c r="J22" s="12">
        <f>1000/F22*A22/C22</f>
        <v>83.504429750981075</v>
      </c>
      <c r="K22" s="3">
        <v>11</v>
      </c>
      <c r="L22" s="3">
        <v>9</v>
      </c>
      <c r="M22" s="3">
        <v>1.006</v>
      </c>
      <c r="N22" s="3">
        <f>C22*2+4</f>
        <v>106</v>
      </c>
      <c r="O22" s="3">
        <f>CEILING(N22/8,2)+1</f>
        <v>15</v>
      </c>
      <c r="P22" s="3">
        <v>4096</v>
      </c>
      <c r="Q22" s="4" t="s">
        <v>30</v>
      </c>
      <c r="R22" s="4" t="s">
        <v>31</v>
      </c>
      <c r="S22" s="3">
        <v>3</v>
      </c>
      <c r="T22" s="9">
        <v>491.35599999999999</v>
      </c>
    </row>
    <row r="23" spans="1:20" x14ac:dyDescent="0.3">
      <c r="A23" s="3">
        <v>2048</v>
      </c>
      <c r="B23" s="3">
        <v>4</v>
      </c>
      <c r="C23" s="3">
        <v>52</v>
      </c>
      <c r="D23" s="9">
        <v>18.258700000000001</v>
      </c>
      <c r="E23" s="9">
        <v>22.323799999999999</v>
      </c>
      <c r="F23" s="9">
        <v>265.07499999999999</v>
      </c>
      <c r="G23" s="9">
        <v>265.82799999999997</v>
      </c>
      <c r="H23" s="9">
        <v>22.4998</v>
      </c>
      <c r="I23" s="9">
        <f>1000/D23*A23/1024/C23</f>
        <v>2.1064773758010409</v>
      </c>
      <c r="J23" s="12">
        <f>1000/F23*A23/C23</f>
        <v>148.5791394307852</v>
      </c>
      <c r="K23" s="3">
        <v>12</v>
      </c>
      <c r="L23" s="3">
        <v>9</v>
      </c>
      <c r="M23" s="3">
        <v>1.006</v>
      </c>
      <c r="N23" s="3">
        <f>C23*2+4</f>
        <v>108</v>
      </c>
      <c r="O23" s="3">
        <f>CEILING(N23/8,2)+1</f>
        <v>15</v>
      </c>
      <c r="P23" s="3">
        <v>4096</v>
      </c>
      <c r="Q23" s="4" t="s">
        <v>28</v>
      </c>
      <c r="R23" s="4" t="s">
        <v>29</v>
      </c>
      <c r="S23" s="3">
        <v>3</v>
      </c>
      <c r="T23" s="9">
        <v>266.52199999999999</v>
      </c>
    </row>
    <row r="24" spans="1:20" x14ac:dyDescent="0.3">
      <c r="A24" s="3">
        <v>2048</v>
      </c>
      <c r="B24" s="3">
        <v>8</v>
      </c>
      <c r="C24" s="3">
        <v>55</v>
      </c>
      <c r="D24" s="9">
        <v>19.1248</v>
      </c>
      <c r="E24" s="9">
        <v>23.406700000000001</v>
      </c>
      <c r="F24" s="9">
        <v>162.31700000000001</v>
      </c>
      <c r="G24" s="9">
        <v>162.327</v>
      </c>
      <c r="H24" s="9">
        <v>23.4971</v>
      </c>
      <c r="I24" s="9">
        <f>1000/D24*A24/1024/C24</f>
        <v>1.9013864910292584</v>
      </c>
      <c r="J24" s="12">
        <f>1000/F24*A24/C24</f>
        <v>229.40519869368973</v>
      </c>
      <c r="K24" s="3">
        <v>13</v>
      </c>
      <c r="L24" s="3">
        <v>9</v>
      </c>
      <c r="M24" s="3">
        <v>1.006</v>
      </c>
      <c r="N24" s="3">
        <f>C24*2+4</f>
        <v>114</v>
      </c>
      <c r="O24" s="3">
        <f>CEILING(N24/8,2)+1</f>
        <v>17</v>
      </c>
      <c r="P24" s="3">
        <v>4096</v>
      </c>
      <c r="Q24" s="4" t="s">
        <v>32</v>
      </c>
      <c r="R24" s="4" t="s">
        <v>33</v>
      </c>
      <c r="S24" s="3">
        <v>3</v>
      </c>
      <c r="T24" s="9">
        <v>162.51300000000001</v>
      </c>
    </row>
    <row r="25" spans="1:20" x14ac:dyDescent="0.3">
      <c r="A25" s="3">
        <v>2048</v>
      </c>
      <c r="B25" s="3">
        <v>16</v>
      </c>
      <c r="C25" s="3">
        <v>62</v>
      </c>
      <c r="D25" s="9">
        <v>22.452999999999999</v>
      </c>
      <c r="E25" s="9">
        <v>28.0443</v>
      </c>
      <c r="F25" s="9">
        <v>121.657</v>
      </c>
      <c r="G25" s="9">
        <v>121.745</v>
      </c>
      <c r="H25" s="9">
        <v>28.1234</v>
      </c>
      <c r="I25" s="9">
        <f>1000/D25*A25/1024/C25</f>
        <v>1.4366928479993333</v>
      </c>
      <c r="J25" s="12">
        <f>1000/F25*A25/C25</f>
        <v>271.51958427806153</v>
      </c>
      <c r="K25" s="3">
        <v>14</v>
      </c>
      <c r="L25" s="3">
        <v>9</v>
      </c>
      <c r="M25" s="3">
        <v>1.006</v>
      </c>
      <c r="N25" s="3">
        <f>C25*2+4</f>
        <v>128</v>
      </c>
      <c r="O25" s="3">
        <f>CEILING(N25/8,2)+1</f>
        <v>17</v>
      </c>
      <c r="P25" s="3">
        <v>4096</v>
      </c>
      <c r="Q25" s="4" t="s">
        <v>34</v>
      </c>
      <c r="R25" s="4" t="s">
        <v>35</v>
      </c>
      <c r="S25" s="3">
        <v>3</v>
      </c>
      <c r="T25" s="9">
        <v>122.06100000000001</v>
      </c>
    </row>
    <row r="26" spans="1:20" x14ac:dyDescent="0.3">
      <c r="A26" s="3">
        <v>4096</v>
      </c>
      <c r="B26" s="3">
        <v>1</v>
      </c>
      <c r="C26" s="3">
        <v>52</v>
      </c>
      <c r="D26" s="9">
        <v>38.522500000000001</v>
      </c>
      <c r="E26" s="9">
        <v>47.6402</v>
      </c>
      <c r="F26" s="9">
        <v>2040.33</v>
      </c>
      <c r="G26" s="9">
        <v>2198.75</v>
      </c>
      <c r="H26" s="9">
        <v>55.698500000000003</v>
      </c>
      <c r="I26" s="9">
        <f>1000/D26*A26/1024/C26</f>
        <v>1.9968350164988493</v>
      </c>
      <c r="J26" s="12">
        <f>1000/F26*A26/C26</f>
        <v>38.606122916013966</v>
      </c>
      <c r="K26" s="3">
        <v>18</v>
      </c>
      <c r="L26" s="3">
        <v>9</v>
      </c>
      <c r="M26" s="3">
        <v>1.006</v>
      </c>
      <c r="N26" s="3">
        <f>C26*2+4</f>
        <v>108</v>
      </c>
      <c r="O26" s="3">
        <f>CEILING(N26/8,2)+1</f>
        <v>15</v>
      </c>
      <c r="P26" s="3">
        <v>8192</v>
      </c>
      <c r="Q26" s="4" t="s">
        <v>28</v>
      </c>
      <c r="R26" s="4" t="s">
        <v>44</v>
      </c>
      <c r="S26" s="3">
        <v>3</v>
      </c>
      <c r="T26" s="9">
        <v>2320.85</v>
      </c>
    </row>
    <row r="27" spans="1:20" x14ac:dyDescent="0.3">
      <c r="A27" s="3">
        <v>8192</v>
      </c>
      <c r="B27" s="3">
        <v>1</v>
      </c>
      <c r="C27" s="3">
        <v>54</v>
      </c>
      <c r="D27" s="9">
        <v>86.887100000000004</v>
      </c>
      <c r="E27" s="9">
        <v>108.13800000000001</v>
      </c>
      <c r="F27" s="9">
        <v>5200.22</v>
      </c>
      <c r="G27" s="9">
        <v>5616.83</v>
      </c>
      <c r="H27" s="9">
        <v>126.07</v>
      </c>
      <c r="I27" s="9">
        <f>1000/D27*A27/1024/C27</f>
        <v>1.7050649423003892</v>
      </c>
      <c r="J27" s="12">
        <f>1000/F27*A27/C27</f>
        <v>29.172554950310502</v>
      </c>
      <c r="K27" s="3">
        <v>21</v>
      </c>
      <c r="L27" s="3">
        <v>9</v>
      </c>
      <c r="M27" s="3">
        <v>1.006</v>
      </c>
      <c r="N27" s="3">
        <f>C27*2+4</f>
        <v>112</v>
      </c>
      <c r="O27" s="3">
        <f>CEILING(N27/8,2)+1</f>
        <v>15</v>
      </c>
      <c r="P27" s="3">
        <v>16384</v>
      </c>
      <c r="Q27" s="4" t="s">
        <v>47</v>
      </c>
      <c r="R27" s="4" t="s">
        <v>48</v>
      </c>
      <c r="S27" s="3">
        <v>3</v>
      </c>
      <c r="T27" s="9">
        <v>5611.07</v>
      </c>
    </row>
    <row r="28" spans="1:20" x14ac:dyDescent="0.3">
      <c r="A28" s="3">
        <v>16384</v>
      </c>
      <c r="B28" s="3">
        <v>1</v>
      </c>
      <c r="C28" s="3">
        <v>56</v>
      </c>
      <c r="D28" s="9">
        <v>192.38900000000001</v>
      </c>
      <c r="E28" s="9">
        <v>238.58699999999999</v>
      </c>
      <c r="F28" s="9">
        <v>12351.3</v>
      </c>
      <c r="G28" s="9">
        <v>12484.7</v>
      </c>
      <c r="H28" s="9">
        <v>266.09199999999998</v>
      </c>
      <c r="I28" s="9">
        <f>1000/D28*A28/1024/C28</f>
        <v>1.4850863911880912</v>
      </c>
      <c r="J28" s="12">
        <f>1000/F28*A28/C28</f>
        <v>23.687500795173673</v>
      </c>
      <c r="K28" s="3">
        <v>24</v>
      </c>
      <c r="L28" s="3">
        <v>9</v>
      </c>
      <c r="M28" s="3">
        <v>1.006</v>
      </c>
      <c r="N28" s="3">
        <f>C28*2+4</f>
        <v>116</v>
      </c>
      <c r="O28" s="3">
        <f>CEILING(N28/8,2)+1</f>
        <v>17</v>
      </c>
      <c r="P28" s="3">
        <v>32768</v>
      </c>
      <c r="Q28" s="4" t="s">
        <v>53</v>
      </c>
      <c r="R28" s="4" t="s">
        <v>54</v>
      </c>
      <c r="S28" s="3">
        <v>3</v>
      </c>
      <c r="T28" s="9">
        <v>12467.2</v>
      </c>
    </row>
    <row r="29" spans="1:20" x14ac:dyDescent="0.3">
      <c r="A29" s="3">
        <v>32768</v>
      </c>
      <c r="B29" s="3">
        <v>1</v>
      </c>
      <c r="C29" s="3">
        <v>58</v>
      </c>
      <c r="D29" s="9"/>
      <c r="E29" s="9"/>
      <c r="F29" s="9"/>
      <c r="G29" s="9"/>
      <c r="H29" s="9"/>
      <c r="I29" s="9"/>
      <c r="J29" s="9"/>
      <c r="K29" s="3">
        <v>27</v>
      </c>
      <c r="L29" s="3">
        <v>9</v>
      </c>
      <c r="M29" s="3">
        <v>1.006</v>
      </c>
      <c r="N29" s="3">
        <f>C29*2+4</f>
        <v>120</v>
      </c>
      <c r="O29" s="3">
        <f>CEILING(N29/8,2)+1</f>
        <v>17</v>
      </c>
      <c r="P29" s="3">
        <v>65536</v>
      </c>
      <c r="Q29" s="4" t="s">
        <v>59</v>
      </c>
      <c r="R29" s="4" t="s">
        <v>60</v>
      </c>
      <c r="S29" s="3">
        <v>3</v>
      </c>
      <c r="T29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C31" sqref="C31"/>
    </sheetView>
  </sheetViews>
  <sheetFormatPr defaultRowHeight="14.4" x14ac:dyDescent="0.3"/>
  <cols>
    <col min="1" max="1" width="11.88671875" customWidth="1"/>
    <col min="10" max="10" width="11.33203125" customWidth="1"/>
    <col min="18" max="18" width="14.33203125" customWidth="1"/>
    <col min="19" max="19" width="15.5546875" customWidth="1"/>
  </cols>
  <sheetData>
    <row r="1" spans="1:20" ht="43.2" x14ac:dyDescent="0.3">
      <c r="A1" s="5" t="s">
        <v>3</v>
      </c>
      <c r="B1" s="5" t="s">
        <v>5</v>
      </c>
      <c r="C1" s="5" t="s">
        <v>4</v>
      </c>
      <c r="D1" s="8" t="s">
        <v>62</v>
      </c>
      <c r="E1" s="8" t="s">
        <v>63</v>
      </c>
      <c r="F1" s="8" t="s">
        <v>64</v>
      </c>
      <c r="G1" s="8" t="s">
        <v>65</v>
      </c>
      <c r="H1" s="8" t="s">
        <v>66</v>
      </c>
      <c r="I1" s="8" t="s">
        <v>63</v>
      </c>
      <c r="J1" s="8" t="s">
        <v>67</v>
      </c>
      <c r="K1" s="8" t="s">
        <v>68</v>
      </c>
      <c r="L1" s="5" t="s">
        <v>12</v>
      </c>
      <c r="M1" s="5" t="s">
        <v>7</v>
      </c>
      <c r="N1" s="5" t="s">
        <v>8</v>
      </c>
      <c r="O1" s="5" t="s">
        <v>36</v>
      </c>
      <c r="P1" s="5" t="s">
        <v>37</v>
      </c>
      <c r="Q1" s="5" t="s">
        <v>2</v>
      </c>
      <c r="R1" s="6" t="s">
        <v>0</v>
      </c>
      <c r="S1" s="6" t="s">
        <v>1</v>
      </c>
      <c r="T1" s="5" t="s">
        <v>6</v>
      </c>
    </row>
    <row r="2" spans="1:20" x14ac:dyDescent="0.3">
      <c r="A2" s="3">
        <v>1024</v>
      </c>
      <c r="B2" s="3">
        <v>1</v>
      </c>
      <c r="C2" s="3">
        <v>29</v>
      </c>
      <c r="D2" s="9">
        <v>5.27407</v>
      </c>
      <c r="E2" s="9">
        <v>6.2316799999999999</v>
      </c>
      <c r="F2" s="9">
        <v>139.19499999999999</v>
      </c>
      <c r="G2" s="9"/>
      <c r="H2" s="9"/>
      <c r="I2" s="9">
        <v>6.1786700000000003</v>
      </c>
      <c r="J2" s="9">
        <f>1000/D2*A2/1024/C2</f>
        <v>6.5381685530699549</v>
      </c>
      <c r="K2" s="12">
        <f>1000/F2*A2/C2</f>
        <v>253.67538221621615</v>
      </c>
      <c r="L2" s="3">
        <v>0</v>
      </c>
      <c r="M2" s="3">
        <v>9</v>
      </c>
      <c r="N2" s="3">
        <v>1.006</v>
      </c>
      <c r="O2" s="3">
        <f>C2*2+4</f>
        <v>62</v>
      </c>
      <c r="P2" s="3">
        <f>CEILING(O2/8,2)+1</f>
        <v>9</v>
      </c>
      <c r="Q2" s="3">
        <f>A2*2</f>
        <v>2048</v>
      </c>
      <c r="R2" s="4" t="s">
        <v>13</v>
      </c>
      <c r="S2" s="4" t="s">
        <v>14</v>
      </c>
      <c r="T2" s="3">
        <v>1</v>
      </c>
    </row>
    <row r="3" spans="1:20" x14ac:dyDescent="0.3">
      <c r="A3" s="3">
        <v>1024</v>
      </c>
      <c r="B3" s="3">
        <v>2</v>
      </c>
      <c r="C3" s="3">
        <v>30</v>
      </c>
      <c r="D3" s="9">
        <v>5.3599399999999999</v>
      </c>
      <c r="E3" s="9">
        <v>6.3649500000000003</v>
      </c>
      <c r="F3" s="9">
        <v>81.332999999999998</v>
      </c>
      <c r="G3" s="9"/>
      <c r="H3" s="9"/>
      <c r="I3" s="9">
        <v>6.3084199999999999</v>
      </c>
      <c r="J3" s="9">
        <f>1000/D3*A3/1024/C3</f>
        <v>6.2189750880295929</v>
      </c>
      <c r="K3" s="12">
        <f>1000/F3*A3/C3</f>
        <v>419.67385112234064</v>
      </c>
      <c r="L3" s="3">
        <v>1</v>
      </c>
      <c r="M3" s="3">
        <v>9</v>
      </c>
      <c r="N3" s="3">
        <v>1.006</v>
      </c>
      <c r="O3" s="3">
        <f>C3*2+4</f>
        <v>64</v>
      </c>
      <c r="P3" s="3">
        <f>CEILING(O3/8,2)+1</f>
        <v>9</v>
      </c>
      <c r="Q3" s="3">
        <f>A3*2</f>
        <v>2048</v>
      </c>
      <c r="R3" s="4" t="s">
        <v>9</v>
      </c>
      <c r="S3" s="4" t="s">
        <v>10</v>
      </c>
      <c r="T3" s="3">
        <v>1</v>
      </c>
    </row>
    <row r="4" spans="1:20" x14ac:dyDescent="0.3">
      <c r="A4" s="3">
        <v>1024</v>
      </c>
      <c r="B4" s="3">
        <v>4</v>
      </c>
      <c r="C4" s="3">
        <v>31</v>
      </c>
      <c r="D4" s="9">
        <v>5.4424799999999998</v>
      </c>
      <c r="E4" s="9">
        <v>6.4511700000000003</v>
      </c>
      <c r="F4" s="9">
        <v>48.346699999999998</v>
      </c>
      <c r="G4" s="9"/>
      <c r="H4" s="9"/>
      <c r="I4" s="9">
        <v>6.3809100000000001</v>
      </c>
      <c r="J4" s="9">
        <f>1000/D4*A4/1024/C4</f>
        <v>5.9270892159693807</v>
      </c>
      <c r="K4" s="12">
        <f>1000/F4*A4/C4</f>
        <v>683.23707852896121</v>
      </c>
      <c r="L4" s="3">
        <v>2</v>
      </c>
      <c r="M4" s="3">
        <v>9</v>
      </c>
      <c r="N4" s="3">
        <v>1.006</v>
      </c>
      <c r="O4" s="3">
        <f>C4*2+4</f>
        <v>66</v>
      </c>
      <c r="P4" s="3">
        <f>CEILING(O4/8,2)+1</f>
        <v>11</v>
      </c>
      <c r="Q4" s="3">
        <f>A4*2</f>
        <v>2048</v>
      </c>
      <c r="R4" s="4" t="s">
        <v>11</v>
      </c>
      <c r="S4" s="4" t="s">
        <v>61</v>
      </c>
      <c r="T4" s="3">
        <v>1</v>
      </c>
    </row>
    <row r="5" spans="1:20" x14ac:dyDescent="0.3">
      <c r="A5" s="3">
        <v>1024</v>
      </c>
      <c r="B5" s="3">
        <v>8</v>
      </c>
      <c r="C5" s="3">
        <v>34</v>
      </c>
      <c r="D5" s="9">
        <v>5.9296100000000003</v>
      </c>
      <c r="E5" s="9">
        <v>7.0595600000000003</v>
      </c>
      <c r="F5" s="9">
        <v>35.527500000000003</v>
      </c>
      <c r="G5" s="9"/>
      <c r="H5" s="9"/>
      <c r="I5" s="9">
        <v>6.9919900000000004</v>
      </c>
      <c r="J5" s="9">
        <f>1000/D5*A5/1024/C5</f>
        <v>4.9601516298512633</v>
      </c>
      <c r="K5" s="12">
        <f>1000/F5*A5/C5</f>
        <v>847.72773369427978</v>
      </c>
      <c r="L5" s="3">
        <v>3</v>
      </c>
      <c r="M5" s="3">
        <v>9</v>
      </c>
      <c r="N5" s="3">
        <v>1.006</v>
      </c>
      <c r="O5" s="3">
        <f>C5*2+4</f>
        <v>72</v>
      </c>
      <c r="P5" s="3">
        <f>CEILING(O5/8,2)+1</f>
        <v>11</v>
      </c>
      <c r="Q5" s="3">
        <f>A5*2</f>
        <v>2048</v>
      </c>
      <c r="R5" s="4" t="s">
        <v>15</v>
      </c>
      <c r="S5" s="4" t="s">
        <v>16</v>
      </c>
      <c r="T5" s="3">
        <v>1</v>
      </c>
    </row>
    <row r="6" spans="1:20" x14ac:dyDescent="0.3">
      <c r="A6" s="3">
        <v>2048</v>
      </c>
      <c r="B6" s="3">
        <v>16</v>
      </c>
      <c r="C6" s="3">
        <v>42</v>
      </c>
      <c r="D6" s="9">
        <v>14.959099999999999</v>
      </c>
      <c r="E6" s="9">
        <v>18.0791</v>
      </c>
      <c r="F6" s="9">
        <v>62.386499999999998</v>
      </c>
      <c r="G6" s="9"/>
      <c r="H6" s="9"/>
      <c r="I6" s="9">
        <v>17.976600000000001</v>
      </c>
      <c r="J6" s="9">
        <f>1000/D6*A6/1024/C6</f>
        <v>3.1832829260481996</v>
      </c>
      <c r="K6" s="12">
        <f>1000/F6*A6/C6</f>
        <v>781.60987973206954</v>
      </c>
      <c r="L6" s="3">
        <v>4</v>
      </c>
      <c r="M6" s="3">
        <v>9</v>
      </c>
      <c r="N6" s="3">
        <v>1.006</v>
      </c>
      <c r="O6" s="3">
        <f>C6*2+4</f>
        <v>88</v>
      </c>
      <c r="P6" s="3">
        <f>CEILING(O6/8,2)+1</f>
        <v>13</v>
      </c>
      <c r="Q6" s="3">
        <f>A6*2</f>
        <v>4096</v>
      </c>
      <c r="R6" s="4" t="s">
        <v>17</v>
      </c>
      <c r="S6" s="4" t="s">
        <v>18</v>
      </c>
      <c r="T6" s="3">
        <v>1</v>
      </c>
    </row>
    <row r="7" spans="1:20" x14ac:dyDescent="0.3">
      <c r="A7" s="3">
        <v>2048</v>
      </c>
      <c r="B7" s="3">
        <v>1</v>
      </c>
      <c r="C7" s="3">
        <v>30</v>
      </c>
      <c r="D7" s="9">
        <v>11.1751</v>
      </c>
      <c r="E7" s="9">
        <v>13.206200000000001</v>
      </c>
      <c r="F7" s="9">
        <v>311.68299999999999</v>
      </c>
      <c r="G7" s="9"/>
      <c r="H7" s="9"/>
      <c r="I7" s="9">
        <v>13.2286</v>
      </c>
      <c r="J7" s="9">
        <f>1000/D7*A7/1024/C7</f>
        <v>5.9656438570273789</v>
      </c>
      <c r="K7" s="12">
        <f>1000/F7*A7/C7</f>
        <v>219.02595478953512</v>
      </c>
      <c r="L7" s="3">
        <v>15</v>
      </c>
      <c r="M7" s="3">
        <v>9</v>
      </c>
      <c r="N7" s="3">
        <v>1.006</v>
      </c>
      <c r="O7" s="3">
        <f>C7*2+4</f>
        <v>64</v>
      </c>
      <c r="P7" s="3">
        <f>CEILING(O7/8,2)+1</f>
        <v>9</v>
      </c>
      <c r="Q7" s="3">
        <v>4096</v>
      </c>
      <c r="R7" s="4" t="s">
        <v>38</v>
      </c>
      <c r="S7" s="4" t="s">
        <v>39</v>
      </c>
      <c r="T7" s="3">
        <v>1</v>
      </c>
    </row>
    <row r="8" spans="1:20" x14ac:dyDescent="0.3">
      <c r="A8" s="3">
        <v>4096</v>
      </c>
      <c r="B8" s="3">
        <v>1</v>
      </c>
      <c r="C8" s="3">
        <v>31</v>
      </c>
      <c r="D8" s="9">
        <v>24.408100000000001</v>
      </c>
      <c r="E8" s="9">
        <v>28.6631</v>
      </c>
      <c r="F8" s="9">
        <v>720.09900000000005</v>
      </c>
      <c r="G8" s="9"/>
      <c r="H8" s="9"/>
      <c r="I8" s="9">
        <v>28.9788</v>
      </c>
      <c r="J8" s="9">
        <f>1000/D8*A8/1024/C8</f>
        <v>5.2864523688659144</v>
      </c>
      <c r="K8" s="12">
        <f>1000/F8*A8/C8</f>
        <v>183.48731529701402</v>
      </c>
      <c r="L8" s="3">
        <v>16</v>
      </c>
      <c r="M8" s="3">
        <v>9</v>
      </c>
      <c r="N8" s="3">
        <v>1.006</v>
      </c>
      <c r="O8" s="3">
        <f>C8*2+4</f>
        <v>66</v>
      </c>
      <c r="P8" s="3">
        <f>CEILING(O8/8,2)+1</f>
        <v>11</v>
      </c>
      <c r="Q8" s="3">
        <v>8192</v>
      </c>
      <c r="R8" s="4" t="s">
        <v>11</v>
      </c>
      <c r="S8" s="4" t="s">
        <v>40</v>
      </c>
      <c r="T8" s="3">
        <v>1</v>
      </c>
    </row>
    <row r="9" spans="1:20" x14ac:dyDescent="0.3">
      <c r="A9" s="3">
        <v>8192</v>
      </c>
      <c r="B9" s="3">
        <v>1</v>
      </c>
      <c r="C9" s="3">
        <v>32</v>
      </c>
      <c r="D9" s="9">
        <v>51.738300000000002</v>
      </c>
      <c r="E9" s="9">
        <v>61.275199999999998</v>
      </c>
      <c r="F9" s="9">
        <v>1675.99</v>
      </c>
      <c r="G9" s="9"/>
      <c r="H9" s="9"/>
      <c r="I9" s="9">
        <v>67.830600000000004</v>
      </c>
      <c r="J9" s="9">
        <f>1000/D9*A9/1024/C9</f>
        <v>4.8320103289052785</v>
      </c>
      <c r="K9" s="12">
        <f>1000/F9*A9/C9</f>
        <v>152.74554144117806</v>
      </c>
      <c r="L9" s="3">
        <v>19</v>
      </c>
      <c r="M9" s="3">
        <v>9</v>
      </c>
      <c r="N9" s="3">
        <v>1.006</v>
      </c>
      <c r="O9" s="3">
        <f>C9*2+4</f>
        <v>68</v>
      </c>
      <c r="P9" s="3">
        <f>CEILING(O9/8,2)+1</f>
        <v>11</v>
      </c>
      <c r="Q9" s="3">
        <v>16384</v>
      </c>
      <c r="R9" s="4" t="s">
        <v>45</v>
      </c>
      <c r="S9" s="4" t="s">
        <v>46</v>
      </c>
      <c r="T9" s="3">
        <v>1</v>
      </c>
    </row>
    <row r="10" spans="1:20" x14ac:dyDescent="0.3">
      <c r="A10" s="3">
        <v>16384</v>
      </c>
      <c r="B10" s="3">
        <v>1</v>
      </c>
      <c r="C10" s="3">
        <v>33</v>
      </c>
      <c r="D10" s="9">
        <v>115.113</v>
      </c>
      <c r="E10" s="9">
        <v>137.13300000000001</v>
      </c>
      <c r="F10" s="9">
        <v>4421.4799999999996</v>
      </c>
      <c r="G10" s="9"/>
      <c r="H10" s="9"/>
      <c r="I10" s="9">
        <v>177.547</v>
      </c>
      <c r="J10" s="9">
        <f>1000/D10*A10/1024/C10</f>
        <v>4.2119350972391034</v>
      </c>
      <c r="K10" s="12">
        <f>1000/F10*A10/C10</f>
        <v>112.28928966880966</v>
      </c>
      <c r="L10" s="3">
        <v>22</v>
      </c>
      <c r="M10" s="3">
        <v>9</v>
      </c>
      <c r="N10" s="3">
        <v>1.006</v>
      </c>
      <c r="O10" s="3">
        <f>C10*2+4</f>
        <v>70</v>
      </c>
      <c r="P10" s="3">
        <f>CEILING(O10/8,2)+1</f>
        <v>11</v>
      </c>
      <c r="Q10" s="3">
        <v>32768</v>
      </c>
      <c r="R10" s="4" t="s">
        <v>49</v>
      </c>
      <c r="S10" s="4" t="s">
        <v>50</v>
      </c>
      <c r="T10" s="3">
        <v>1</v>
      </c>
    </row>
    <row r="11" spans="1:20" x14ac:dyDescent="0.3">
      <c r="A11" s="3">
        <v>32768</v>
      </c>
      <c r="B11" s="3">
        <v>1</v>
      </c>
      <c r="C11" s="3">
        <v>34</v>
      </c>
      <c r="D11" s="9"/>
      <c r="E11" s="9"/>
      <c r="F11" s="9"/>
      <c r="G11" s="9"/>
      <c r="H11" s="9"/>
      <c r="I11" s="9"/>
      <c r="J11" s="9"/>
      <c r="K11" s="9"/>
      <c r="L11" s="3">
        <v>25</v>
      </c>
      <c r="M11" s="3">
        <v>9</v>
      </c>
      <c r="N11" s="3">
        <v>1.006</v>
      </c>
      <c r="O11" s="3">
        <f>C11*2+4</f>
        <v>72</v>
      </c>
      <c r="P11" s="3">
        <f>CEILING(O11/8,2)+1</f>
        <v>11</v>
      </c>
      <c r="Q11" s="3">
        <v>65536</v>
      </c>
      <c r="R11" s="4" t="s">
        <v>55</v>
      </c>
      <c r="S11" s="4" t="s">
        <v>56</v>
      </c>
      <c r="T11" s="3">
        <v>1</v>
      </c>
    </row>
    <row r="12" spans="1:20" x14ac:dyDescent="0.3">
      <c r="A12" s="3">
        <v>2048</v>
      </c>
      <c r="B12" s="3">
        <v>1</v>
      </c>
      <c r="C12" s="3">
        <v>40</v>
      </c>
      <c r="D12" s="9">
        <v>14.065</v>
      </c>
      <c r="E12" s="9">
        <v>16.9389</v>
      </c>
      <c r="F12" s="9">
        <v>534.73299999999995</v>
      </c>
      <c r="G12" s="9">
        <v>544.68200000000002</v>
      </c>
      <c r="H12" s="9"/>
      <c r="I12" s="9">
        <v>17.2546</v>
      </c>
      <c r="J12" s="9">
        <f>1000/D12*A12/1024/C12</f>
        <v>3.5549235691432637</v>
      </c>
      <c r="K12" s="12">
        <f>1000/G12*A12/C12</f>
        <v>93.999801719168246</v>
      </c>
      <c r="L12" s="3">
        <v>5</v>
      </c>
      <c r="M12" s="3">
        <v>9</v>
      </c>
      <c r="N12" s="3">
        <v>1.006</v>
      </c>
      <c r="O12" s="3">
        <f>C12*2+4</f>
        <v>84</v>
      </c>
      <c r="P12" s="3">
        <f>CEILING(O12/8,2)+1</f>
        <v>13</v>
      </c>
      <c r="Q12" s="3">
        <v>4096</v>
      </c>
      <c r="R12" s="4" t="s">
        <v>19</v>
      </c>
      <c r="S12" s="4" t="s">
        <v>20</v>
      </c>
      <c r="T12" s="3">
        <v>2</v>
      </c>
    </row>
    <row r="13" spans="1:20" x14ac:dyDescent="0.3">
      <c r="A13" s="3">
        <v>2048</v>
      </c>
      <c r="B13" s="3">
        <v>2</v>
      </c>
      <c r="C13" s="3">
        <v>41</v>
      </c>
      <c r="D13" s="9">
        <v>14.760999999999999</v>
      </c>
      <c r="E13" s="9">
        <v>17.750399999999999</v>
      </c>
      <c r="F13" s="9">
        <v>305.053</v>
      </c>
      <c r="G13" s="9">
        <v>306.60899999999998</v>
      </c>
      <c r="H13" s="9"/>
      <c r="I13" s="9">
        <v>17.778199999999998</v>
      </c>
      <c r="J13" s="9">
        <f>1000/D13*A13/1024/C13</f>
        <v>3.3046872030945091</v>
      </c>
      <c r="K13" s="12">
        <f>1000/G13*A13/C13</f>
        <v>162.91504656482726</v>
      </c>
      <c r="L13" s="3">
        <v>7</v>
      </c>
      <c r="M13" s="3">
        <v>9</v>
      </c>
      <c r="N13" s="3">
        <v>1.006</v>
      </c>
      <c r="O13" s="3">
        <f>C13*2+4</f>
        <v>86</v>
      </c>
      <c r="P13" s="3">
        <f>CEILING(O13/8,2)+1</f>
        <v>13</v>
      </c>
      <c r="Q13" s="3">
        <v>4096</v>
      </c>
      <c r="R13" s="4" t="s">
        <v>23</v>
      </c>
      <c r="S13" s="4" t="s">
        <v>24</v>
      </c>
      <c r="T13" s="3">
        <v>2</v>
      </c>
    </row>
    <row r="14" spans="1:20" x14ac:dyDescent="0.3">
      <c r="A14" s="3">
        <v>2048</v>
      </c>
      <c r="B14" s="3">
        <v>4</v>
      </c>
      <c r="C14" s="3">
        <v>42</v>
      </c>
      <c r="D14" s="9">
        <v>14.9717</v>
      </c>
      <c r="E14" s="9">
        <v>18.054200000000002</v>
      </c>
      <c r="F14" s="9">
        <v>181.56100000000001</v>
      </c>
      <c r="G14" s="9">
        <v>181.88200000000001</v>
      </c>
      <c r="H14" s="9"/>
      <c r="I14" s="9">
        <v>18.026700000000002</v>
      </c>
      <c r="J14" s="9">
        <f>1000/D14*A14/1024/C14</f>
        <v>3.1806039139875644</v>
      </c>
      <c r="K14" s="12">
        <f>1000/G14*A14/C14</f>
        <v>268.09637436307474</v>
      </c>
      <c r="L14" s="3">
        <v>8</v>
      </c>
      <c r="M14" s="3">
        <v>9</v>
      </c>
      <c r="N14" s="3">
        <v>1.006</v>
      </c>
      <c r="O14" s="3">
        <f>C14*2+4</f>
        <v>88</v>
      </c>
      <c r="P14" s="3">
        <f>CEILING(O14/8,2)+1</f>
        <v>13</v>
      </c>
      <c r="Q14" s="3">
        <v>4096</v>
      </c>
      <c r="R14" s="4" t="s">
        <v>17</v>
      </c>
      <c r="S14" s="4" t="s">
        <v>25</v>
      </c>
      <c r="T14" s="3">
        <v>2</v>
      </c>
    </row>
    <row r="15" spans="1:20" x14ac:dyDescent="0.3">
      <c r="A15" s="3">
        <v>2048</v>
      </c>
      <c r="B15" s="3">
        <v>8</v>
      </c>
      <c r="C15" s="3">
        <v>45</v>
      </c>
      <c r="D15" s="9">
        <v>16.027999999999999</v>
      </c>
      <c r="E15" s="9">
        <v>19.394200000000001</v>
      </c>
      <c r="F15" s="11">
        <v>117.08</v>
      </c>
      <c r="G15" s="9">
        <v>117.425</v>
      </c>
      <c r="H15" s="9"/>
      <c r="I15" s="9">
        <v>19.431000000000001</v>
      </c>
      <c r="J15" s="9">
        <f>1000/D15*A15/1024/C15</f>
        <v>2.7729251587499655</v>
      </c>
      <c r="K15" s="12">
        <f>1000/G15*A15/C15</f>
        <v>387.57599413337118</v>
      </c>
      <c r="L15" s="3">
        <v>9</v>
      </c>
      <c r="M15" s="3">
        <v>9</v>
      </c>
      <c r="N15" s="3">
        <v>1.006</v>
      </c>
      <c r="O15" s="3">
        <f>C15*2+4</f>
        <v>94</v>
      </c>
      <c r="P15" s="3">
        <f>CEILING(O15/8,2)+1</f>
        <v>13</v>
      </c>
      <c r="Q15" s="3">
        <v>4096</v>
      </c>
      <c r="R15" s="4" t="s">
        <v>26</v>
      </c>
      <c r="S15" s="4" t="s">
        <v>27</v>
      </c>
      <c r="T15" s="3">
        <v>2</v>
      </c>
    </row>
    <row r="16" spans="1:20" x14ac:dyDescent="0.3">
      <c r="A16" s="3">
        <v>2048</v>
      </c>
      <c r="B16" s="3">
        <v>16</v>
      </c>
      <c r="C16" s="3">
        <v>52</v>
      </c>
      <c r="D16" s="9">
        <v>18.296500000000002</v>
      </c>
      <c r="E16" s="9">
        <v>22.396100000000001</v>
      </c>
      <c r="F16" s="9">
        <v>96.835800000000006</v>
      </c>
      <c r="G16" s="9">
        <v>97.005700000000004</v>
      </c>
      <c r="H16" s="9"/>
      <c r="I16" s="9">
        <v>22.4694</v>
      </c>
      <c r="J16" s="9">
        <f>1000/D16*A16/1024/C16</f>
        <v>2.1021254590516469</v>
      </c>
      <c r="K16" s="12">
        <f>1000/G16*A16/C16</f>
        <v>406.00310481358707</v>
      </c>
      <c r="L16" s="3">
        <v>10</v>
      </c>
      <c r="M16" s="3">
        <v>9</v>
      </c>
      <c r="N16" s="3">
        <v>1.006</v>
      </c>
      <c r="O16" s="3">
        <f>C16*2+4</f>
        <v>108</v>
      </c>
      <c r="P16" s="3">
        <f>CEILING(O16/8,2)+1</f>
        <v>15</v>
      </c>
      <c r="Q16" s="3">
        <v>4096</v>
      </c>
      <c r="R16" s="4" t="s">
        <v>28</v>
      </c>
      <c r="S16" s="4" t="s">
        <v>29</v>
      </c>
      <c r="T16" s="3">
        <v>2</v>
      </c>
    </row>
    <row r="17" spans="1:20" x14ac:dyDescent="0.3">
      <c r="A17" s="3">
        <v>4096</v>
      </c>
      <c r="B17" s="3">
        <v>1</v>
      </c>
      <c r="C17" s="3">
        <v>42</v>
      </c>
      <c r="D17" s="9">
        <v>31.487400000000001</v>
      </c>
      <c r="E17" s="9">
        <v>38.2575</v>
      </c>
      <c r="F17" s="9">
        <v>1309.48</v>
      </c>
      <c r="G17" s="11">
        <v>1380.48</v>
      </c>
      <c r="H17" s="9"/>
      <c r="I17" s="9">
        <v>42.185200000000002</v>
      </c>
      <c r="J17" s="9">
        <f>1000/D17*A17/1024/C17</f>
        <v>3.0246414514407425</v>
      </c>
      <c r="K17" s="12">
        <f>1000/G17*A17/C17</f>
        <v>70.644855067664523</v>
      </c>
      <c r="L17" s="3">
        <v>17</v>
      </c>
      <c r="M17" s="3">
        <v>9</v>
      </c>
      <c r="N17" s="3">
        <v>1.006</v>
      </c>
      <c r="O17" s="3">
        <f>C17*2+4</f>
        <v>88</v>
      </c>
      <c r="P17" s="3">
        <f>CEILING(O17/8,2)+1</f>
        <v>13</v>
      </c>
      <c r="Q17" s="3">
        <v>8192</v>
      </c>
      <c r="R17" s="4" t="s">
        <v>17</v>
      </c>
      <c r="S17" s="4" t="s">
        <v>43</v>
      </c>
      <c r="T17" s="3">
        <v>2</v>
      </c>
    </row>
    <row r="18" spans="1:20" x14ac:dyDescent="0.3">
      <c r="A18" s="3">
        <v>8192</v>
      </c>
      <c r="B18" s="3">
        <v>1</v>
      </c>
      <c r="C18" s="3">
        <v>43</v>
      </c>
      <c r="D18" s="9">
        <v>69.907499999999999</v>
      </c>
      <c r="E18" s="9">
        <v>85.390100000000004</v>
      </c>
      <c r="F18" s="9">
        <v>3219.12</v>
      </c>
      <c r="G18" s="9">
        <v>3668.3</v>
      </c>
      <c r="H18" s="9"/>
      <c r="I18" s="9">
        <v>104.7</v>
      </c>
      <c r="J18" s="9">
        <f>1000/D18*A18/1024/C18</f>
        <v>2.6613240586189892</v>
      </c>
      <c r="K18" s="12">
        <f>1000/G18*A18/C18</f>
        <v>51.934582206192722</v>
      </c>
      <c r="L18" s="3">
        <v>20</v>
      </c>
      <c r="M18" s="3">
        <v>9</v>
      </c>
      <c r="N18" s="3">
        <v>1.006</v>
      </c>
      <c r="O18" s="3">
        <f>C18*2+4</f>
        <v>90</v>
      </c>
      <c r="P18" s="3">
        <f>CEILING(O18/8,2)+1</f>
        <v>13</v>
      </c>
      <c r="Q18" s="3">
        <v>16384</v>
      </c>
      <c r="R18" s="4" t="s">
        <v>41</v>
      </c>
      <c r="S18" s="4" t="s">
        <v>42</v>
      </c>
      <c r="T18" s="3">
        <v>2</v>
      </c>
    </row>
    <row r="19" spans="1:20" x14ac:dyDescent="0.3">
      <c r="A19" s="3">
        <v>16384</v>
      </c>
      <c r="B19" s="3">
        <v>1</v>
      </c>
      <c r="C19" s="3">
        <v>45</v>
      </c>
      <c r="D19" s="9">
        <v>154.124</v>
      </c>
      <c r="E19" s="9">
        <v>192.245</v>
      </c>
      <c r="F19" s="9">
        <v>8277.66</v>
      </c>
      <c r="G19" s="9">
        <v>8790.9500000000007</v>
      </c>
      <c r="H19" s="9"/>
      <c r="I19" s="9">
        <v>237.32</v>
      </c>
      <c r="J19" s="9">
        <f>1000/D19*A19/1024/C19</f>
        <v>2.3069447688585525</v>
      </c>
      <c r="K19" s="12">
        <f>1000/G19*A19/C19</f>
        <v>41.416330304334444</v>
      </c>
      <c r="L19" s="3">
        <v>23</v>
      </c>
      <c r="M19" s="3">
        <v>9</v>
      </c>
      <c r="N19" s="3">
        <v>1.006</v>
      </c>
      <c r="O19" s="3">
        <f>C19*2+4</f>
        <v>94</v>
      </c>
      <c r="P19" s="3">
        <f>CEILING(O19/8,2)+1</f>
        <v>13</v>
      </c>
      <c r="Q19" s="3">
        <v>32768</v>
      </c>
      <c r="R19" s="4" t="s">
        <v>51</v>
      </c>
      <c r="S19" s="4" t="s">
        <v>52</v>
      </c>
      <c r="T19" s="3">
        <v>2</v>
      </c>
    </row>
    <row r="20" spans="1:20" x14ac:dyDescent="0.3">
      <c r="A20" s="3">
        <v>32768</v>
      </c>
      <c r="B20" s="3">
        <v>1</v>
      </c>
      <c r="C20" s="3">
        <v>46</v>
      </c>
      <c r="D20" s="9"/>
      <c r="E20" s="9"/>
      <c r="F20" s="9"/>
      <c r="G20" s="9"/>
      <c r="H20" s="9"/>
      <c r="I20" s="9"/>
      <c r="J20" s="9"/>
      <c r="K20" s="9"/>
      <c r="L20" s="3">
        <v>26</v>
      </c>
      <c r="M20" s="3">
        <v>9</v>
      </c>
      <c r="N20" s="3">
        <v>1.006</v>
      </c>
      <c r="O20" s="3">
        <f>C20*2+4</f>
        <v>96</v>
      </c>
      <c r="P20" s="3">
        <f>CEILING(O20/8,2)+1</f>
        <v>13</v>
      </c>
      <c r="Q20" s="3">
        <v>65536</v>
      </c>
      <c r="R20" s="4" t="s">
        <v>57</v>
      </c>
      <c r="S20" s="4" t="s">
        <v>58</v>
      </c>
      <c r="T20" s="3">
        <v>2</v>
      </c>
    </row>
    <row r="21" spans="1:20" x14ac:dyDescent="0.3">
      <c r="A21" s="3">
        <v>2048</v>
      </c>
      <c r="B21" s="3">
        <v>1</v>
      </c>
      <c r="C21" s="3">
        <v>50</v>
      </c>
      <c r="D21" s="9">
        <v>17.770900000000001</v>
      </c>
      <c r="E21" s="9">
        <v>21.859100000000002</v>
      </c>
      <c r="F21" s="9">
        <v>866.70699999999999</v>
      </c>
      <c r="G21" s="9">
        <v>883.96699999999998</v>
      </c>
      <c r="H21" s="9">
        <v>900.46600000000001</v>
      </c>
      <c r="I21" s="9">
        <v>22.873000000000001</v>
      </c>
      <c r="J21" s="9">
        <f>1000/D21*A21/1024/C21</f>
        <v>2.2508708056429332</v>
      </c>
      <c r="K21" s="12">
        <f>1000/H21*A21/C21</f>
        <v>45.487558664069496</v>
      </c>
      <c r="L21" s="3">
        <v>6</v>
      </c>
      <c r="M21" s="3">
        <v>9</v>
      </c>
      <c r="N21" s="3">
        <v>1.006</v>
      </c>
      <c r="O21" s="3">
        <f>C21*2+4</f>
        <v>104</v>
      </c>
      <c r="P21" s="3">
        <f>CEILING(O21/8,2)+1</f>
        <v>15</v>
      </c>
      <c r="Q21" s="3">
        <v>4096</v>
      </c>
      <c r="R21" s="4" t="s">
        <v>21</v>
      </c>
      <c r="S21" s="4" t="s">
        <v>22</v>
      </c>
      <c r="T21" s="3">
        <v>3</v>
      </c>
    </row>
    <row r="22" spans="1:20" x14ac:dyDescent="0.3">
      <c r="A22" s="3">
        <v>2048</v>
      </c>
      <c r="B22" s="3">
        <v>2</v>
      </c>
      <c r="C22" s="3">
        <v>51</v>
      </c>
      <c r="D22" s="9">
        <v>18.230599999999999</v>
      </c>
      <c r="E22" s="9">
        <v>22.3704</v>
      </c>
      <c r="F22" s="9">
        <v>480.89499999999998</v>
      </c>
      <c r="G22" s="9">
        <v>485.82799999999997</v>
      </c>
      <c r="H22" s="9">
        <v>491.35599999999999</v>
      </c>
      <c r="I22" s="9">
        <v>22.862500000000001</v>
      </c>
      <c r="J22" s="9">
        <f>1000/D22*A22/1024/C22</f>
        <v>2.1510913669604843</v>
      </c>
      <c r="K22" s="12">
        <f t="shared" ref="K22:K28" si="0">1000/H22*A22/C22</f>
        <v>81.726615214015993</v>
      </c>
      <c r="L22" s="3">
        <v>11</v>
      </c>
      <c r="M22" s="3">
        <v>9</v>
      </c>
      <c r="N22" s="3">
        <v>1.006</v>
      </c>
      <c r="O22" s="3">
        <f>C22*2+4</f>
        <v>106</v>
      </c>
      <c r="P22" s="3">
        <f>CEILING(O22/8,2)+1</f>
        <v>15</v>
      </c>
      <c r="Q22" s="3">
        <v>4096</v>
      </c>
      <c r="R22" s="4" t="s">
        <v>30</v>
      </c>
      <c r="S22" s="4" t="s">
        <v>31</v>
      </c>
      <c r="T22" s="3">
        <v>3</v>
      </c>
    </row>
    <row r="23" spans="1:20" x14ac:dyDescent="0.3">
      <c r="A23" s="3">
        <v>2048</v>
      </c>
      <c r="B23" s="3">
        <v>4</v>
      </c>
      <c r="C23" s="3">
        <v>52</v>
      </c>
      <c r="D23" s="9">
        <v>18.258700000000001</v>
      </c>
      <c r="E23" s="9">
        <v>22.323799999999999</v>
      </c>
      <c r="F23" s="9">
        <v>265.07499999999999</v>
      </c>
      <c r="G23" s="9">
        <v>265.82799999999997</v>
      </c>
      <c r="H23" s="9">
        <v>266.52199999999999</v>
      </c>
      <c r="I23" s="9">
        <v>22.4998</v>
      </c>
      <c r="J23" s="9">
        <f>1000/D23*A23/1024/C23</f>
        <v>2.1064773758010409</v>
      </c>
      <c r="K23" s="12">
        <f t="shared" si="0"/>
        <v>147.77247425959351</v>
      </c>
      <c r="L23" s="3">
        <v>12</v>
      </c>
      <c r="M23" s="3">
        <v>9</v>
      </c>
      <c r="N23" s="3">
        <v>1.006</v>
      </c>
      <c r="O23" s="3">
        <f>C23*2+4</f>
        <v>108</v>
      </c>
      <c r="P23" s="3">
        <f>CEILING(O23/8,2)+1</f>
        <v>15</v>
      </c>
      <c r="Q23" s="3">
        <v>4096</v>
      </c>
      <c r="R23" s="4" t="s">
        <v>28</v>
      </c>
      <c r="S23" s="4" t="s">
        <v>29</v>
      </c>
      <c r="T23" s="3">
        <v>3</v>
      </c>
    </row>
    <row r="24" spans="1:20" x14ac:dyDescent="0.3">
      <c r="A24" s="3">
        <v>2048</v>
      </c>
      <c r="B24" s="3">
        <v>8</v>
      </c>
      <c r="C24" s="3">
        <v>55</v>
      </c>
      <c r="D24" s="9">
        <v>19.1248</v>
      </c>
      <c r="E24" s="9">
        <v>23.406700000000001</v>
      </c>
      <c r="F24" s="9">
        <v>162.31700000000001</v>
      </c>
      <c r="G24" s="9">
        <v>162.327</v>
      </c>
      <c r="H24" s="9">
        <v>162.51300000000001</v>
      </c>
      <c r="I24" s="9">
        <v>23.4971</v>
      </c>
      <c r="J24" s="9">
        <f>1000/D24*A24/1024/C24</f>
        <v>1.9013864910292584</v>
      </c>
      <c r="K24" s="12">
        <f t="shared" si="0"/>
        <v>229.12852286502394</v>
      </c>
      <c r="L24" s="3">
        <v>13</v>
      </c>
      <c r="M24" s="3">
        <v>9</v>
      </c>
      <c r="N24" s="3">
        <v>1.006</v>
      </c>
      <c r="O24" s="3">
        <f>C24*2+4</f>
        <v>114</v>
      </c>
      <c r="P24" s="3">
        <f>CEILING(O24/8,2)+1</f>
        <v>17</v>
      </c>
      <c r="Q24" s="3">
        <v>4096</v>
      </c>
      <c r="R24" s="4" t="s">
        <v>32</v>
      </c>
      <c r="S24" s="4" t="s">
        <v>33</v>
      </c>
      <c r="T24" s="3">
        <v>3</v>
      </c>
    </row>
    <row r="25" spans="1:20" x14ac:dyDescent="0.3">
      <c r="A25" s="3">
        <v>2048</v>
      </c>
      <c r="B25" s="3">
        <v>16</v>
      </c>
      <c r="C25" s="3">
        <v>62</v>
      </c>
      <c r="D25" s="9">
        <v>22.452999999999999</v>
      </c>
      <c r="E25" s="9">
        <v>28.0443</v>
      </c>
      <c r="F25" s="9">
        <v>121.657</v>
      </c>
      <c r="G25" s="9">
        <v>121.745</v>
      </c>
      <c r="H25" s="9">
        <v>122.06100000000001</v>
      </c>
      <c r="I25" s="9">
        <v>28.1234</v>
      </c>
      <c r="J25" s="9">
        <f>1000/D25*A25/1024/C25</f>
        <v>1.4366928479993333</v>
      </c>
      <c r="K25" s="12">
        <f t="shared" si="0"/>
        <v>270.62090319197881</v>
      </c>
      <c r="L25" s="3">
        <v>14</v>
      </c>
      <c r="M25" s="3">
        <v>9</v>
      </c>
      <c r="N25" s="3">
        <v>1.006</v>
      </c>
      <c r="O25" s="3">
        <f>C25*2+4</f>
        <v>128</v>
      </c>
      <c r="P25" s="3">
        <f>CEILING(O25/8,2)+1</f>
        <v>17</v>
      </c>
      <c r="Q25" s="3">
        <v>4096</v>
      </c>
      <c r="R25" s="4" t="s">
        <v>34</v>
      </c>
      <c r="S25" s="4" t="s">
        <v>35</v>
      </c>
      <c r="T25" s="3">
        <v>3</v>
      </c>
    </row>
    <row r="26" spans="1:20" x14ac:dyDescent="0.3">
      <c r="A26" s="3">
        <v>4096</v>
      </c>
      <c r="B26" s="3">
        <v>1</v>
      </c>
      <c r="C26" s="3">
        <v>52</v>
      </c>
      <c r="D26" s="9">
        <v>38.522500000000001</v>
      </c>
      <c r="E26" s="9">
        <v>47.6402</v>
      </c>
      <c r="F26" s="9">
        <v>2040.33</v>
      </c>
      <c r="G26" s="9">
        <v>2198.75</v>
      </c>
      <c r="H26" s="9">
        <v>2320.85</v>
      </c>
      <c r="I26" s="9">
        <v>55.698500000000003</v>
      </c>
      <c r="J26" s="9">
        <f>1000/D26*A26/1024/C26</f>
        <v>1.9968350164988493</v>
      </c>
      <c r="K26" s="12">
        <f t="shared" si="0"/>
        <v>33.939819794140412</v>
      </c>
      <c r="L26" s="3">
        <v>18</v>
      </c>
      <c r="M26" s="3">
        <v>9</v>
      </c>
      <c r="N26" s="3">
        <v>1.006</v>
      </c>
      <c r="O26" s="3">
        <f>C26*2+4</f>
        <v>108</v>
      </c>
      <c r="P26" s="3">
        <f>CEILING(O26/8,2)+1</f>
        <v>15</v>
      </c>
      <c r="Q26" s="3">
        <v>8192</v>
      </c>
      <c r="R26" s="4" t="s">
        <v>28</v>
      </c>
      <c r="S26" s="4" t="s">
        <v>44</v>
      </c>
      <c r="T26" s="3">
        <v>3</v>
      </c>
    </row>
    <row r="27" spans="1:20" x14ac:dyDescent="0.3">
      <c r="A27" s="3">
        <v>8192</v>
      </c>
      <c r="B27" s="3">
        <v>1</v>
      </c>
      <c r="C27" s="3">
        <v>54</v>
      </c>
      <c r="D27" s="9">
        <v>86.887100000000004</v>
      </c>
      <c r="E27" s="9">
        <v>108.13800000000001</v>
      </c>
      <c r="F27" s="9">
        <v>5200.22</v>
      </c>
      <c r="G27" s="9">
        <v>5616.83</v>
      </c>
      <c r="H27" s="9">
        <v>5611.07</v>
      </c>
      <c r="I27" s="9">
        <v>126.07</v>
      </c>
      <c r="J27" s="9">
        <f>1000/D27*A27/1024/C27</f>
        <v>1.7050649423003892</v>
      </c>
      <c r="K27" s="12">
        <f>1000/G27*A27/C27</f>
        <v>27.008776071859696</v>
      </c>
      <c r="L27" s="3">
        <v>21</v>
      </c>
      <c r="M27" s="3">
        <v>9</v>
      </c>
      <c r="N27" s="3">
        <v>1.006</v>
      </c>
      <c r="O27" s="3">
        <f>C27*2+4</f>
        <v>112</v>
      </c>
      <c r="P27" s="3">
        <f>CEILING(O27/8,2)+1</f>
        <v>15</v>
      </c>
      <c r="Q27" s="3">
        <v>16384</v>
      </c>
      <c r="R27" s="4" t="s">
        <v>47</v>
      </c>
      <c r="S27" s="4" t="s">
        <v>48</v>
      </c>
      <c r="T27" s="3">
        <v>3</v>
      </c>
    </row>
    <row r="28" spans="1:20" x14ac:dyDescent="0.3">
      <c r="A28" s="3">
        <v>16384</v>
      </c>
      <c r="B28" s="3">
        <v>1</v>
      </c>
      <c r="C28" s="3">
        <v>56</v>
      </c>
      <c r="D28" s="9">
        <v>192.38900000000001</v>
      </c>
      <c r="E28" s="9">
        <v>238.58699999999999</v>
      </c>
      <c r="F28" s="9">
        <v>12351.3</v>
      </c>
      <c r="G28" s="9">
        <v>12484.7</v>
      </c>
      <c r="H28" s="9">
        <v>12467.2</v>
      </c>
      <c r="I28" s="9">
        <v>266.09199999999998</v>
      </c>
      <c r="J28" s="9">
        <f>1000/D28*A28/1024/C28</f>
        <v>1.4850863911880912</v>
      </c>
      <c r="K28" s="12">
        <f>1000/G28*A28/C28</f>
        <v>23.434397988852641</v>
      </c>
      <c r="L28" s="3">
        <v>24</v>
      </c>
      <c r="M28" s="3">
        <v>9</v>
      </c>
      <c r="N28" s="3">
        <v>1.006</v>
      </c>
      <c r="O28" s="3">
        <f>C28*2+4</f>
        <v>116</v>
      </c>
      <c r="P28" s="3">
        <f>CEILING(O28/8,2)+1</f>
        <v>17</v>
      </c>
      <c r="Q28" s="3">
        <v>32768</v>
      </c>
      <c r="R28" s="4" t="s">
        <v>53</v>
      </c>
      <c r="S28" s="4" t="s">
        <v>54</v>
      </c>
      <c r="T28" s="3">
        <v>3</v>
      </c>
    </row>
    <row r="29" spans="1:20" x14ac:dyDescent="0.3">
      <c r="A29" s="3">
        <v>32768</v>
      </c>
      <c r="B29" s="3">
        <v>1</v>
      </c>
      <c r="C29" s="3">
        <v>58</v>
      </c>
      <c r="D29" s="9"/>
      <c r="E29" s="9"/>
      <c r="F29" s="9"/>
      <c r="G29" s="9"/>
      <c r="H29" s="9"/>
      <c r="I29" s="9"/>
      <c r="J29" s="9"/>
      <c r="K29" s="9"/>
      <c r="L29" s="3">
        <v>27</v>
      </c>
      <c r="M29" s="3">
        <v>9</v>
      </c>
      <c r="N29" s="3">
        <v>1.006</v>
      </c>
      <c r="O29" s="3">
        <f>C29*2+4</f>
        <v>120</v>
      </c>
      <c r="P29" s="3">
        <f>CEILING(O29/8,2)+1</f>
        <v>17</v>
      </c>
      <c r="Q29" s="3">
        <v>65536</v>
      </c>
      <c r="R29" s="4" t="s">
        <v>59</v>
      </c>
      <c r="S29" s="4" t="s">
        <v>60</v>
      </c>
      <c r="T29" s="3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Tables 4-5</vt:lpstr>
      <vt:lpstr>Table 6-7</vt:lpstr>
      <vt:lpstr>Table 8-9</vt:lpstr>
    </vt:vector>
  </TitlesOfParts>
  <Company>Presidio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Polyakov, Yuriy</dc:creator>
  <cp:lastModifiedBy>Polyakov, Yuriy</cp:lastModifiedBy>
  <dcterms:created xsi:type="dcterms:W3CDTF">2015-07-02T01:10:45Z</dcterms:created>
  <dcterms:modified xsi:type="dcterms:W3CDTF">2015-11-16T01:04:52Z</dcterms:modified>
</cp:coreProperties>
</file>