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wilhelm\Documents\OPTICOMBIEXCEL\"/>
    </mc:Choice>
  </mc:AlternateContent>
  <xr:revisionPtr revIDLastSave="0" documentId="13_ncr:1_{DA6A6F6D-FA19-4B54-A109-0F3080275B70}" xr6:coauthVersionLast="47" xr6:coauthVersionMax="47" xr10:uidLastSave="{00000000-0000-0000-0000-000000000000}"/>
  <bookViews>
    <workbookView xWindow="-108" yWindow="-108" windowWidth="23256" windowHeight="12456" xr2:uid="{193BC4BD-F3FD-4E19-8719-2126B39ACF63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C50" i="1"/>
  <c r="C26" i="1"/>
  <c r="C27" i="1" s="1"/>
  <c r="G50" i="1"/>
  <c r="K38" i="1"/>
  <c r="K39" i="1"/>
  <c r="K50" i="1"/>
  <c r="K51" i="1"/>
  <c r="P50" i="1"/>
  <c r="P51" i="1"/>
  <c r="R38" i="1"/>
  <c r="R39" i="1"/>
  <c r="O26" i="1"/>
  <c r="O27" i="1" s="1"/>
  <c r="N14" i="1"/>
  <c r="M14" i="1"/>
  <c r="P15" i="1"/>
  <c r="N15" i="1"/>
  <c r="O15" i="1"/>
  <c r="Q15" i="1"/>
  <c r="R15" i="1"/>
  <c r="S15" i="1"/>
  <c r="T15" i="1"/>
  <c r="U15" i="1"/>
  <c r="M15" i="1"/>
  <c r="N51" i="1"/>
  <c r="O51" i="1"/>
  <c r="Q51" i="1"/>
  <c r="R51" i="1"/>
  <c r="S51" i="1"/>
  <c r="T51" i="1"/>
  <c r="U51" i="1"/>
  <c r="N50" i="1"/>
  <c r="O50" i="1"/>
  <c r="Q50" i="1"/>
  <c r="R50" i="1"/>
  <c r="S50" i="1"/>
  <c r="T50" i="1"/>
  <c r="U50" i="1"/>
  <c r="N39" i="1"/>
  <c r="O39" i="1"/>
  <c r="P39" i="1"/>
  <c r="Q39" i="1"/>
  <c r="S39" i="1"/>
  <c r="T39" i="1"/>
  <c r="U39" i="1"/>
  <c r="N38" i="1"/>
  <c r="O38" i="1"/>
  <c r="P38" i="1"/>
  <c r="Q38" i="1"/>
  <c r="S38" i="1"/>
  <c r="T38" i="1"/>
  <c r="U38" i="1"/>
  <c r="D51" i="1"/>
  <c r="E51" i="1"/>
  <c r="F51" i="1"/>
  <c r="G51" i="1"/>
  <c r="H51" i="1"/>
  <c r="I51" i="1"/>
  <c r="J51" i="1"/>
  <c r="M51" i="1"/>
  <c r="D50" i="1"/>
  <c r="E50" i="1"/>
  <c r="F50" i="1"/>
  <c r="H50" i="1"/>
  <c r="I50" i="1"/>
  <c r="J50" i="1"/>
  <c r="M50" i="1"/>
  <c r="C51" i="1"/>
  <c r="D39" i="1"/>
  <c r="E39" i="1"/>
  <c r="F39" i="1"/>
  <c r="G39" i="1"/>
  <c r="H39" i="1"/>
  <c r="I39" i="1"/>
  <c r="J39" i="1"/>
  <c r="M39" i="1"/>
  <c r="C39" i="1"/>
  <c r="D38" i="1"/>
  <c r="E38" i="1"/>
  <c r="F38" i="1"/>
  <c r="G38" i="1"/>
  <c r="H38" i="1"/>
  <c r="I38" i="1"/>
  <c r="J38" i="1"/>
  <c r="M38" i="1"/>
  <c r="N26" i="1"/>
  <c r="N27" i="1" s="1"/>
  <c r="P26" i="1"/>
  <c r="P27" i="1" s="1"/>
  <c r="Q26" i="1"/>
  <c r="Q27" i="1" s="1"/>
  <c r="R26" i="1"/>
  <c r="R27" i="1" s="1"/>
  <c r="S26" i="1"/>
  <c r="S27" i="1" s="1"/>
  <c r="T26" i="1"/>
  <c r="T27" i="1" s="1"/>
  <c r="U26" i="1"/>
  <c r="U27" i="1" s="1"/>
  <c r="D26" i="1"/>
  <c r="D27" i="1" s="1"/>
  <c r="E26" i="1"/>
  <c r="E27" i="1" s="1"/>
  <c r="F26" i="1"/>
  <c r="F27" i="1" s="1"/>
  <c r="G26" i="1"/>
  <c r="G27" i="1" s="1"/>
  <c r="H26" i="1"/>
  <c r="H27" i="1" s="1"/>
  <c r="I26" i="1"/>
  <c r="I27" i="1" s="1"/>
  <c r="J26" i="1"/>
  <c r="J27" i="1" s="1"/>
  <c r="K26" i="1"/>
  <c r="K27" i="1" s="1"/>
  <c r="M26" i="1"/>
  <c r="M27" i="1" s="1"/>
  <c r="C14" i="1"/>
  <c r="D14" i="1"/>
  <c r="E14" i="1"/>
  <c r="G14" i="1"/>
  <c r="H14" i="1"/>
  <c r="I14" i="1"/>
  <c r="J14" i="1"/>
  <c r="K14" i="1"/>
  <c r="C15" i="1"/>
  <c r="D15" i="1"/>
  <c r="E15" i="1"/>
  <c r="F15" i="1"/>
  <c r="G15" i="1"/>
  <c r="H15" i="1"/>
  <c r="I15" i="1"/>
  <c r="J15" i="1"/>
  <c r="K15" i="1"/>
  <c r="O14" i="1"/>
  <c r="P14" i="1"/>
  <c r="Q14" i="1"/>
  <c r="R14" i="1"/>
  <c r="S14" i="1"/>
  <c r="T14" i="1"/>
  <c r="U14" i="1"/>
  <c r="X18" i="2" a="1"/>
  <c r="X17" i="2" a="1"/>
  <c r="X16" i="2" a="1"/>
  <c r="X15" i="2" a="1"/>
  <c r="W18" i="2" a="1"/>
  <c r="W17" i="2" a="1"/>
  <c r="W16" i="2" a="1"/>
  <c r="W15" i="2" a="1"/>
  <c r="V18" i="2" a="1"/>
  <c r="V17" i="2" a="1"/>
  <c r="V16" i="2" a="1"/>
  <c r="V15" i="2" a="1"/>
  <c r="U18" i="2" a="1"/>
  <c r="U17" i="2" a="1"/>
  <c r="U16" i="2" a="1"/>
  <c r="U15" i="2" a="1"/>
  <c r="T17" i="2" a="1"/>
  <c r="T18" i="2" a="1"/>
  <c r="T16" i="2" a="1"/>
  <c r="T15" i="2" a="1"/>
  <c r="S18" i="2" a="1"/>
  <c r="S17" i="2" a="1"/>
  <c r="S16" i="2" a="1"/>
  <c r="S15" i="2" a="1"/>
  <c r="R18" i="2" a="1"/>
  <c r="R17" i="2" a="1"/>
  <c r="E16" i="2" a="1"/>
  <c r="D16" i="2" a="1"/>
  <c r="R16" i="2" a="1"/>
  <c r="R15" i="2" a="1"/>
  <c r="Q18" i="2" a="1"/>
  <c r="Q17" i="2" a="1"/>
  <c r="Q16" i="2" a="1"/>
  <c r="Q15" i="2" a="1"/>
  <c r="P18" i="2" a="1"/>
  <c r="P17" i="2" a="1"/>
  <c r="P16" i="2" a="1"/>
  <c r="P15" i="2" a="1"/>
  <c r="W9" i="2" a="1"/>
  <c r="W8" i="2" a="1"/>
  <c r="W7" i="2" a="1"/>
  <c r="W6" i="2" a="1"/>
  <c r="V9" i="2" a="1"/>
  <c r="V8" i="2" a="1"/>
  <c r="V7" i="2" a="1"/>
  <c r="V6" i="2" a="1"/>
  <c r="U9" i="2" a="1"/>
  <c r="U8" i="2" a="1"/>
  <c r="U7" i="2" a="1"/>
  <c r="U6" i="2" a="1"/>
  <c r="T9" i="2" a="1"/>
  <c r="T8" i="2" a="1"/>
  <c r="T7" i="2" a="1"/>
  <c r="T6" i="2" a="1"/>
  <c r="S9" i="2" a="1"/>
  <c r="S8" i="2" a="1"/>
  <c r="S7" i="2" a="1"/>
  <c r="S6" i="2" a="1"/>
  <c r="R9" i="2" a="1"/>
  <c r="R8" i="2" a="1"/>
  <c r="R7" i="2" a="1"/>
  <c r="R6" i="2" a="1"/>
  <c r="Q9" i="2" a="1"/>
  <c r="Q7" i="2" a="1"/>
  <c r="Q8" i="2" a="1"/>
  <c r="Q6" i="2" a="1"/>
  <c r="P9" i="2" a="1"/>
  <c r="P8" i="2" a="1"/>
  <c r="E6" i="2" a="1"/>
  <c r="D6" i="2" a="1"/>
  <c r="P7" i="2" a="1"/>
  <c r="P6" i="2" a="1"/>
  <c r="O9" i="2" a="1"/>
  <c r="O8" i="2" a="1"/>
  <c r="O7" i="2" a="1"/>
  <c r="O6" i="2" a="1"/>
  <c r="K18" i="2" a="1"/>
  <c r="J18" i="2" a="1"/>
  <c r="G17" i="2" a="1"/>
  <c r="J8" i="2" a="1"/>
  <c r="F17" i="2" a="1"/>
  <c r="C16" i="2" a="1"/>
  <c r="I8" i="2" a="1"/>
  <c r="E17" i="2" a="1"/>
  <c r="K15" i="2" a="1"/>
  <c r="H7" i="2" a="1"/>
  <c r="H8" i="2" a="1"/>
  <c r="G15" i="2" a="1"/>
  <c r="C18" i="2" a="1"/>
  <c r="F15" i="2" a="1"/>
  <c r="H16" i="2" a="1"/>
  <c r="D8" i="2" a="1"/>
  <c r="G16" i="2" a="1"/>
  <c r="D15" i="2" a="1"/>
  <c r="F16" i="2" a="1"/>
  <c r="H17" i="2" a="1"/>
  <c r="K8" i="2" a="1"/>
  <c r="I18" i="2" a="1"/>
  <c r="H18" i="2" a="1"/>
  <c r="G18" i="2" a="1"/>
  <c r="D17" i="2" a="1"/>
  <c r="J15" i="2" a="1"/>
  <c r="E7" i="2" a="1"/>
  <c r="C17" i="2" a="1"/>
  <c r="I15" i="2" a="1"/>
  <c r="D7" i="2" a="1"/>
  <c r="K16" i="2" a="1"/>
  <c r="H15" i="2" a="1"/>
  <c r="J16" i="2" a="1"/>
  <c r="G8" i="2" a="1"/>
  <c r="I16" i="2" a="1"/>
  <c r="F8" i="2" a="1"/>
  <c r="K17" i="2" a="1"/>
  <c r="E15" i="2" a="1"/>
  <c r="J17" i="2" a="1"/>
  <c r="I17" i="2" a="1"/>
  <c r="C15" i="2" a="1"/>
  <c r="F18" i="2" a="1"/>
  <c r="E18" i="2" a="1"/>
  <c r="D18" i="2" a="1"/>
  <c r="C8" i="2" a="1"/>
  <c r="E8" i="2" a="1"/>
  <c r="F7" i="2" a="1"/>
  <c r="C7" i="2" a="1"/>
  <c r="G7" i="2" a="1"/>
  <c r="C5" i="2" a="1"/>
  <c r="J7" i="2" a="1"/>
  <c r="K7" i="2" a="1"/>
  <c r="G6" i="2" a="1"/>
  <c r="I7" i="2" a="1"/>
  <c r="I6" i="2" a="1"/>
  <c r="H6" i="2" a="1"/>
  <c r="F6" i="2" a="1"/>
  <c r="C6" i="2" a="1"/>
  <c r="K5" i="2" a="1"/>
  <c r="K6" i="2" a="1"/>
  <c r="J6" i="2" a="1"/>
  <c r="J5" i="2" a="1"/>
  <c r="I5" i="2" a="1"/>
  <c r="G5" i="2" a="1"/>
  <c r="E5" i="2" a="1"/>
  <c r="D5" i="2" a="1"/>
  <c r="H5" i="2" a="1"/>
  <c r="F5" i="2" a="1"/>
  <c r="X18" i="2" l="1"/>
  <c r="X17" i="2"/>
  <c r="X16" i="2"/>
  <c r="X15" i="2"/>
  <c r="W18" i="2"/>
  <c r="W17" i="2"/>
  <c r="W16" i="2"/>
  <c r="W15" i="2"/>
  <c r="V18" i="2"/>
  <c r="V17" i="2"/>
  <c r="V16" i="2"/>
  <c r="V15" i="2"/>
  <c r="U18" i="2"/>
  <c r="U17" i="2"/>
  <c r="U16" i="2"/>
  <c r="U15" i="2"/>
  <c r="T17" i="2"/>
  <c r="T18" i="2"/>
  <c r="T16" i="2"/>
  <c r="T15" i="2"/>
  <c r="S18" i="2"/>
  <c r="S17" i="2"/>
  <c r="S16" i="2"/>
  <c r="S15" i="2"/>
  <c r="R18" i="2"/>
  <c r="R17" i="2"/>
  <c r="E16" i="2"/>
  <c r="D16" i="2"/>
  <c r="R16" i="2"/>
  <c r="R15" i="2"/>
  <c r="Q18" i="2"/>
  <c r="Q17" i="2"/>
  <c r="Q16" i="2"/>
  <c r="Q15" i="2"/>
  <c r="P18" i="2"/>
  <c r="P17" i="2"/>
  <c r="P16" i="2"/>
  <c r="P15" i="2"/>
  <c r="W9" i="2"/>
  <c r="W8" i="2"/>
  <c r="W7" i="2"/>
  <c r="W6" i="2"/>
  <c r="V9" i="2"/>
  <c r="V8" i="2"/>
  <c r="V7" i="2"/>
  <c r="V6" i="2"/>
  <c r="U9" i="2"/>
  <c r="U8" i="2"/>
  <c r="U7" i="2"/>
  <c r="U6" i="2"/>
  <c r="T9" i="2"/>
  <c r="T8" i="2"/>
  <c r="T7" i="2"/>
  <c r="T6" i="2"/>
  <c r="S9" i="2"/>
  <c r="S8" i="2"/>
  <c r="S7" i="2"/>
  <c r="S6" i="2"/>
  <c r="R9" i="2"/>
  <c r="R8" i="2"/>
  <c r="R7" i="2"/>
  <c r="R6" i="2"/>
  <c r="Q9" i="2"/>
  <c r="Q7" i="2"/>
  <c r="Q8" i="2"/>
  <c r="Q6" i="2"/>
  <c r="P9" i="2"/>
  <c r="P8" i="2"/>
  <c r="E6" i="2"/>
  <c r="D6" i="2"/>
  <c r="P7" i="2"/>
  <c r="P6" i="2"/>
  <c r="O9" i="2"/>
  <c r="O8" i="2"/>
  <c r="O7" i="2"/>
  <c r="O6" i="2"/>
  <c r="I7" i="2"/>
  <c r="G6" i="2"/>
  <c r="K7" i="2"/>
  <c r="J7" i="2"/>
  <c r="C5" i="2"/>
  <c r="G7" i="2"/>
  <c r="C7" i="2"/>
  <c r="F7" i="2"/>
  <c r="E8" i="2"/>
  <c r="C8" i="2"/>
  <c r="D18" i="2"/>
  <c r="E18" i="2"/>
  <c r="F18" i="2"/>
  <c r="C15" i="2"/>
  <c r="I17" i="2"/>
  <c r="J17" i="2"/>
  <c r="E15" i="2"/>
  <c r="K17" i="2"/>
  <c r="F8" i="2"/>
  <c r="I16" i="2"/>
  <c r="G8" i="2"/>
  <c r="J16" i="2"/>
  <c r="H15" i="2"/>
  <c r="K16" i="2"/>
  <c r="D7" i="2"/>
  <c r="I15" i="2"/>
  <c r="C17" i="2"/>
  <c r="E7" i="2"/>
  <c r="J15" i="2"/>
  <c r="D17" i="2"/>
  <c r="G18" i="2"/>
  <c r="H18" i="2"/>
  <c r="I18" i="2"/>
  <c r="K8" i="2"/>
  <c r="H17" i="2"/>
  <c r="F16" i="2"/>
  <c r="D15" i="2"/>
  <c r="G16" i="2"/>
  <c r="D8" i="2"/>
  <c r="H16" i="2"/>
  <c r="F15" i="2"/>
  <c r="C18" i="2"/>
  <c r="G15" i="2"/>
  <c r="H8" i="2"/>
  <c r="H7" i="2"/>
  <c r="K15" i="2"/>
  <c r="E17" i="2"/>
  <c r="I8" i="2"/>
  <c r="C16" i="2"/>
  <c r="F17" i="2"/>
  <c r="J8" i="2"/>
  <c r="G17" i="2"/>
  <c r="J18" i="2"/>
  <c r="K18" i="2"/>
  <c r="K6" i="2"/>
  <c r="J6" i="2"/>
  <c r="I6" i="2"/>
  <c r="H6" i="2"/>
  <c r="F6" i="2"/>
  <c r="C6" i="2"/>
  <c r="K5" i="2"/>
  <c r="J5" i="2"/>
  <c r="I5" i="2"/>
  <c r="H5" i="2"/>
  <c r="G5" i="2"/>
  <c r="F5" i="2"/>
  <c r="E5" i="2"/>
  <c r="D5" i="2"/>
  <c r="AC8" i="1"/>
  <c r="W35" i="1"/>
  <c r="X8" i="1"/>
  <c r="X10" i="1"/>
  <c r="W10" i="1"/>
  <c r="X35" i="1"/>
  <c r="W9" i="1"/>
  <c r="AD8" i="1"/>
  <c r="X46" i="1"/>
  <c r="W46" i="1"/>
  <c r="X36" i="1"/>
  <c r="X9" i="1"/>
  <c r="X44" i="1"/>
  <c r="X37" i="1"/>
  <c r="X23" i="1"/>
  <c r="W37" i="1"/>
  <c r="X45" i="1"/>
  <c r="AB8" i="1"/>
  <c r="W36" i="1"/>
  <c r="W45" i="1"/>
  <c r="X21" i="1"/>
  <c r="X22" i="1"/>
  <c r="W44" i="1"/>
  <c r="W8" i="1"/>
  <c r="W22" i="1"/>
  <c r="W23" i="1"/>
  <c r="W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<sst xmlns="http://schemas.openxmlformats.org/spreadsheetml/2006/main" count="115" uniqueCount="31">
  <si>
    <t>c++</t>
  </si>
  <si>
    <t xml:space="preserve">dim </t>
  </si>
  <si>
    <t>popsize</t>
  </si>
  <si>
    <t>itération 1</t>
  </si>
  <si>
    <t>itération 2</t>
  </si>
  <si>
    <t>itération 3</t>
  </si>
  <si>
    <t>itération 4</t>
  </si>
  <si>
    <t>itération 5</t>
  </si>
  <si>
    <t>itération 6</t>
  </si>
  <si>
    <t>itération 7</t>
  </si>
  <si>
    <t>itération 8</t>
  </si>
  <si>
    <t>itération 9</t>
  </si>
  <si>
    <t>itération 10</t>
  </si>
  <si>
    <t xml:space="preserve">ecquart type </t>
  </si>
  <si>
    <t>moyenne</t>
  </si>
  <si>
    <t>Sphère</t>
  </si>
  <si>
    <t>Rosenbrock</t>
  </si>
  <si>
    <t>Ackley</t>
  </si>
  <si>
    <t>Python</t>
  </si>
  <si>
    <t>C++</t>
  </si>
  <si>
    <t>moyenne des écarts type</t>
  </si>
  <si>
    <t>moyenne général des résultats</t>
  </si>
  <si>
    <t>Ecart type des moyennes</t>
  </si>
  <si>
    <t>Rastrigin</t>
  </si>
  <si>
    <t>ecart type des moyennes</t>
  </si>
  <si>
    <t>python</t>
  </si>
  <si>
    <t>dimension</t>
  </si>
  <si>
    <t>population</t>
  </si>
  <si>
    <t>tt</t>
  </si>
  <si>
    <t>Moyenne</t>
  </si>
  <si>
    <t>Ecart-type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</si>
</sst>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11" fontId="0" fillId="3" borderId="3" xfId="0" applyNumberFormat="1" applyFill="1" applyBorder="1"/>
    <xf numFmtId="11" fontId="0" fillId="3" borderId="4" xfId="0" applyNumberFormat="1" applyFill="1" applyBorder="1"/>
    <xf numFmtId="11" fontId="0" fillId="3" borderId="2" xfId="0" applyNumberFormat="1" applyFill="1" applyBorder="1"/>
    <xf numFmtId="11" fontId="0" fillId="3" borderId="1" xfId="0" applyNumberFormat="1" applyFill="1" applyBorder="1"/>
    <xf numFmtId="11" fontId="0" fillId="3" borderId="6" xfId="0" applyNumberFormat="1" applyFill="1" applyBorder="1"/>
    <xf numFmtId="11" fontId="0" fillId="3" borderId="5" xfId="0" applyNumberFormat="1" applyFill="1" applyBorder="1"/>
    <xf numFmtId="11" fontId="0" fillId="0" borderId="0" xfId="0" applyNumberFormat="1"/>
    <xf numFmtId="11" fontId="0" fillId="4" borderId="0" xfId="0" applyNumberFormat="1" applyFill="1"/>
    <xf numFmtId="11" fontId="0" fillId="2" borderId="3" xfId="0" applyNumberFormat="1" applyFill="1" applyBorder="1"/>
    <xf numFmtId="11" fontId="0" fillId="2" borderId="4" xfId="0" applyNumberFormat="1" applyFill="1" applyBorder="1"/>
    <xf numFmtId="11" fontId="0" fillId="2" borderId="2" xfId="0" applyNumberFormat="1" applyFill="1" applyBorder="1"/>
    <xf numFmtId="11" fontId="0" fillId="2" borderId="5" xfId="0" applyNumberFormat="1" applyFill="1" applyBorder="1"/>
    <xf numFmtId="11" fontId="0" fillId="2" borderId="1" xfId="0" applyNumberFormat="1" applyFill="1" applyBorder="1"/>
    <xf numFmtId="11" fontId="0" fillId="2" borderId="6" xfId="0" applyNumberFormat="1" applyFill="1" applyBorder="1"/>
    <xf numFmtId="0" fontId="0" fillId="0" borderId="1" xfId="0" applyBorder="1"/>
    <xf numFmtId="11" fontId="0" fillId="0" borderId="1" xfId="0" applyNumberFormat="1" applyBorder="1"/>
    <xf numFmtId="11" fontId="0" fillId="2" borderId="10" xfId="0" applyNumberFormat="1" applyFill="1" applyBorder="1" applyAlignment="1">
      <alignment horizontal="center"/>
    </xf>
    <xf numFmtId="11" fontId="0" fillId="2" borderId="8" xfId="0" applyNumberFormat="1" applyFill="1" applyBorder="1" applyAlignment="1">
      <alignment horizontal="center"/>
    </xf>
    <xf numFmtId="11" fontId="0" fillId="2" borderId="9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1" fontId="0" fillId="2" borderId="7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Rosenbrock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4192825896762903"/>
          <c:y val="0.18560185185185185"/>
          <c:w val="0.74418285214348201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v>Python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Feuil1!$M$39:$U$39</c:f>
              <c:numCache>
                <c:formatCode>0.00E+00</c:formatCode>
                <c:ptCount val="9"/>
                <c:pt idx="0">
                  <c:v>4927.626269310198</c:v>
                </c:pt>
                <c:pt idx="1">
                  <c:v>609678.96910642611</c:v>
                </c:pt>
                <c:pt idx="2">
                  <c:v>2475732.360447376</c:v>
                </c:pt>
                <c:pt idx="3">
                  <c:v>2604.9226486566449</c:v>
                </c:pt>
                <c:pt idx="4">
                  <c:v>534364.50361622253</c:v>
                </c:pt>
                <c:pt idx="5">
                  <c:v>2062972.067844341</c:v>
                </c:pt>
                <c:pt idx="6">
                  <c:v>2570.1979586755106</c:v>
                </c:pt>
                <c:pt idx="7">
                  <c:v>499302.37506841525</c:v>
                </c:pt>
                <c:pt idx="8">
                  <c:v>1971954.5055170313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D0-40CF-B7C4-4E4484341259}"/>
            </c:ext>
          </c:extLst>
        </c:ser>
        <c:ser>
          <c:idx val="1"/>
          <c:order val="1"/>
          <c:tx>
            <c:v>C++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Feuil1!$C$39:$K$39</c:f>
              <c:numCache>
                <c:formatCode>0.00E+00</c:formatCode>
                <c:ptCount val="9"/>
                <c:pt idx="0">
                  <c:v>1509.9689199999998</c:v>
                </c:pt>
                <c:pt idx="1">
                  <c:v>160256.49</c:v>
                </c:pt>
                <c:pt idx="2">
                  <c:v>222528.2</c:v>
                </c:pt>
                <c:pt idx="3">
                  <c:v>2514.3359300000002</c:v>
                </c:pt>
                <c:pt idx="4">
                  <c:v>130513.22000000002</c:v>
                </c:pt>
                <c:pt idx="5">
                  <c:v>131346.4</c:v>
                </c:pt>
                <c:pt idx="6">
                  <c:v>390.03560000000004</c:v>
                </c:pt>
                <c:pt idx="7">
                  <c:v>140190.87</c:v>
                </c:pt>
                <c:pt idx="8">
                  <c:v>122232.75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D0-40CF-B7C4-4E4484341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4513264"/>
        <c:axId val="1062419392"/>
      </c:barChart>
      <c:catAx>
        <c:axId val="102451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62419392"/>
        <c:crosses val="autoZero"/>
        <c:auto val="1"/>
        <c:lblAlgn val="ctr"/>
        <c:lblOffset val="100"/>
        <c:noMultiLvlLbl val="0"/>
      </c:catAx>
      <c:valAx>
        <c:axId val="106241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451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305096237970259"/>
          <c:y val="0.49615667833187516"/>
          <c:w val="0.11306014873140857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Sphère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363727034120735"/>
          <c:y val="0.18097222222222226"/>
          <c:w val="0.6922338145231845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v>Python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Feuil1!$M$15:$U$15</c:f>
              <c:numCache>
                <c:formatCode>0.00E+00</c:formatCode>
                <c:ptCount val="9"/>
                <c:pt idx="0">
                  <c:v>3.7971700624414524</c:v>
                </c:pt>
                <c:pt idx="1">
                  <c:v>76.301071730738073</c:v>
                </c:pt>
                <c:pt idx="2">
                  <c:v>182.74327247146408</c:v>
                </c:pt>
                <c:pt idx="3">
                  <c:v>3.0814564560452689</c:v>
                </c:pt>
                <c:pt idx="4">
                  <c:v>67.637466940381287</c:v>
                </c:pt>
                <c:pt idx="5">
                  <c:v>170.1840765691407</c:v>
                </c:pt>
                <c:pt idx="6">
                  <c:v>2.8956249476956213</c:v>
                </c:pt>
                <c:pt idx="7">
                  <c:v>64.77122714988937</c:v>
                </c:pt>
                <c:pt idx="8">
                  <c:v>668.60210902237611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C6-4695-BC04-C86888D9812C}"/>
            </c:ext>
          </c:extLst>
        </c:ser>
        <c:ser>
          <c:idx val="1"/>
          <c:order val="1"/>
          <c:tx>
            <c:v>C++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Feuil1!$C$15:$K$15</c:f>
              <c:numCache>
                <c:formatCode>0.00E+00</c:formatCode>
                <c:ptCount val="9"/>
                <c:pt idx="0">
                  <c:v>11.402222999999999</c:v>
                </c:pt>
                <c:pt idx="1">
                  <c:v>129.19219000000001</c:v>
                </c:pt>
                <c:pt idx="2">
                  <c:v>198.24919999999997</c:v>
                </c:pt>
                <c:pt idx="3">
                  <c:v>3.5982297999999999</c:v>
                </c:pt>
                <c:pt idx="4">
                  <c:v>110.38168999999998</c:v>
                </c:pt>
                <c:pt idx="5">
                  <c:v>159.40600000000001</c:v>
                </c:pt>
                <c:pt idx="6">
                  <c:v>2.3399345</c:v>
                </c:pt>
                <c:pt idx="7">
                  <c:v>108.78419</c:v>
                </c:pt>
                <c:pt idx="8">
                  <c:v>145.69739999999999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C6-4695-BC04-C86888D98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18704592"/>
        <c:axId val="335554080"/>
      </c:barChart>
      <c:catAx>
        <c:axId val="101870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5554080"/>
        <c:crosses val="autoZero"/>
        <c:auto val="1"/>
        <c:lblAlgn val="ctr"/>
        <c:lblOffset val="100"/>
        <c:noMultiLvlLbl val="0"/>
      </c:catAx>
      <c:valAx>
        <c:axId val="3355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870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49540682414692"/>
          <c:y val="0.44986038203557888"/>
          <c:w val="0.11306014873140857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Rastrigin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363727034120735"/>
          <c:y val="0.17171296296296296"/>
          <c:w val="0.70649759405074353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v>Python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Feuil1!$M$27:$U$27</c:f>
              <c:numCache>
                <c:formatCode>0.00E+00</c:formatCode>
                <c:ptCount val="9"/>
                <c:pt idx="0">
                  <c:v>70.338988660951998</c:v>
                </c:pt>
                <c:pt idx="1">
                  <c:v>502.39039047388485</c:v>
                </c:pt>
                <c:pt idx="2">
                  <c:v>1078.1816795640898</c:v>
                </c:pt>
                <c:pt idx="3">
                  <c:v>63.513417208827349</c:v>
                </c:pt>
                <c:pt idx="4">
                  <c:v>495.07441525424872</c:v>
                </c:pt>
                <c:pt idx="5">
                  <c:v>1026.7158828759859</c:v>
                </c:pt>
                <c:pt idx="6">
                  <c:v>61.9769336825008</c:v>
                </c:pt>
                <c:pt idx="7">
                  <c:v>489.94556508639016</c:v>
                </c:pt>
                <c:pt idx="8">
                  <c:v>1019.6969299582793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D-4377-BACB-F1811F703FC9}"/>
            </c:ext>
          </c:extLst>
        </c:ser>
        <c:ser>
          <c:idx val="1"/>
          <c:order val="1"/>
          <c:tx>
            <c:v>C++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Feuil1!$C$27:$K$27</c:f>
              <c:numCache>
                <c:formatCode>0.00E+00</c:formatCode>
                <c:ptCount val="9"/>
                <c:pt idx="0">
                  <c:v>29.797545691867295</c:v>
                </c:pt>
                <c:pt idx="1">
                  <c:v>240.60222482501698</c:v>
                </c:pt>
                <c:pt idx="2">
                  <c:v>480.28331825461157</c:v>
                </c:pt>
                <c:pt idx="3">
                  <c:v>30.504266204510579</c:v>
                </c:pt>
                <c:pt idx="4">
                  <c:v>234.90255614420241</c:v>
                </c:pt>
                <c:pt idx="5">
                  <c:v>444.47826215314728</c:v>
                </c:pt>
                <c:pt idx="6">
                  <c:v>30.056263397205544</c:v>
                </c:pt>
                <c:pt idx="7">
                  <c:v>228.52104431152719</c:v>
                </c:pt>
                <c:pt idx="8">
                  <c:v>443.46372454200588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7D-4377-BACB-F1811F703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30805568"/>
        <c:axId val="1021346656"/>
      </c:barChart>
      <c:catAx>
        <c:axId val="1030805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1346656"/>
        <c:crosses val="autoZero"/>
        <c:auto val="1"/>
        <c:lblAlgn val="ctr"/>
        <c:lblOffset val="100"/>
        <c:noMultiLvlLbl val="0"/>
      </c:catAx>
      <c:valAx>
        <c:axId val="102134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080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509251968503931"/>
          <c:y val="0.49152704870224556"/>
          <c:w val="0.11306014873140857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Ackley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Python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Feuil1!$M$51:$U$51</c:f>
              <c:numCache>
                <c:formatCode>0.00E+00</c:formatCode>
                <c:ptCount val="9"/>
                <c:pt idx="0">
                  <c:v>6.0371253158813323</c:v>
                </c:pt>
                <c:pt idx="1">
                  <c:v>11.069830743063511</c:v>
                </c:pt>
                <c:pt idx="2">
                  <c:v>12.32362605099738</c:v>
                </c:pt>
                <c:pt idx="3">
                  <c:v>5.640279128005556</c:v>
                </c:pt>
                <c:pt idx="4">
                  <c:v>10.777523536520521</c:v>
                </c:pt>
                <c:pt idx="5">
                  <c:v>12.081399856099971</c:v>
                </c:pt>
                <c:pt idx="6">
                  <c:v>5.485971656001345</c:v>
                </c:pt>
                <c:pt idx="7">
                  <c:v>10.511586714321091</c:v>
                </c:pt>
                <c:pt idx="8">
                  <c:v>12.017563675402181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D-44AD-8AF0-20ED60502035}"/>
            </c:ext>
          </c:extLst>
        </c:ser>
        <c:ser>
          <c:idx val="1"/>
          <c:order val="1"/>
          <c:tx>
            <c:v>C++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Feuil1!$C$51:$K$51</c:f>
              <c:numCache>
                <c:formatCode>0.00E+00</c:formatCode>
                <c:ptCount val="9"/>
                <c:pt idx="0">
                  <c:v>2.5132140000000001</c:v>
                </c:pt>
                <c:pt idx="1">
                  <c:v>7.1973290000000008</c:v>
                </c:pt>
                <c:pt idx="2">
                  <c:v>7.5799589999999997</c:v>
                </c:pt>
                <c:pt idx="3">
                  <c:v>1.7739910999999999</c:v>
                </c:pt>
                <c:pt idx="4">
                  <c:v>6.9172600000000006</c:v>
                </c:pt>
                <c:pt idx="5">
                  <c:v>7.1578439999999999</c:v>
                </c:pt>
                <c:pt idx="6">
                  <c:v>2.125569</c:v>
                </c:pt>
                <c:pt idx="7">
                  <c:v>6.9487959999999989</c:v>
                </c:pt>
                <c:pt idx="8">
                  <c:v>7.5252770000000009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CD-44AD-8AF0-20ED60502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0614784"/>
        <c:axId val="1030439984"/>
      </c:barChart>
      <c:catAx>
        <c:axId val="900614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0439984"/>
        <c:crosses val="autoZero"/>
        <c:auto val="1"/>
        <c:lblAlgn val="ctr"/>
        <c:lblOffset val="100"/>
        <c:noMultiLvlLbl val="0"/>
      </c:catAx>
      <c:valAx>
        <c:axId val="1030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061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Sphère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Feuil1!$M$14:$U$14</c:f>
              <c:numCache>
                <c:formatCode>0.00E+00</c:formatCode>
                <c:ptCount val="9"/>
                <c:pt idx="0">
                  <c:v>0.62782136388051601</c:v>
                </c:pt>
                <c:pt idx="1">
                  <c:v>6.8259207699929032</c:v>
                </c:pt>
                <c:pt idx="2">
                  <c:v>5.8652441234447634</c:v>
                </c:pt>
                <c:pt idx="3">
                  <c:v>0.96531611267741457</c:v>
                </c:pt>
                <c:pt idx="4">
                  <c:v>6.5672551240303454</c:v>
                </c:pt>
                <c:pt idx="5">
                  <c:v>4.5842459466201433</c:v>
                </c:pt>
                <c:pt idx="6">
                  <c:v>0.75498674627156981</c:v>
                </c:pt>
                <c:pt idx="7">
                  <c:v>4.5263788702751864</c:v>
                </c:pt>
                <c:pt idx="8">
                  <c:v>29.849084210749353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ED-41F8-BD34-5B3DEFE085F6}"/>
            </c:ext>
          </c:extLst>
        </c:ser>
        <c:ser>
          <c:idx val="1"/>
          <c:order val="1"/>
          <c:tx>
            <c:v>Rastrigin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Feuil1!$M$26:$U$26</c:f>
              <c:numCache>
                <c:formatCode>0.00E+00</c:formatCode>
                <c:ptCount val="9"/>
                <c:pt idx="0">
                  <c:v>6.7570648551554005</c:v>
                </c:pt>
                <c:pt idx="1">
                  <c:v>35.549316714259987</c:v>
                </c:pt>
                <c:pt idx="2">
                  <c:v>33.890889104178207</c:v>
                </c:pt>
                <c:pt idx="3">
                  <c:v>9.8352504453959391</c:v>
                </c:pt>
                <c:pt idx="4">
                  <c:v>13.694482193911718</c:v>
                </c:pt>
                <c:pt idx="5">
                  <c:v>47.456941594578083</c:v>
                </c:pt>
                <c:pt idx="6">
                  <c:v>7.7290091478883864</c:v>
                </c:pt>
                <c:pt idx="7">
                  <c:v>22.412270944092249</c:v>
                </c:pt>
                <c:pt idx="8">
                  <c:v>44.895423397101645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ED-41F8-BD34-5B3DEFE085F6}"/>
            </c:ext>
          </c:extLst>
        </c:ser>
        <c:ser>
          <c:idx val="3"/>
          <c:order val="3"/>
          <c:tx>
            <c:v>Ackley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Feuil1!$M$50:$U$50</c:f>
              <c:numCache>
                <c:formatCode>0.00E+00</c:formatCode>
                <c:ptCount val="9"/>
                <c:pt idx="0">
                  <c:v>0.51065554364314136</c:v>
                </c:pt>
                <c:pt idx="1">
                  <c:v>0.20582832687786176</c:v>
                </c:pt>
                <c:pt idx="2">
                  <c:v>0.15399998319190228</c:v>
                </c:pt>
                <c:pt idx="3">
                  <c:v>0.4660422875081125</c:v>
                </c:pt>
                <c:pt idx="4">
                  <c:v>0.27172669162184609</c:v>
                </c:pt>
                <c:pt idx="5">
                  <c:v>0.15441492170485668</c:v>
                </c:pt>
                <c:pt idx="6">
                  <c:v>0.484090690499413</c:v>
                </c:pt>
                <c:pt idx="7">
                  <c:v>0.38743060012165664</c:v>
                </c:pt>
                <c:pt idx="8">
                  <c:v>0.19574582042046154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ED-41F8-BD34-5B3DEFE08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3609296"/>
        <c:axId val="82359320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v>Rosenbrock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Feuil1!$M$38:$U$38</c15:sqref>
                        </c15:formulaRef>
                      </c:ext>
                    </c:extLst>
                    <c:numCache>
                      <c:formatCode>0.00E+00</c:formatCode>
                      <c:ptCount val="9"/>
                      <c:pt idx="0">
                        <c:v>1778.632613352587</c:v>
                      </c:pt>
                      <c:pt idx="1">
                        <c:v>146126.55934307235</c:v>
                      </c:pt>
                      <c:pt idx="2">
                        <c:v>186397.12851139254</c:v>
                      </c:pt>
                      <c:pt idx="3">
                        <c:v>996.90650302084191</c:v>
                      </c:pt>
                      <c:pt idx="4">
                        <c:v>111061.01994283691</c:v>
                      </c:pt>
                      <c:pt idx="5">
                        <c:v>333215.35114581557</c:v>
                      </c:pt>
                      <c:pt idx="6">
                        <c:v>958.40547801216269</c:v>
                      </c:pt>
                      <c:pt idx="7">
                        <c:v>51725.622156854079</c:v>
                      </c:pt>
                      <c:pt idx="8">
                        <c:v>265225.42858979368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2ED-41F8-BD34-5B3DEFE085F6}"/>
                  </c:ext>
                </c:extLst>
              </c15:ser>
            </c15:filteredBarSeries>
          </c:ext>
        </c:extLst>
      </c:barChart>
      <c:catAx>
        <c:axId val="823609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23593200"/>
        <c:crosses val="autoZero"/>
        <c:auto val="1"/>
        <c:lblAlgn val="ctr"/>
        <c:lblOffset val="100"/>
        <c:noMultiLvlLbl val="0"/>
      </c:catAx>
      <c:valAx>
        <c:axId val="82359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2360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757519</xdr:colOff>
      <xdr:row>57</xdr:row>
      <xdr:rowOff>143435</xdr:rowOff>
    </xdr:from>
    <xdr:to>
      <xdr:col>22</xdr:col>
      <xdr:colOff>596154</xdr:colOff>
      <xdr:row>73</xdr:row>
      <xdr:rowOff>17929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4E0486DC-44E4-E43F-74E7-A50267C16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103096</xdr:colOff>
      <xdr:row>58</xdr:row>
      <xdr:rowOff>1</xdr:rowOff>
    </xdr:from>
    <xdr:to>
      <xdr:col>16</xdr:col>
      <xdr:colOff>730625</xdr:colOff>
      <xdr:row>73</xdr:row>
      <xdr:rowOff>53789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5438030A-4061-B50E-8A12-6E03B8201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138954</xdr:colOff>
      <xdr:row>75</xdr:row>
      <xdr:rowOff>80682</xdr:rowOff>
    </xdr:from>
    <xdr:to>
      <xdr:col>16</xdr:col>
      <xdr:colOff>766483</xdr:colOff>
      <xdr:row>90</xdr:row>
      <xdr:rowOff>134470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3F176ED7-6936-E64D-DC73-10721C9B6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13447</xdr:colOff>
      <xdr:row>75</xdr:row>
      <xdr:rowOff>62754</xdr:rowOff>
    </xdr:from>
    <xdr:to>
      <xdr:col>22</xdr:col>
      <xdr:colOff>640976</xdr:colOff>
      <xdr:row>90</xdr:row>
      <xdr:rowOff>116542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F6C83DDE-1EE7-2BDF-26E4-D8A1A52CC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354106</xdr:colOff>
      <xdr:row>57</xdr:row>
      <xdr:rowOff>0</xdr:rowOff>
    </xdr:from>
    <xdr:to>
      <xdr:col>7</xdr:col>
      <xdr:colOff>192741</xdr:colOff>
      <xdr:row>72</xdr:row>
      <xdr:rowOff>53788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BEB3484-0450-05E9-1AC6-77B46F3EC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382E-0533-420B-B1F2-3B22F63AB4DD}">
  <dimension ref="A1:AD56"/>
  <sheetViews>
    <sheetView tabSelected="1" topLeftCell="A13" zoomScale="85" zoomScaleNormal="85" workbookViewId="0">
      <selection activeCell="I75" sqref="I75"/>
    </sheetView>
  </sheetViews>
  <sheetFormatPr baseColWidth="10" defaultRowHeight="14.4" x14ac:dyDescent="0.3"/>
  <sheetData>
    <row r="1" spans="1:30" x14ac:dyDescent="0.3">
      <c r="A1" t="s">
        <v>28</v>
      </c>
      <c r="C1" s="24" t="s">
        <v>0</v>
      </c>
      <c r="D1" s="24"/>
      <c r="E1" s="24"/>
      <c r="F1" s="24"/>
      <c r="G1" s="24"/>
      <c r="H1" s="24"/>
      <c r="I1" s="24"/>
      <c r="J1" s="24"/>
      <c r="K1" s="24"/>
      <c r="L1" s="1"/>
      <c r="M1" s="25" t="s">
        <v>18</v>
      </c>
      <c r="N1" s="25"/>
      <c r="O1" s="25"/>
      <c r="P1" s="25"/>
      <c r="Q1" s="25"/>
      <c r="R1" s="25"/>
      <c r="S1" s="25"/>
      <c r="T1" s="25"/>
      <c r="U1" s="25"/>
    </row>
    <row r="2" spans="1:30" x14ac:dyDescent="0.3">
      <c r="B2" t="s">
        <v>2</v>
      </c>
      <c r="C2" s="24">
        <v>30</v>
      </c>
      <c r="D2" s="24"/>
      <c r="E2" s="24"/>
      <c r="F2" s="24">
        <v>50</v>
      </c>
      <c r="G2" s="24"/>
      <c r="H2" s="24"/>
      <c r="I2" s="24">
        <v>70</v>
      </c>
      <c r="J2" s="24"/>
      <c r="K2" s="24"/>
      <c r="L2" s="1"/>
      <c r="M2" s="25">
        <v>30</v>
      </c>
      <c r="N2" s="25"/>
      <c r="O2" s="25"/>
      <c r="P2" s="25">
        <v>50</v>
      </c>
      <c r="Q2" s="25"/>
      <c r="R2" s="25"/>
      <c r="S2" s="25">
        <v>70</v>
      </c>
      <c r="T2" s="25"/>
      <c r="U2" s="25"/>
    </row>
    <row r="3" spans="1:30" ht="15" thickBot="1" x14ac:dyDescent="0.35">
      <c r="B3" t="s">
        <v>1</v>
      </c>
      <c r="C3" s="2">
        <v>10</v>
      </c>
      <c r="D3" s="2">
        <v>30</v>
      </c>
      <c r="E3" s="2">
        <v>50</v>
      </c>
      <c r="F3" s="2">
        <v>10</v>
      </c>
      <c r="G3" s="2">
        <v>30</v>
      </c>
      <c r="H3" s="2">
        <v>50</v>
      </c>
      <c r="I3" s="2">
        <v>10</v>
      </c>
      <c r="J3" s="2">
        <v>30</v>
      </c>
      <c r="K3" s="2">
        <v>50</v>
      </c>
      <c r="L3" s="2"/>
      <c r="M3" s="3">
        <v>10</v>
      </c>
      <c r="N3" s="3">
        <v>30</v>
      </c>
      <c r="O3" s="3">
        <v>50</v>
      </c>
      <c r="P3" s="3">
        <v>10</v>
      </c>
      <c r="Q3" s="3">
        <v>30</v>
      </c>
      <c r="R3" s="3">
        <v>50</v>
      </c>
      <c r="S3" s="3">
        <v>10</v>
      </c>
      <c r="T3" s="3">
        <v>30</v>
      </c>
      <c r="U3" s="3">
        <v>50</v>
      </c>
    </row>
    <row r="4" spans="1:30" ht="15" thickBot="1" x14ac:dyDescent="0.35">
      <c r="A4" s="23" t="s">
        <v>15</v>
      </c>
      <c r="B4" t="s">
        <v>3</v>
      </c>
      <c r="C4" s="12">
        <v>5.9785300000000001</v>
      </c>
      <c r="D4" s="13">
        <v>123.373</v>
      </c>
      <c r="E4" s="13">
        <v>194.31800000000001</v>
      </c>
      <c r="F4" s="13">
        <v>12.6785</v>
      </c>
      <c r="G4" s="13">
        <v>58.3202</v>
      </c>
      <c r="H4" s="13">
        <v>200.61799999999999</v>
      </c>
      <c r="I4" s="13">
        <v>7.0931100000000002</v>
      </c>
      <c r="J4" s="13">
        <v>122.541</v>
      </c>
      <c r="K4" s="14">
        <v>141.48099999999999</v>
      </c>
      <c r="L4" s="26" t="s">
        <v>15</v>
      </c>
      <c r="M4" s="4">
        <v>2.6987599154428801</v>
      </c>
      <c r="N4" s="5">
        <v>79.668609805819401</v>
      </c>
      <c r="O4" s="5">
        <v>179.90329022063199</v>
      </c>
      <c r="P4" s="5">
        <v>2.21918826688891</v>
      </c>
      <c r="Q4" s="5">
        <v>54.498967222096503</v>
      </c>
      <c r="R4" s="5">
        <v>167.196957799769</v>
      </c>
      <c r="S4" s="5">
        <v>2.5653904279889801</v>
      </c>
      <c r="T4" s="5">
        <v>68.702037799390894</v>
      </c>
      <c r="U4" s="6">
        <v>702.40796300686804</v>
      </c>
    </row>
    <row r="5" spans="1:30" ht="15" thickBot="1" x14ac:dyDescent="0.35">
      <c r="A5" s="23"/>
      <c r="B5" t="s">
        <v>4</v>
      </c>
      <c r="C5" s="15">
        <v>29.627800000000001</v>
      </c>
      <c r="D5" s="16">
        <v>137.97</v>
      </c>
      <c r="E5" s="16">
        <v>129.471</v>
      </c>
      <c r="F5" s="16">
        <v>6.9894100000000003</v>
      </c>
      <c r="G5" s="16">
        <v>128.05600000000001</v>
      </c>
      <c r="H5" s="16">
        <v>142.732</v>
      </c>
      <c r="I5" s="16">
        <v>1.3597699999999999</v>
      </c>
      <c r="J5" s="16">
        <v>81.451899999999995</v>
      </c>
      <c r="K5" s="17">
        <v>103.685</v>
      </c>
      <c r="L5" s="21"/>
      <c r="M5" s="4">
        <v>3.5383765343836702</v>
      </c>
      <c r="N5" s="7">
        <v>71.870104272409193</v>
      </c>
      <c r="O5" s="7">
        <v>188.620105781033</v>
      </c>
      <c r="P5" s="7">
        <v>4.4225613138744801</v>
      </c>
      <c r="Q5" s="7">
        <v>72.406746144323606</v>
      </c>
      <c r="R5" s="7">
        <v>165.65828958300301</v>
      </c>
      <c r="S5" s="7">
        <v>3.3157281757861798</v>
      </c>
      <c r="T5" s="7">
        <v>63.451951491975102</v>
      </c>
      <c r="U5" s="8">
        <v>646.216773186051</v>
      </c>
    </row>
    <row r="6" spans="1:30" ht="15" thickBot="1" x14ac:dyDescent="0.35">
      <c r="A6" s="23"/>
      <c r="B6" t="s">
        <v>5</v>
      </c>
      <c r="C6" s="15">
        <v>26.267900000000001</v>
      </c>
      <c r="D6" s="16">
        <v>105.535</v>
      </c>
      <c r="E6" s="16">
        <v>235.804</v>
      </c>
      <c r="F6" s="16">
        <v>7.2440600000000002</v>
      </c>
      <c r="G6" s="16">
        <v>139.76599999999999</v>
      </c>
      <c r="H6" s="16">
        <v>172.66300000000001</v>
      </c>
      <c r="I6" s="16">
        <v>0.38242799999999999</v>
      </c>
      <c r="J6" s="16">
        <v>25.447099999999999</v>
      </c>
      <c r="K6" s="17">
        <v>194.76900000000001</v>
      </c>
      <c r="L6" s="21"/>
      <c r="M6" s="4">
        <v>4.81207497808058</v>
      </c>
      <c r="N6" s="7">
        <v>65.220635935274203</v>
      </c>
      <c r="O6" s="7">
        <v>191.24769355334601</v>
      </c>
      <c r="P6" s="7">
        <v>1.59506587684738</v>
      </c>
      <c r="Q6" s="7">
        <v>63.899422966638198</v>
      </c>
      <c r="R6" s="7">
        <v>172.43549781302599</v>
      </c>
      <c r="S6" s="7">
        <v>2.7089997866511899</v>
      </c>
      <c r="T6" s="7">
        <v>66.040409838076798</v>
      </c>
      <c r="U6" s="8">
        <v>688.500876241882</v>
      </c>
    </row>
    <row r="7" spans="1:30" ht="15" thickBot="1" x14ac:dyDescent="0.35">
      <c r="A7" s="23"/>
      <c r="B7" t="s">
        <v>6</v>
      </c>
      <c r="C7" s="15">
        <v>16.2256</v>
      </c>
      <c r="D7" s="16">
        <v>97.304900000000004</v>
      </c>
      <c r="E7" s="16">
        <v>246.42400000000001</v>
      </c>
      <c r="F7" s="16">
        <v>0.28666900000000001</v>
      </c>
      <c r="G7" s="16">
        <v>124.816</v>
      </c>
      <c r="H7" s="16">
        <v>196.29599999999999</v>
      </c>
      <c r="I7" s="16">
        <v>0.281441</v>
      </c>
      <c r="J7" s="16">
        <v>118.413</v>
      </c>
      <c r="K7" s="17">
        <v>220.517</v>
      </c>
      <c r="L7" s="21"/>
      <c r="M7" s="4">
        <v>4.1022513438628598</v>
      </c>
      <c r="N7" s="7">
        <v>77.864771292013998</v>
      </c>
      <c r="O7" s="7">
        <v>189.837896948013</v>
      </c>
      <c r="P7" s="7">
        <v>3.6224535477314399</v>
      </c>
      <c r="Q7" s="7">
        <v>74.232925191767805</v>
      </c>
      <c r="R7" s="7">
        <v>175.32838060580801</v>
      </c>
      <c r="S7" s="7">
        <v>2.9747984416157398</v>
      </c>
      <c r="T7" s="7">
        <v>67.586976592086202</v>
      </c>
      <c r="U7" s="8">
        <v>684.22019965338302</v>
      </c>
      <c r="W7" t="s">
        <v>19</v>
      </c>
      <c r="X7" t="s">
        <v>18</v>
      </c>
      <c r="AB7">
        <v>30</v>
      </c>
      <c r="AC7">
        <v>50</v>
      </c>
      <c r="AD7">
        <v>70</v>
      </c>
    </row>
    <row r="8" spans="1:30" ht="15" thickBot="1" x14ac:dyDescent="0.35">
      <c r="A8" s="23"/>
      <c r="B8" t="s">
        <v>7</v>
      </c>
      <c r="C8" s="15">
        <v>2.7670499999999998</v>
      </c>
      <c r="D8" s="16">
        <v>118</v>
      </c>
      <c r="E8" s="16">
        <v>224.93899999999999</v>
      </c>
      <c r="F8" s="16">
        <v>6.2544000000000004</v>
      </c>
      <c r="G8" s="16">
        <v>79.058199999999999</v>
      </c>
      <c r="H8" s="16">
        <v>207.447</v>
      </c>
      <c r="I8" s="16">
        <v>2.78409</v>
      </c>
      <c r="J8" s="16">
        <v>65.973600000000005</v>
      </c>
      <c r="K8" s="17">
        <v>75.346999999999994</v>
      </c>
      <c r="L8" s="21"/>
      <c r="M8" s="4">
        <v>4.4893395037866597</v>
      </c>
      <c r="N8" s="7">
        <v>79.928033692741494</v>
      </c>
      <c r="O8" s="7">
        <v>175.68778223931099</v>
      </c>
      <c r="P8" s="7">
        <v>3.70721296231146</v>
      </c>
      <c r="Q8" s="7">
        <v>64.120739780774798</v>
      </c>
      <c r="R8" s="7">
        <v>167.93629497219399</v>
      </c>
      <c r="S8" s="7">
        <v>3.8269621926355502</v>
      </c>
      <c r="T8" s="7">
        <v>60.456279203136198</v>
      </c>
      <c r="U8" s="8">
        <v>685.49575389190102</v>
      </c>
      <c r="W8">
        <f>AVERAGE(C14:K14)</f>
        <v>31.188560404490104</v>
      </c>
      <c r="X8" s="10">
        <f>AVERAGE(M14:U14)</f>
        <v>6.7295836964380218</v>
      </c>
      <c r="Y8" s="23" t="s">
        <v>20</v>
      </c>
      <c r="Z8" s="23"/>
      <c r="AA8" s="23"/>
      <c r="AB8" s="10">
        <f>AVERAGE(M15:O15)</f>
        <v>87.613838088214536</v>
      </c>
      <c r="AC8" s="10">
        <f>AVERAGE(P15:R15)</f>
        <v>80.30099998852242</v>
      </c>
      <c r="AD8" s="10">
        <f>AVERAGE(S15:U15)</f>
        <v>245.42298703998702</v>
      </c>
    </row>
    <row r="9" spans="1:30" ht="15" thickBot="1" x14ac:dyDescent="0.35">
      <c r="A9" s="23"/>
      <c r="B9" t="s">
        <v>8</v>
      </c>
      <c r="C9" s="15">
        <v>15.475099999999999</v>
      </c>
      <c r="D9" s="16">
        <v>162.548</v>
      </c>
      <c r="E9" s="16">
        <v>195.18600000000001</v>
      </c>
      <c r="F9" s="16">
        <v>0.91145900000000002</v>
      </c>
      <c r="G9" s="16">
        <v>224.44800000000001</v>
      </c>
      <c r="H9" s="16">
        <v>131.262</v>
      </c>
      <c r="I9" s="16">
        <v>0.190938</v>
      </c>
      <c r="J9" s="16">
        <v>113.673</v>
      </c>
      <c r="K9" s="17">
        <v>114.297</v>
      </c>
      <c r="L9" s="21"/>
      <c r="M9" s="4">
        <v>3.1266352839245499</v>
      </c>
      <c r="N9" s="7">
        <v>82.100797602912806</v>
      </c>
      <c r="O9" s="7">
        <v>177.21576612141101</v>
      </c>
      <c r="P9" s="7">
        <v>1.5730854098301801</v>
      </c>
      <c r="Q9" s="7">
        <v>70.317618754734596</v>
      </c>
      <c r="R9" s="7">
        <v>177.562195886219</v>
      </c>
      <c r="S9" s="7">
        <v>2.00058320570384</v>
      </c>
      <c r="T9" s="7">
        <v>71.335174976598594</v>
      </c>
      <c r="U9" s="8">
        <v>660.65943637099804</v>
      </c>
      <c r="W9">
        <f>AVERAGE(C15:K15)</f>
        <v>96.561228588888895</v>
      </c>
      <c r="X9" s="10">
        <f>AVERAGE(M15:U15)</f>
        <v>137.779275038908</v>
      </c>
      <c r="Y9" s="23" t="s">
        <v>21</v>
      </c>
      <c r="Z9" s="23"/>
      <c r="AA9" s="23"/>
    </row>
    <row r="10" spans="1:30" ht="15" thickBot="1" x14ac:dyDescent="0.35">
      <c r="A10" s="23"/>
      <c r="B10" t="s">
        <v>9</v>
      </c>
      <c r="C10" s="15">
        <v>8.46767</v>
      </c>
      <c r="D10" s="16">
        <v>160.42500000000001</v>
      </c>
      <c r="E10" s="16">
        <v>178.762</v>
      </c>
      <c r="F10" s="16">
        <v>0.18148300000000001</v>
      </c>
      <c r="G10" s="16">
        <v>88.438599999999994</v>
      </c>
      <c r="H10" s="16">
        <v>118.93300000000001</v>
      </c>
      <c r="I10" s="16">
        <v>0.34417799999999998</v>
      </c>
      <c r="J10" s="16">
        <v>98.118700000000004</v>
      </c>
      <c r="K10" s="17">
        <v>202.79599999999999</v>
      </c>
      <c r="L10" s="21"/>
      <c r="M10" s="4">
        <v>3.571603284389</v>
      </c>
      <c r="N10" s="7">
        <v>80.492981548195402</v>
      </c>
      <c r="O10" s="7">
        <v>178.29616270918399</v>
      </c>
      <c r="P10" s="7">
        <v>3.0947184962162901</v>
      </c>
      <c r="Q10" s="7">
        <v>67.879354310798007</v>
      </c>
      <c r="R10" s="7">
        <v>175.55017487688801</v>
      </c>
      <c r="S10" s="7">
        <v>2.97036663751055</v>
      </c>
      <c r="T10" s="7">
        <v>65.593561608363402</v>
      </c>
      <c r="U10" s="8">
        <v>670.84075498412506</v>
      </c>
      <c r="W10">
        <f>_xlfn.STDEV.S(C15:K15)</f>
        <v>73.21311817456882</v>
      </c>
      <c r="X10">
        <f>_xlfn.STDEV.S(M15:U15)</f>
        <v>210.10789993902569</v>
      </c>
      <c r="Y10" s="23" t="s">
        <v>22</v>
      </c>
      <c r="Z10" s="23"/>
      <c r="AA10" s="23"/>
    </row>
    <row r="11" spans="1:30" ht="15" thickBot="1" x14ac:dyDescent="0.35">
      <c r="A11" s="23"/>
      <c r="B11" t="s">
        <v>10</v>
      </c>
      <c r="C11" s="15">
        <v>3.1438000000000001</v>
      </c>
      <c r="D11" s="16">
        <v>121.505</v>
      </c>
      <c r="E11" s="16">
        <v>122.956</v>
      </c>
      <c r="F11" s="16">
        <v>0.27445900000000001</v>
      </c>
      <c r="G11" s="16">
        <v>60.619700000000002</v>
      </c>
      <c r="H11" s="16">
        <v>110.523</v>
      </c>
      <c r="I11" s="16">
        <v>1.3781600000000001</v>
      </c>
      <c r="J11" s="16">
        <v>114.008</v>
      </c>
      <c r="K11" s="17">
        <v>173.04900000000001</v>
      </c>
      <c r="L11" s="21"/>
      <c r="M11" s="4">
        <v>4.1646316138050299</v>
      </c>
      <c r="N11" s="7">
        <v>80.456492034233804</v>
      </c>
      <c r="O11" s="7">
        <v>185.699344120262</v>
      </c>
      <c r="P11" s="7">
        <v>3.3001126775493201</v>
      </c>
      <c r="Q11" s="7">
        <v>77.885425252690396</v>
      </c>
      <c r="R11" s="7">
        <v>168.34625251098001</v>
      </c>
      <c r="S11" s="7">
        <v>3.7337639948736498</v>
      </c>
      <c r="T11" s="7">
        <v>55.796002228588897</v>
      </c>
      <c r="U11" s="8">
        <v>667.02447981841999</v>
      </c>
    </row>
    <row r="12" spans="1:30" ht="15" thickBot="1" x14ac:dyDescent="0.35">
      <c r="A12" s="23"/>
      <c r="B12" t="s">
        <v>11</v>
      </c>
      <c r="C12" s="15">
        <v>3.91289</v>
      </c>
      <c r="D12" s="16">
        <v>125.515</v>
      </c>
      <c r="E12" s="16">
        <v>226.99299999999999</v>
      </c>
      <c r="F12" s="16">
        <v>0.57940899999999995</v>
      </c>
      <c r="G12" s="16">
        <v>61.892200000000003</v>
      </c>
      <c r="H12" s="16">
        <v>133.75700000000001</v>
      </c>
      <c r="I12" s="16">
        <v>2.7267800000000002</v>
      </c>
      <c r="J12" s="16">
        <v>93.681600000000003</v>
      </c>
      <c r="K12" s="17">
        <v>152.136</v>
      </c>
      <c r="L12" s="21"/>
      <c r="M12" s="4">
        <v>3.8528634082257902</v>
      </c>
      <c r="N12" s="7">
        <v>63.882674727219701</v>
      </c>
      <c r="O12" s="7">
        <v>184.00455469755599</v>
      </c>
      <c r="P12" s="7">
        <v>3.6821853505939699</v>
      </c>
      <c r="Q12" s="7">
        <v>64.538456638232404</v>
      </c>
      <c r="R12" s="7">
        <v>165.74072103060001</v>
      </c>
      <c r="S12" s="7">
        <v>1.43159969020202</v>
      </c>
      <c r="T12" s="7">
        <v>61.690469764778598</v>
      </c>
      <c r="U12" s="8">
        <v>596.85336149017303</v>
      </c>
    </row>
    <row r="13" spans="1:30" x14ac:dyDescent="0.3">
      <c r="A13" s="23"/>
      <c r="B13" t="s">
        <v>12</v>
      </c>
      <c r="C13" s="15">
        <v>2.1558899999999999</v>
      </c>
      <c r="D13" s="16">
        <v>139.74600000000001</v>
      </c>
      <c r="E13" s="16">
        <v>227.63900000000001</v>
      </c>
      <c r="F13" s="16">
        <v>0.58244899999999999</v>
      </c>
      <c r="G13" s="16">
        <v>138.40199999999999</v>
      </c>
      <c r="H13" s="16">
        <v>179.82900000000001</v>
      </c>
      <c r="I13" s="16">
        <v>6.8584500000000004</v>
      </c>
      <c r="J13" s="16">
        <v>254.53399999999999</v>
      </c>
      <c r="K13" s="17">
        <v>78.897000000000006</v>
      </c>
      <c r="L13" s="22"/>
      <c r="M13" s="4">
        <v>3.6151647585135001</v>
      </c>
      <c r="N13" s="7">
        <v>81.525616396560594</v>
      </c>
      <c r="O13" s="7">
        <v>176.92012832389301</v>
      </c>
      <c r="P13" s="7">
        <v>3.5979806586092602</v>
      </c>
      <c r="Q13" s="7">
        <v>66.595013141756496</v>
      </c>
      <c r="R13" s="7">
        <v>166.08600061292</v>
      </c>
      <c r="S13" s="7">
        <v>3.4280569239885099</v>
      </c>
      <c r="T13" s="7">
        <v>67.059407995898994</v>
      </c>
      <c r="U13" s="8">
        <v>683.80149157995902</v>
      </c>
    </row>
    <row r="14" spans="1:30" x14ac:dyDescent="0.3">
      <c r="A14" s="23"/>
      <c r="B14" t="s">
        <v>13</v>
      </c>
      <c r="C14" s="10">
        <f t="shared" ref="C14:K14" si="0">_xlfn.STDEV.S(C4:C13)</f>
        <v>10.085159037908737</v>
      </c>
      <c r="D14" s="10">
        <f t="shared" si="0"/>
        <v>21.303979657042216</v>
      </c>
      <c r="E14" s="10">
        <f t="shared" si="0"/>
        <v>43.381487881865645</v>
      </c>
      <c r="F14" s="10">
        <f>_xlfn.STDEV.S(F4:F13)</f>
        <v>4.3895548265641509</v>
      </c>
      <c r="G14" s="10">
        <f t="shared" si="0"/>
        <v>51.834109659362184</v>
      </c>
      <c r="H14" s="10">
        <f t="shared" si="0"/>
        <v>36.079657755829359</v>
      </c>
      <c r="I14" s="10">
        <f t="shared" si="0"/>
        <v>2.6228223346847508</v>
      </c>
      <c r="J14" s="10">
        <f t="shared" si="0"/>
        <v>59.107126602343357</v>
      </c>
      <c r="K14" s="10">
        <f t="shared" si="0"/>
        <v>51.893145884810529</v>
      </c>
      <c r="L14" s="10"/>
      <c r="M14" s="10">
        <f>_xlfn.STDEV.S(M4:M13)</f>
        <v>0.62782136388051601</v>
      </c>
      <c r="N14" s="10">
        <f>_xlfn.STDEV.S(N4:N13)</f>
        <v>6.8259207699929032</v>
      </c>
      <c r="O14" s="10">
        <f t="shared" ref="O14:U14" si="1">_xlfn.STDEV.S(O4:O13)</f>
        <v>5.8652441234447634</v>
      </c>
      <c r="P14" s="10">
        <f t="shared" si="1"/>
        <v>0.96531611267741457</v>
      </c>
      <c r="Q14" s="10">
        <f t="shared" si="1"/>
        <v>6.5672551240303454</v>
      </c>
      <c r="R14" s="10">
        <f t="shared" si="1"/>
        <v>4.5842459466201433</v>
      </c>
      <c r="S14" s="10">
        <f t="shared" si="1"/>
        <v>0.75498674627156981</v>
      </c>
      <c r="T14" s="10">
        <f t="shared" si="1"/>
        <v>4.5263788702751864</v>
      </c>
      <c r="U14" s="10">
        <f t="shared" si="1"/>
        <v>29.849084210749353</v>
      </c>
      <c r="X14" s="10"/>
      <c r="Y14" s="23"/>
      <c r="Z14" s="23"/>
      <c r="AA14" s="23"/>
    </row>
    <row r="15" spans="1:30" x14ac:dyDescent="0.3">
      <c r="A15" s="23"/>
      <c r="B15" t="s">
        <v>14</v>
      </c>
      <c r="C15" s="10">
        <f t="shared" ref="C15:K15" si="2">AVERAGE(C4:C13)</f>
        <v>11.402222999999999</v>
      </c>
      <c r="D15" s="10">
        <f t="shared" si="2"/>
        <v>129.19219000000001</v>
      </c>
      <c r="E15" s="10">
        <f t="shared" si="2"/>
        <v>198.24919999999997</v>
      </c>
      <c r="F15" s="10">
        <f t="shared" si="2"/>
        <v>3.5982297999999999</v>
      </c>
      <c r="G15" s="10">
        <f t="shared" si="2"/>
        <v>110.38168999999998</v>
      </c>
      <c r="H15" s="10">
        <f t="shared" si="2"/>
        <v>159.40600000000001</v>
      </c>
      <c r="I15" s="10">
        <f t="shared" si="2"/>
        <v>2.3399345</v>
      </c>
      <c r="J15" s="10">
        <f t="shared" si="2"/>
        <v>108.78419</v>
      </c>
      <c r="K15" s="10">
        <f t="shared" si="2"/>
        <v>145.69739999999999</v>
      </c>
      <c r="L15" s="10" t="s">
        <v>15</v>
      </c>
      <c r="M15" s="10">
        <f>AVERAGE(M4:M13)</f>
        <v>3.7971700624414524</v>
      </c>
      <c r="N15" s="10">
        <f>AVERAGE(N4:N13)</f>
        <v>76.301071730738073</v>
      </c>
      <c r="O15" s="10">
        <f t="shared" ref="O15:U15" si="3">AVERAGE(O4:O13)</f>
        <v>182.74327247146408</v>
      </c>
      <c r="P15" s="10">
        <f>AVERAGE(P4:P13)</f>
        <v>3.0814564560452689</v>
      </c>
      <c r="Q15" s="10">
        <f t="shared" si="3"/>
        <v>67.637466940381287</v>
      </c>
      <c r="R15" s="10">
        <f t="shared" si="3"/>
        <v>170.1840765691407</v>
      </c>
      <c r="S15" s="10">
        <f t="shared" si="3"/>
        <v>2.8956249476956213</v>
      </c>
      <c r="T15" s="10">
        <f t="shared" si="3"/>
        <v>64.77122714988937</v>
      </c>
      <c r="U15" s="10">
        <f t="shared" si="3"/>
        <v>668.60210902237611</v>
      </c>
      <c r="X15" s="10"/>
      <c r="Y15" s="23"/>
      <c r="Z15" s="23"/>
      <c r="AA15" s="23"/>
    </row>
    <row r="16" spans="1:30" x14ac:dyDescent="0.3">
      <c r="A16" s="23" t="s">
        <v>23</v>
      </c>
      <c r="B16" t="s">
        <v>3</v>
      </c>
      <c r="C16" s="15">
        <v>40.886800000000001</v>
      </c>
      <c r="D16" s="16">
        <v>276.48</v>
      </c>
      <c r="E16" s="16">
        <v>571.77800000000002</v>
      </c>
      <c r="F16" s="16">
        <v>26.6586</v>
      </c>
      <c r="G16" s="16">
        <v>307.36200000000002</v>
      </c>
      <c r="H16" s="16">
        <v>506.36599999999999</v>
      </c>
      <c r="I16" s="16">
        <v>31.747399999999999</v>
      </c>
      <c r="J16" s="16">
        <v>262.084</v>
      </c>
      <c r="K16" s="17">
        <v>494.976</v>
      </c>
      <c r="L16" s="20" t="s">
        <v>23</v>
      </c>
      <c r="M16" s="9">
        <v>68.431829915767395</v>
      </c>
      <c r="N16" s="7">
        <v>585.11215194525801</v>
      </c>
      <c r="O16" s="7">
        <v>1172.1177148798899</v>
      </c>
      <c r="P16" s="7">
        <v>80.240540002951406</v>
      </c>
      <c r="Q16" s="7">
        <v>533.448180595351</v>
      </c>
      <c r="R16" s="7">
        <v>1075.1700342711199</v>
      </c>
      <c r="S16" s="7">
        <v>64.323508378833097</v>
      </c>
      <c r="T16" s="7">
        <v>532.26984269653303</v>
      </c>
      <c r="U16" s="8">
        <v>1121.01940357633</v>
      </c>
    </row>
    <row r="17" spans="1:30" x14ac:dyDescent="0.3">
      <c r="A17" s="23"/>
      <c r="B17" t="s">
        <v>4</v>
      </c>
      <c r="C17" s="15">
        <v>34.5336</v>
      </c>
      <c r="D17" s="16">
        <v>228.56299999999999</v>
      </c>
      <c r="E17" s="16">
        <v>526.64300000000003</v>
      </c>
      <c r="F17" s="16">
        <v>37.466200000000001</v>
      </c>
      <c r="G17" s="16">
        <v>231.934</v>
      </c>
      <c r="H17" s="16">
        <v>471.20400000000001</v>
      </c>
      <c r="I17" s="16">
        <v>29.242899999999999</v>
      </c>
      <c r="J17" s="16">
        <v>271.77499999999998</v>
      </c>
      <c r="K17" s="17">
        <v>465.99900000000002</v>
      </c>
      <c r="L17" s="21"/>
      <c r="M17" s="9">
        <v>73.9670291047142</v>
      </c>
      <c r="N17" s="7">
        <v>571.32316325448801</v>
      </c>
      <c r="O17" s="7">
        <v>1236.6314334362601</v>
      </c>
      <c r="P17" s="7">
        <v>59.413089640367403</v>
      </c>
      <c r="Q17" s="7">
        <v>532.40430272070603</v>
      </c>
      <c r="R17" s="7">
        <v>1077.65931622626</v>
      </c>
      <c r="S17" s="7">
        <v>72.518320662065506</v>
      </c>
      <c r="T17" s="7">
        <v>504.13675158461001</v>
      </c>
      <c r="U17" s="8">
        <v>1126.80668528252</v>
      </c>
    </row>
    <row r="18" spans="1:30" x14ac:dyDescent="0.3">
      <c r="A18" s="23"/>
      <c r="B18" t="s">
        <v>5</v>
      </c>
      <c r="C18" s="15">
        <v>24.973500000000001</v>
      </c>
      <c r="D18" s="16">
        <v>223.232</v>
      </c>
      <c r="E18" s="16">
        <v>513.38300000000004</v>
      </c>
      <c r="F18" s="16">
        <v>31.683800000000002</v>
      </c>
      <c r="G18" s="16">
        <v>281.57600000000002</v>
      </c>
      <c r="H18" s="16">
        <v>442.99299999999999</v>
      </c>
      <c r="I18" s="16">
        <v>25.414000000000001</v>
      </c>
      <c r="J18" s="16">
        <v>163.22</v>
      </c>
      <c r="K18" s="17">
        <v>540.41300000000001</v>
      </c>
      <c r="L18" s="21"/>
      <c r="M18" s="9">
        <v>83.267765108586204</v>
      </c>
      <c r="N18" s="7">
        <v>491.78396705157502</v>
      </c>
      <c r="O18" s="7">
        <v>1175.4762502241599</v>
      </c>
      <c r="P18" s="7">
        <v>72.7301519464107</v>
      </c>
      <c r="Q18" s="7">
        <v>545.11435969708896</v>
      </c>
      <c r="R18" s="7">
        <v>1120.42571517746</v>
      </c>
      <c r="S18" s="7">
        <v>49.872877704972701</v>
      </c>
      <c r="T18" s="7">
        <v>519.52118176411705</v>
      </c>
      <c r="U18" s="8">
        <v>1127.0339488592101</v>
      </c>
    </row>
    <row r="19" spans="1:30" x14ac:dyDescent="0.3">
      <c r="A19" s="23"/>
      <c r="B19" t="s">
        <v>6</v>
      </c>
      <c r="C19" s="15">
        <v>28.200099999999999</v>
      </c>
      <c r="D19" s="16">
        <v>246.56899999999999</v>
      </c>
      <c r="E19" s="16">
        <v>621.70100000000002</v>
      </c>
      <c r="F19" s="16">
        <v>26.360399999999998</v>
      </c>
      <c r="G19" s="16">
        <v>195.286</v>
      </c>
      <c r="H19" s="16">
        <v>506.61700000000002</v>
      </c>
      <c r="I19" s="16">
        <v>42.873800000000003</v>
      </c>
      <c r="J19" s="16">
        <v>276.322</v>
      </c>
      <c r="K19" s="17">
        <v>466.56400000000002</v>
      </c>
      <c r="L19" s="21"/>
      <c r="M19" s="9">
        <v>79.987942827883899</v>
      </c>
      <c r="N19" s="7">
        <v>570.51918988463297</v>
      </c>
      <c r="O19" s="7">
        <v>1169.4620297250201</v>
      </c>
      <c r="P19" s="7">
        <v>60.965214099751897</v>
      </c>
      <c r="Q19" s="7">
        <v>566.583368675114</v>
      </c>
      <c r="R19" s="7">
        <v>1154.41344505244</v>
      </c>
      <c r="S19" s="7">
        <v>63.181773346481101</v>
      </c>
      <c r="T19" s="7">
        <v>544.240624586747</v>
      </c>
      <c r="U19" s="8">
        <v>1133.2123034996901</v>
      </c>
    </row>
    <row r="20" spans="1:30" x14ac:dyDescent="0.3">
      <c r="A20" s="23"/>
      <c r="B20" t="s">
        <v>7</v>
      </c>
      <c r="C20" s="15">
        <v>34.796599999999998</v>
      </c>
      <c r="D20" s="16">
        <v>283.68299999999999</v>
      </c>
      <c r="E20" s="16">
        <v>524.21299999999997</v>
      </c>
      <c r="F20" s="16">
        <v>27.641300000000001</v>
      </c>
      <c r="G20" s="16">
        <v>245.95599999999999</v>
      </c>
      <c r="H20" s="16">
        <v>521.78200000000004</v>
      </c>
      <c r="I20" s="16">
        <v>34.5959</v>
      </c>
      <c r="J20" s="16">
        <v>220.697</v>
      </c>
      <c r="K20" s="17">
        <v>490.13099999999997</v>
      </c>
      <c r="L20" s="21"/>
      <c r="M20" s="9">
        <v>71.996007465737605</v>
      </c>
      <c r="N20" s="7">
        <v>589.41067544376301</v>
      </c>
      <c r="O20" s="7">
        <v>1127.1907179720799</v>
      </c>
      <c r="P20" s="7">
        <v>55.394434405598801</v>
      </c>
      <c r="Q20" s="7">
        <v>548.06626630176902</v>
      </c>
      <c r="R20" s="7">
        <v>1123.98133178225</v>
      </c>
      <c r="S20" s="7">
        <v>77.108104675721705</v>
      </c>
      <c r="T20" s="7">
        <v>561.21226658347302</v>
      </c>
      <c r="U20" s="8">
        <v>1130.25708509888</v>
      </c>
      <c r="W20" t="s">
        <v>19</v>
      </c>
      <c r="X20" t="s">
        <v>18</v>
      </c>
      <c r="AB20">
        <v>30</v>
      </c>
      <c r="AC20">
        <v>50</v>
      </c>
      <c r="AD20">
        <v>70</v>
      </c>
    </row>
    <row r="21" spans="1:30" x14ac:dyDescent="0.3">
      <c r="A21" s="23"/>
      <c r="B21" t="s">
        <v>8</v>
      </c>
      <c r="C21" s="15">
        <v>27.582699999999999</v>
      </c>
      <c r="D21" s="16">
        <v>303.27</v>
      </c>
      <c r="E21" s="16">
        <v>491.92599999999999</v>
      </c>
      <c r="F21" s="16">
        <v>42.024999999999999</v>
      </c>
      <c r="G21" s="16">
        <v>295.11</v>
      </c>
      <c r="H21" s="16">
        <v>545.154</v>
      </c>
      <c r="I21" s="16">
        <v>32.060099999999998</v>
      </c>
      <c r="J21" s="16">
        <v>256.76100000000002</v>
      </c>
      <c r="K21" s="17">
        <v>465.20600000000002</v>
      </c>
      <c r="L21" s="21"/>
      <c r="M21" s="9">
        <v>82.504888238863302</v>
      </c>
      <c r="N21" s="7">
        <v>510.94641631222203</v>
      </c>
      <c r="O21" s="7">
        <v>1144.5831756748801</v>
      </c>
      <c r="P21" s="7">
        <v>84.305488170819999</v>
      </c>
      <c r="Q21" s="7">
        <v>527.49970178405795</v>
      </c>
      <c r="R21" s="7">
        <v>1160.8434321822599</v>
      </c>
      <c r="S21" s="7">
        <v>70.326284382924598</v>
      </c>
      <c r="T21" s="7">
        <v>566.997394168195</v>
      </c>
      <c r="U21" s="8">
        <v>1148.0166444476299</v>
      </c>
      <c r="W21" s="10">
        <f>AVERAGE(C26:K26)</f>
        <v>25.590417862782456</v>
      </c>
      <c r="X21" s="10">
        <f>AVERAGE(M26:U26)</f>
        <v>24.691183155173508</v>
      </c>
      <c r="Y21" t="s">
        <v>20</v>
      </c>
    </row>
    <row r="22" spans="1:30" x14ac:dyDescent="0.3">
      <c r="A22" s="23"/>
      <c r="B22" t="s">
        <v>9</v>
      </c>
      <c r="C22" s="15">
        <v>34.924700000000001</v>
      </c>
      <c r="D22" s="16">
        <v>258.49099999999999</v>
      </c>
      <c r="E22" s="16">
        <v>442.18599999999998</v>
      </c>
      <c r="F22" s="16">
        <v>37.2913</v>
      </c>
      <c r="G22" s="16">
        <v>217.27099999999999</v>
      </c>
      <c r="H22" s="16">
        <v>452.39800000000002</v>
      </c>
      <c r="I22" s="16">
        <v>37.101399999999998</v>
      </c>
      <c r="J22" s="16">
        <v>284.697</v>
      </c>
      <c r="K22" s="17">
        <v>506.80099999999999</v>
      </c>
      <c r="L22" s="21"/>
      <c r="M22" s="9">
        <v>82.107632903658498</v>
      </c>
      <c r="N22" s="7">
        <v>509.37117752150698</v>
      </c>
      <c r="O22" s="7">
        <v>1181.33011587593</v>
      </c>
      <c r="P22" s="7">
        <v>77.843365035697005</v>
      </c>
      <c r="Q22" s="7">
        <v>539.95243506849397</v>
      </c>
      <c r="R22" s="7">
        <v>1143.26949777863</v>
      </c>
      <c r="S22" s="7">
        <v>73.257514223925696</v>
      </c>
      <c r="T22" s="7">
        <v>518.24093681802299</v>
      </c>
      <c r="U22" s="8">
        <v>1117.63212683085</v>
      </c>
      <c r="W22" s="10">
        <f>AVERAGE(C27:K27)</f>
        <v>240.28991172489941</v>
      </c>
      <c r="X22" s="10">
        <f>AVERAGE(M27:U27)</f>
        <v>534.20380030723982</v>
      </c>
      <c r="Y22" t="s">
        <v>21</v>
      </c>
    </row>
    <row r="23" spans="1:30" x14ac:dyDescent="0.3">
      <c r="A23" s="23"/>
      <c r="B23" t="s">
        <v>10</v>
      </c>
      <c r="C23" s="15">
        <v>24.951000000000001</v>
      </c>
      <c r="D23" s="16">
        <v>242.678</v>
      </c>
      <c r="E23" s="16">
        <v>554.89200000000005</v>
      </c>
      <c r="F23" s="16">
        <v>35.146700000000003</v>
      </c>
      <c r="G23" s="16">
        <v>243.36799999999999</v>
      </c>
      <c r="H23" s="16">
        <v>487.70699999999999</v>
      </c>
      <c r="I23" s="16">
        <v>26.099299999999999</v>
      </c>
      <c r="J23" s="16">
        <v>284.47000000000003</v>
      </c>
      <c r="K23" s="17">
        <v>476.20100000000002</v>
      </c>
      <c r="L23" s="21"/>
      <c r="M23" s="9">
        <v>63.758864669829798</v>
      </c>
      <c r="N23" s="7">
        <v>545.19315174802205</v>
      </c>
      <c r="O23" s="7">
        <v>1183.5539162121099</v>
      </c>
      <c r="P23" s="7">
        <v>60.361225936956203</v>
      </c>
      <c r="Q23" s="7">
        <v>537.53563957903702</v>
      </c>
      <c r="R23" s="7">
        <v>1037.45090761351</v>
      </c>
      <c r="S23" s="7">
        <v>67.347111323915101</v>
      </c>
      <c r="T23" s="7">
        <v>537.12341974486299</v>
      </c>
      <c r="U23" s="8">
        <v>1125.75010414332</v>
      </c>
      <c r="W23" s="10">
        <f>_xlfn.STDEV.S(C27:K27)</f>
        <v>184.81483413695676</v>
      </c>
      <c r="X23" s="10">
        <f>_xlfn.STDEV.S(M27:U27)</f>
        <v>424.02887144144654</v>
      </c>
      <c r="Y23" t="s">
        <v>24</v>
      </c>
    </row>
    <row r="24" spans="1:30" x14ac:dyDescent="0.3">
      <c r="A24" s="23"/>
      <c r="B24" t="s">
        <v>11</v>
      </c>
      <c r="C24" s="15">
        <v>29.732099999999999</v>
      </c>
      <c r="D24" s="16">
        <v>287.69200000000001</v>
      </c>
      <c r="E24" s="16">
        <v>502.738</v>
      </c>
      <c r="F24" s="16">
        <v>27.6938</v>
      </c>
      <c r="G24" s="16">
        <v>227.774</v>
      </c>
      <c r="H24" s="16">
        <v>473.84</v>
      </c>
      <c r="I24" s="16">
        <v>32.191699999999997</v>
      </c>
      <c r="J24" s="16">
        <v>232.309</v>
      </c>
      <c r="K24" s="17">
        <v>453.19200000000001</v>
      </c>
      <c r="L24" s="21"/>
      <c r="M24" s="9">
        <v>80.702593933063298</v>
      </c>
      <c r="N24" s="7">
        <v>580.75206592310406</v>
      </c>
      <c r="O24" s="7">
        <v>1211.6682288934901</v>
      </c>
      <c r="P24" s="7">
        <v>69.701311382349104</v>
      </c>
      <c r="Q24" s="7">
        <v>534.96999568202705</v>
      </c>
      <c r="R24" s="7">
        <v>1181.6292109927499</v>
      </c>
      <c r="S24" s="7">
        <v>72.4588943456652</v>
      </c>
      <c r="T24" s="7">
        <v>517.32667833784797</v>
      </c>
      <c r="U24" s="8">
        <v>992.84829519489995</v>
      </c>
    </row>
    <row r="25" spans="1:30" x14ac:dyDescent="0.3">
      <c r="A25" s="23"/>
      <c r="B25" t="s">
        <v>12</v>
      </c>
      <c r="C25" s="15">
        <v>41.191099999999999</v>
      </c>
      <c r="D25" s="16">
        <v>269.41899999999998</v>
      </c>
      <c r="E25" s="16">
        <v>483.41399999999999</v>
      </c>
      <c r="F25" s="16">
        <v>37.891199999999998</v>
      </c>
      <c r="G25" s="16">
        <v>299.536</v>
      </c>
      <c r="H25" s="16">
        <v>447.07499999999999</v>
      </c>
      <c r="I25" s="16">
        <v>34.144500000000001</v>
      </c>
      <c r="J25" s="16">
        <v>223.23</v>
      </c>
      <c r="K25" s="17">
        <v>492.97800000000001</v>
      </c>
      <c r="L25" s="22"/>
      <c r="M25" s="9">
        <v>80.247256247212306</v>
      </c>
      <c r="N25" s="7">
        <v>536.33301941390096</v>
      </c>
      <c r="O25" s="7">
        <v>1224.09400320699</v>
      </c>
      <c r="P25" s="7">
        <v>67.857518230802398</v>
      </c>
      <c r="Q25" s="7">
        <v>566.54983549917995</v>
      </c>
      <c r="R25" s="7">
        <v>1171.57487896459</v>
      </c>
      <c r="S25" s="7">
        <v>63.622872315115799</v>
      </c>
      <c r="T25" s="7">
        <v>565.91984872179</v>
      </c>
      <c r="U25" s="8">
        <v>1149.1942092106401</v>
      </c>
    </row>
    <row r="26" spans="1:30" x14ac:dyDescent="0.3">
      <c r="A26" s="23"/>
      <c r="B26" t="s">
        <v>13</v>
      </c>
      <c r="C26" s="10">
        <f>_xlfn.STDEV.S(C16:C25)</f>
        <v>6.0008026105402523</v>
      </c>
      <c r="D26" s="10">
        <f t="shared" ref="D26:M26" si="4">_xlfn.STDEV.S(D16:D25)</f>
        <v>26.547473075186982</v>
      </c>
      <c r="E26" s="10">
        <f t="shared" si="4"/>
        <v>50.242500800727591</v>
      </c>
      <c r="F26" s="10">
        <f t="shared" si="4"/>
        <v>5.688628249616392</v>
      </c>
      <c r="G26" s="10">
        <f t="shared" si="4"/>
        <v>38.755117586226127</v>
      </c>
      <c r="H26" s="10">
        <f t="shared" si="4"/>
        <v>34.124883684620656</v>
      </c>
      <c r="I26" s="10">
        <f t="shared" si="4"/>
        <v>5.1478973692610071</v>
      </c>
      <c r="J26" s="10">
        <f t="shared" si="4"/>
        <v>38.166487426798888</v>
      </c>
      <c r="K26" s="10">
        <f t="shared" si="4"/>
        <v>25.639969962064217</v>
      </c>
      <c r="L26" s="10"/>
      <c r="M26" s="10">
        <f t="shared" si="4"/>
        <v>6.7570648551554005</v>
      </c>
      <c r="N26" s="10">
        <f t="shared" ref="N26:U26" si="5">_xlfn.STDEV.S(N16:N25)</f>
        <v>35.549316714259987</v>
      </c>
      <c r="O26" s="10">
        <f>_xlfn.STDEV.S(O16:O25)</f>
        <v>33.890889104178207</v>
      </c>
      <c r="P26" s="10">
        <f t="shared" si="5"/>
        <v>9.8352504453959391</v>
      </c>
      <c r="Q26" s="10">
        <f t="shared" si="5"/>
        <v>13.694482193911718</v>
      </c>
      <c r="R26" s="10">
        <f t="shared" si="5"/>
        <v>47.456941594578083</v>
      </c>
      <c r="S26" s="10">
        <f t="shared" si="5"/>
        <v>7.7290091478883864</v>
      </c>
      <c r="T26" s="10">
        <f t="shared" si="5"/>
        <v>22.412270944092249</v>
      </c>
      <c r="U26" s="10">
        <f t="shared" si="5"/>
        <v>44.895423397101645</v>
      </c>
    </row>
    <row r="27" spans="1:30" x14ac:dyDescent="0.3">
      <c r="A27" s="23"/>
      <c r="B27" t="s">
        <v>14</v>
      </c>
      <c r="C27" s="10">
        <f>AVERAGE(C16:C26)</f>
        <v>29.797545691867295</v>
      </c>
      <c r="D27" s="10">
        <f t="shared" ref="D27:M27" si="6">AVERAGE(D16:D26)</f>
        <v>240.60222482501698</v>
      </c>
      <c r="E27" s="10">
        <f t="shared" si="6"/>
        <v>480.28331825461157</v>
      </c>
      <c r="F27" s="10">
        <f t="shared" si="6"/>
        <v>30.504266204510579</v>
      </c>
      <c r="G27" s="10">
        <f t="shared" si="6"/>
        <v>234.90255614420241</v>
      </c>
      <c r="H27" s="10">
        <f t="shared" si="6"/>
        <v>444.47826215314728</v>
      </c>
      <c r="I27" s="10">
        <f t="shared" si="6"/>
        <v>30.056263397205544</v>
      </c>
      <c r="J27" s="10">
        <f t="shared" si="6"/>
        <v>228.52104431152719</v>
      </c>
      <c r="K27" s="10">
        <f t="shared" si="6"/>
        <v>443.46372454200588</v>
      </c>
      <c r="L27" s="10" t="s">
        <v>23</v>
      </c>
      <c r="M27" s="10">
        <f t="shared" si="6"/>
        <v>70.338988660951998</v>
      </c>
      <c r="N27" s="10">
        <f t="shared" ref="N27:U27" si="7">AVERAGE(N16:N26)</f>
        <v>502.39039047388485</v>
      </c>
      <c r="O27" s="10">
        <f t="shared" si="7"/>
        <v>1078.1816795640898</v>
      </c>
      <c r="P27" s="10">
        <f t="shared" si="7"/>
        <v>63.513417208827349</v>
      </c>
      <c r="Q27" s="10">
        <f t="shared" si="7"/>
        <v>495.07441525424872</v>
      </c>
      <c r="R27" s="10">
        <f t="shared" si="7"/>
        <v>1026.7158828759859</v>
      </c>
      <c r="S27" s="10">
        <f t="shared" si="7"/>
        <v>61.9769336825008</v>
      </c>
      <c r="T27" s="10">
        <f t="shared" si="7"/>
        <v>489.94556508639016</v>
      </c>
      <c r="U27" s="10">
        <f t="shared" si="7"/>
        <v>1019.6969299582793</v>
      </c>
    </row>
    <row r="28" spans="1:30" x14ac:dyDescent="0.3">
      <c r="A28" s="23" t="s">
        <v>16</v>
      </c>
      <c r="B28" t="s">
        <v>3</v>
      </c>
      <c r="C28" s="15">
        <v>543.04999999999995</v>
      </c>
      <c r="D28" s="16">
        <v>231271</v>
      </c>
      <c r="E28" s="16">
        <v>322632</v>
      </c>
      <c r="F28" s="16">
        <v>782.39</v>
      </c>
      <c r="G28" s="16">
        <v>99629.8</v>
      </c>
      <c r="H28" s="16">
        <v>143853</v>
      </c>
      <c r="I28" s="16">
        <v>103.46299999999999</v>
      </c>
      <c r="J28" s="16">
        <v>129220</v>
      </c>
      <c r="K28" s="17">
        <v>148017</v>
      </c>
      <c r="L28" s="20" t="s">
        <v>16</v>
      </c>
      <c r="M28" s="9">
        <v>3699.8721136600102</v>
      </c>
      <c r="N28" s="7">
        <v>650613.26426168298</v>
      </c>
      <c r="O28" s="7">
        <v>2245871.2294189902</v>
      </c>
      <c r="P28" s="7">
        <v>4717.4588991812898</v>
      </c>
      <c r="Q28" s="7">
        <v>623936.73840356898</v>
      </c>
      <c r="R28" s="7">
        <v>1400123.09192773</v>
      </c>
      <c r="S28" s="7">
        <v>1979.28577401645</v>
      </c>
      <c r="T28" s="7">
        <v>454324.26180226001</v>
      </c>
      <c r="U28" s="8">
        <v>1782178.3669916501</v>
      </c>
    </row>
    <row r="29" spans="1:30" x14ac:dyDescent="0.3">
      <c r="A29" s="23"/>
      <c r="B29" t="s">
        <v>4</v>
      </c>
      <c r="C29" s="15">
        <v>6833.01</v>
      </c>
      <c r="D29" s="16">
        <v>81231.399999999994</v>
      </c>
      <c r="E29" s="16">
        <v>142412</v>
      </c>
      <c r="F29" s="16">
        <v>1624.22</v>
      </c>
      <c r="G29" s="16">
        <v>53565.599999999999</v>
      </c>
      <c r="H29" s="16">
        <v>224278</v>
      </c>
      <c r="I29" s="16">
        <v>43.763399999999997</v>
      </c>
      <c r="J29" s="16">
        <v>249193</v>
      </c>
      <c r="K29" s="17">
        <v>54754.400000000001</v>
      </c>
      <c r="L29" s="21"/>
      <c r="M29" s="9">
        <v>5937.0665213296097</v>
      </c>
      <c r="N29" s="7">
        <v>619255.13458269404</v>
      </c>
      <c r="O29" s="7">
        <v>2559281.56495057</v>
      </c>
      <c r="P29" s="11">
        <v>2252.3838572520099</v>
      </c>
      <c r="Q29" s="7">
        <v>584208.366755747</v>
      </c>
      <c r="R29" s="11">
        <v>2100582.4844118999</v>
      </c>
      <c r="S29" s="7">
        <v>1240.8973033316599</v>
      </c>
      <c r="T29" s="7">
        <v>531347.28835153906</v>
      </c>
      <c r="U29" s="8">
        <v>1698529.2437131901</v>
      </c>
    </row>
    <row r="30" spans="1:30" x14ac:dyDescent="0.3">
      <c r="A30" s="23"/>
      <c r="B30" t="s">
        <v>5</v>
      </c>
      <c r="C30" s="15">
        <v>3755.61</v>
      </c>
      <c r="D30" s="16">
        <v>101553</v>
      </c>
      <c r="E30" s="16">
        <v>246712</v>
      </c>
      <c r="F30" s="16">
        <v>659.452</v>
      </c>
      <c r="G30" s="16">
        <v>64516.800000000003</v>
      </c>
      <c r="H30" s="16">
        <v>99074.6</v>
      </c>
      <c r="I30" s="16">
        <v>475.30099999999999</v>
      </c>
      <c r="J30" s="16">
        <v>131616</v>
      </c>
      <c r="K30" s="17">
        <v>141354</v>
      </c>
      <c r="L30" s="21"/>
      <c r="M30" s="9">
        <v>7868.8130657154697</v>
      </c>
      <c r="N30" s="7">
        <v>814009.20497830503</v>
      </c>
      <c r="O30" s="7">
        <v>2538947.7690534298</v>
      </c>
      <c r="P30" s="7">
        <v>1575.0874945640201</v>
      </c>
      <c r="Q30" s="7">
        <v>403794.526193781</v>
      </c>
      <c r="R30" s="7">
        <v>2306645.0305189099</v>
      </c>
      <c r="S30" s="7">
        <v>2108.3988849146299</v>
      </c>
      <c r="T30" s="7">
        <v>517254.48177784297</v>
      </c>
      <c r="U30" s="8">
        <v>2266621.4298650301</v>
      </c>
    </row>
    <row r="31" spans="1:30" x14ac:dyDescent="0.3">
      <c r="A31" s="23"/>
      <c r="B31" t="s">
        <v>6</v>
      </c>
      <c r="C31" s="15">
        <v>2457.16</v>
      </c>
      <c r="D31" s="16">
        <v>143142</v>
      </c>
      <c r="E31" s="16">
        <v>177125</v>
      </c>
      <c r="F31" s="16">
        <v>268.99799999999999</v>
      </c>
      <c r="G31" s="16">
        <v>49422.3</v>
      </c>
      <c r="H31" s="16">
        <v>91900.3</v>
      </c>
      <c r="I31" s="16">
        <v>130.44999999999999</v>
      </c>
      <c r="J31" s="16">
        <v>199975</v>
      </c>
      <c r="K31" s="17">
        <v>90685</v>
      </c>
      <c r="L31" s="21"/>
      <c r="M31" s="9">
        <v>3379.4837613238501</v>
      </c>
      <c r="N31" s="7">
        <v>429298.13159792102</v>
      </c>
      <c r="O31" s="7">
        <v>2436688.4620219101</v>
      </c>
      <c r="P31" s="7">
        <v>1498.7689644862601</v>
      </c>
      <c r="Q31" s="7">
        <v>496923.55003300699</v>
      </c>
      <c r="R31" s="7">
        <v>2112785.36054292</v>
      </c>
      <c r="S31" s="7">
        <v>3569.9600874441999</v>
      </c>
      <c r="T31" s="7">
        <v>530233.515864157</v>
      </c>
      <c r="U31" s="8">
        <v>2106554.3665602901</v>
      </c>
    </row>
    <row r="32" spans="1:30" x14ac:dyDescent="0.3">
      <c r="A32" s="23"/>
      <c r="B32" t="s">
        <v>7</v>
      </c>
      <c r="C32" s="15">
        <v>59.229199999999999</v>
      </c>
      <c r="D32" s="16">
        <v>283928</v>
      </c>
      <c r="E32" s="16">
        <v>285789</v>
      </c>
      <c r="F32" s="16">
        <v>249.167</v>
      </c>
      <c r="G32" s="16">
        <v>182749</v>
      </c>
      <c r="H32" s="16">
        <v>111512</v>
      </c>
      <c r="I32" s="16">
        <v>23.041599999999999</v>
      </c>
      <c r="J32" s="16">
        <v>70503.3</v>
      </c>
      <c r="K32" s="17">
        <v>50663</v>
      </c>
      <c r="L32" s="21"/>
      <c r="M32" s="9">
        <v>3912.6934956147802</v>
      </c>
      <c r="N32" s="7">
        <v>453946.786328013</v>
      </c>
      <c r="O32" s="7">
        <v>2579299.1560052801</v>
      </c>
      <c r="P32" s="7">
        <v>3235.9054813131202</v>
      </c>
      <c r="Q32" s="7">
        <v>723359.52092187398</v>
      </c>
      <c r="R32" s="7">
        <v>2059021.5674493499</v>
      </c>
      <c r="S32" s="7">
        <v>1503.29708298579</v>
      </c>
      <c r="T32" s="7">
        <v>418538.77343613497</v>
      </c>
      <c r="U32" s="8">
        <v>2038712.4819129701</v>
      </c>
    </row>
    <row r="33" spans="1:25" x14ac:dyDescent="0.3">
      <c r="A33" s="23"/>
      <c r="B33" t="s">
        <v>8</v>
      </c>
      <c r="C33" s="15">
        <v>409.49799999999999</v>
      </c>
      <c r="D33" s="16">
        <v>189454</v>
      </c>
      <c r="E33" s="16">
        <v>177644</v>
      </c>
      <c r="F33" s="16">
        <v>155.21700000000001</v>
      </c>
      <c r="G33" s="16">
        <v>337082</v>
      </c>
      <c r="H33" s="16">
        <v>118725</v>
      </c>
      <c r="I33" s="16">
        <v>129.04900000000001</v>
      </c>
      <c r="J33" s="16">
        <v>70483.7</v>
      </c>
      <c r="K33" s="17">
        <v>166979</v>
      </c>
      <c r="L33" s="21"/>
      <c r="M33" s="9">
        <v>2568.5126828995799</v>
      </c>
      <c r="N33" s="7">
        <v>689666.73209322698</v>
      </c>
      <c r="O33" s="7">
        <v>2692339.9968217802</v>
      </c>
      <c r="P33" s="7">
        <v>2713.5781696286499</v>
      </c>
      <c r="Q33" s="7">
        <v>576958.47822783701</v>
      </c>
      <c r="R33" s="7">
        <v>1887104.7539836499</v>
      </c>
      <c r="S33" s="7">
        <v>2778.5732028328198</v>
      </c>
      <c r="T33" s="7">
        <v>585042.34926942503</v>
      </c>
      <c r="U33" s="8">
        <v>2078064.41687753</v>
      </c>
    </row>
    <row r="34" spans="1:25" x14ac:dyDescent="0.3">
      <c r="A34" s="23"/>
      <c r="B34" t="s">
        <v>9</v>
      </c>
      <c r="C34" s="15">
        <v>251.38399999999999</v>
      </c>
      <c r="D34" s="16">
        <v>157821</v>
      </c>
      <c r="E34" s="16">
        <v>295521</v>
      </c>
      <c r="F34" s="16">
        <v>10073.9</v>
      </c>
      <c r="G34" s="16">
        <v>49225.3</v>
      </c>
      <c r="H34" s="16">
        <v>173480</v>
      </c>
      <c r="I34" s="16">
        <v>1062.52</v>
      </c>
      <c r="J34" s="16">
        <v>125779</v>
      </c>
      <c r="K34" s="17">
        <v>190050</v>
      </c>
      <c r="L34" s="21"/>
      <c r="M34" s="9">
        <v>5867.1168524159903</v>
      </c>
      <c r="N34" s="7">
        <v>730762.80324373802</v>
      </c>
      <c r="O34" s="7">
        <v>2171866.8467439301</v>
      </c>
      <c r="P34" s="7">
        <v>2239.1242834722302</v>
      </c>
      <c r="Q34" s="7">
        <v>499451.623014735</v>
      </c>
      <c r="R34" s="7">
        <v>1659177.2699340901</v>
      </c>
      <c r="S34" s="7">
        <v>2118.0778485014598</v>
      </c>
      <c r="T34" s="7">
        <v>547492.91728507297</v>
      </c>
      <c r="U34" s="8">
        <v>2353027.2172408402</v>
      </c>
      <c r="W34" t="s">
        <v>19</v>
      </c>
      <c r="X34" t="s">
        <v>25</v>
      </c>
    </row>
    <row r="35" spans="1:25" x14ac:dyDescent="0.3">
      <c r="A35" s="23"/>
      <c r="B35" t="s">
        <v>10</v>
      </c>
      <c r="C35" s="15">
        <v>327.91699999999997</v>
      </c>
      <c r="D35" s="16">
        <v>173792</v>
      </c>
      <c r="E35" s="16">
        <v>203272</v>
      </c>
      <c r="F35" s="16">
        <v>11217.8</v>
      </c>
      <c r="G35" s="16">
        <v>96895.4</v>
      </c>
      <c r="H35" s="16">
        <v>117647</v>
      </c>
      <c r="I35" s="16">
        <v>540.346</v>
      </c>
      <c r="J35" s="16">
        <v>23730.7</v>
      </c>
      <c r="K35" s="17">
        <v>189758</v>
      </c>
      <c r="L35" s="21"/>
      <c r="M35" s="9">
        <v>5581.45401904556</v>
      </c>
      <c r="N35" s="7">
        <v>463912.99115174002</v>
      </c>
      <c r="O35" s="7">
        <v>2532259.6846866598</v>
      </c>
      <c r="P35" s="7">
        <v>1639.25141161995</v>
      </c>
      <c r="Q35" s="7">
        <v>503204.32444480603</v>
      </c>
      <c r="R35" s="7">
        <v>2250242.8412810001</v>
      </c>
      <c r="S35" s="7">
        <v>2720.70569079287</v>
      </c>
      <c r="T35" s="7">
        <v>445831.55435683002</v>
      </c>
      <c r="U35" s="8">
        <v>1465890.49997956</v>
      </c>
      <c r="W35" s="10">
        <f>AVERAGE(C38:K38)</f>
        <v>46527.855273155299</v>
      </c>
      <c r="X35" s="10">
        <f>AVERAGE(M38:U38)</f>
        <v>121942.78380935008</v>
      </c>
      <c r="Y35" t="s">
        <v>20</v>
      </c>
    </row>
    <row r="36" spans="1:25" x14ac:dyDescent="0.3">
      <c r="A36" s="23"/>
      <c r="B36" t="s">
        <v>11</v>
      </c>
      <c r="C36" s="15">
        <v>291.904</v>
      </c>
      <c r="D36" s="16">
        <v>159350</v>
      </c>
      <c r="E36" s="16">
        <v>191514</v>
      </c>
      <c r="F36" s="16">
        <v>79.813199999999995</v>
      </c>
      <c r="G36" s="16">
        <v>50986</v>
      </c>
      <c r="H36" s="16">
        <v>168903</v>
      </c>
      <c r="I36" s="16">
        <v>1082.3699999999999</v>
      </c>
      <c r="J36" s="16">
        <v>182716</v>
      </c>
      <c r="K36" s="17">
        <v>103816</v>
      </c>
      <c r="L36" s="21"/>
      <c r="M36" s="9">
        <v>7075.7369532707698</v>
      </c>
      <c r="N36" s="7">
        <v>465779.20291614998</v>
      </c>
      <c r="O36" s="7">
        <v>2715985.6924803499</v>
      </c>
      <c r="P36" s="7">
        <v>3342.3676844607398</v>
      </c>
      <c r="Q36" s="7">
        <v>594270.78875612398</v>
      </c>
      <c r="R36" s="7">
        <v>2462550.8624538998</v>
      </c>
      <c r="S36" s="7">
        <v>4226.9036328496204</v>
      </c>
      <c r="T36" s="7">
        <v>475999.52852541499</v>
      </c>
      <c r="U36" s="8">
        <v>1976127.05405744</v>
      </c>
      <c r="W36" s="10">
        <f>AVERAGE(C39:K39)</f>
        <v>101275.80782777777</v>
      </c>
      <c r="X36" s="10">
        <f>AVERAGE(M39:U39)</f>
        <v>907123.05871960602</v>
      </c>
      <c r="Y36" t="s">
        <v>21</v>
      </c>
    </row>
    <row r="37" spans="1:25" x14ac:dyDescent="0.3">
      <c r="A37" s="23"/>
      <c r="B37" t="s">
        <v>12</v>
      </c>
      <c r="C37" s="15">
        <v>170.92699999999999</v>
      </c>
      <c r="D37" s="16">
        <v>81022.5</v>
      </c>
      <c r="E37" s="16">
        <v>182661</v>
      </c>
      <c r="F37" s="16">
        <v>32.402099999999997</v>
      </c>
      <c r="G37" s="16">
        <v>321060</v>
      </c>
      <c r="H37" s="16">
        <v>64091.1</v>
      </c>
      <c r="I37" s="16">
        <v>310.05200000000002</v>
      </c>
      <c r="J37" s="16">
        <v>218692</v>
      </c>
      <c r="K37" s="17">
        <v>86251.1</v>
      </c>
      <c r="L37" s="22"/>
      <c r="M37" s="9">
        <v>3385.51322782636</v>
      </c>
      <c r="N37" s="7">
        <v>779545.43991078995</v>
      </c>
      <c r="O37" s="7">
        <v>2284783.20229086</v>
      </c>
      <c r="P37" s="7">
        <v>2835.3002405881798</v>
      </c>
      <c r="Q37" s="7">
        <v>337537.11941074597</v>
      </c>
      <c r="R37" s="7">
        <v>2391487.4159399602</v>
      </c>
      <c r="S37" s="7">
        <v>3455.8800790856099</v>
      </c>
      <c r="T37" s="7">
        <v>486959.08001547499</v>
      </c>
      <c r="U37" s="8">
        <v>1953839.9779718099</v>
      </c>
      <c r="W37" s="10">
        <f>_xlfn.STDEV.S(C39:K39)</f>
        <v>80450.680336281715</v>
      </c>
      <c r="X37" s="10">
        <f>_xlfn.STDEV.P(M39:U39)</f>
        <v>929423.55223479716</v>
      </c>
      <c r="Y37" t="s">
        <v>24</v>
      </c>
    </row>
    <row r="38" spans="1:25" x14ac:dyDescent="0.3">
      <c r="A38" s="23"/>
      <c r="B38" t="s">
        <v>13</v>
      </c>
      <c r="C38" s="10">
        <v>4678.28</v>
      </c>
      <c r="D38" s="10">
        <f t="shared" ref="D38:M38" si="8">_xlfn.STDEV.S(D28:D37)</f>
        <v>64671.955539741721</v>
      </c>
      <c r="E38" s="10">
        <f t="shared" si="8"/>
        <v>60875.307513346015</v>
      </c>
      <c r="F38" s="10">
        <f t="shared" si="8"/>
        <v>4319.9113223907088</v>
      </c>
      <c r="G38" s="10">
        <f t="shared" si="8"/>
        <v>112336.67751970509</v>
      </c>
      <c r="H38" s="10">
        <f t="shared" si="8"/>
        <v>46950.98124032007</v>
      </c>
      <c r="I38" s="10">
        <f t="shared" si="8"/>
        <v>400.00479822504343</v>
      </c>
      <c r="J38" s="10">
        <f t="shared" si="8"/>
        <v>72346.718559157118</v>
      </c>
      <c r="K38" s="10">
        <f t="shared" si="8"/>
        <v>52170.860965511922</v>
      </c>
      <c r="L38" s="10"/>
      <c r="M38" s="10">
        <f t="shared" si="8"/>
        <v>1778.632613352587</v>
      </c>
      <c r="N38" s="10">
        <f t="shared" ref="N38:U38" si="9">_xlfn.STDEV.S(N28:N37)</f>
        <v>146126.55934307235</v>
      </c>
      <c r="O38" s="10">
        <f t="shared" si="9"/>
        <v>186397.12851139254</v>
      </c>
      <c r="P38" s="10">
        <f>_xlfn.STDEV.S(P28:P37)</f>
        <v>996.90650302084191</v>
      </c>
      <c r="Q38" s="10">
        <f t="shared" si="9"/>
        <v>111061.01994283691</v>
      </c>
      <c r="R38" s="10">
        <f>_xlfn.STDEV.S(R28:R37)</f>
        <v>333215.35114581557</v>
      </c>
      <c r="S38" s="10">
        <f t="shared" si="9"/>
        <v>958.40547801216269</v>
      </c>
      <c r="T38" s="10">
        <f t="shared" si="9"/>
        <v>51725.622156854079</v>
      </c>
      <c r="U38" s="10">
        <f t="shared" si="9"/>
        <v>265225.42858979368</v>
      </c>
    </row>
    <row r="39" spans="1:25" x14ac:dyDescent="0.3">
      <c r="A39" s="23"/>
      <c r="B39" t="s">
        <v>14</v>
      </c>
      <c r="C39" s="10">
        <f>AVERAGE(C28:C37)</f>
        <v>1509.9689199999998</v>
      </c>
      <c r="D39" s="10">
        <f t="shared" ref="D39:U39" si="10">AVERAGE(D28:D37)</f>
        <v>160256.49</v>
      </c>
      <c r="E39" s="10">
        <f t="shared" si="10"/>
        <v>222528.2</v>
      </c>
      <c r="F39" s="10">
        <f t="shared" si="10"/>
        <v>2514.3359300000002</v>
      </c>
      <c r="G39" s="10">
        <f t="shared" si="10"/>
        <v>130513.22000000002</v>
      </c>
      <c r="H39" s="10">
        <f t="shared" si="10"/>
        <v>131346.4</v>
      </c>
      <c r="I39" s="10">
        <f t="shared" si="10"/>
        <v>390.03560000000004</v>
      </c>
      <c r="J39" s="10">
        <f t="shared" si="10"/>
        <v>140190.87</v>
      </c>
      <c r="K39" s="10">
        <f t="shared" si="10"/>
        <v>122232.75</v>
      </c>
      <c r="L39" s="10" t="s">
        <v>16</v>
      </c>
      <c r="M39" s="10">
        <f t="shared" si="10"/>
        <v>4927.626269310198</v>
      </c>
      <c r="N39" s="10">
        <f t="shared" si="10"/>
        <v>609678.96910642611</v>
      </c>
      <c r="O39" s="10">
        <f t="shared" si="10"/>
        <v>2475732.360447376</v>
      </c>
      <c r="P39" s="10">
        <f>AVERAGE(P28:P37)</f>
        <v>2604.9226486566449</v>
      </c>
      <c r="Q39" s="10">
        <f t="shared" si="10"/>
        <v>534364.50361622253</v>
      </c>
      <c r="R39" s="10">
        <f>AVERAGE(R28:R37)</f>
        <v>2062972.067844341</v>
      </c>
      <c r="S39" s="10">
        <f t="shared" si="10"/>
        <v>2570.1979586755106</v>
      </c>
      <c r="T39" s="10">
        <f t="shared" si="10"/>
        <v>499302.37506841525</v>
      </c>
      <c r="U39" s="10">
        <f t="shared" si="10"/>
        <v>1971954.5055170313</v>
      </c>
    </row>
    <row r="40" spans="1:25" x14ac:dyDescent="0.3">
      <c r="A40" s="23" t="s">
        <v>17</v>
      </c>
      <c r="B40" t="s">
        <v>3</v>
      </c>
      <c r="C40" s="15">
        <v>2.6998199999999999</v>
      </c>
      <c r="D40" s="16">
        <v>7.7961</v>
      </c>
      <c r="E40" s="16">
        <v>6.2695100000000004</v>
      </c>
      <c r="F40" s="16">
        <v>2.1914899999999999</v>
      </c>
      <c r="G40" s="16">
        <v>6.7829800000000002</v>
      </c>
      <c r="H40" s="16">
        <v>7.5498000000000003</v>
      </c>
      <c r="I40" s="16">
        <v>1.9457100000000001</v>
      </c>
      <c r="J40" s="16">
        <v>7.11972</v>
      </c>
      <c r="K40" s="17">
        <v>7.6099899999999998</v>
      </c>
      <c r="L40" s="20" t="s">
        <v>17</v>
      </c>
      <c r="M40" s="9">
        <v>6.5381839216312896</v>
      </c>
      <c r="N40" s="7">
        <v>10.8226020540072</v>
      </c>
      <c r="O40" s="7">
        <v>12.329026362279601</v>
      </c>
      <c r="P40" s="7">
        <v>5.9697353789278997</v>
      </c>
      <c r="Q40" s="7">
        <v>10.8237512847335</v>
      </c>
      <c r="R40" s="7">
        <v>12.252366117224099</v>
      </c>
      <c r="S40" s="7">
        <v>5.7541718657014096</v>
      </c>
      <c r="T40" s="7">
        <v>10.2193180533027</v>
      </c>
      <c r="U40" s="8">
        <v>12.213877969171399</v>
      </c>
    </row>
    <row r="41" spans="1:25" x14ac:dyDescent="0.3">
      <c r="A41" s="23"/>
      <c r="B41" t="s">
        <v>4</v>
      </c>
      <c r="C41" s="15">
        <v>1.64385</v>
      </c>
      <c r="D41" s="16">
        <v>5.7292699999999996</v>
      </c>
      <c r="E41" s="16">
        <v>7.6767799999999999</v>
      </c>
      <c r="F41" s="16">
        <v>1.67117</v>
      </c>
      <c r="G41" s="16">
        <v>6.6277400000000002</v>
      </c>
      <c r="H41" s="16">
        <v>7.5083900000000003</v>
      </c>
      <c r="I41" s="16">
        <v>2.3509500000000001</v>
      </c>
      <c r="J41" s="16">
        <v>6.7611299999999996</v>
      </c>
      <c r="K41" s="17">
        <v>6.4118700000000004</v>
      </c>
      <c r="L41" s="21"/>
      <c r="M41" s="9">
        <v>5.87314914968049</v>
      </c>
      <c r="N41" s="7">
        <v>11.1830444632298</v>
      </c>
      <c r="O41" s="7">
        <v>12.0834461295659</v>
      </c>
      <c r="P41" s="7">
        <v>5.53599163111741</v>
      </c>
      <c r="Q41" s="7">
        <v>10.351319485779699</v>
      </c>
      <c r="R41" s="7">
        <v>12.007780141801399</v>
      </c>
      <c r="S41" s="7">
        <v>5.6195831430190699</v>
      </c>
      <c r="T41" s="7">
        <v>10.7919293461804</v>
      </c>
      <c r="U41" s="8">
        <v>12.048560266825801</v>
      </c>
    </row>
    <row r="42" spans="1:25" x14ac:dyDescent="0.3">
      <c r="A42" s="23"/>
      <c r="B42" t="s">
        <v>5</v>
      </c>
      <c r="C42" s="15">
        <v>1.51888</v>
      </c>
      <c r="D42" s="16">
        <v>7.1230500000000001</v>
      </c>
      <c r="E42" s="16">
        <v>8.4702800000000007</v>
      </c>
      <c r="F42" s="16">
        <v>1.19272</v>
      </c>
      <c r="G42" s="16">
        <v>7.5458100000000004</v>
      </c>
      <c r="H42" s="16">
        <v>6.9236500000000003</v>
      </c>
      <c r="I42" s="16">
        <v>1.1344000000000001</v>
      </c>
      <c r="J42" s="16">
        <v>5.1540900000000001</v>
      </c>
      <c r="K42" s="17">
        <v>7.3965800000000002</v>
      </c>
      <c r="L42" s="21"/>
      <c r="M42" s="9">
        <v>5.9856085814362503</v>
      </c>
      <c r="N42" s="7">
        <v>11.0715770047979</v>
      </c>
      <c r="O42" s="7">
        <v>12.4504333087033</v>
      </c>
      <c r="P42" s="7">
        <v>5.4768218068943204</v>
      </c>
      <c r="Q42" s="7">
        <v>11.018881842832</v>
      </c>
      <c r="R42" s="7">
        <v>12.014116298015001</v>
      </c>
      <c r="S42" s="7">
        <v>5.8338940658195897</v>
      </c>
      <c r="T42" s="7">
        <v>10.066878988094</v>
      </c>
      <c r="U42" s="8">
        <v>11.9598630096982</v>
      </c>
    </row>
    <row r="43" spans="1:25" x14ac:dyDescent="0.3">
      <c r="A43" s="23"/>
      <c r="B43" t="s">
        <v>6</v>
      </c>
      <c r="C43" s="15">
        <v>3.5088699999999999</v>
      </c>
      <c r="D43" s="16">
        <v>6.9645599999999996</v>
      </c>
      <c r="E43" s="16">
        <v>7.8240100000000004</v>
      </c>
      <c r="F43" s="16">
        <v>1.74146</v>
      </c>
      <c r="G43" s="16">
        <v>5.4457899999999997</v>
      </c>
      <c r="H43" s="16">
        <v>7.2156500000000001</v>
      </c>
      <c r="I43" s="16">
        <v>6.1081000000000003</v>
      </c>
      <c r="J43" s="16">
        <v>7.6298399999999997</v>
      </c>
      <c r="K43" s="17">
        <v>7.3765700000000001</v>
      </c>
      <c r="L43" s="21"/>
      <c r="M43" s="9">
        <v>6.2171153208967302</v>
      </c>
      <c r="N43" s="7">
        <v>11.3616539915873</v>
      </c>
      <c r="O43" s="7">
        <v>12.4430791737016</v>
      </c>
      <c r="P43" s="7">
        <v>5.21201370139433</v>
      </c>
      <c r="Q43" s="7">
        <v>10.8745183570344</v>
      </c>
      <c r="R43" s="7">
        <v>11.926865103266801</v>
      </c>
      <c r="S43" s="7">
        <v>5.4839495807871597</v>
      </c>
      <c r="T43" s="7">
        <v>10.1079561044656</v>
      </c>
      <c r="U43" s="8">
        <v>11.9462932602893</v>
      </c>
      <c r="W43" t="s">
        <v>19</v>
      </c>
      <c r="X43" t="s">
        <v>25</v>
      </c>
    </row>
    <row r="44" spans="1:25" x14ac:dyDescent="0.3">
      <c r="A44" s="23"/>
      <c r="B44" t="s">
        <v>7</v>
      </c>
      <c r="C44" s="15">
        <v>1.2646999999999999</v>
      </c>
      <c r="D44" s="16">
        <v>8.3340800000000002</v>
      </c>
      <c r="E44" s="16">
        <v>8.0676900000000007</v>
      </c>
      <c r="F44" s="16">
        <v>2.10703</v>
      </c>
      <c r="G44" s="16">
        <v>6.7023900000000003</v>
      </c>
      <c r="H44" s="16">
        <v>7.2258599999999999</v>
      </c>
      <c r="I44" s="16">
        <v>1.44953</v>
      </c>
      <c r="J44" s="16">
        <v>6.2870299999999997</v>
      </c>
      <c r="K44" s="17">
        <v>7.4813000000000001</v>
      </c>
      <c r="L44" s="21"/>
      <c r="M44" s="9">
        <v>6.29594677228578</v>
      </c>
      <c r="N44" s="7">
        <v>10.869324225831599</v>
      </c>
      <c r="O44" s="7">
        <v>12.5112307825756</v>
      </c>
      <c r="P44" s="7">
        <v>6.6822605600598397</v>
      </c>
      <c r="Q44" s="7">
        <v>11.015235832512399</v>
      </c>
      <c r="R44" s="7">
        <v>12.2529357117171</v>
      </c>
      <c r="S44" s="7">
        <v>5.4893273300240599</v>
      </c>
      <c r="T44" s="7">
        <v>10.5497326387549</v>
      </c>
      <c r="U44" s="8">
        <v>12.262655756586399</v>
      </c>
      <c r="W44" s="10">
        <f>AVERAGE(C50:K50)</f>
        <v>0.79186931487088175</v>
      </c>
      <c r="X44" s="10">
        <f>AVERAGE(M50:U50)</f>
        <v>0.31443720728769464</v>
      </c>
      <c r="Y44" t="s">
        <v>20</v>
      </c>
    </row>
    <row r="45" spans="1:25" x14ac:dyDescent="0.3">
      <c r="A45" s="23"/>
      <c r="B45" t="s">
        <v>8</v>
      </c>
      <c r="C45" s="15">
        <v>3.5492499999999998</v>
      </c>
      <c r="D45" s="16">
        <v>6.9648599999999998</v>
      </c>
      <c r="E45" s="16">
        <v>7.8216900000000003</v>
      </c>
      <c r="F45" s="16">
        <v>1.73099</v>
      </c>
      <c r="G45" s="16">
        <v>7.9939200000000001</v>
      </c>
      <c r="H45" s="16">
        <v>6.7141099999999998</v>
      </c>
      <c r="I45" s="16">
        <v>1.1252500000000001</v>
      </c>
      <c r="J45" s="16">
        <v>8.8591200000000008</v>
      </c>
      <c r="K45" s="17">
        <v>6.9319800000000003</v>
      </c>
      <c r="L45" s="21"/>
      <c r="M45" s="9">
        <v>6.7746165067083597</v>
      </c>
      <c r="N45" s="7">
        <v>11.127950363927001</v>
      </c>
      <c r="O45" s="7">
        <v>12.3318978847196</v>
      </c>
      <c r="P45" s="7">
        <v>5.6242611265556599</v>
      </c>
      <c r="Q45" s="7">
        <v>11.1479564370101</v>
      </c>
      <c r="R45" s="7">
        <v>12.055548576539</v>
      </c>
      <c r="S45" s="7">
        <v>6.0266032431871102</v>
      </c>
      <c r="T45" s="7">
        <v>11.100991844232899</v>
      </c>
      <c r="U45" s="8">
        <v>12.041577621462601</v>
      </c>
      <c r="W45" s="10">
        <f>AVERAGE(C51:K51)</f>
        <v>5.526582122222222</v>
      </c>
      <c r="X45" s="10">
        <f>AVERAGE(M51:U51)</f>
        <v>9.5494340751436564</v>
      </c>
      <c r="Y45" t="s">
        <v>21</v>
      </c>
    </row>
    <row r="46" spans="1:25" x14ac:dyDescent="0.3">
      <c r="A46" s="23"/>
      <c r="B46" t="s">
        <v>9</v>
      </c>
      <c r="C46" s="15">
        <v>2.79495</v>
      </c>
      <c r="D46" s="16">
        <v>6.6954900000000004</v>
      </c>
      <c r="E46" s="16">
        <v>6.8023999999999996</v>
      </c>
      <c r="F46" s="16">
        <v>2.4643600000000001</v>
      </c>
      <c r="G46" s="16">
        <v>6.8961699999999997</v>
      </c>
      <c r="H46" s="16">
        <v>6.9298599999999997</v>
      </c>
      <c r="I46" s="16">
        <v>2.1522000000000001</v>
      </c>
      <c r="J46" s="16">
        <v>7.3098299999999998</v>
      </c>
      <c r="K46" s="17">
        <v>9.5088699999999999</v>
      </c>
      <c r="L46" s="21"/>
      <c r="M46" s="9">
        <v>4.8849038050307998</v>
      </c>
      <c r="N46" s="7">
        <v>10.704702972904601</v>
      </c>
      <c r="O46" s="7">
        <v>12.029568035661301</v>
      </c>
      <c r="P46" s="7">
        <v>5.1503194455529799</v>
      </c>
      <c r="Q46" s="7">
        <v>10.6765806844131</v>
      </c>
      <c r="R46" s="7">
        <v>12.046808683605599</v>
      </c>
      <c r="S46" s="7">
        <v>5.3098618770105004</v>
      </c>
      <c r="T46" s="7">
        <v>10.951618004857201</v>
      </c>
      <c r="U46" s="8">
        <v>12.2507065615335</v>
      </c>
      <c r="W46" s="10">
        <f>_xlfn.STDEV.S(C51:K51)</f>
        <v>2.5580618300688767</v>
      </c>
      <c r="X46" s="10">
        <f>_xlfn.STDEV.S(M51:U51)</f>
        <v>2.9384037985240994</v>
      </c>
      <c r="Y46" t="s">
        <v>24</v>
      </c>
    </row>
    <row r="47" spans="1:25" x14ac:dyDescent="0.3">
      <c r="A47" s="23"/>
      <c r="B47" t="s">
        <v>10</v>
      </c>
      <c r="C47" s="15">
        <v>2.6533899999999999</v>
      </c>
      <c r="D47" s="16">
        <v>7.6043000000000003</v>
      </c>
      <c r="E47" s="16">
        <v>8.1917500000000008</v>
      </c>
      <c r="F47" s="16">
        <v>1.80694</v>
      </c>
      <c r="G47" s="16">
        <v>7.5340299999999996</v>
      </c>
      <c r="H47" s="16">
        <v>6.96814</v>
      </c>
      <c r="I47" s="16">
        <v>1.1501399999999999</v>
      </c>
      <c r="J47" s="16">
        <v>6.3715900000000003</v>
      </c>
      <c r="K47" s="17">
        <v>7.2349199999999998</v>
      </c>
      <c r="L47" s="21"/>
      <c r="M47" s="9">
        <v>5.7309574499622498</v>
      </c>
      <c r="N47" s="7">
        <v>11.135317431595301</v>
      </c>
      <c r="O47" s="7">
        <v>12.378735917093501</v>
      </c>
      <c r="P47" s="7">
        <v>5.6824689627339096</v>
      </c>
      <c r="Q47" s="7">
        <v>10.341163899133299</v>
      </c>
      <c r="R47" s="7">
        <v>12.023261504965101</v>
      </c>
      <c r="S47" s="7">
        <v>5.54501722158804</v>
      </c>
      <c r="T47" s="7">
        <v>10.8662871539777</v>
      </c>
      <c r="U47" s="8">
        <v>11.9818971997404</v>
      </c>
    </row>
    <row r="48" spans="1:25" x14ac:dyDescent="0.3">
      <c r="A48" s="23"/>
      <c r="B48" t="s">
        <v>11</v>
      </c>
      <c r="C48" s="15">
        <v>2.8272300000000001</v>
      </c>
      <c r="D48" s="16">
        <v>7.2266399999999997</v>
      </c>
      <c r="E48" s="16">
        <v>7.0914599999999997</v>
      </c>
      <c r="F48" s="16">
        <v>0.38236100000000001</v>
      </c>
      <c r="G48" s="16">
        <v>6.03789</v>
      </c>
      <c r="H48" s="16">
        <v>7.5067899999999996</v>
      </c>
      <c r="I48" s="16">
        <v>2.4212400000000001</v>
      </c>
      <c r="J48" s="16">
        <v>6.6318599999999996</v>
      </c>
      <c r="K48" s="17">
        <v>7.5048300000000001</v>
      </c>
      <c r="L48" s="21"/>
      <c r="M48" s="9">
        <v>6.0643896726290301</v>
      </c>
      <c r="N48" s="7">
        <v>11.1876015022583</v>
      </c>
      <c r="O48" s="7">
        <v>12.332035517346</v>
      </c>
      <c r="P48" s="7">
        <v>5.9052651029314402</v>
      </c>
      <c r="Q48" s="7">
        <v>10.8586114124</v>
      </c>
      <c r="R48" s="7">
        <v>12.356230946764599</v>
      </c>
      <c r="S48" s="7">
        <v>5.5625735785817998</v>
      </c>
      <c r="T48" s="7">
        <v>10.2299341964766</v>
      </c>
      <c r="U48" s="8">
        <v>11.6323994972234</v>
      </c>
    </row>
    <row r="49" spans="1:21" x14ac:dyDescent="0.3">
      <c r="A49" s="23"/>
      <c r="B49" t="s">
        <v>12</v>
      </c>
      <c r="C49" s="15">
        <v>2.6711999999999998</v>
      </c>
      <c r="D49" s="16">
        <v>7.5349399999999997</v>
      </c>
      <c r="E49" s="16">
        <v>7.5840199999999998</v>
      </c>
      <c r="F49" s="16">
        <v>2.45139</v>
      </c>
      <c r="G49" s="16">
        <v>7.60588</v>
      </c>
      <c r="H49" s="16">
        <v>7.0361900000000004</v>
      </c>
      <c r="I49" s="16">
        <v>1.4181699999999999</v>
      </c>
      <c r="J49" s="16">
        <v>7.3637499999999996</v>
      </c>
      <c r="K49" s="17">
        <v>7.7958600000000002</v>
      </c>
      <c r="L49" s="22"/>
      <c r="M49" s="9">
        <v>6.0063819785523496</v>
      </c>
      <c r="N49" s="7">
        <v>11.234533420496099</v>
      </c>
      <c r="O49" s="7">
        <v>12.3468073983274</v>
      </c>
      <c r="P49" s="7">
        <v>5.1636535638877801</v>
      </c>
      <c r="Q49" s="7">
        <v>10.667216129356699</v>
      </c>
      <c r="R49" s="7">
        <v>11.878085477100999</v>
      </c>
      <c r="S49" s="7">
        <v>4.2347346542947104</v>
      </c>
      <c r="T49" s="7">
        <v>10.2312208128689</v>
      </c>
      <c r="U49" s="8">
        <v>11.837805611490801</v>
      </c>
    </row>
    <row r="50" spans="1:21" x14ac:dyDescent="0.3">
      <c r="A50" s="23"/>
      <c r="B50" t="s">
        <v>13</v>
      </c>
      <c r="C50" s="10">
        <f>_xlfn.STDEV.S(C40:C49)</f>
        <v>0.79059713355300043</v>
      </c>
      <c r="D50" s="10">
        <f t="shared" ref="D50:M50" si="11">_xlfn.STDEV.S(D40:D49)</f>
        <v>0.70332349802680905</v>
      </c>
      <c r="E50" s="10">
        <f t="shared" si="11"/>
        <v>0.67435011157986635</v>
      </c>
      <c r="F50" s="10">
        <f t="shared" si="11"/>
        <v>0.62447972396840556</v>
      </c>
      <c r="G50" s="10">
        <f t="shared" si="11"/>
        <v>0.78144147481148007</v>
      </c>
      <c r="H50" s="10">
        <f t="shared" si="11"/>
        <v>0.29073732414137837</v>
      </c>
      <c r="I50" s="10">
        <f t="shared" si="11"/>
        <v>1.487869000673633</v>
      </c>
      <c r="J50" s="10">
        <f t="shared" si="11"/>
        <v>0.97596924400767104</v>
      </c>
      <c r="K50" s="10">
        <f t="shared" si="11"/>
        <v>0.7980563230756923</v>
      </c>
      <c r="L50" s="10"/>
      <c r="M50" s="10">
        <f t="shared" si="11"/>
        <v>0.51065554364314136</v>
      </c>
      <c r="N50" s="10">
        <f t="shared" ref="N50:U50" si="12">_xlfn.STDEV.S(N40:N49)</f>
        <v>0.20582832687786176</v>
      </c>
      <c r="O50" s="10">
        <f t="shared" si="12"/>
        <v>0.15399998319190228</v>
      </c>
      <c r="P50" s="10">
        <f t="shared" si="12"/>
        <v>0.4660422875081125</v>
      </c>
      <c r="Q50" s="10">
        <f t="shared" si="12"/>
        <v>0.27172669162184609</v>
      </c>
      <c r="R50" s="10">
        <f t="shared" si="12"/>
        <v>0.15441492170485668</v>
      </c>
      <c r="S50" s="10">
        <f t="shared" si="12"/>
        <v>0.484090690499413</v>
      </c>
      <c r="T50" s="10">
        <f t="shared" si="12"/>
        <v>0.38743060012165664</v>
      </c>
      <c r="U50" s="10">
        <f t="shared" si="12"/>
        <v>0.19574582042046154</v>
      </c>
    </row>
    <row r="51" spans="1:21" x14ac:dyDescent="0.3">
      <c r="A51" s="23"/>
      <c r="B51" t="s">
        <v>14</v>
      </c>
      <c r="C51" s="10">
        <f>AVERAGE(C40:C49)</f>
        <v>2.5132140000000001</v>
      </c>
      <c r="D51" s="10">
        <f t="shared" ref="D51:U51" si="13">AVERAGE(D40:D49)</f>
        <v>7.1973290000000008</v>
      </c>
      <c r="E51" s="10">
        <f t="shared" si="13"/>
        <v>7.5799589999999997</v>
      </c>
      <c r="F51" s="10">
        <f t="shared" si="13"/>
        <v>1.7739910999999999</v>
      </c>
      <c r="G51" s="10">
        <f t="shared" si="13"/>
        <v>6.9172600000000006</v>
      </c>
      <c r="H51" s="10">
        <f t="shared" si="13"/>
        <v>7.1578439999999999</v>
      </c>
      <c r="I51" s="10">
        <f t="shared" si="13"/>
        <v>2.125569</v>
      </c>
      <c r="J51" s="10">
        <f t="shared" si="13"/>
        <v>6.9487959999999989</v>
      </c>
      <c r="K51" s="10">
        <f t="shared" si="13"/>
        <v>7.5252770000000009</v>
      </c>
      <c r="L51" s="10" t="s">
        <v>17</v>
      </c>
      <c r="M51" s="10">
        <f t="shared" si="13"/>
        <v>6.0371253158813323</v>
      </c>
      <c r="N51" s="10">
        <f t="shared" si="13"/>
        <v>11.069830743063511</v>
      </c>
      <c r="O51" s="10">
        <f t="shared" si="13"/>
        <v>12.32362605099738</v>
      </c>
      <c r="P51" s="10">
        <f t="shared" si="13"/>
        <v>5.640279128005556</v>
      </c>
      <c r="Q51" s="10">
        <f t="shared" si="13"/>
        <v>10.777523536520521</v>
      </c>
      <c r="R51" s="10">
        <f t="shared" si="13"/>
        <v>12.081399856099971</v>
      </c>
      <c r="S51" s="10">
        <f t="shared" si="13"/>
        <v>5.485971656001345</v>
      </c>
      <c r="T51" s="10">
        <f t="shared" si="13"/>
        <v>10.511586714321091</v>
      </c>
      <c r="U51" s="10">
        <f t="shared" si="13"/>
        <v>12.017563675402181</v>
      </c>
    </row>
    <row r="56" spans="1:21" x14ac:dyDescent="0.3">
      <c r="E56" t="s">
        <v>30</v>
      </c>
      <c r="Q56" t="s">
        <v>29</v>
      </c>
    </row>
  </sheetData>
  <mergeCells count="21">
    <mergeCell ref="M1:U1"/>
    <mergeCell ref="M2:O2"/>
    <mergeCell ref="P2:R2"/>
    <mergeCell ref="S2:U2"/>
    <mergeCell ref="A28:A39"/>
    <mergeCell ref="L4:L13"/>
    <mergeCell ref="L16:L25"/>
    <mergeCell ref="L28:L37"/>
    <mergeCell ref="A40:A51"/>
    <mergeCell ref="C2:E2"/>
    <mergeCell ref="F2:H2"/>
    <mergeCell ref="I2:K2"/>
    <mergeCell ref="C1:K1"/>
    <mergeCell ref="A4:A15"/>
    <mergeCell ref="A16:A27"/>
    <mergeCell ref="L40:L49"/>
    <mergeCell ref="Y15:AA15"/>
    <mergeCell ref="Y14:AA14"/>
    <mergeCell ref="Y8:AA8"/>
    <mergeCell ref="Y9:AA9"/>
    <mergeCell ref="Y10:AA10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22B4-26E1-4DA6-B0B6-7B3175C12069}">
  <dimension ref="B2:X18"/>
  <sheetViews>
    <sheetView zoomScale="68" workbookViewId="0">
      <selection activeCell="C15" sqref="C15"/>
    </sheetView>
  </sheetViews>
  <sheetFormatPr baseColWidth="10" defaultRowHeight="14.4" x14ac:dyDescent="0.3"/>
  <sheetData>
    <row r="2" spans="2:24" x14ac:dyDescent="0.3">
      <c r="B2" s="18"/>
      <c r="C2" s="27" t="s">
        <v>19</v>
      </c>
      <c r="D2" s="27"/>
      <c r="E2" s="27"/>
      <c r="F2" s="27"/>
      <c r="G2" s="27"/>
      <c r="H2" s="27"/>
      <c r="I2" s="27"/>
      <c r="J2" s="27"/>
      <c r="K2" s="27"/>
    </row>
    <row r="3" spans="2:24" x14ac:dyDescent="0.3">
      <c r="B3" s="18" t="s">
        <v>27</v>
      </c>
      <c r="C3" s="27">
        <v>30</v>
      </c>
      <c r="D3" s="27"/>
      <c r="E3" s="27"/>
      <c r="F3" s="27">
        <v>50</v>
      </c>
      <c r="G3" s="27"/>
      <c r="H3" s="27"/>
      <c r="I3" s="27">
        <v>70</v>
      </c>
      <c r="J3" s="27"/>
      <c r="K3" s="27"/>
      <c r="N3" s="18"/>
      <c r="O3" s="27" t="s">
        <v>19</v>
      </c>
      <c r="P3" s="27"/>
      <c r="Q3" s="27"/>
      <c r="R3" s="27"/>
      <c r="S3" s="27"/>
      <c r="T3" s="27"/>
      <c r="U3" s="27"/>
      <c r="V3" s="27"/>
      <c r="W3" s="27"/>
    </row>
    <row r="4" spans="2:24" x14ac:dyDescent="0.3">
      <c r="B4" s="18" t="s">
        <v>26</v>
      </c>
      <c r="C4" s="18">
        <v>10</v>
      </c>
      <c r="D4" s="18">
        <v>30</v>
      </c>
      <c r="E4" s="18">
        <v>50</v>
      </c>
      <c r="F4" s="18">
        <v>10</v>
      </c>
      <c r="G4" s="18">
        <v>30</v>
      </c>
      <c r="H4" s="18">
        <v>50</v>
      </c>
      <c r="I4" s="18">
        <v>10</v>
      </c>
      <c r="J4" s="18">
        <v>30</v>
      </c>
      <c r="K4" s="18">
        <v>50</v>
      </c>
      <c r="N4" s="18" t="s">
        <v>27</v>
      </c>
      <c r="O4" s="27">
        <v>30</v>
      </c>
      <c r="P4" s="27"/>
      <c r="Q4" s="27"/>
      <c r="R4" s="27">
        <v>50</v>
      </c>
      <c r="S4" s="27"/>
      <c r="T4" s="27"/>
      <c r="U4" s="27">
        <v>70</v>
      </c>
      <c r="V4" s="27"/>
      <c r="W4" s="27"/>
    </row>
    <row r="5" spans="2:24" x14ac:dyDescent="0.3">
      <c r="B5" s="18" t="s">
        <v>15</v>
      </c>
      <c r="C5" s="19" cm="1">
        <f t="array" aca="1" ref="C5" ca="1">INDIRECT("'Feuil1'!C15")</f>
        <v>11.402222999999999</v>
      </c>
      <c r="D5" s="19" cm="1">
        <f t="array" aca="1" ref="D5" ca="1">INDIRECT("'Feuil1'!D15")</f>
        <v>129.19219000000001</v>
      </c>
      <c r="E5" s="19" cm="1">
        <f t="array" aca="1" ref="E5" ca="1">INDIRECT("'Feuil1'!E15")</f>
        <v>198.24919999999997</v>
      </c>
      <c r="F5" s="19" cm="1">
        <f t="array" aca="1" ref="F5" ca="1">INDIRECT("'Feuil1'!F15")</f>
        <v>3.5982297999999999</v>
      </c>
      <c r="G5" s="19" cm="1">
        <f t="array" aca="1" ref="G5" ca="1">INDIRECT("'Feuil1'!G15")</f>
        <v>110.38168999999998</v>
      </c>
      <c r="H5" s="19" cm="1">
        <f t="array" aca="1" ref="H5" ca="1">INDIRECT("'Feuil1'!H15")</f>
        <v>159.40600000000001</v>
      </c>
      <c r="I5" s="19" cm="1">
        <f t="array" aca="1" ref="I5" ca="1">INDIRECT("'Feuil1'!I15")</f>
        <v>2.3399345</v>
      </c>
      <c r="J5" s="19" cm="1">
        <f t="array" aca="1" ref="J5" ca="1">INDIRECT("'Feuil1'!J15")</f>
        <v>108.78419</v>
      </c>
      <c r="K5" s="19" cm="1">
        <f t="array" aca="1" ref="K5" ca="1">INDIRECT("'Feuil1'!K15")</f>
        <v>145.69739999999999</v>
      </c>
      <c r="N5" s="18" t="s">
        <v>26</v>
      </c>
      <c r="O5" s="18">
        <v>10</v>
      </c>
      <c r="P5" s="18">
        <v>30</v>
      </c>
      <c r="Q5" s="18">
        <v>50</v>
      </c>
      <c r="R5" s="18">
        <v>10</v>
      </c>
      <c r="S5" s="18">
        <v>30</v>
      </c>
      <c r="T5" s="18">
        <v>50</v>
      </c>
      <c r="U5" s="18">
        <v>10</v>
      </c>
      <c r="V5" s="18">
        <v>30</v>
      </c>
      <c r="W5" s="18">
        <v>50</v>
      </c>
    </row>
    <row r="6" spans="2:24" x14ac:dyDescent="0.3">
      <c r="B6" s="18" t="s">
        <v>23</v>
      </c>
      <c r="C6" s="19" cm="1">
        <f t="array" aca="1" ref="C6" ca="1">INDIRECT("'Feuil1'!C27")</f>
        <v>29.797545691867295</v>
      </c>
      <c r="D6" s="19" cm="1">
        <f t="array" aca="1" ref="D6" ca="1">INDIRECT("'Feuil1'!D27")</f>
        <v>240.60222482501698</v>
      </c>
      <c r="E6" s="19" cm="1">
        <f t="array" aca="1" ref="E6" ca="1">INDIRECT("'Feuil1'!E27")</f>
        <v>480.28331825461157</v>
      </c>
      <c r="F6" s="19" cm="1">
        <f t="array" aca="1" ref="F6" ca="1">INDIRECT("'Feuil1'!F27")</f>
        <v>30.504266204510579</v>
      </c>
      <c r="G6" s="19" cm="1">
        <f t="array" aca="1" ref="G6" ca="1">INDIRECT("'Feuil1'!G27")</f>
        <v>234.90255614420241</v>
      </c>
      <c r="H6" s="19" cm="1">
        <f t="array" aca="1" ref="H6" ca="1">INDIRECT("'Feuil1'!H27")</f>
        <v>444.47826215314728</v>
      </c>
      <c r="I6" s="19" cm="1">
        <f t="array" aca="1" ref="I6" ca="1">INDIRECT("'Feuil1'!i27")</f>
        <v>30.056263397205544</v>
      </c>
      <c r="J6" s="19" cm="1">
        <f t="array" aca="1" ref="J6" ca="1">INDIRECT("'Feuil1'!j27")</f>
        <v>228.52104431152719</v>
      </c>
      <c r="K6" s="19" cm="1">
        <f t="array" aca="1" ref="K6" ca="1">INDIRECT("'Feuil1'!K27")</f>
        <v>443.46372454200588</v>
      </c>
      <c r="N6" s="18" t="s">
        <v>15</v>
      </c>
      <c r="O6" s="19" cm="1">
        <f t="array" aca="1" ref="O6" ca="1">INDIRECT("'Feuil1'!C14")</f>
        <v>10.085159037908737</v>
      </c>
      <c r="P6" s="19" cm="1">
        <f t="array" aca="1" ref="P6" ca="1">INDIRECT("'Feuil1'!D14")</f>
        <v>21.303979657042216</v>
      </c>
      <c r="Q6" s="19" cm="1">
        <f t="array" aca="1" ref="Q6" ca="1">INDIRECT("'Feuil1'!E14")</f>
        <v>43.381487881865645</v>
      </c>
      <c r="R6" s="19" cm="1">
        <f t="array" aca="1" ref="R6" ca="1">INDIRECT("'Feuil1'!F14")</f>
        <v>4.3895548265641509</v>
      </c>
      <c r="S6" s="19" cm="1">
        <f t="array" aca="1" ref="S6" ca="1">INDIRECT("'Feuil1'!G14")</f>
        <v>51.834109659362184</v>
      </c>
      <c r="T6" s="19" cm="1">
        <f t="array" aca="1" ref="T6" ca="1">INDIRECT("'Feuil1'!H14")</f>
        <v>36.079657755829359</v>
      </c>
      <c r="U6" s="19" cm="1">
        <f t="array" aca="1" ref="U6" ca="1">INDIRECT("'Feuil1'!I14")</f>
        <v>2.6228223346847508</v>
      </c>
      <c r="V6" s="19" cm="1">
        <f t="array" aca="1" ref="V6" ca="1">INDIRECT("'Feuil1'!J14")</f>
        <v>59.107126602343357</v>
      </c>
      <c r="W6" s="19" cm="1">
        <f t="array" aca="1" ref="W6" ca="1">INDIRECT("'Feuil1'!K14")</f>
        <v>51.893145884810529</v>
      </c>
    </row>
    <row r="7" spans="2:24" x14ac:dyDescent="0.3">
      <c r="B7" s="18" t="s">
        <v>16</v>
      </c>
      <c r="C7" s="19" cm="1">
        <f t="array" aca="1" ref="C7" ca="1">INDIRECT("'Feuil1'!C39")</f>
        <v>1509.9689199999998</v>
      </c>
      <c r="D7" s="19" cm="1">
        <f t="array" aca="1" ref="D7" ca="1">INDIRECT("'Feuil1'!D39")</f>
        <v>160256.49</v>
      </c>
      <c r="E7" s="19" cm="1">
        <f t="array" aca="1" ref="E7" ca="1">INDIRECT("'Feuil1'!E39")</f>
        <v>222528.2</v>
      </c>
      <c r="F7" s="19" cm="1">
        <f t="array" aca="1" ref="F7" ca="1">INDIRECT("'Feuil1'!F39")</f>
        <v>2514.3359300000002</v>
      </c>
      <c r="G7" s="19" cm="1">
        <f t="array" aca="1" ref="G7" ca="1">INDIRECT("'Feuil1'!G39")</f>
        <v>130513.22000000002</v>
      </c>
      <c r="H7" s="19" cm="1">
        <f t="array" aca="1" ref="H7" ca="1">INDIRECT("'Feuil1'!H39")</f>
        <v>131346.4</v>
      </c>
      <c r="I7" s="19" cm="1">
        <f t="array" aca="1" ref="I7" ca="1">INDIRECT("'Feuil1'!i39")</f>
        <v>390.03560000000004</v>
      </c>
      <c r="J7" s="19" cm="1">
        <f t="array" aca="1" ref="J7" ca="1">INDIRECT("'Feuil1'!j39")</f>
        <v>140190.87</v>
      </c>
      <c r="K7" s="19" cm="1">
        <f t="array" aca="1" ref="K7" ca="1">INDIRECT("'Feuil1'!K39")</f>
        <v>122232.75</v>
      </c>
      <c r="N7" s="18" t="s">
        <v>23</v>
      </c>
      <c r="O7" s="19" cm="1">
        <f t="array" aca="1" ref="O7" ca="1">INDIRECT("'Feuil1'!C26")</f>
        <v>6.0008026105402523</v>
      </c>
      <c r="P7" s="19" cm="1">
        <f t="array" aca="1" ref="P7" ca="1">INDIRECT("'Feuil1'!D26")</f>
        <v>26.547473075186982</v>
      </c>
      <c r="Q7" s="19" cm="1">
        <f t="array" aca="1" ref="Q7" ca="1">INDIRECT("'Feuil1'!E26")</f>
        <v>50.242500800727591</v>
      </c>
      <c r="R7" s="19" cm="1">
        <f t="array" aca="1" ref="R7" ca="1">INDIRECT("'Feuil1'!F26")</f>
        <v>5.688628249616392</v>
      </c>
      <c r="S7" s="19" cm="1">
        <f t="array" aca="1" ref="S7" ca="1">INDIRECT("'Feuil1'!G26")</f>
        <v>38.755117586226127</v>
      </c>
      <c r="T7" s="19" cm="1">
        <f t="array" aca="1" ref="T7" ca="1">INDIRECT("'Feuil1'!H26")</f>
        <v>34.124883684620656</v>
      </c>
      <c r="U7" s="19" cm="1">
        <f t="array" aca="1" ref="U7" ca="1">INDIRECT("'Feuil1'!i26")</f>
        <v>5.1478973692610071</v>
      </c>
      <c r="V7" s="19" cm="1">
        <f t="array" aca="1" ref="V7" ca="1">INDIRECT("'Feuil1'!j26")</f>
        <v>38.166487426798888</v>
      </c>
      <c r="W7" s="19" cm="1">
        <f t="array" aca="1" ref="W7" ca="1">INDIRECT("'Feuil1'!K26")</f>
        <v>25.639969962064217</v>
      </c>
    </row>
    <row r="8" spans="2:24" x14ac:dyDescent="0.3">
      <c r="B8" s="18" t="s">
        <v>17</v>
      </c>
      <c r="C8" s="19" cm="1">
        <f t="array" aca="1" ref="C8" ca="1">INDIRECT("'Feuil1'!C51")</f>
        <v>2.5132140000000001</v>
      </c>
      <c r="D8" s="19" cm="1">
        <f t="array" aca="1" ref="D8" ca="1">INDIRECT("'Feuil1'!D51")</f>
        <v>7.1973290000000008</v>
      </c>
      <c r="E8" s="19" cm="1">
        <f t="array" aca="1" ref="E8" ca="1">INDIRECT("'Feuil1'!E51")</f>
        <v>7.5799589999999997</v>
      </c>
      <c r="F8" s="19" cm="1">
        <f t="array" aca="1" ref="F8" ca="1">INDIRECT("'Feuil1'!F51")</f>
        <v>1.7739910999999999</v>
      </c>
      <c r="G8" s="19" cm="1">
        <f t="array" aca="1" ref="G8" ca="1">INDIRECT("'Feuil1'!G51")</f>
        <v>6.9172600000000006</v>
      </c>
      <c r="H8" s="19" cm="1">
        <f t="array" aca="1" ref="H8" ca="1">INDIRECT("'Feuil1'!H51")</f>
        <v>7.1578439999999999</v>
      </c>
      <c r="I8" s="19" cm="1">
        <f t="array" aca="1" ref="I8" ca="1">INDIRECT("'Feuil1'!i51")</f>
        <v>2.125569</v>
      </c>
      <c r="J8" s="19" cm="1">
        <f t="array" aca="1" ref="J8" ca="1">INDIRECT("'Feuil1'!j51")</f>
        <v>6.9487959999999989</v>
      </c>
      <c r="K8" s="19" cm="1">
        <f t="array" aca="1" ref="K8" ca="1">INDIRECT("'Feuil1'!K51")</f>
        <v>7.5252770000000009</v>
      </c>
      <c r="N8" s="18" t="s">
        <v>16</v>
      </c>
      <c r="O8" s="19" cm="1">
        <f t="array" aca="1" ref="O8" ca="1">INDIRECT("'Feuil1'!C38")</f>
        <v>4678.28</v>
      </c>
      <c r="P8" s="19" cm="1">
        <f t="array" aca="1" ref="P8" ca="1">INDIRECT("'Feuil1'!D38")</f>
        <v>64671.955539741721</v>
      </c>
      <c r="Q8" s="19" cm="1">
        <f t="array" aca="1" ref="Q8" ca="1">INDIRECT("'Feuil1'!E38")</f>
        <v>60875.307513346015</v>
      </c>
      <c r="R8" s="19" cm="1">
        <f t="array" aca="1" ref="R8" ca="1">INDIRECT("'Feuil1'!F38")</f>
        <v>4319.9113223907088</v>
      </c>
      <c r="S8" s="19" cm="1">
        <f t="array" aca="1" ref="S8" ca="1">INDIRECT("'Feuil1'!G38")</f>
        <v>112336.67751970509</v>
      </c>
      <c r="T8" s="19" cm="1">
        <f t="array" aca="1" ref="T8" ca="1">INDIRECT("'Feuil1'!H38")</f>
        <v>46950.98124032007</v>
      </c>
      <c r="U8" s="19" cm="1">
        <f t="array" aca="1" ref="U8" ca="1">INDIRECT("'Feuil1'!i38")</f>
        <v>400.00479822504343</v>
      </c>
      <c r="V8" s="19" cm="1">
        <f t="array" aca="1" ref="V8" ca="1">INDIRECT("'Feuil1'!j38")</f>
        <v>72346.718559157118</v>
      </c>
      <c r="W8" s="19" cm="1">
        <f t="array" aca="1" ref="W8" ca="1">INDIRECT("'Feuil1'!K38")</f>
        <v>52170.860965511922</v>
      </c>
    </row>
    <row r="9" spans="2:24" x14ac:dyDescent="0.3">
      <c r="N9" s="18" t="s">
        <v>17</v>
      </c>
      <c r="O9" s="19" cm="1">
        <f t="array" aca="1" ref="O9" ca="1">INDIRECT("'Feuil1'!C50")</f>
        <v>0.79059713355300043</v>
      </c>
      <c r="P9" s="19" cm="1">
        <f t="array" aca="1" ref="P9" ca="1">INDIRECT("'Feuil1'!D50")</f>
        <v>0.70332349802680905</v>
      </c>
      <c r="Q9" s="19" cm="1">
        <f t="array" aca="1" ref="Q9" ca="1">INDIRECT("'Feuil1'!E50")</f>
        <v>0.67435011157986635</v>
      </c>
      <c r="R9" s="19" cm="1">
        <f t="array" aca="1" ref="R9" ca="1">INDIRECT("'Feuil1'!F50")</f>
        <v>0.62447972396840556</v>
      </c>
      <c r="S9" s="19" cm="1">
        <f t="array" aca="1" ref="S9" ca="1">INDIRECT("'Feuil1'!G50")</f>
        <v>0.78144147481148007</v>
      </c>
      <c r="T9" s="19" cm="1">
        <f t="array" aca="1" ref="T9" ca="1">INDIRECT("'Feuil1'!H50")</f>
        <v>0.29073732414137837</v>
      </c>
      <c r="U9" s="19" cm="1">
        <f t="array" aca="1" ref="U9" ca="1">INDIRECT("'Feuil1'!i50")</f>
        <v>1.487869000673633</v>
      </c>
      <c r="V9" s="19" cm="1">
        <f t="array" aca="1" ref="V9" ca="1">INDIRECT("'Feuil1'!j50")</f>
        <v>0.97596924400767104</v>
      </c>
      <c r="W9" s="19" cm="1">
        <f t="array" aca="1" ref="W9" ca="1">INDIRECT("'Feuil1'!K50")</f>
        <v>0.7980563230756923</v>
      </c>
    </row>
    <row r="12" spans="2:24" x14ac:dyDescent="0.3">
      <c r="B12" s="18"/>
      <c r="C12" s="27" t="s">
        <v>18</v>
      </c>
      <c r="D12" s="27"/>
      <c r="E12" s="27"/>
      <c r="F12" s="27"/>
      <c r="G12" s="27"/>
      <c r="H12" s="27"/>
      <c r="I12" s="27"/>
      <c r="J12" s="27"/>
      <c r="K12" s="27"/>
      <c r="O12" s="18"/>
      <c r="P12" s="27" t="s">
        <v>18</v>
      </c>
      <c r="Q12" s="27"/>
      <c r="R12" s="27"/>
      <c r="S12" s="27"/>
      <c r="T12" s="27"/>
      <c r="U12" s="27"/>
      <c r="V12" s="27"/>
      <c r="W12" s="27"/>
      <c r="X12" s="27"/>
    </row>
    <row r="13" spans="2:24" x14ac:dyDescent="0.3">
      <c r="B13" s="18" t="s">
        <v>27</v>
      </c>
      <c r="C13" s="27">
        <v>30</v>
      </c>
      <c r="D13" s="27"/>
      <c r="E13" s="27"/>
      <c r="F13" s="27">
        <v>50</v>
      </c>
      <c r="G13" s="27"/>
      <c r="H13" s="27"/>
      <c r="I13" s="27">
        <v>70</v>
      </c>
      <c r="J13" s="27"/>
      <c r="K13" s="27"/>
      <c r="O13" s="18" t="s">
        <v>27</v>
      </c>
      <c r="P13" s="27">
        <v>30</v>
      </c>
      <c r="Q13" s="27"/>
      <c r="R13" s="27"/>
      <c r="S13" s="27">
        <v>50</v>
      </c>
      <c r="T13" s="27"/>
      <c r="U13" s="27"/>
      <c r="V13" s="27">
        <v>70</v>
      </c>
      <c r="W13" s="27"/>
      <c r="X13" s="27"/>
    </row>
    <row r="14" spans="2:24" x14ac:dyDescent="0.3">
      <c r="B14" s="18" t="s">
        <v>26</v>
      </c>
      <c r="C14" s="18">
        <v>10</v>
      </c>
      <c r="D14" s="18">
        <v>30</v>
      </c>
      <c r="E14" s="18">
        <v>50</v>
      </c>
      <c r="F14" s="18">
        <v>10</v>
      </c>
      <c r="G14" s="18">
        <v>30</v>
      </c>
      <c r="H14" s="18">
        <v>50</v>
      </c>
      <c r="I14" s="18">
        <v>10</v>
      </c>
      <c r="J14" s="18">
        <v>30</v>
      </c>
      <c r="K14" s="18">
        <v>50</v>
      </c>
      <c r="O14" s="18" t="s">
        <v>26</v>
      </c>
      <c r="P14" s="18">
        <v>10</v>
      </c>
      <c r="Q14" s="18">
        <v>30</v>
      </c>
      <c r="R14" s="18">
        <v>50</v>
      </c>
      <c r="S14" s="18">
        <v>10</v>
      </c>
      <c r="T14" s="18">
        <v>30</v>
      </c>
      <c r="U14" s="18">
        <v>50</v>
      </c>
      <c r="V14" s="18">
        <v>10</v>
      </c>
      <c r="W14" s="18">
        <v>30</v>
      </c>
      <c r="X14" s="18">
        <v>50</v>
      </c>
    </row>
    <row r="15" spans="2:24" x14ac:dyDescent="0.3">
      <c r="B15" s="18" t="s">
        <v>15</v>
      </c>
      <c r="C15" s="19" cm="1">
        <f t="array" aca="1" ref="C15" ca="1">INDIRECT("'Feuil1'!M15")</f>
        <v>3.7971700624414524</v>
      </c>
      <c r="D15" s="19" cm="1">
        <f t="array" aca="1" ref="D15" ca="1">INDIRECT("'Feuil1'!N15")</f>
        <v>76.301071730738073</v>
      </c>
      <c r="E15" s="19" cm="1">
        <f t="array" aca="1" ref="E15" ca="1">INDIRECT("'Feuil1'!O15")</f>
        <v>182.74327247146408</v>
      </c>
      <c r="F15" s="19" cm="1">
        <f t="array" aca="1" ref="F15" ca="1">INDIRECT("'Feuil1'!P15")</f>
        <v>3.0814564560452689</v>
      </c>
      <c r="G15" s="19" cm="1">
        <f t="array" aca="1" ref="G15" ca="1">INDIRECT("'Feuil1'!Q15")</f>
        <v>67.637466940381287</v>
      </c>
      <c r="H15" s="19" cm="1">
        <f t="array" aca="1" ref="H15" ca="1">INDIRECT("'Feuil1'!R15")</f>
        <v>170.1840765691407</v>
      </c>
      <c r="I15" s="19" cm="1">
        <f t="array" aca="1" ref="I15" ca="1">INDIRECT("'Feuil1'!S15")</f>
        <v>2.8956249476956213</v>
      </c>
      <c r="J15" s="19" cm="1">
        <f t="array" aca="1" ref="J15" ca="1">INDIRECT("'Feuil1'!T15")</f>
        <v>64.77122714988937</v>
      </c>
      <c r="K15" s="19" cm="1">
        <f t="array" aca="1" ref="K15" ca="1">INDIRECT("'Feuil1'!U15")</f>
        <v>668.60210902237611</v>
      </c>
      <c r="O15" s="18" t="s">
        <v>15</v>
      </c>
      <c r="P15" s="19" cm="1">
        <f t="array" aca="1" ref="P15" ca="1">INDIRECT("'Feuil1'!M14")</f>
        <v>0.62782136388051601</v>
      </c>
      <c r="Q15" s="19" cm="1">
        <f t="array" aca="1" ref="Q15" ca="1">INDIRECT("'Feuil1'!N14")</f>
        <v>6.8259207699929032</v>
      </c>
      <c r="R15" s="19" cm="1">
        <f t="array" aca="1" ref="R15" ca="1">INDIRECT("'Feuil1'!O14")</f>
        <v>5.8652441234447634</v>
      </c>
      <c r="S15" s="19" cm="1">
        <f t="array" aca="1" ref="S15" ca="1">INDIRECT("'Feuil1'!P14")</f>
        <v>0.96531611267741457</v>
      </c>
      <c r="T15" s="19" cm="1">
        <f t="array" aca="1" ref="T15" ca="1">INDIRECT("'Feuil1'!Q14")</f>
        <v>6.5672551240303454</v>
      </c>
      <c r="U15" s="19" cm="1">
        <f t="array" aca="1" ref="U15" ca="1">INDIRECT("'Feuil1'!R14")</f>
        <v>4.5842459466201433</v>
      </c>
      <c r="V15" s="19" cm="1">
        <f t="array" aca="1" ref="V15" ca="1">INDIRECT("'Feuil1'!S14")</f>
        <v>0.75498674627156981</v>
      </c>
      <c r="W15" s="19" cm="1">
        <f t="array" aca="1" ref="W15" ca="1">INDIRECT("'Feuil1'!T14")</f>
        <v>4.5263788702751864</v>
      </c>
      <c r="X15" s="19" cm="1">
        <f t="array" aca="1" ref="X15" ca="1">INDIRECT("'Feuil1'!U14")</f>
        <v>29.849084210749353</v>
      </c>
    </row>
    <row r="16" spans="2:24" x14ac:dyDescent="0.3">
      <c r="B16" s="18" t="s">
        <v>23</v>
      </c>
      <c r="C16" s="19" cm="1">
        <f t="array" aca="1" ref="C16" ca="1">INDIRECT("'Feuil1'!M27")</f>
        <v>70.338988660951998</v>
      </c>
      <c r="D16" s="19" cm="1">
        <f t="array" aca="1" ref="D16" ca="1">INDIRECT("'Feuil1'!N27")</f>
        <v>502.39039047388485</v>
      </c>
      <c r="E16" s="19" cm="1">
        <f t="array" aca="1" ref="E16" ca="1">INDIRECT("'Feuil1'!O27")</f>
        <v>1078.1816795640898</v>
      </c>
      <c r="F16" s="19" cm="1">
        <f t="array" aca="1" ref="F16" ca="1">INDIRECT("'Feuil1'!P27")</f>
        <v>63.513417208827349</v>
      </c>
      <c r="G16" s="19" cm="1">
        <f t="array" aca="1" ref="G16" ca="1">INDIRECT("'Feuil1'!Q27")</f>
        <v>495.07441525424872</v>
      </c>
      <c r="H16" s="19" cm="1">
        <f t="array" aca="1" ref="H16" ca="1">INDIRECT("'Feuil1'!R27")</f>
        <v>1026.7158828759859</v>
      </c>
      <c r="I16" s="19" cm="1">
        <f t="array" aca="1" ref="I16" ca="1">INDIRECT("'Feuil1'!S27")</f>
        <v>61.9769336825008</v>
      </c>
      <c r="J16" s="19" cm="1">
        <f t="array" aca="1" ref="J16" ca="1">INDIRECT("'Feuil1'!T27")</f>
        <v>489.94556508639016</v>
      </c>
      <c r="K16" s="19" cm="1">
        <f t="array" aca="1" ref="K16" ca="1">INDIRECT("'Feuil1'!U27")</f>
        <v>1019.6969299582793</v>
      </c>
      <c r="O16" s="18" t="s">
        <v>23</v>
      </c>
      <c r="P16" s="19" cm="1">
        <f t="array" aca="1" ref="P16" ca="1">INDIRECT("'Feuil1'!M26")</f>
        <v>6.7570648551554005</v>
      </c>
      <c r="Q16" s="19" cm="1">
        <f t="array" aca="1" ref="Q16" ca="1">INDIRECT("'Feuil1'!N38")</f>
        <v>146126.55934307235</v>
      </c>
      <c r="R16" s="19" cm="1">
        <f t="array" aca="1" ref="R16" ca="1">INDIRECT("'Feuil1'!O26")</f>
        <v>33.890889104178207</v>
      </c>
      <c r="S16" s="19" cm="1">
        <f t="array" aca="1" ref="S16" ca="1">INDIRECT("'Feuil1'!P26")</f>
        <v>9.8352504453959391</v>
      </c>
      <c r="T16" s="19" cm="1">
        <f t="array" aca="1" ref="T16" ca="1">INDIRECT("'Feuil1'!Q26")</f>
        <v>13.694482193911718</v>
      </c>
      <c r="U16" s="19" cm="1">
        <f t="array" aca="1" ref="U16" ca="1">INDIRECT("'Feuil1'!R26")</f>
        <v>47.456941594578083</v>
      </c>
      <c r="V16" s="19" cm="1">
        <f t="array" aca="1" ref="V16" ca="1">INDIRECT("'Feuil1'!S26")</f>
        <v>7.7290091478883864</v>
      </c>
      <c r="W16" s="19" cm="1">
        <f t="array" aca="1" ref="W16" ca="1">INDIRECT("'Feuil1'!T26")</f>
        <v>22.412270944092249</v>
      </c>
      <c r="X16" s="19" cm="1">
        <f t="array" aca="1" ref="X16" ca="1">INDIRECT("'Feuil1'!U26")</f>
        <v>44.895423397101645</v>
      </c>
    </row>
    <row r="17" spans="2:24" x14ac:dyDescent="0.3">
      <c r="B17" s="18" t="s">
        <v>16</v>
      </c>
      <c r="C17" s="19" cm="1">
        <f t="array" aca="1" ref="C17" ca="1">INDIRECT("'Feuil1'!M39")</f>
        <v>4927.626269310198</v>
      </c>
      <c r="D17" s="19" cm="1">
        <f t="array" aca="1" ref="D17" ca="1">INDIRECT("'Feuil1'!N39")</f>
        <v>609678.96910642611</v>
      </c>
      <c r="E17" s="19" cm="1">
        <f t="array" aca="1" ref="E17" ca="1">INDIRECT("'Feuil1'!O39")</f>
        <v>2475732.360447376</v>
      </c>
      <c r="F17" s="19" cm="1">
        <f t="array" aca="1" ref="F17" ca="1">INDIRECT("'Feuil1'!P39")</f>
        <v>2604.9226486566449</v>
      </c>
      <c r="G17" s="19" cm="1">
        <f t="array" aca="1" ref="G17" ca="1">INDIRECT("'Feuil1'!Q39")</f>
        <v>534364.50361622253</v>
      </c>
      <c r="H17" s="19" cm="1">
        <f t="array" aca="1" ref="H17" ca="1">INDIRECT("'Feuil1'!R39")</f>
        <v>2062972.067844341</v>
      </c>
      <c r="I17" s="19" cm="1">
        <f t="array" aca="1" ref="I17" ca="1">INDIRECT("'Feuil1'!S39")</f>
        <v>2570.1979586755106</v>
      </c>
      <c r="J17" s="19" cm="1">
        <f t="array" aca="1" ref="J17" ca="1">INDIRECT("'Feuil1'!T39")</f>
        <v>499302.37506841525</v>
      </c>
      <c r="K17" s="19" cm="1">
        <f t="array" aca="1" ref="K17" ca="1">INDIRECT("'Feuil1'!U39")</f>
        <v>1971954.5055170313</v>
      </c>
      <c r="O17" s="18" t="s">
        <v>16</v>
      </c>
      <c r="P17" s="19" cm="1">
        <f t="array" aca="1" ref="P17" ca="1">INDIRECT("'Feuil1'!M38")</f>
        <v>1778.632613352587</v>
      </c>
      <c r="Q17" s="19" cm="1">
        <f t="array" aca="1" ref="Q17" ca="1">INDIRECT("'Feuil1'!N34")</f>
        <v>730762.80324373802</v>
      </c>
      <c r="R17" s="19" cm="1">
        <f t="array" aca="1" ref="R17" ca="1">INDIRECT("'Feuil1'!O38")</f>
        <v>186397.12851139254</v>
      </c>
      <c r="S17" s="19" cm="1">
        <f t="array" aca="1" ref="S17" ca="1">INDIRECT("'Feuil1'!P38")</f>
        <v>996.90650302084191</v>
      </c>
      <c r="T17" s="19" cm="1">
        <f t="array" aca="1" ref="T17" ca="1">INDIRECT("'Feuil1'!Q38")</f>
        <v>111061.01994283691</v>
      </c>
      <c r="U17" s="19" cm="1">
        <f t="array" aca="1" ref="U17" ca="1">INDIRECT("'Feuil1'!R38")</f>
        <v>333215.35114581557</v>
      </c>
      <c r="V17" s="19" cm="1">
        <f t="array" aca="1" ref="V17" ca="1">INDIRECT("'Feuil1'!S38")</f>
        <v>958.40547801216269</v>
      </c>
      <c r="W17" s="19" cm="1">
        <f t="array" aca="1" ref="W17" ca="1">INDIRECT("'Feuil1'!T38")</f>
        <v>51725.622156854079</v>
      </c>
      <c r="X17" s="19" cm="1">
        <f t="array" aca="1" ref="X17" ca="1">INDIRECT("'Feuil1'!U38")</f>
        <v>265225.42858979368</v>
      </c>
    </row>
    <row r="18" spans="2:24" x14ac:dyDescent="0.3">
      <c r="B18" s="18" t="s">
        <v>17</v>
      </c>
      <c r="C18" s="19" cm="1">
        <f t="array" aca="1" ref="C18" ca="1">INDIRECT("'Feuil1'!M51")</f>
        <v>6.0371253158813323</v>
      </c>
      <c r="D18" s="19" cm="1">
        <f t="array" aca="1" ref="D18" ca="1">INDIRECT("'Feuil1'!N51")</f>
        <v>11.069830743063511</v>
      </c>
      <c r="E18" s="19" cm="1">
        <f t="array" aca="1" ref="E18" ca="1">INDIRECT("'Feuil1'!O51")</f>
        <v>12.32362605099738</v>
      </c>
      <c r="F18" s="19" cm="1">
        <f t="array" aca="1" ref="F18" ca="1">INDIRECT("'Feuil1'!P51")</f>
        <v>5.640279128005556</v>
      </c>
      <c r="G18" s="19" cm="1">
        <f t="array" aca="1" ref="G18" ca="1">INDIRECT("'Feuil1'!Q51")</f>
        <v>10.777523536520521</v>
      </c>
      <c r="H18" s="19" cm="1">
        <f t="array" aca="1" ref="H18" ca="1">INDIRECT("'Feuil1'!R51")</f>
        <v>12.081399856099971</v>
      </c>
      <c r="I18" s="19" cm="1">
        <f t="array" aca="1" ref="I18" ca="1">INDIRECT("'Feuil1'!S51")</f>
        <v>5.485971656001345</v>
      </c>
      <c r="J18" s="19" cm="1">
        <f t="array" aca="1" ref="J18" ca="1">INDIRECT("'Feuil1'!T51")</f>
        <v>10.511586714321091</v>
      </c>
      <c r="K18" s="19" cm="1">
        <f t="array" aca="1" ref="K18" ca="1">INDIRECT("'Feuil1'!U51")</f>
        <v>12.017563675402181</v>
      </c>
      <c r="O18" s="18" t="s">
        <v>17</v>
      </c>
      <c r="P18" s="19" cm="1">
        <f t="array" aca="1" ref="P18" ca="1">INDIRECT("'Feuil1'!M50")</f>
        <v>0.51065554364314136</v>
      </c>
      <c r="Q18" s="19" cm="1">
        <f t="array" aca="1" ref="Q18" ca="1">INDIRECT("'Feuil1'!N50")</f>
        <v>0.20582832687786176</v>
      </c>
      <c r="R18" s="19" cm="1">
        <f t="array" aca="1" ref="R18" ca="1">INDIRECT("'Feuil1'!O50")</f>
        <v>0.15399998319190228</v>
      </c>
      <c r="S18" s="19" cm="1">
        <f t="array" aca="1" ref="S18" ca="1">INDIRECT("'Feuil1'!P50")</f>
        <v>0.4660422875081125</v>
      </c>
      <c r="T18" s="19" cm="1">
        <f t="array" aca="1" ref="T18" ca="1">INDIRECT("'Feuil1'!Q50")</f>
        <v>0.27172669162184609</v>
      </c>
      <c r="U18" s="19" cm="1">
        <f t="array" aca="1" ref="U18" ca="1">INDIRECT("'Feuil1'!R50")</f>
        <v>0.15441492170485668</v>
      </c>
      <c r="V18" s="19" cm="1">
        <f t="array" aca="1" ref="V18" ca="1">INDIRECT("'Feuil1'!S50")</f>
        <v>0.484090690499413</v>
      </c>
      <c r="W18" s="19" cm="1">
        <f t="array" aca="1" ref="W18" ca="1">INDIRECT("'Feuil1'!T50")</f>
        <v>0.38743060012165664</v>
      </c>
      <c r="X18" s="19" cm="1">
        <f t="array" aca="1" ref="X18" ca="1">INDIRECT("'Feuil1'!U50")</f>
        <v>0.19574582042046154</v>
      </c>
    </row>
  </sheetData>
  <mergeCells count="16">
    <mergeCell ref="C13:E13"/>
    <mergeCell ref="F13:H13"/>
    <mergeCell ref="I13:K13"/>
    <mergeCell ref="O3:W3"/>
    <mergeCell ref="O4:Q4"/>
    <mergeCell ref="R4:T4"/>
    <mergeCell ref="U4:W4"/>
    <mergeCell ref="P12:X12"/>
    <mergeCell ref="P13:R13"/>
    <mergeCell ref="S13:U13"/>
    <mergeCell ref="V13:X13"/>
    <mergeCell ref="C2:K2"/>
    <mergeCell ref="C3:E3"/>
    <mergeCell ref="F3:H3"/>
    <mergeCell ref="I3:K3"/>
    <mergeCell ref="C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WILHELM</dc:creator>
  <cp:lastModifiedBy>Anthony WILHELM</cp:lastModifiedBy>
  <dcterms:created xsi:type="dcterms:W3CDTF">2024-01-23T08:45:49Z</dcterms:created>
  <dcterms:modified xsi:type="dcterms:W3CDTF">2024-02-02T15:44:29Z</dcterms:modified>
</cp:coreProperties>
</file>