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C9C50109-7405-416F-B382-3F677097DB19}" xr6:coauthVersionLast="45" xr6:coauthVersionMax="45" xr10:uidLastSave="{00000000-0000-0000-0000-000000000000}"/>
  <bookViews>
    <workbookView xWindow="-24120" yWindow="-120" windowWidth="24240" windowHeight="13140" tabRatio="500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  <sheet name="FP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H13" i="5" l="1"/>
  <c r="H12" i="5"/>
  <c r="H11" i="5"/>
  <c r="H10" i="5"/>
  <c r="H9" i="5"/>
  <c r="H8" i="5"/>
  <c r="H7" i="5"/>
  <c r="H6" i="5"/>
  <c r="H5" i="5"/>
  <c r="H4" i="5"/>
  <c r="H3" i="5"/>
  <c r="H2" i="5"/>
  <c r="H15" i="5"/>
  <c r="H16" i="5"/>
  <c r="H14" i="5"/>
  <c r="E15" i="6" l="1"/>
  <c r="E16" i="6"/>
  <c r="E14" i="6"/>
  <c r="D15" i="6"/>
  <c r="D16" i="6"/>
  <c r="D14" i="6"/>
  <c r="E15" i="5" l="1"/>
  <c r="E16" i="5"/>
  <c r="E14" i="5"/>
  <c r="D15" i="5"/>
  <c r="D16" i="5"/>
  <c r="D14" i="5"/>
  <c r="C15" i="5"/>
  <c r="C16" i="5"/>
  <c r="C14" i="5"/>
  <c r="G13" i="6" l="1"/>
  <c r="F13" i="6"/>
  <c r="E13" i="6"/>
  <c r="D13" i="6"/>
  <c r="C13" i="6"/>
  <c r="G12" i="6"/>
  <c r="F12" i="6"/>
  <c r="G11" i="6"/>
  <c r="F11" i="6"/>
  <c r="E10" i="6"/>
  <c r="D10" i="6"/>
  <c r="C10" i="6"/>
  <c r="E9" i="6"/>
  <c r="D9" i="6"/>
  <c r="C9" i="6"/>
  <c r="E8" i="6"/>
  <c r="D8" i="6"/>
  <c r="C8" i="6"/>
  <c r="E7" i="6"/>
  <c r="D7" i="6"/>
  <c r="E6" i="6"/>
  <c r="E12" i="6" s="1"/>
  <c r="D6" i="6"/>
  <c r="D12" i="6" s="1"/>
  <c r="E5" i="6"/>
  <c r="D5" i="6"/>
  <c r="E4" i="6"/>
  <c r="D4" i="6"/>
  <c r="C7" i="6" s="1"/>
  <c r="C4" i="6"/>
  <c r="C16" i="6" s="1"/>
  <c r="E3" i="6"/>
  <c r="E11" i="6" s="1"/>
  <c r="D3" i="6"/>
  <c r="D11" i="6" s="1"/>
  <c r="C3" i="6"/>
  <c r="C15" i="6" s="1"/>
  <c r="E2" i="6"/>
  <c r="D2" i="6"/>
  <c r="C5" i="6" s="1"/>
  <c r="C2" i="6"/>
  <c r="C11" i="6" s="1"/>
  <c r="G13" i="5"/>
  <c r="F13" i="5"/>
  <c r="G12" i="5"/>
  <c r="F12" i="5"/>
  <c r="G11" i="5"/>
  <c r="F11" i="5"/>
  <c r="E10" i="5"/>
  <c r="D10" i="5"/>
  <c r="C10" i="5"/>
  <c r="E9" i="5"/>
  <c r="E13" i="5" s="1"/>
  <c r="D9" i="5"/>
  <c r="D13" i="5" s="1"/>
  <c r="E8" i="5"/>
  <c r="D8" i="5"/>
  <c r="C8" i="5"/>
  <c r="E7" i="5"/>
  <c r="D7" i="5"/>
  <c r="D12" i="5" s="1"/>
  <c r="E6" i="5"/>
  <c r="C9" i="5" s="1"/>
  <c r="D6" i="5"/>
  <c r="E5" i="5"/>
  <c r="D5" i="5"/>
  <c r="E4" i="5"/>
  <c r="D4" i="5"/>
  <c r="C7" i="5" s="1"/>
  <c r="C4" i="5"/>
  <c r="E3" i="5"/>
  <c r="D3" i="5"/>
  <c r="C6" i="5" s="1"/>
  <c r="C3" i="5"/>
  <c r="E2" i="5"/>
  <c r="E11" i="5" s="1"/>
  <c r="D2" i="5"/>
  <c r="D11" i="5" s="1"/>
  <c r="C2" i="5"/>
  <c r="C11" i="5" s="1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C12" i="6" l="1"/>
  <c r="C13" i="5"/>
  <c r="C14" i="6"/>
  <c r="C6" i="6"/>
  <c r="C5" i="5"/>
  <c r="C12" i="5" s="1"/>
  <c r="E12" i="5"/>
</calcChain>
</file>

<file path=xl/sharedStrings.xml><?xml version="1.0" encoding="utf-8"?>
<sst xmlns="http://schemas.openxmlformats.org/spreadsheetml/2006/main" count="304" uniqueCount="94">
  <si>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</si>
  <si>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</si>
  <si>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</si>
  <si>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</si>
  <si>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</si>
  <si>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</si>
  <si>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</si>
  <si>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</si>
  <si>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</si>
  <si>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</si>
  <si>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</si>
  <si>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</si>
  <si>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</si>
  <si>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</si>
  <si>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</si>
  <si>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</si>
  <si>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</si>
  <si>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</si>
  <si>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</si>
  <si>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</si>
  <si>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</si>
  <si>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</si>
  <si>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</si>
  <si>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</si>
  <si>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</si>
  <si>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</si>
  <si>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</si>
  <si>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</si>
  <si>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</si>
  <si>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</si>
  <si>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</si>
  <si>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</si>
  <si>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</si>
  <si>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</si>
  <si>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</si>
  <si>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</si>
  <si>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</si>
  <si>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</si>
  <si>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</si>
  <si>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</si>
  <si>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</si>
  <si>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</si>
  <si>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</si>
  <si>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</si>
  <si>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</si>
  <si>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</si>
  <si>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</si>
  <si>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</si>
  <si>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</si>
  <si>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</si>
  <si>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</si>
  <si>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</si>
  <si>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</si>
  <si>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</si>
  <si>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</si>
  <si>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</si>
  <si>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</si>
  <si>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</si>
  <si>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</si>
  <si>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</si>
  <si>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</si>
  <si>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</si>
  <si>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</si>
  <si>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</si>
  <si>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</si>
  <si>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</si>
  <si>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</si>
  <si>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</si>
  <si>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</si>
  <si>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</si>
  <si>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</si>
  <si>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</si>
  <si>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</si>
  <si>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</si>
  <si>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</si>
  <si>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</si>
  <si>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</si>
  <si>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</si>
  <si>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</si>
  <si>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</si>
  <si>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</si>
  <si>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</si>
  <si>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</si>
  <si>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</si>
  <si>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</si>
  <si>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</si>
  <si>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</si>
  <si>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Combined</t>
  </si>
  <si>
    <t>Production</t>
  </si>
  <si>
    <t>Feed Con</t>
  </si>
  <si>
    <t>Reject Rates (%)</t>
  </si>
  <si>
    <t>ADMT/D</t>
  </si>
  <si>
    <t>%</t>
  </si>
  <si>
    <t>CSFdrop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</si>
</sst>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topLeftCell="A13" zoomScale="110" zoomScaleNormal="110" workbookViewId="0">
      <selection activeCell="K31" sqref="K31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664062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v>82.168319999999994</v>
      </c>
      <c r="K5" s="4"/>
      <c r="M5" s="5">
        <f>(G4-G5)/G4</f>
        <v>0.22027475130270013</v>
      </c>
      <c r="N5" s="5">
        <f>(J4-J5)/J4</f>
        <v>0.43686509816306124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v>35.077759999999998</v>
      </c>
      <c r="K7" s="4"/>
    </row>
    <row r="8" spans="1:20" x14ac:dyDescent="0.3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16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16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16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16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16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16" x14ac:dyDescent="0.3">
      <c r="A22" s="9">
        <v>20</v>
      </c>
      <c r="B22" s="9">
        <v>3</v>
      </c>
      <c r="C22" s="9" t="s">
        <v>42</v>
      </c>
      <c r="D22" s="9" t="s">
        <v>59</v>
      </c>
      <c r="E22" s="9">
        <v>0.98</v>
      </c>
      <c r="F22" s="10">
        <v>332</v>
      </c>
      <c r="G22" s="9">
        <v>3998</v>
      </c>
      <c r="H22" s="9" t="s">
        <v>44</v>
      </c>
      <c r="I22" s="9" t="s">
        <v>45</v>
      </c>
      <c r="J22" s="11">
        <v>62.688639999999999</v>
      </c>
      <c r="K22" s="11"/>
      <c r="L22" s="9"/>
      <c r="M22" s="9"/>
      <c r="N22" s="9"/>
      <c r="O22" s="12">
        <f>G22/G20</f>
        <v>0.38324386503067487</v>
      </c>
      <c r="P22" s="12">
        <f>J22/J20</f>
        <v>0.58684216832822089</v>
      </c>
    </row>
    <row r="23" spans="1:16" x14ac:dyDescent="0.3">
      <c r="A23" s="1">
        <v>21</v>
      </c>
      <c r="B23" s="1">
        <v>4</v>
      </c>
      <c r="C23" s="1" t="s">
        <v>18</v>
      </c>
      <c r="D23" s="1" t="str">
        <f>_xlfn.CONCAT(C23,B23)</f>
        <v>A4</v>
      </c>
      <c r="E23" s="27">
        <v>1.24</v>
      </c>
      <c r="F23" s="28">
        <v>196</v>
      </c>
      <c r="H23" s="1" t="s">
        <v>20</v>
      </c>
      <c r="I23" s="1" t="s">
        <v>21</v>
      </c>
    </row>
    <row r="24" spans="1:16" x14ac:dyDescent="0.3">
      <c r="A24" s="1">
        <v>22</v>
      </c>
      <c r="B24" s="1">
        <v>4</v>
      </c>
      <c r="C24" s="1" t="s">
        <v>22</v>
      </c>
      <c r="D24" s="1" t="str">
        <f t="shared" ref="D24:D36" si="0">_xlfn.CONCAT(C24,B24)</f>
        <v>B4</v>
      </c>
      <c r="E24" s="27">
        <v>2.04</v>
      </c>
      <c r="F24" s="28">
        <v>347</v>
      </c>
      <c r="H24" s="1" t="s">
        <v>24</v>
      </c>
      <c r="I24" s="1" t="s">
        <v>25</v>
      </c>
      <c r="J24" s="19"/>
    </row>
    <row r="25" spans="1:16" x14ac:dyDescent="0.3">
      <c r="A25" s="1">
        <v>23</v>
      </c>
      <c r="B25" s="1">
        <v>4</v>
      </c>
      <c r="C25" s="1" t="s">
        <v>26</v>
      </c>
      <c r="D25" s="1" t="str">
        <f t="shared" si="0"/>
        <v>C4</v>
      </c>
      <c r="E25" s="27">
        <v>1.01</v>
      </c>
      <c r="F25" s="28">
        <v>90</v>
      </c>
      <c r="H25" s="1" t="s">
        <v>28</v>
      </c>
      <c r="I25" s="1" t="s">
        <v>29</v>
      </c>
      <c r="J25" s="19"/>
    </row>
    <row r="26" spans="1:16" x14ac:dyDescent="0.3">
      <c r="A26" s="1">
        <v>24</v>
      </c>
      <c r="B26" s="1">
        <v>4</v>
      </c>
      <c r="C26" s="1" t="s">
        <v>30</v>
      </c>
      <c r="D26" s="1" t="str">
        <f t="shared" si="0"/>
        <v>D4</v>
      </c>
      <c r="E26" s="29">
        <v>0.71899999999999997</v>
      </c>
      <c r="F26" s="28">
        <v>41</v>
      </c>
      <c r="H26" s="1" t="s">
        <v>32</v>
      </c>
      <c r="I26" s="1" t="s">
        <v>33</v>
      </c>
      <c r="J26" s="19"/>
    </row>
    <row r="27" spans="1:16" x14ac:dyDescent="0.3">
      <c r="A27" s="1">
        <v>25</v>
      </c>
      <c r="B27" s="1">
        <v>4</v>
      </c>
      <c r="C27" s="1" t="s">
        <v>34</v>
      </c>
      <c r="D27" s="1" t="str">
        <f t="shared" si="0"/>
        <v>E4</v>
      </c>
      <c r="E27" s="29">
        <v>0.82399999999999995</v>
      </c>
      <c r="F27" s="28">
        <v>184</v>
      </c>
      <c r="H27" s="1" t="s">
        <v>36</v>
      </c>
      <c r="I27" s="1" t="s">
        <v>37</v>
      </c>
    </row>
    <row r="28" spans="1:16" x14ac:dyDescent="0.3">
      <c r="A28" s="1">
        <v>26</v>
      </c>
      <c r="B28" s="1">
        <v>4</v>
      </c>
      <c r="C28" s="1" t="s">
        <v>38</v>
      </c>
      <c r="D28" s="1" t="str">
        <f t="shared" si="0"/>
        <v>F4</v>
      </c>
      <c r="E28" s="29">
        <v>0.44500000000000001</v>
      </c>
      <c r="F28" s="28">
        <v>46</v>
      </c>
      <c r="H28" s="1" t="s">
        <v>40</v>
      </c>
      <c r="I28" s="1" t="s">
        <v>41</v>
      </c>
    </row>
    <row r="29" spans="1:16" x14ac:dyDescent="0.3">
      <c r="A29" s="9">
        <v>27</v>
      </c>
      <c r="B29" s="9">
        <v>4</v>
      </c>
      <c r="C29" s="9" t="s">
        <v>42</v>
      </c>
      <c r="D29" s="9" t="str">
        <f t="shared" si="0"/>
        <v>G4</v>
      </c>
      <c r="E29" s="30">
        <v>1.36</v>
      </c>
      <c r="F29" s="31">
        <v>320</v>
      </c>
      <c r="G29" s="9"/>
      <c r="H29" s="9" t="s">
        <v>44</v>
      </c>
      <c r="I29" s="9" t="s">
        <v>45</v>
      </c>
      <c r="J29" s="9"/>
      <c r="K29" s="9"/>
      <c r="L29" s="9"/>
      <c r="M29" s="9"/>
      <c r="N29" s="9"/>
      <c r="O29" s="9"/>
      <c r="P29" s="9"/>
    </row>
    <row r="30" spans="1:16" x14ac:dyDescent="0.3">
      <c r="A30" s="1">
        <v>28</v>
      </c>
      <c r="B30" s="1">
        <v>5</v>
      </c>
      <c r="C30" s="1" t="s">
        <v>18</v>
      </c>
      <c r="D30" s="1" t="str">
        <f t="shared" si="0"/>
        <v>A5</v>
      </c>
      <c r="E30" s="27">
        <v>1.04</v>
      </c>
      <c r="F30" s="28">
        <v>166</v>
      </c>
      <c r="H30" s="1" t="s">
        <v>20</v>
      </c>
      <c r="I30" s="1" t="s">
        <v>21</v>
      </c>
    </row>
    <row r="31" spans="1:16" x14ac:dyDescent="0.3">
      <c r="A31" s="1">
        <v>29</v>
      </c>
      <c r="B31" s="1">
        <v>5</v>
      </c>
      <c r="C31" s="1" t="s">
        <v>22</v>
      </c>
      <c r="D31" s="1" t="str">
        <f t="shared" si="0"/>
        <v>B5</v>
      </c>
      <c r="E31" s="27">
        <v>1.76</v>
      </c>
      <c r="F31" s="28">
        <v>359</v>
      </c>
      <c r="H31" s="1" t="s">
        <v>24</v>
      </c>
      <c r="I31" s="1" t="s">
        <v>25</v>
      </c>
    </row>
    <row r="32" spans="1:16" x14ac:dyDescent="0.3">
      <c r="A32" s="1">
        <v>30</v>
      </c>
      <c r="B32" s="1">
        <v>5</v>
      </c>
      <c r="C32" s="1" t="s">
        <v>26</v>
      </c>
      <c r="D32" s="1" t="str">
        <f t="shared" si="0"/>
        <v>C5</v>
      </c>
      <c r="E32" s="29">
        <v>0.91800000000000004</v>
      </c>
      <c r="F32" s="28">
        <v>95</v>
      </c>
      <c r="H32" s="1" t="s">
        <v>28</v>
      </c>
      <c r="I32" s="1" t="s">
        <v>29</v>
      </c>
    </row>
    <row r="33" spans="1:9" x14ac:dyDescent="0.3">
      <c r="A33" s="1">
        <v>31</v>
      </c>
      <c r="B33" s="1">
        <v>5</v>
      </c>
      <c r="C33" s="1" t="s">
        <v>30</v>
      </c>
      <c r="D33" s="1" t="str">
        <f t="shared" si="0"/>
        <v>D5</v>
      </c>
      <c r="E33" s="29">
        <v>0.71499999999999997</v>
      </c>
      <c r="F33" s="28">
        <v>48</v>
      </c>
      <c r="H33" s="1" t="s">
        <v>32</v>
      </c>
      <c r="I33" s="1" t="s">
        <v>33</v>
      </c>
    </row>
    <row r="34" spans="1:9" x14ac:dyDescent="0.3">
      <c r="A34" s="1">
        <v>32</v>
      </c>
      <c r="B34" s="1">
        <v>5</v>
      </c>
      <c r="C34" s="1" t="s">
        <v>34</v>
      </c>
      <c r="D34" s="1" t="str">
        <f t="shared" si="0"/>
        <v>E5</v>
      </c>
      <c r="E34" s="29">
        <v>0.79300000000000004</v>
      </c>
      <c r="F34" s="28">
        <v>190</v>
      </c>
      <c r="H34" s="1" t="s">
        <v>36</v>
      </c>
      <c r="I34" s="1" t="s">
        <v>37</v>
      </c>
    </row>
    <row r="35" spans="1:9" x14ac:dyDescent="0.3">
      <c r="A35" s="1">
        <v>33</v>
      </c>
      <c r="B35" s="1">
        <v>5</v>
      </c>
      <c r="C35" s="1" t="s">
        <v>38</v>
      </c>
      <c r="D35" s="1" t="str">
        <f t="shared" si="0"/>
        <v>F5</v>
      </c>
      <c r="E35" s="29">
        <v>0.44700000000000001</v>
      </c>
      <c r="F35" s="28">
        <v>52</v>
      </c>
      <c r="H35" s="1" t="s">
        <v>40</v>
      </c>
      <c r="I35" s="1" t="s">
        <v>41</v>
      </c>
    </row>
    <row r="36" spans="1:9" x14ac:dyDescent="0.3">
      <c r="A36" s="1">
        <v>34</v>
      </c>
      <c r="B36" s="1">
        <v>5</v>
      </c>
      <c r="C36" s="1" t="s">
        <v>42</v>
      </c>
      <c r="D36" s="1" t="str">
        <f t="shared" si="0"/>
        <v>G5</v>
      </c>
      <c r="E36" s="27">
        <v>1.27</v>
      </c>
      <c r="F36" s="28">
        <v>330</v>
      </c>
      <c r="H36" s="9" t="s">
        <v>44</v>
      </c>
      <c r="I36" s="9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H6"/>
  <sheetViews>
    <sheetView showGridLines="0" zoomScale="120" zoomScaleNormal="120" workbookViewId="0">
      <selection activeCell="F15" sqref="F15"/>
    </sheetView>
  </sheetViews>
  <sheetFormatPr defaultRowHeight="14.4" x14ac:dyDescent="0.3"/>
  <cols>
    <col min="2" max="2" width="4.6640625" style="1" bestFit="1" customWidth="1"/>
    <col min="3" max="3" width="10.88671875" style="1" customWidth="1"/>
    <col min="4" max="4" width="10.33203125" style="1" customWidth="1"/>
    <col min="5" max="5" width="4.6640625" style="1" customWidth="1"/>
    <col min="6" max="6" width="6.33203125" style="1" customWidth="1"/>
    <col min="7" max="7" width="5.109375" style="1" customWidth="1"/>
    <col min="8" max="8" width="8.88671875" style="1"/>
  </cols>
  <sheetData>
    <row r="2" spans="2:7" x14ac:dyDescent="0.3">
      <c r="B2" s="20"/>
      <c r="C2" s="20" t="s">
        <v>88</v>
      </c>
      <c r="D2" s="24" t="s">
        <v>89</v>
      </c>
      <c r="E2" s="26" t="s">
        <v>90</v>
      </c>
      <c r="F2" s="26"/>
      <c r="G2" s="26"/>
    </row>
    <row r="3" spans="2:7" x14ac:dyDescent="0.3">
      <c r="B3" s="21" t="s">
        <v>66</v>
      </c>
      <c r="C3" s="21" t="s">
        <v>91</v>
      </c>
      <c r="D3" s="21" t="s">
        <v>92</v>
      </c>
      <c r="E3" s="21" t="s">
        <v>80</v>
      </c>
      <c r="F3" s="21" t="s">
        <v>81</v>
      </c>
      <c r="G3" s="21" t="s">
        <v>82</v>
      </c>
    </row>
    <row r="4" spans="2:7" x14ac:dyDescent="0.3">
      <c r="B4" s="1">
        <v>1</v>
      </c>
      <c r="C4" s="19">
        <v>996.9782399999998</v>
      </c>
      <c r="D4" s="23">
        <v>1.3</v>
      </c>
      <c r="E4" s="22">
        <v>25</v>
      </c>
      <c r="F4" s="22">
        <v>22</v>
      </c>
      <c r="G4" s="22">
        <v>42</v>
      </c>
    </row>
    <row r="5" spans="2:7" x14ac:dyDescent="0.3">
      <c r="B5" s="1">
        <v>2</v>
      </c>
      <c r="C5" s="19">
        <v>972.85536000000002</v>
      </c>
      <c r="D5" s="23">
        <v>1.55</v>
      </c>
      <c r="E5" s="22">
        <v>25</v>
      </c>
      <c r="F5" s="22">
        <v>22</v>
      </c>
      <c r="G5" s="22">
        <v>42</v>
      </c>
    </row>
    <row r="6" spans="2:7" x14ac:dyDescent="0.3">
      <c r="B6" s="1">
        <v>3</v>
      </c>
      <c r="C6" s="19">
        <v>856.45728000000008</v>
      </c>
      <c r="D6" s="23">
        <v>1</v>
      </c>
      <c r="E6" s="22">
        <v>25</v>
      </c>
      <c r="F6" s="22">
        <v>22</v>
      </c>
      <c r="G6" s="22">
        <v>38</v>
      </c>
    </row>
  </sheetData>
  <mergeCells count="1">
    <mergeCell ref="E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zoomScale="110" zoomScaleNormal="110" workbookViewId="0">
      <selection activeCell="E2" sqref="E2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/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6640625" customWidth="1"/>
    <col min="13" max="13" width="9.5546875" customWidth="1"/>
    <col min="16" max="16" width="9.33203125" customWidth="1"/>
    <col min="18" max="18" width="9.6640625" customWidth="1"/>
    <col min="19" max="19" width="9.5546875" customWidth="1"/>
    <col min="1020" max="1024" width="11.5546875" customWidth="1"/>
  </cols>
  <sheetData>
    <row r="1" spans="1:19" x14ac:dyDescent="0.3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D1" sqref="D1"/>
    </sheetView>
  </sheetViews>
  <sheetFormatPr defaultColWidth="8.6640625" defaultRowHeight="14.4" x14ac:dyDescent="0.3"/>
  <cols>
    <col min="3" max="3" width="9.109375" customWidth="1"/>
    <col min="4" max="5" width="8.88671875" style="1" customWidth="1"/>
  </cols>
  <sheetData>
    <row r="1" spans="1:8" x14ac:dyDescent="0.3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3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3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3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3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3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3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3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3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3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8"/>
  <sheetViews>
    <sheetView zoomScaleNormal="100" workbookViewId="0">
      <selection activeCell="J23" sqref="J23"/>
    </sheetView>
  </sheetViews>
  <sheetFormatPr defaultColWidth="8.88671875" defaultRowHeight="14.4" x14ac:dyDescent="0.3"/>
  <cols>
    <col min="1" max="1" width="8.88671875" style="1"/>
    <col min="2" max="2" width="9.88671875" style="1" bestFit="1" customWidth="1"/>
    <col min="3" max="5" width="8.88671875" style="1"/>
    <col min="6" max="7" width="9.5546875" style="1" bestFit="1" customWidth="1"/>
    <col min="8" max="1024" width="8.88671875" style="1"/>
  </cols>
  <sheetData>
    <row r="1" spans="1: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21" t="s">
        <v>93</v>
      </c>
    </row>
    <row r="2" spans="1:8" x14ac:dyDescent="0.3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  <c r="H2" s="19">
        <f t="shared" ref="H2:H13" si="0">C2-D2</f>
        <v>41</v>
      </c>
    </row>
    <row r="3" spans="1:8" x14ac:dyDescent="0.3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  <c r="H3" s="19">
        <f t="shared" si="0"/>
        <v>91</v>
      </c>
    </row>
    <row r="4" spans="1:8" x14ac:dyDescent="0.3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  <c r="H4" s="19">
        <f t="shared" si="0"/>
        <v>71</v>
      </c>
    </row>
    <row r="5" spans="1:8" x14ac:dyDescent="0.3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  <c r="H5" s="19">
        <f t="shared" si="0"/>
        <v>82</v>
      </c>
    </row>
    <row r="6" spans="1:8" x14ac:dyDescent="0.3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  <c r="H6" s="19">
        <f t="shared" si="0"/>
        <v>62</v>
      </c>
    </row>
    <row r="7" spans="1:8" x14ac:dyDescent="0.3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  <c r="H7" s="19">
        <f t="shared" si="0"/>
        <v>46</v>
      </c>
    </row>
    <row r="8" spans="1:8" x14ac:dyDescent="0.3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  <c r="H8" s="19">
        <f t="shared" si="0"/>
        <v>109</v>
      </c>
    </row>
    <row r="9" spans="1:8" x14ac:dyDescent="0.3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  <c r="H9" s="19">
        <f t="shared" si="0"/>
        <v>176</v>
      </c>
    </row>
    <row r="10" spans="1:8" x14ac:dyDescent="0.3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  <c r="H10" s="19">
        <f t="shared" si="0"/>
        <v>118</v>
      </c>
    </row>
    <row r="11" spans="1:8" x14ac:dyDescent="0.3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  <c r="H11" s="19">
        <f t="shared" si="0"/>
        <v>18.19732762431795</v>
      </c>
    </row>
    <row r="12" spans="1:8" x14ac:dyDescent="0.3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  <c r="H12" s="19">
        <f t="shared" si="0"/>
        <v>-10.293878958713464</v>
      </c>
    </row>
    <row r="13" spans="1:8" x14ac:dyDescent="0.3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  <c r="H13" s="19">
        <f t="shared" si="0"/>
        <v>18.907097433455025</v>
      </c>
    </row>
    <row r="14" spans="1:8" x14ac:dyDescent="0.3">
      <c r="A14" s="1">
        <v>1</v>
      </c>
      <c r="B14" s="1" t="s">
        <v>87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  <c r="H14" s="19">
        <f>C14-D14</f>
        <v>117</v>
      </c>
    </row>
    <row r="15" spans="1:8" x14ac:dyDescent="0.3">
      <c r="A15" s="1">
        <v>2</v>
      </c>
      <c r="B15" s="1" t="s">
        <v>87</v>
      </c>
      <c r="C15" s="1">
        <f t="shared" ref="C15:C16" si="1">C3</f>
        <v>191</v>
      </c>
      <c r="D15" s="4">
        <f t="shared" ref="D15:D16" si="2">AVERAGE(D6,D9)</f>
        <v>38</v>
      </c>
      <c r="E15" s="1">
        <f t="shared" ref="E15:E16" si="3">AVERAGE(E3,E9)</f>
        <v>377.5</v>
      </c>
      <c r="F15" s="4">
        <v>31.927264215838612</v>
      </c>
      <c r="G15" s="4">
        <v>60.554081661965562</v>
      </c>
      <c r="H15" s="19">
        <f t="shared" ref="H15:H16" si="4">C15-D15</f>
        <v>153</v>
      </c>
    </row>
    <row r="16" spans="1:8" x14ac:dyDescent="0.3">
      <c r="A16" s="1">
        <v>3</v>
      </c>
      <c r="B16" s="1" t="s">
        <v>87</v>
      </c>
      <c r="C16" s="1">
        <f t="shared" si="1"/>
        <v>165</v>
      </c>
      <c r="D16" s="4">
        <f t="shared" si="2"/>
        <v>53</v>
      </c>
      <c r="E16" s="1">
        <f t="shared" si="3"/>
        <v>338.5</v>
      </c>
      <c r="F16" s="4">
        <v>31.426790956901112</v>
      </c>
      <c r="G16" s="4">
        <v>51.300016366594406</v>
      </c>
      <c r="H16" s="19">
        <f t="shared" si="4"/>
        <v>112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8"/>
  <sheetViews>
    <sheetView zoomScaleNormal="100" workbookViewId="0">
      <selection activeCell="H26" sqref="H26"/>
    </sheetView>
  </sheetViews>
  <sheetFormatPr defaultColWidth="8.88671875" defaultRowHeight="14.4" x14ac:dyDescent="0.3"/>
  <cols>
    <col min="1" max="1" width="8.88671875" style="1"/>
    <col min="2" max="2" width="10.33203125" style="1" customWidth="1"/>
    <col min="3" max="17" width="8.88671875" style="1"/>
    <col min="18" max="18" width="17.109375" style="1" customWidth="1"/>
    <col min="19" max="1024" width="8.88671875" style="1"/>
  </cols>
  <sheetData>
    <row r="1" spans="1:1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21" t="s">
        <v>93</v>
      </c>
    </row>
    <row r="2" spans="1:18" x14ac:dyDescent="0.3">
      <c r="A2" s="1">
        <v>1</v>
      </c>
      <c r="B2" s="1" t="s">
        <v>80</v>
      </c>
      <c r="C2" s="1">
        <f>out!E2</f>
        <v>1.38</v>
      </c>
      <c r="D2" s="1">
        <f>out!E4</f>
        <v>1.08</v>
      </c>
      <c r="E2" s="1">
        <f>out!E3</f>
        <v>2.2799999999999998</v>
      </c>
      <c r="F2" s="4">
        <v>25.081389940867702</v>
      </c>
      <c r="G2" s="4">
        <v>41.438818163172797</v>
      </c>
      <c r="H2" s="19">
        <v>41</v>
      </c>
      <c r="R2" s="4"/>
    </row>
    <row r="3" spans="1:18" x14ac:dyDescent="0.3">
      <c r="A3" s="1">
        <v>2</v>
      </c>
      <c r="B3" s="1" t="s">
        <v>80</v>
      </c>
      <c r="C3" s="1">
        <f>out!E9</f>
        <v>1.62</v>
      </c>
      <c r="D3" s="1">
        <f>out!E11</f>
        <v>1.34</v>
      </c>
      <c r="E3" s="1">
        <f>out!E10</f>
        <v>2.61</v>
      </c>
      <c r="F3" s="4">
        <v>25.025977140116701</v>
      </c>
      <c r="G3" s="4">
        <v>40.319629836854702</v>
      </c>
      <c r="H3" s="19">
        <v>91</v>
      </c>
      <c r="R3" s="4"/>
    </row>
    <row r="4" spans="1:18" x14ac:dyDescent="0.3">
      <c r="A4" s="1">
        <v>3</v>
      </c>
      <c r="B4" s="1" t="s">
        <v>80</v>
      </c>
      <c r="C4" s="1">
        <f>out!E16</f>
        <v>0.98</v>
      </c>
      <c r="D4" s="1">
        <f>out!E18</f>
        <v>0.8</v>
      </c>
      <c r="E4" s="1">
        <f>out!E17</f>
        <v>1.39</v>
      </c>
      <c r="F4" s="4">
        <v>25.1222057450431</v>
      </c>
      <c r="G4" s="4">
        <v>35.632516311846899</v>
      </c>
      <c r="H4" s="19">
        <v>71</v>
      </c>
      <c r="R4" s="4"/>
    </row>
    <row r="5" spans="1:18" x14ac:dyDescent="0.3">
      <c r="A5" s="1">
        <v>1</v>
      </c>
      <c r="B5" s="1" t="s">
        <v>81</v>
      </c>
      <c r="C5" s="1">
        <f>D2</f>
        <v>1.08</v>
      </c>
      <c r="D5" s="1">
        <f>out!E5</f>
        <v>0.78</v>
      </c>
      <c r="E5" s="1">
        <f>out!E6</f>
        <v>0.91</v>
      </c>
      <c r="F5" s="4">
        <v>22.027475130269998</v>
      </c>
      <c r="G5" s="4">
        <v>43.686509816306099</v>
      </c>
      <c r="H5" s="19">
        <v>82</v>
      </c>
    </row>
    <row r="6" spans="1:18" x14ac:dyDescent="0.3">
      <c r="A6" s="1">
        <v>2</v>
      </c>
      <c r="B6" s="1" t="s">
        <v>81</v>
      </c>
      <c r="C6" s="1">
        <f>D3</f>
        <v>1.34</v>
      </c>
      <c r="D6" s="1">
        <f>out!E12</f>
        <v>0.91</v>
      </c>
      <c r="E6" s="1">
        <f>out!E13</f>
        <v>1.1200000000000001</v>
      </c>
      <c r="F6" s="4">
        <v>22.0036790717419</v>
      </c>
      <c r="G6" s="4">
        <v>47.032349220362001</v>
      </c>
      <c r="H6" s="19">
        <v>62</v>
      </c>
    </row>
    <row r="7" spans="1:18" x14ac:dyDescent="0.3">
      <c r="A7" s="1">
        <v>3</v>
      </c>
      <c r="B7" s="1" t="s">
        <v>81</v>
      </c>
      <c r="C7" s="1">
        <f>D4</f>
        <v>0.8</v>
      </c>
      <c r="D7" s="1">
        <f>out!E19</f>
        <v>0.6</v>
      </c>
      <c r="E7" s="1">
        <f>out!E20</f>
        <v>0.64</v>
      </c>
      <c r="F7" s="4">
        <v>21.969909354266001</v>
      </c>
      <c r="G7" s="4">
        <v>41.477432015699499</v>
      </c>
      <c r="H7" s="19">
        <v>46</v>
      </c>
    </row>
    <row r="8" spans="1:18" x14ac:dyDescent="0.3">
      <c r="A8" s="1">
        <v>1</v>
      </c>
      <c r="B8" s="1" t="s">
        <v>82</v>
      </c>
      <c r="C8" s="1">
        <f>E5</f>
        <v>0.91</v>
      </c>
      <c r="D8" s="1">
        <f>out!E7</f>
        <v>0.46</v>
      </c>
      <c r="E8" s="1">
        <f>out!E8</f>
        <v>1.52</v>
      </c>
      <c r="F8" s="4">
        <v>42.033898305084698</v>
      </c>
      <c r="G8" s="4">
        <v>70.210467498603094</v>
      </c>
      <c r="H8" s="19">
        <v>109</v>
      </c>
    </row>
    <row r="9" spans="1:18" x14ac:dyDescent="0.3">
      <c r="A9" s="1">
        <v>2</v>
      </c>
      <c r="B9" s="1" t="s">
        <v>82</v>
      </c>
      <c r="C9" s="1">
        <f>E6</f>
        <v>1.1200000000000001</v>
      </c>
      <c r="D9" s="1">
        <f>out!E14</f>
        <v>0.52</v>
      </c>
      <c r="E9" s="1">
        <f>out!E15</f>
        <v>1.93</v>
      </c>
      <c r="F9" s="4">
        <v>41.833478387003197</v>
      </c>
      <c r="G9" s="4">
        <v>72.088047577603703</v>
      </c>
      <c r="H9" s="19">
        <v>176</v>
      </c>
    </row>
    <row r="10" spans="1:18" x14ac:dyDescent="0.3">
      <c r="A10" s="1">
        <v>3</v>
      </c>
      <c r="B10" s="1" t="s">
        <v>82</v>
      </c>
      <c r="C10" s="1">
        <f>E7</f>
        <v>0.64</v>
      </c>
      <c r="D10" s="1">
        <f>out!E21</f>
        <v>0.39</v>
      </c>
      <c r="E10" s="1">
        <f>out!E22</f>
        <v>0.98</v>
      </c>
      <c r="F10" s="4">
        <v>38.324386503067501</v>
      </c>
      <c r="G10" s="4">
        <v>58.684216832822102</v>
      </c>
      <c r="H10" s="19">
        <v>118</v>
      </c>
    </row>
    <row r="11" spans="1:18" x14ac:dyDescent="0.3">
      <c r="A11" s="1" t="s">
        <v>86</v>
      </c>
      <c r="B11" s="1" t="s">
        <v>80</v>
      </c>
      <c r="C11" s="4">
        <f>_xlfn.STDEV.P(C2:C4)</f>
        <v>0.26398653164297781</v>
      </c>
      <c r="D11" s="4">
        <f>_xlfn.STDEV.P(D2:D4)</f>
        <v>0.22050447211388433</v>
      </c>
      <c r="E11" s="4">
        <f>_xlfn.STDEV.P(E2:E4)</f>
        <v>0.51525613910839441</v>
      </c>
      <c r="F11" s="4">
        <f>_xlfn.STDEV.P(F2:F4)</f>
        <v>3.943553496761161E-2</v>
      </c>
      <c r="G11" s="4">
        <f>_xlfn.STDEV.P(G2:G4)</f>
        <v>2.5151707893144999</v>
      </c>
      <c r="H11" s="19">
        <v>18.19732762431795</v>
      </c>
    </row>
    <row r="12" spans="1:18" x14ac:dyDescent="0.3">
      <c r="A12" s="1" t="s">
        <v>86</v>
      </c>
      <c r="B12" s="1" t="s">
        <v>81</v>
      </c>
      <c r="C12" s="4">
        <f>_xlfn.STDEV.P(C5:C7)</f>
        <v>0.22050447211388433</v>
      </c>
      <c r="D12" s="4">
        <f>_xlfn.STDEV.P(D5:D7)</f>
        <v>0.12710450643291726</v>
      </c>
      <c r="E12" s="4">
        <f>_xlfn.STDEV.P(E5:E7)</f>
        <v>0.19646882704388513</v>
      </c>
      <c r="F12" s="4">
        <f>_xlfn.STDEV.P(F5:F7)</f>
        <v>2.3618412748477768E-2</v>
      </c>
      <c r="G12" s="4">
        <f>_xlfn.STDEV.P(G5:G7)</f>
        <v>2.2835588987738102</v>
      </c>
      <c r="H12" s="19">
        <v>-10.293878958713464</v>
      </c>
    </row>
    <row r="13" spans="1:18" x14ac:dyDescent="0.3">
      <c r="A13" s="1" t="s">
        <v>86</v>
      </c>
      <c r="B13" s="1" t="s">
        <v>82</v>
      </c>
      <c r="C13" s="4">
        <f>_xlfn.STDEV.P(C8:C10)</f>
        <v>0.19646882704388513</v>
      </c>
      <c r="D13" s="4">
        <f>_xlfn.STDEV.P(D8:D10)</f>
        <v>5.3124591501697516E-2</v>
      </c>
      <c r="E13" s="4">
        <f>_xlfn.STDEV.P(E8:E10)</f>
        <v>0.38904441334577178</v>
      </c>
      <c r="F13" s="4">
        <f>_xlfn.STDEV.P(F8:F10)</f>
        <v>1.703407428354905</v>
      </c>
      <c r="G13" s="4">
        <f>_xlfn.STDEV.P(G8:G10)</f>
        <v>5.9258608375889077</v>
      </c>
      <c r="H13" s="19">
        <v>18.907097433455025</v>
      </c>
    </row>
    <row r="14" spans="1:18" x14ac:dyDescent="0.3">
      <c r="A14" s="1">
        <v>1</v>
      </c>
      <c r="B14" s="1" t="s">
        <v>87</v>
      </c>
      <c r="C14" s="1">
        <f>C2</f>
        <v>1.38</v>
      </c>
      <c r="D14" s="4">
        <f>AVERAGE(D5,D8)</f>
        <v>0.62</v>
      </c>
      <c r="E14" s="25">
        <f>AVERAGE(E2,E8)</f>
        <v>1.9</v>
      </c>
      <c r="G14" s="4">
        <v>59.400998287645102</v>
      </c>
      <c r="H14" s="19">
        <v>117</v>
      </c>
    </row>
    <row r="15" spans="1:18" x14ac:dyDescent="0.3">
      <c r="A15" s="1">
        <v>2</v>
      </c>
      <c r="B15" s="1" t="s">
        <v>87</v>
      </c>
      <c r="C15" s="1">
        <f>C3</f>
        <v>1.62</v>
      </c>
      <c r="D15" s="4">
        <f t="shared" ref="D15:D16" si="0">AVERAGE(D6,D9)</f>
        <v>0.71500000000000008</v>
      </c>
      <c r="E15" s="25">
        <f t="shared" ref="E15:E16" si="1">AVERAGE(E3,E9)</f>
        <v>2.27</v>
      </c>
      <c r="G15" s="4">
        <v>60.554081661965597</v>
      </c>
      <c r="H15" s="19">
        <v>153</v>
      </c>
    </row>
    <row r="16" spans="1:18" x14ac:dyDescent="0.3">
      <c r="A16" s="1">
        <v>3</v>
      </c>
      <c r="B16" s="1" t="s">
        <v>87</v>
      </c>
      <c r="C16" s="1">
        <f>C4</f>
        <v>0.98</v>
      </c>
      <c r="D16" s="4">
        <f t="shared" si="0"/>
        <v>0.495</v>
      </c>
      <c r="E16" s="25">
        <f t="shared" si="1"/>
        <v>1.1850000000000001</v>
      </c>
      <c r="G16" s="4">
        <v>51.300016366594399</v>
      </c>
      <c r="H16" s="19">
        <v>112</v>
      </c>
    </row>
    <row r="17" spans="4:4" x14ac:dyDescent="0.3">
      <c r="D17" s="4"/>
    </row>
    <row r="18" spans="4:4" x14ac:dyDescent="0.3">
      <c r="D18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122-4A28-482A-9135-507475642A28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</vt:lpstr>
      <vt:lpstr>TrialParameters</vt:lpstr>
      <vt:lpstr>utwist</vt:lpstr>
      <vt:lpstr>RRm</vt:lpstr>
      <vt:lpstr>FAR-rrm</vt:lpstr>
      <vt:lpstr>FAR-csf</vt:lpstr>
      <vt:lpstr>FAR-con</vt:lpstr>
      <vt:lpstr>FPI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3</cp:revision>
  <dcterms:created xsi:type="dcterms:W3CDTF">2021-02-09T18:20:52Z</dcterms:created>
  <dcterms:modified xsi:type="dcterms:W3CDTF">2021-02-24T15:09:40Z</dcterms:modified>
  <dc:language>en-CA</dc:language>
</cp:coreProperties>
</file>