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g\PycharmProjects\sectionanalysis\"/>
    </mc:Choice>
  </mc:AlternateContent>
  <xr:revisionPtr revIDLastSave="0" documentId="13_ncr:1_{FA438961-9ECA-482F-AC89-2C298661295F}" xr6:coauthVersionLast="47" xr6:coauthVersionMax="47" xr10:uidLastSave="{00000000-0000-0000-0000-000000000000}"/>
  <bookViews>
    <workbookView xWindow="780" yWindow="780" windowWidth="16200" windowHeight="14010" xr2:uid="{27A2817C-29E6-4082-BE69-85AF0A43C5B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2" i="1"/>
  <c r="Q4" i="1"/>
  <c r="Q2" i="1"/>
  <c r="Y4" i="1"/>
  <c r="X4" i="1"/>
  <c r="W4" i="1"/>
  <c r="V4" i="1"/>
  <c r="U4" i="1"/>
  <c r="T4" i="1"/>
  <c r="S4" i="1"/>
  <c r="Y3" i="1"/>
  <c r="X3" i="1"/>
  <c r="W3" i="1"/>
  <c r="V3" i="1"/>
  <c r="U3" i="1"/>
  <c r="T3" i="1"/>
  <c r="S3" i="1"/>
  <c r="Q3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<sst xmlns="http://schemas.openxmlformats.org/spreadsheetml/2006/main" count="40" uniqueCount="33">
  <si>
    <t>Section size</t>
  </si>
  <si>
    <t>leading load</t>
  </si>
  <si>
    <t>Length</t>
  </si>
  <si>
    <t>Level</t>
  </si>
  <si>
    <t>Section shape</t>
  </si>
  <si>
    <t>Reinforcement</t>
  </si>
  <si>
    <t>Confinement</t>
  </si>
  <si>
    <t>concrete thickness</t>
  </si>
  <si>
    <t>number of reinf per side</t>
  </si>
  <si>
    <t>Rebar Diameter</t>
  </si>
  <si>
    <t>Outer steel diameter</t>
  </si>
  <si>
    <t>Outer steel thickness</t>
  </si>
  <si>
    <t>Inner steel diameter</t>
  </si>
  <si>
    <t>Inner steel thickness</t>
  </si>
  <si>
    <t>Concrete strength</t>
  </si>
  <si>
    <t>Concrete modulus</t>
  </si>
  <si>
    <t>Axial load</t>
  </si>
  <si>
    <t>M2y</t>
  </si>
  <si>
    <t>M1y</t>
  </si>
  <si>
    <t>Mslsy</t>
  </si>
  <si>
    <t>M2z</t>
  </si>
  <si>
    <t>M1z</t>
  </si>
  <si>
    <t>Mslsz</t>
  </si>
  <si>
    <t>600x600</t>
  </si>
  <si>
    <t>Nmax</t>
  </si>
  <si>
    <t>no</t>
  </si>
  <si>
    <t>yes</t>
  </si>
  <si>
    <t>Rectangular</t>
  </si>
  <si>
    <t>Mzmax</t>
  </si>
  <si>
    <t>HollowRectangular</t>
  </si>
  <si>
    <t>HollowCircular</t>
  </si>
  <si>
    <t>Height</t>
  </si>
  <si>
    <t>number of reinf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</si>
</sst>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s1728545_ed_ac_uk/Documents/Uni/5th%20Year/MEng%20Thesis%205/Summary%20table_vol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ombinations"/>
      <sheetName val="Summary Table"/>
      <sheetName val="confinement"/>
      <sheetName val="Internal_forces"/>
      <sheetName val="600x600"/>
      <sheetName val="600x600 (2)"/>
      <sheetName val="Sheet4"/>
    </sheetNames>
    <sheetDataSet>
      <sheetData sheetId="0"/>
      <sheetData sheetId="1"/>
      <sheetData sheetId="2"/>
      <sheetData sheetId="3">
        <row r="41">
          <cell r="B41">
            <v>-7132200</v>
          </cell>
        </row>
        <row r="42">
          <cell r="B42">
            <v>55680</v>
          </cell>
        </row>
        <row r="43">
          <cell r="B43">
            <v>-16700</v>
          </cell>
        </row>
        <row r="44">
          <cell r="B44">
            <v>-11752.820014953613</v>
          </cell>
        </row>
        <row r="45">
          <cell r="B45">
            <v>83160</v>
          </cell>
        </row>
        <row r="46">
          <cell r="B46">
            <v>-68720</v>
          </cell>
        </row>
        <row r="47">
          <cell r="B47">
            <v>-48891.349792480469</v>
          </cell>
        </row>
        <row r="59">
          <cell r="D59">
            <v>-4222650</v>
          </cell>
        </row>
        <row r="60">
          <cell r="D60">
            <v>6830</v>
          </cell>
        </row>
        <row r="61">
          <cell r="D61">
            <v>-3800</v>
          </cell>
        </row>
        <row r="62">
          <cell r="D62">
            <v>4774.5170593261719</v>
          </cell>
        </row>
        <row r="63">
          <cell r="D63">
            <v>-160200</v>
          </cell>
        </row>
        <row r="64">
          <cell r="D64">
            <v>158580</v>
          </cell>
        </row>
        <row r="65">
          <cell r="D65">
            <v>-113395.20263671875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2952-D96B-4F9D-B53B-1A42A9C05A0C}">
  <dimension ref="A1:Y4"/>
  <sheetViews>
    <sheetView tabSelected="1" topLeftCell="D1" workbookViewId="0">
      <selection activeCell="J7" sqref="J7"/>
    </sheetView>
  </sheetViews>
  <sheetFormatPr defaultRowHeight="15" x14ac:dyDescent="0.25"/>
  <cols>
    <col min="1" max="1" width="17.28515625" customWidth="1"/>
    <col min="2" max="2" width="11.42578125" customWidth="1"/>
    <col min="3" max="3" width="16.7109375" customWidth="1"/>
    <col min="4" max="5" width="11.42578125" customWidth="1"/>
    <col min="6" max="6" width="18" customWidth="1"/>
    <col min="7" max="7" width="14" customWidth="1"/>
    <col min="8" max="8" width="16.7109375" customWidth="1"/>
    <col min="9" max="10" width="8.5703125" customWidth="1"/>
    <col min="11" max="11" width="11" customWidth="1"/>
    <col min="12" max="14" width="8.28515625" customWidth="1"/>
    <col min="15" max="15" width="12.85546875" customWidth="1"/>
    <col min="16" max="16" width="8.28515625" customWidth="1"/>
    <col min="17" max="17" width="17.85546875" bestFit="1" customWidth="1"/>
    <col min="18" max="18" width="11.42578125" customWidth="1"/>
    <col min="19" max="19" width="15" customWidth="1"/>
    <col min="22" max="22" width="10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 t="s">
        <v>24</v>
      </c>
      <c r="C2">
        <v>4.5999999999999996</v>
      </c>
      <c r="D2">
        <v>0</v>
      </c>
      <c r="E2">
        <v>0.6</v>
      </c>
      <c r="F2" t="s">
        <v>27</v>
      </c>
      <c r="G2" t="s">
        <v>26</v>
      </c>
      <c r="H2" t="s">
        <v>25</v>
      </c>
      <c r="J2">
        <f>IF(K2=2,4,IF(K2=3,8,IF(K2=4,12,IF(K2=5,16))))</f>
        <v>12</v>
      </c>
      <c r="K2">
        <v>4</v>
      </c>
      <c r="L2">
        <v>25</v>
      </c>
      <c r="Q2">
        <f>50*10^6</f>
        <v>50000000</v>
      </c>
      <c r="R2" s="1">
        <v>35000000000</v>
      </c>
      <c r="S2">
        <f>ABS([1]Internal_forces!$B$41)</f>
        <v>7132200</v>
      </c>
      <c r="T2">
        <f>[1]Internal_forces!$B$42</f>
        <v>55680</v>
      </c>
      <c r="U2">
        <f>[1]Internal_forces!$B$43</f>
        <v>-16700</v>
      </c>
      <c r="V2">
        <f>[1]Internal_forces!$B$44</f>
        <v>-11752.820014953613</v>
      </c>
      <c r="W2">
        <f>[1]Internal_forces!$B$45</f>
        <v>83160</v>
      </c>
      <c r="X2">
        <f>[1]Internal_forces!$B$46</f>
        <v>-68720</v>
      </c>
      <c r="Y2">
        <f>[1]Internal_forces!$B$47</f>
        <v>-48891.349792480469</v>
      </c>
    </row>
    <row r="3" spans="1:25" x14ac:dyDescent="0.25">
      <c r="A3" t="s">
        <v>23</v>
      </c>
      <c r="B3" t="s">
        <v>28</v>
      </c>
      <c r="C3">
        <v>3.6</v>
      </c>
      <c r="D3">
        <v>1</v>
      </c>
      <c r="E3">
        <v>0.6</v>
      </c>
      <c r="F3" t="s">
        <v>29</v>
      </c>
      <c r="G3" t="s">
        <v>26</v>
      </c>
      <c r="H3" t="s">
        <v>25</v>
      </c>
      <c r="I3">
        <v>0.1</v>
      </c>
      <c r="J3">
        <f>IF(K3=2,4,IF(K3=3,8,IF(K3=4,12,IF(K3=5,16))))</f>
        <v>16</v>
      </c>
      <c r="K3">
        <v>5</v>
      </c>
      <c r="L3">
        <v>20</v>
      </c>
      <c r="Q3">
        <f t="shared" ref="Q3" si="0">50*10^6</f>
        <v>50000000</v>
      </c>
      <c r="R3" s="1">
        <v>35000000000</v>
      </c>
      <c r="S3">
        <f>ABS([1]Internal_forces!$D$59)</f>
        <v>4222650</v>
      </c>
      <c r="T3">
        <f>[1]Internal_forces!$D$60</f>
        <v>6830</v>
      </c>
      <c r="U3">
        <f>[1]Internal_forces!$D$61</f>
        <v>-3800</v>
      </c>
      <c r="V3">
        <f>[1]Internal_forces!$D$62</f>
        <v>4774.5170593261719</v>
      </c>
      <c r="W3">
        <f>[1]Internal_forces!$D$63</f>
        <v>-160200</v>
      </c>
      <c r="X3">
        <f>[1]Internal_forces!$D$64</f>
        <v>158580</v>
      </c>
      <c r="Y3">
        <f>[1]Internal_forces!$D$65</f>
        <v>-113395.20263671875</v>
      </c>
    </row>
    <row r="4" spans="1:25" x14ac:dyDescent="0.25">
      <c r="A4" t="s">
        <v>23</v>
      </c>
      <c r="B4" t="s">
        <v>24</v>
      </c>
      <c r="C4">
        <v>4.5999999999999996</v>
      </c>
      <c r="D4">
        <v>0</v>
      </c>
      <c r="F4" t="s">
        <v>30</v>
      </c>
      <c r="G4" t="s">
        <v>25</v>
      </c>
      <c r="H4" t="s">
        <v>26</v>
      </c>
      <c r="M4">
        <v>0.19370000000000001</v>
      </c>
      <c r="N4">
        <v>8.0000000000000002E-3</v>
      </c>
      <c r="O4">
        <v>0.1143</v>
      </c>
      <c r="P4">
        <v>5.0000000000000001E-3</v>
      </c>
      <c r="Q4">
        <f>40*10^6</f>
        <v>40000000</v>
      </c>
      <c r="R4" s="1">
        <v>35000000000</v>
      </c>
      <c r="S4">
        <f>ABS([1]Internal_forces!$B$41)</f>
        <v>7132200</v>
      </c>
      <c r="T4">
        <f>[1]Internal_forces!$B$42</f>
        <v>55680</v>
      </c>
      <c r="U4">
        <f>[1]Internal_forces!$B$43</f>
        <v>-16700</v>
      </c>
      <c r="V4">
        <f>[1]Internal_forces!$B$44</f>
        <v>-11752.820014953613</v>
      </c>
      <c r="W4">
        <f>[1]Internal_forces!$B$45</f>
        <v>83160</v>
      </c>
      <c r="X4">
        <f>[1]Internal_forces!$B$46</f>
        <v>-68720</v>
      </c>
      <c r="Y4">
        <f>[1]Internal_forces!$B$47</f>
        <v>-48891.349792480469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Antigoni Chatzidaki</dc:creator>
  <cp:lastModifiedBy>Antigoni Chatzidaki</cp:lastModifiedBy>
  <dcterms:created xsi:type="dcterms:W3CDTF">2022-04-23T20:14:33Z</dcterms:created>
  <dcterms:modified xsi:type="dcterms:W3CDTF">2022-04-24T09:37:15Z</dcterms:modified>
</cp:coreProperties>
</file>