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45" windowWidth="15150" windowHeight="6413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43" i="1" l="1"/>
  <c r="E43" i="1"/>
  <c r="D43" i="1"/>
  <c r="C44" i="1" s="1"/>
  <c r="C43" i="1"/>
  <c r="D44" i="1" l="1"/>
  <c r="E44" i="1" l="1"/>
  <c r="L33" i="1"/>
  <c r="L32" i="1"/>
  <c r="F44" i="1" l="1"/>
  <c r="C45" i="1" s="1"/>
  <c r="F36" i="1"/>
  <c r="E36" i="1"/>
  <c r="D36" i="1"/>
  <c r="C36" i="1"/>
  <c r="F35" i="1"/>
  <c r="E35" i="1"/>
  <c r="D35" i="1"/>
  <c r="C35" i="1"/>
  <c r="F34" i="1"/>
  <c r="E34" i="1"/>
  <c r="D34" i="1"/>
  <c r="C34" i="1"/>
  <c r="E33" i="1"/>
  <c r="D33" i="1"/>
  <c r="D45" i="1" l="1"/>
  <c r="E45" i="1"/>
  <c r="G44" i="1"/>
  <c r="G35" i="1"/>
  <c r="H35" i="1"/>
  <c r="G36" i="1"/>
  <c r="D37" i="1"/>
  <c r="E37" i="1"/>
  <c r="F45" i="1" l="1"/>
  <c r="G45" i="1" s="1"/>
  <c r="C46" i="1"/>
  <c r="C37" i="1"/>
  <c r="F37" i="1"/>
  <c r="H36" i="1"/>
  <c r="D46" i="1" l="1"/>
  <c r="E46" i="1"/>
  <c r="F46" i="1"/>
  <c r="G46" i="1"/>
  <c r="H37" i="1"/>
  <c r="G37" i="1"/>
  <c r="F33" i="1" l="1"/>
  <c r="C33" i="1"/>
  <c r="G34" i="1" l="1"/>
  <c r="H34" i="1"/>
  <c r="F23" i="1"/>
  <c r="R23" i="1"/>
  <c r="R24" i="1"/>
  <c r="R25" i="1"/>
  <c r="R22" i="1"/>
  <c r="I28" i="1"/>
  <c r="I27" i="1"/>
  <c r="O25" i="1"/>
  <c r="O24" i="1"/>
  <c r="O23" i="1"/>
  <c r="O22" i="1"/>
  <c r="N22" i="1"/>
  <c r="N23" i="1"/>
  <c r="N24" i="1"/>
  <c r="N25" i="1"/>
  <c r="J24" i="1"/>
  <c r="K24" i="1"/>
  <c r="L24" i="1"/>
  <c r="J25" i="1"/>
  <c r="K25" i="1"/>
  <c r="L25" i="1"/>
  <c r="I25" i="1"/>
  <c r="I24" i="1"/>
  <c r="J23" i="1"/>
  <c r="K23" i="1"/>
  <c r="L23" i="1"/>
  <c r="I23" i="1"/>
  <c r="K22" i="1"/>
  <c r="L22" i="1"/>
  <c r="J22" i="1"/>
  <c r="F24" i="1"/>
  <c r="E24" i="1"/>
  <c r="C24" i="1"/>
  <c r="B24" i="1"/>
  <c r="F25" i="1"/>
  <c r="D25" i="1"/>
  <c r="C25" i="1"/>
  <c r="B25" i="1"/>
  <c r="E23" i="1"/>
  <c r="D23" i="1"/>
  <c r="B23" i="1"/>
  <c r="F22" i="1"/>
  <c r="E22" i="1"/>
  <c r="D22" i="1"/>
  <c r="C22" i="1"/>
</calcChain>
</file>

<file path=xl/sharedStrings.xml><?xml version="1.0" encoding="utf-8"?>
<sst xmlns="http://schemas.openxmlformats.org/spreadsheetml/2006/main" count="48" uniqueCount="33">
  <si>
    <t>Вариант 29</t>
  </si>
  <si>
    <t>Задание 1а</t>
  </si>
  <si>
    <t>е1</t>
  </si>
  <si>
    <t>е2</t>
  </si>
  <si>
    <t>е3</t>
  </si>
  <si>
    <t>е4</t>
  </si>
  <si>
    <t>20,9 е1=</t>
  </si>
  <si>
    <t>21,2 е2=</t>
  </si>
  <si>
    <t>19,8 е3=</t>
  </si>
  <si>
    <t>32,1 е4=</t>
  </si>
  <si>
    <t>е1=</t>
  </si>
  <si>
    <t>е3=</t>
  </si>
  <si>
    <t>е2=</t>
  </si>
  <si>
    <t>е4=</t>
  </si>
  <si>
    <t>C =</t>
  </si>
  <si>
    <t xml:space="preserve">D = </t>
  </si>
  <si>
    <t>a_c =</t>
  </si>
  <si>
    <t xml:space="preserve">a_1 = </t>
  </si>
  <si>
    <t>&lt;1</t>
  </si>
  <si>
    <t>k</t>
  </si>
  <si>
    <t>x_1^k</t>
  </si>
  <si>
    <t>x_2^k</t>
  </si>
  <si>
    <t>x_3^k</t>
  </si>
  <si>
    <t>x_4^k</t>
  </si>
  <si>
    <t>p_c</t>
  </si>
  <si>
    <t>p_1</t>
  </si>
  <si>
    <t>-</t>
  </si>
  <si>
    <t>ac/(1-ac)pc</t>
  </si>
  <si>
    <t>a1/(1-a1)p1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</si>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</sst>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6" formatCode="0.00000000"/>
    <numFmt numFmtId="167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4" xfId="0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5" xfId="0" applyFill="1" applyBorder="1"/>
    <xf numFmtId="0" fontId="0" fillId="2" borderId="3" xfId="0" applyFill="1" applyBorder="1"/>
    <xf numFmtId="0" fontId="0" fillId="0" borderId="4" xfId="0" applyFill="1" applyBorder="1"/>
    <xf numFmtId="0" fontId="0" fillId="0" borderId="0" xfId="0" applyFill="1"/>
    <xf numFmtId="164" fontId="0" fillId="0" borderId="0" xfId="0" applyNumberFormat="1" applyBorder="1"/>
    <xf numFmtId="0" fontId="0" fillId="0" borderId="0" xfId="0" applyFill="1" applyBorder="1"/>
    <xf numFmtId="0" fontId="0" fillId="0" borderId="6" xfId="0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166" fontId="0" fillId="0" borderId="0" xfId="0" applyNumberFormat="1" applyFill="1" applyBorder="1"/>
    <xf numFmtId="167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581024</xdr:colOff>
      <xdr:row>1</xdr:row>
      <xdr:rowOff>47625</xdr:rowOff>
    </xdr:from>
    <xdr:to>
      <xdr:col>14</xdr:col>
      <xdr:colOff>492346</xdr:colOff>
      <xdr:row>6</xdr:row>
      <xdr:rowOff>6503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799" y="228600"/>
          <a:ext cx="5997797" cy="863753"/>
        </a:xfrm>
        <a:prstGeom prst="rect">
          <a:avLst/>
        </a:prstGeom>
      </xdr:spPr>
    </xdr:pic>
    <xdr:clientData/>
  </xdr:twoCellAnchor>
  <xdr:twoCellAnchor editAs="oneCell">
    <xdr:from>
      <xdr:col>8</xdr:col>
      <xdr:colOff>247651</xdr:colOff>
      <xdr:row>36</xdr:row>
      <xdr:rowOff>164446</xdr:rowOff>
    </xdr:from>
    <xdr:to>
      <xdr:col>9</xdr:col>
      <xdr:colOff>643224</xdr:colOff>
      <xdr:row>39</xdr:row>
      <xdr:rowOff>121322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6975" y="6630240"/>
          <a:ext cx="1045514" cy="494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B22" zoomScale="115" zoomScaleNormal="115" workbookViewId="0">
      <selection activeCell="E48" sqref="E48"/>
    </sheetView>
  </sheetViews>
  <sheetFormatPr defaultRowHeight="14.25" x14ac:dyDescent="0.45"/>
  <cols>
    <col min="1" max="1" width="13.19921875" customWidth="1"/>
    <col min="4" max="4" width="14.73046875" customWidth="1"/>
    <col min="11" max="11" width="12.6640625" customWidth="1"/>
  </cols>
  <sheetData>
    <row r="1" spans="1:6" x14ac:dyDescent="0.45">
      <c r="A1" t="s">
        <v>0</v>
      </c>
    </row>
    <row r="2" spans="1:6" x14ac:dyDescent="0.45">
      <c r="A2" t="s">
        <v>1</v>
      </c>
    </row>
    <row r="3" spans="1:6" x14ac:dyDescent="0.45">
      <c r="A3" s="7" t="s">
        <v>2</v>
      </c>
      <c r="B3" s="7" t="s">
        <v>3</v>
      </c>
      <c r="C3" s="7" t="s">
        <v>4</v>
      </c>
      <c r="D3" s="11" t="s">
        <v>5</v>
      </c>
      <c r="E3" s="8"/>
    </row>
    <row r="4" spans="1:6" x14ac:dyDescent="0.45">
      <c r="A4" s="1">
        <v>20.9</v>
      </c>
      <c r="B4" s="2">
        <v>1.2</v>
      </c>
      <c r="C4" s="2">
        <v>2.1</v>
      </c>
      <c r="D4" s="2">
        <v>0.9</v>
      </c>
      <c r="E4" s="13">
        <v>38.5</v>
      </c>
    </row>
    <row r="5" spans="1:6" x14ac:dyDescent="0.45">
      <c r="A5" s="1">
        <v>2.1</v>
      </c>
      <c r="B5" s="2">
        <v>1.5</v>
      </c>
      <c r="C5" s="2">
        <v>19.8</v>
      </c>
      <c r="D5" s="2">
        <v>1.3</v>
      </c>
      <c r="E5" s="13">
        <v>-34.1</v>
      </c>
    </row>
    <row r="6" spans="1:6" x14ac:dyDescent="0.45">
      <c r="A6" s="1">
        <v>0.9</v>
      </c>
      <c r="B6" s="2">
        <v>2.5</v>
      </c>
      <c r="C6" s="2">
        <v>1.3</v>
      </c>
      <c r="D6" s="2">
        <v>32.1</v>
      </c>
      <c r="E6" s="13">
        <v>31.3</v>
      </c>
    </row>
    <row r="7" spans="1:6" ht="14.65" thickBot="1" x14ac:dyDescent="0.5">
      <c r="A7" s="3">
        <v>1.2</v>
      </c>
      <c r="B7" s="4">
        <v>21.2</v>
      </c>
      <c r="C7" s="4">
        <v>1.5</v>
      </c>
      <c r="D7" s="4">
        <v>2.5</v>
      </c>
      <c r="E7" s="13">
        <v>1.9</v>
      </c>
    </row>
    <row r="9" spans="1:6" x14ac:dyDescent="0.45">
      <c r="A9" s="7" t="s">
        <v>2</v>
      </c>
      <c r="B9" s="7" t="s">
        <v>3</v>
      </c>
      <c r="C9" s="7" t="s">
        <v>4</v>
      </c>
      <c r="D9" s="11" t="s">
        <v>5</v>
      </c>
      <c r="E9" s="8"/>
    </row>
    <row r="10" spans="1:6" x14ac:dyDescent="0.45">
      <c r="A10" s="5">
        <v>20.9</v>
      </c>
      <c r="B10" s="2">
        <v>1.2</v>
      </c>
      <c r="C10" s="2">
        <v>2.1</v>
      </c>
      <c r="D10" s="2">
        <v>0.9</v>
      </c>
      <c r="E10" s="13">
        <v>38.5</v>
      </c>
    </row>
    <row r="11" spans="1:6" x14ac:dyDescent="0.45">
      <c r="A11" s="1">
        <v>1.2</v>
      </c>
      <c r="B11" s="6">
        <v>21.2</v>
      </c>
      <c r="C11" s="2">
        <v>1.5</v>
      </c>
      <c r="D11" s="2">
        <v>2.5</v>
      </c>
      <c r="E11" s="13">
        <v>1.9</v>
      </c>
    </row>
    <row r="12" spans="1:6" x14ac:dyDescent="0.45">
      <c r="A12" s="1">
        <v>2.1</v>
      </c>
      <c r="B12" s="2">
        <v>1.5</v>
      </c>
      <c r="C12" s="6">
        <v>19.8</v>
      </c>
      <c r="D12" s="2">
        <v>1.3</v>
      </c>
      <c r="E12" s="13">
        <v>-34.1</v>
      </c>
    </row>
    <row r="13" spans="1:6" ht="14.65" thickBot="1" x14ac:dyDescent="0.5">
      <c r="A13" s="3">
        <v>0.9</v>
      </c>
      <c r="B13" s="4">
        <v>2.5</v>
      </c>
      <c r="C13" s="4">
        <v>1.3</v>
      </c>
      <c r="D13" s="12">
        <v>32.1</v>
      </c>
      <c r="E13" s="13">
        <v>31.3</v>
      </c>
    </row>
    <row r="15" spans="1:6" x14ac:dyDescent="0.45">
      <c r="A15" s="7"/>
      <c r="B15" s="7" t="s">
        <v>2</v>
      </c>
      <c r="C15" s="7" t="s">
        <v>3</v>
      </c>
      <c r="D15" s="7" t="s">
        <v>4</v>
      </c>
      <c r="E15" s="7" t="s">
        <v>5</v>
      </c>
      <c r="F15" s="8"/>
    </row>
    <row r="16" spans="1:6" x14ac:dyDescent="0.45">
      <c r="A16" s="8" t="s">
        <v>6</v>
      </c>
      <c r="B16" s="8"/>
      <c r="C16" s="8">
        <v>-1.2</v>
      </c>
      <c r="D16" s="8">
        <v>-2.1</v>
      </c>
      <c r="E16" s="8">
        <v>-0.9</v>
      </c>
      <c r="F16" s="8">
        <v>38.5</v>
      </c>
    </row>
    <row r="17" spans="1:18" x14ac:dyDescent="0.45">
      <c r="A17" s="8" t="s">
        <v>7</v>
      </c>
      <c r="B17" s="8">
        <v>-1.2</v>
      </c>
      <c r="C17" s="8"/>
      <c r="D17" s="8">
        <v>-1.5</v>
      </c>
      <c r="E17" s="8">
        <v>-2.5</v>
      </c>
      <c r="F17" s="8">
        <v>1.9</v>
      </c>
    </row>
    <row r="18" spans="1:18" x14ac:dyDescent="0.45">
      <c r="A18" s="8" t="s">
        <v>8</v>
      </c>
      <c r="B18" s="8">
        <v>-2.1</v>
      </c>
      <c r="C18" s="8">
        <v>-1.5</v>
      </c>
      <c r="D18" s="8"/>
      <c r="E18" s="8">
        <v>-1.3</v>
      </c>
      <c r="F18" s="8">
        <v>-34.1</v>
      </c>
    </row>
    <row r="19" spans="1:18" x14ac:dyDescent="0.45">
      <c r="A19" s="8" t="s">
        <v>9</v>
      </c>
      <c r="B19" s="8">
        <v>-0.9</v>
      </c>
      <c r="C19" s="8">
        <v>-2.5</v>
      </c>
      <c r="D19" s="8">
        <v>-1.3</v>
      </c>
      <c r="E19" s="8"/>
      <c r="F19" s="8">
        <v>31.3</v>
      </c>
    </row>
    <row r="21" spans="1:18" x14ac:dyDescent="0.45">
      <c r="A21" s="7"/>
      <c r="B21" s="7" t="s">
        <v>2</v>
      </c>
      <c r="C21" s="7" t="s">
        <v>3</v>
      </c>
      <c r="D21" s="7" t="s">
        <v>4</v>
      </c>
      <c r="E21" s="7" t="s">
        <v>5</v>
      </c>
      <c r="F21" s="8"/>
      <c r="O21" s="2"/>
    </row>
    <row r="22" spans="1:18" x14ac:dyDescent="0.45">
      <c r="A22" s="8" t="s">
        <v>10</v>
      </c>
      <c r="B22" s="8"/>
      <c r="C22" s="8">
        <f>-1.2/20.9</f>
        <v>-5.7416267942583733E-2</v>
      </c>
      <c r="D22" s="8">
        <f>-2.1/20.9</f>
        <v>-0.10047846889952154</v>
      </c>
      <c r="E22" s="8">
        <f>-0.9/20.9</f>
        <v>-4.3062200956937802E-2</v>
      </c>
      <c r="F22" s="8">
        <f>38.5/20.9</f>
        <v>1.8421052631578949</v>
      </c>
      <c r="I22" s="8">
        <v>0</v>
      </c>
      <c r="J22" s="8">
        <f>C22</f>
        <v>-5.7416267942583733E-2</v>
      </c>
      <c r="K22" s="8">
        <f t="shared" ref="K22:L25" si="0">D22</f>
        <v>-0.10047846889952154</v>
      </c>
      <c r="L22" s="8">
        <f t="shared" si="0"/>
        <v>-4.3062200956937802E-2</v>
      </c>
      <c r="N22" s="8">
        <f>ABS(SUM(I22:L22))</f>
        <v>0.20095693779904308</v>
      </c>
      <c r="O22" s="8">
        <f>ABS(SUM(I22:I25))</f>
        <v>0.19070176282308182</v>
      </c>
      <c r="R22" s="8">
        <f>F22</f>
        <v>1.8421052631578949</v>
      </c>
    </row>
    <row r="23" spans="1:18" x14ac:dyDescent="0.45">
      <c r="A23" s="8" t="s">
        <v>12</v>
      </c>
      <c r="B23" s="8">
        <f>-1.2/21.2</f>
        <v>-5.6603773584905662E-2</v>
      </c>
      <c r="C23" s="8"/>
      <c r="D23" s="8">
        <f>-1.5/21.2</f>
        <v>-7.0754716981132074E-2</v>
      </c>
      <c r="E23" s="8">
        <f>-2.5/21.2</f>
        <v>-0.11792452830188679</v>
      </c>
      <c r="F23" s="8">
        <f>1.9/21.2</f>
        <v>8.9622641509433956E-2</v>
      </c>
      <c r="H23" s="9" t="s">
        <v>14</v>
      </c>
      <c r="I23" s="8">
        <f>B23</f>
        <v>-5.6603773584905662E-2</v>
      </c>
      <c r="J23" s="8">
        <f t="shared" ref="J23:J25" si="1">C23</f>
        <v>0</v>
      </c>
      <c r="K23" s="8">
        <f t="shared" si="0"/>
        <v>-7.0754716981132074E-2</v>
      </c>
      <c r="L23" s="8">
        <f t="shared" si="0"/>
        <v>-0.11792452830188679</v>
      </c>
      <c r="N23" s="8">
        <f>ABS(SUM(I23:L23))</f>
        <v>0.24528301886792453</v>
      </c>
      <c r="O23" s="8">
        <f>ABS(SUM(J22:J25))</f>
        <v>0.21105546363785421</v>
      </c>
      <c r="Q23" s="9" t="s">
        <v>15</v>
      </c>
      <c r="R23" s="8">
        <f t="shared" ref="R23:R25" si="2">F23</f>
        <v>8.9622641509433956E-2</v>
      </c>
    </row>
    <row r="24" spans="1:18" x14ac:dyDescent="0.45">
      <c r="A24" s="8" t="s">
        <v>11</v>
      </c>
      <c r="B24" s="8">
        <f>-2.1/19.8</f>
        <v>-0.10606060606060606</v>
      </c>
      <c r="C24" s="8">
        <f>-1.5/19.8</f>
        <v>-7.575757575757576E-2</v>
      </c>
      <c r="D24" s="8"/>
      <c r="E24" s="8">
        <f>-1.3/19.8</f>
        <v>-6.5656565656565663E-2</v>
      </c>
      <c r="F24" s="8">
        <f>-34.1/19.8</f>
        <v>-1.7222222222222223</v>
      </c>
      <c r="I24" s="8">
        <f>B24</f>
        <v>-0.10606060606060606</v>
      </c>
      <c r="J24" s="8">
        <f t="shared" si="1"/>
        <v>-7.575757575757576E-2</v>
      </c>
      <c r="K24" s="8">
        <f t="shared" si="0"/>
        <v>0</v>
      </c>
      <c r="L24" s="8">
        <f t="shared" si="0"/>
        <v>-6.5656565656565663E-2</v>
      </c>
      <c r="N24" s="7">
        <f>ABS(SUM(I24:L24))</f>
        <v>0.24747474747474749</v>
      </c>
      <c r="O24" s="8">
        <f>ABS(SUM(K22:K25))</f>
        <v>0.21173162824825487</v>
      </c>
      <c r="R24" s="8">
        <f t="shared" si="2"/>
        <v>-1.7222222222222223</v>
      </c>
    </row>
    <row r="25" spans="1:18" x14ac:dyDescent="0.45">
      <c r="A25" s="8" t="s">
        <v>13</v>
      </c>
      <c r="B25" s="8">
        <f>-0.9/32.1</f>
        <v>-2.8037383177570093E-2</v>
      </c>
      <c r="C25" s="8">
        <f>-2.5/32.1</f>
        <v>-7.7881619937694699E-2</v>
      </c>
      <c r="D25" s="8">
        <f>-1.3/32.1</f>
        <v>-4.0498442367601244E-2</v>
      </c>
      <c r="E25" s="8"/>
      <c r="F25" s="8">
        <f>31.3/32.1</f>
        <v>0.97507788161993769</v>
      </c>
      <c r="I25" s="8">
        <f>B25</f>
        <v>-2.8037383177570093E-2</v>
      </c>
      <c r="J25" s="8">
        <f t="shared" si="1"/>
        <v>-7.7881619937694699E-2</v>
      </c>
      <c r="K25" s="8">
        <f t="shared" si="0"/>
        <v>-4.0498442367601244E-2</v>
      </c>
      <c r="L25" s="8">
        <f t="shared" si="0"/>
        <v>0</v>
      </c>
      <c r="N25" s="8">
        <f>ABS(SUM(I25:L25))</f>
        <v>0.14641744548286603</v>
      </c>
      <c r="O25" s="7">
        <f>ABS(SUM(L22:L25))</f>
        <v>0.22664329491539026</v>
      </c>
      <c r="R25" s="8">
        <f t="shared" si="2"/>
        <v>0.97507788161993769</v>
      </c>
    </row>
    <row r="26" spans="1:18" x14ac:dyDescent="0.45">
      <c r="O26" s="2"/>
    </row>
    <row r="27" spans="1:18" x14ac:dyDescent="0.45">
      <c r="H27" s="10" t="s">
        <v>16</v>
      </c>
      <c r="I27">
        <f>MAX(N22:N25)</f>
        <v>0.24747474747474749</v>
      </c>
      <c r="J27" t="s">
        <v>18</v>
      </c>
    </row>
    <row r="28" spans="1:18" x14ac:dyDescent="0.45">
      <c r="H28" s="10" t="s">
        <v>17</v>
      </c>
      <c r="I28">
        <f>MAX(O22:O25)</f>
        <v>0.22664329491539026</v>
      </c>
      <c r="J28" t="s">
        <v>18</v>
      </c>
    </row>
    <row r="32" spans="1:18" x14ac:dyDescent="0.45">
      <c r="B32" s="19" t="s">
        <v>19</v>
      </c>
      <c r="C32" s="7" t="s">
        <v>20</v>
      </c>
      <c r="D32" s="7" t="s">
        <v>21</v>
      </c>
      <c r="E32" s="7" t="s">
        <v>22</v>
      </c>
      <c r="F32" s="7" t="s">
        <v>23</v>
      </c>
      <c r="G32" s="7" t="s">
        <v>24</v>
      </c>
      <c r="H32" s="7" t="s">
        <v>25</v>
      </c>
      <c r="K32" s="8" t="s">
        <v>27</v>
      </c>
      <c r="L32" s="8">
        <f>I27/(1-I27)*G36</f>
        <v>1.6905362836809104E-3</v>
      </c>
    </row>
    <row r="33" spans="1:12" x14ac:dyDescent="0.45">
      <c r="B33" s="7">
        <v>0</v>
      </c>
      <c r="C33" s="8">
        <f>$J$22*0+$K$22*0+$L$22*0+$R$22</f>
        <v>1.8421052631578949</v>
      </c>
      <c r="D33" s="8">
        <f>$I$23*0+$K$23*0+$L$23*0+$R$23</f>
        <v>8.9622641509433956E-2</v>
      </c>
      <c r="E33" s="8">
        <f>$I$24*0+$J$24*0+$L$24*0+$R$24</f>
        <v>-1.7222222222222223</v>
      </c>
      <c r="F33" s="8">
        <f>$I$25*0+$J$25*0+$K$25*0+$L$25*0+$R$25</f>
        <v>0.97507788161993769</v>
      </c>
      <c r="G33" s="8" t="s">
        <v>26</v>
      </c>
      <c r="H33" s="8" t="s">
        <v>26</v>
      </c>
      <c r="K33" s="8" t="s">
        <v>28</v>
      </c>
      <c r="L33" s="8">
        <f>I28/(1-I28)*H37</f>
        <v>6.3586292187963606E-4</v>
      </c>
    </row>
    <row r="34" spans="1:12" x14ac:dyDescent="0.45">
      <c r="B34" s="7">
        <v>1</v>
      </c>
      <c r="C34" s="8">
        <f>$J$22*D33+$K$22*E33+$L$22*F33+$R$22</f>
        <v>1.9680167178659045</v>
      </c>
      <c r="D34" s="8">
        <f>$I$23*C33+$K$23*E33+$L$23*F33+$R$23</f>
        <v>-7.7777210616030573E-3</v>
      </c>
      <c r="E34" s="8">
        <f>$I$24*C33+$J$24*D33+$L$24*F33+$R$24</f>
        <v>-1.9884068818687703</v>
      </c>
      <c r="F34" s="8">
        <f>$I$25*C33+$J$25*D33+$K$25*E33+$R$25</f>
        <v>0.98619743141037997</v>
      </c>
      <c r="G34" s="8">
        <f>MAX(ABS(C33-C34),ABS(D33-D34),ABS(E33-E34),ABS(F33-F34))</f>
        <v>0.26618465964654803</v>
      </c>
      <c r="H34" s="8">
        <f>SUM(ABS(C33-C34),ABS(D33-D34),ABS(E33-E34),ABS(F33-F34))</f>
        <v>0.50061602671603689</v>
      </c>
    </row>
    <row r="35" spans="1:12" x14ac:dyDescent="0.45">
      <c r="B35" s="7">
        <v>2</v>
      </c>
      <c r="C35" s="8">
        <f>$J$22*D34+$K$22*E34+$L$22*F34+$R$22</f>
        <v>1.9998760779391866</v>
      </c>
      <c r="D35" s="8">
        <f>$I$23*C34+$K$23*E34+$L$23*F34+$R$23</f>
        <v>2.6177680584018731E-3</v>
      </c>
      <c r="E35" s="8">
        <f>$I$24*C34+$J$24*D34+$L$24*F34+$R$24</f>
        <v>-1.9951123831696713</v>
      </c>
      <c r="F35" s="8">
        <f>$I$25*C34+$J$25*D34+$K$25*E34+$R$25</f>
        <v>1.0010329658256727</v>
      </c>
      <c r="G35" s="8">
        <f t="shared" ref="G35:G37" si="3">MAX(ABS(C34-C35),ABS(D34-D35),ABS(E34-E35),ABS(F34-F35))</f>
        <v>3.1859360073282161E-2</v>
      </c>
      <c r="H35" s="8">
        <f t="shared" ref="H35:H37" si="4">SUM(ABS(C34-C35),ABS(D34-D35),ABS(E34-E35),ABS(F34-F35))</f>
        <v>6.3795884909480793E-2</v>
      </c>
    </row>
    <row r="36" spans="1:12" x14ac:dyDescent="0.45">
      <c r="B36" s="7">
        <v>3</v>
      </c>
      <c r="C36" s="8">
        <f>$J$22*D35+$K$22*E35+$L$22*F35+$R$22</f>
        <v>1.9993141154901017</v>
      </c>
      <c r="D36" s="8">
        <f>$I$23*C35+$K$23*E35+$L$23*F35+$R$23</f>
        <v>-4.6061949701409199E-4</v>
      </c>
      <c r="E36" s="8">
        <f>$I$24*C35+$J$24*D35+$L$24*F35+$R$24</f>
        <v>-2.0002529935016806</v>
      </c>
      <c r="F36" s="8">
        <f>$I$25*C35+$J$25*D35+$K$25*E35+$R$25</f>
        <v>0.9996016575647757</v>
      </c>
      <c r="G36" s="7">
        <f t="shared" si="3"/>
        <v>5.1406103320092988E-3</v>
      </c>
      <c r="H36" s="8">
        <f t="shared" si="4"/>
        <v>1.0212268597407162E-2</v>
      </c>
    </row>
    <row r="37" spans="1:12" x14ac:dyDescent="0.45">
      <c r="B37" s="7">
        <v>4</v>
      </c>
      <c r="C37" s="8">
        <f t="shared" ref="C37" si="5">$J$22*D36+$K$22*E36+$L$22*F36+$R$22</f>
        <v>2.0000690209541458</v>
      </c>
      <c r="D37" s="8">
        <f t="shared" ref="D37" si="6">$I$23*C36+$K$23*E36+$L$23*F36+$R$23</f>
        <v>1.0369847888959394E-4</v>
      </c>
      <c r="E37" s="8">
        <f t="shared" ref="E37" si="7">$I$24*C36+$J$24*D36+$L$24*F36+$R$24</f>
        <v>-1.9998662054605001</v>
      </c>
      <c r="F37" s="8">
        <f t="shared" ref="F37" si="8">$I$25*C36+$J$25*D36+$K$25*E36+$R$25</f>
        <v>1.000065350042169</v>
      </c>
      <c r="G37" s="8">
        <f t="shared" si="3"/>
        <v>7.5490546404410885E-4</v>
      </c>
      <c r="H37" s="7">
        <f t="shared" si="4"/>
        <v>2.1697039585216321E-3</v>
      </c>
    </row>
    <row r="38" spans="1:12" x14ac:dyDescent="0.45">
      <c r="A38" s="2"/>
      <c r="B38" s="16"/>
      <c r="C38" s="2"/>
      <c r="D38" s="15"/>
      <c r="E38" s="2"/>
      <c r="F38" s="2"/>
      <c r="G38" s="2"/>
      <c r="H38" s="2"/>
    </row>
    <row r="39" spans="1:12" x14ac:dyDescent="0.45">
      <c r="B39" s="14"/>
    </row>
    <row r="40" spans="1:12" x14ac:dyDescent="0.45">
      <c r="B40" s="14"/>
    </row>
    <row r="41" spans="1:12" x14ac:dyDescent="0.45">
      <c r="B41" s="14"/>
    </row>
    <row r="42" spans="1:12" x14ac:dyDescent="0.45">
      <c r="B42" s="7"/>
      <c r="C42" s="7" t="s">
        <v>29</v>
      </c>
      <c r="D42" s="7" t="s">
        <v>30</v>
      </c>
      <c r="E42" s="7" t="s">
        <v>31</v>
      </c>
      <c r="F42" s="7" t="s">
        <v>32</v>
      </c>
      <c r="G42" s="8"/>
    </row>
    <row r="43" spans="1:12" x14ac:dyDescent="0.45">
      <c r="B43" s="7">
        <v>0</v>
      </c>
      <c r="C43" s="8">
        <f>$J$22*0+$K$22*0+$L$22*0+$R$22</f>
        <v>1.8421052631578949</v>
      </c>
      <c r="D43" s="8">
        <f>$I$23*0+$K$23*0+$L$23*0+$R$23</f>
        <v>8.9622641509433956E-2</v>
      </c>
      <c r="E43" s="8">
        <f>$I$24*0+$J$24*0+$L$24*0+$R$24</f>
        <v>-1.7222222222222223</v>
      </c>
      <c r="F43" s="8">
        <f>$I$25*0+$J$25*0+$K$25*0+$L$25*0+$R$25</f>
        <v>0.97507788161993769</v>
      </c>
      <c r="G43" s="8" t="s">
        <v>26</v>
      </c>
    </row>
    <row r="44" spans="1:12" x14ac:dyDescent="0.45">
      <c r="B44" s="7">
        <v>1</v>
      </c>
      <c r="C44" s="8">
        <f>$J$22*D43+$K$22*E43+$L$22*F43+$R$22</f>
        <v>1.9680167178659045</v>
      </c>
      <c r="D44" s="8">
        <f>$I$23*C44+$K$23*E43+$L$23*F43+$R$23</f>
        <v>-1.4904784535641341E-2</v>
      </c>
      <c r="E44" s="8">
        <f>$I$24*C44+$J$24*D44+$L$24*F43+$R$24</f>
        <v>-1.9938423826677201</v>
      </c>
      <c r="F44" s="8">
        <f>$I$25*C44+$J$25*D44+$K$25*E44+$R$25</f>
        <v>1.001808162390275</v>
      </c>
      <c r="G44" s="8">
        <f>MAX(ABS(C43-C44),ABS(D43-D44),ABS(E43-E44),ABS(F43-F44))</f>
        <v>0.27162016044549775</v>
      </c>
    </row>
    <row r="45" spans="1:12" x14ac:dyDescent="0.45">
      <c r="B45" s="7">
        <v>2</v>
      </c>
      <c r="C45" s="8">
        <f t="shared" ref="C45:C50" si="9">$J$22*D44+$K$22*E44+$L$22*F44+$R$22</f>
        <v>2.0001592056886954</v>
      </c>
      <c r="D45" s="8">
        <f t="shared" ref="D45:D50" si="10">$I$23*C45+$K$23*E44+$L$23*F44+$R$23</f>
        <v>-6.5791881134633079E-4</v>
      </c>
      <c r="E45" s="8">
        <f t="shared" ref="E45:E50" si="11">$I$24*C45+$J$24*D45+$L$24*F44+$R$24</f>
        <v>-2.0000857608503333</v>
      </c>
      <c r="F45" s="8">
        <f t="shared" ref="F45:F50" si="12">$I$25*C45+$J$25*D45+$K$25*E45+$R$25</f>
        <v>1.0000502492527716</v>
      </c>
      <c r="G45" s="8">
        <f t="shared" ref="G45:G50" si="13">MAX(ABS(C44-C45),ABS(D44-D45),ABS(E44-E45),ABS(F44-F45))</f>
        <v>3.2142487822790944E-2</v>
      </c>
    </row>
    <row r="46" spans="1:12" x14ac:dyDescent="0.45">
      <c r="B46" s="18">
        <v>3</v>
      </c>
      <c r="C46" s="17">
        <f t="shared" si="9"/>
        <v>2.0000442285182691</v>
      </c>
      <c r="D46" s="21">
        <f t="shared" si="10"/>
        <v>-2.3611357713587688E-6</v>
      </c>
      <c r="E46" s="17">
        <f t="shared" si="11"/>
        <v>-2.0000078112228947</v>
      </c>
      <c r="F46" s="17">
        <f t="shared" si="12"/>
        <v>0.9999992601795249</v>
      </c>
      <c r="G46" s="18">
        <f t="shared" si="13"/>
        <v>6.5555767557497202E-4</v>
      </c>
    </row>
    <row r="47" spans="1:12" x14ac:dyDescent="0.45">
      <c r="B47" s="16"/>
      <c r="C47" s="16"/>
      <c r="D47" s="20"/>
      <c r="E47" s="16"/>
      <c r="F47" s="16"/>
      <c r="G47" s="16"/>
    </row>
    <row r="48" spans="1:12" x14ac:dyDescent="0.45">
      <c r="B48" s="2"/>
      <c r="C48" s="2"/>
      <c r="D48" s="2"/>
      <c r="E48" s="2"/>
      <c r="F48" s="2"/>
      <c r="G48" s="2"/>
    </row>
    <row r="49" spans="2:7" x14ac:dyDescent="0.45">
      <c r="B49" s="2"/>
      <c r="C49" s="2"/>
      <c r="D49" s="2"/>
      <c r="E49" s="2"/>
      <c r="F49" s="2"/>
      <c r="G49" s="2"/>
    </row>
    <row r="50" spans="2:7" x14ac:dyDescent="0.45">
      <c r="B50" s="2"/>
      <c r="C50" s="2"/>
      <c r="D50" s="2"/>
      <c r="E50" s="2"/>
      <c r="F50" s="2"/>
      <c r="G50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2024-02-19T16:59:50Z</dcterms:created>
  <dcterms:modified xsi:type="dcterms:W3CDTF">2024-03-04T15:34:16Z</dcterms:modified>
</cp:coreProperties>
</file>