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" yWindow="113" windowWidth="21270" windowHeight="9983" activeTab="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8" i="3" l="1"/>
  <c r="D16" i="3"/>
  <c r="D18" i="1"/>
  <c r="D16" i="1"/>
  <c r="D5" i="1"/>
  <c r="B6" i="3" l="1"/>
  <c r="D6" i="3"/>
  <c r="K4" i="1" l="1"/>
  <c r="E4" i="1"/>
  <c r="F4" i="1"/>
  <c r="G4" i="1"/>
  <c r="H4" i="1"/>
  <c r="I4" i="1"/>
  <c r="J4" i="1"/>
  <c r="C4" i="1"/>
  <c r="D4" i="1"/>
  <c r="B4" i="1"/>
  <c r="F11" i="2" l="1"/>
  <c r="B8" i="2"/>
  <c r="B7" i="2"/>
  <c r="B4" i="2"/>
  <c r="M2" i="2"/>
  <c r="B5" i="2"/>
  <c r="L2" i="2"/>
  <c r="K2" i="2"/>
  <c r="N2" i="2" s="1"/>
</calcChain>
</file>

<file path=xl/sharedStrings.xml><?xml version="1.0" encoding="utf-8"?>
<sst xmlns="http://schemas.openxmlformats.org/spreadsheetml/2006/main" count="104" uniqueCount="63">
  <si>
    <t xml:space="preserve">alpha = </t>
  </si>
  <si>
    <t xml:space="preserve">Задача 2 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</si>
  <si>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</si>
  <si>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</si>
  <si>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</si>
  <si>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</si>
  <si>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</si>
  <si>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</si>
  <si>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</si>
  <si>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</si>
  <si>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</si>
  <si>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</si>
  <si>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1</t>
  </si>
  <si>
    <t>f</t>
  </si>
  <si>
    <t>s2</t>
  </si>
  <si>
    <t>x-mean</t>
  </si>
  <si>
    <t>n</t>
  </si>
  <si>
    <t>t-rasch</t>
  </si>
  <si>
    <t>t-tabl</t>
  </si>
  <si>
    <t>Номинальное значение</t>
  </si>
  <si>
    <t>Стандартн. Отклон.</t>
  </si>
  <si>
    <t>Допуст. Отклон</t>
  </si>
  <si>
    <t>Станок обеспечивает соблюдение номинального размера?</t>
  </si>
  <si>
    <t>H0 - cтанок  обеспечивает соблюдение номинального размера</t>
  </si>
  <si>
    <t>H1 - cтанок не  обеспечивает соблюдение номинального размера</t>
  </si>
  <si>
    <t xml:space="preserve">Контроль А </t>
  </si>
  <si>
    <t xml:space="preserve">Лекарство В </t>
  </si>
  <si>
    <t>F-rasch =</t>
  </si>
  <si>
    <t xml:space="preserve">t-rasch = </t>
  </si>
  <si>
    <t>F-tabl =</t>
  </si>
  <si>
    <t xml:space="preserve">t-tabl = </t>
  </si>
  <si>
    <t>Двухвыборочный F-тест для дисперсии</t>
  </si>
  <si>
    <t>Двухвыборочный t-тест с различными дисперсиями</t>
  </si>
  <si>
    <t>F</t>
  </si>
  <si>
    <t>P(F&lt;=f) одностороннее</t>
  </si>
  <si>
    <t>F критическое одностороннее</t>
  </si>
  <si>
    <t>delta xi</t>
  </si>
  <si>
    <t>Итого</t>
  </si>
  <si>
    <t>H1 - различия есть</t>
  </si>
  <si>
    <t>H0 - испытываемое лекарство не оказывает никакого действия</t>
  </si>
  <si>
    <t>H1 - испытываемое лекарство оказывает действие</t>
  </si>
  <si>
    <t>t-rasch &gt; t-tabl =&gt; принимаем Н1</t>
  </si>
  <si>
    <t>t-rasch &lt; t-tabl</t>
  </si>
  <si>
    <t xml:space="preserve"> =&gt; принимаем H0</t>
  </si>
  <si>
    <t>Задача 3</t>
  </si>
  <si>
    <t>N измерений</t>
  </si>
  <si>
    <t>Микрометр 1</t>
  </si>
  <si>
    <t>Микрометр 2</t>
  </si>
  <si>
    <t xml:space="preserve">Fрасч = </t>
  </si>
  <si>
    <t xml:space="preserve">Fтабл = </t>
  </si>
  <si>
    <t xml:space="preserve">tрасч = </t>
  </si>
  <si>
    <t xml:space="preserve">tтабл = </t>
  </si>
  <si>
    <t>H0 - различий между 2 результатами нет</t>
  </si>
  <si>
    <t>Объединенная дисперсия</t>
  </si>
  <si>
    <t>т.к. tрасч &gt; tтабл, то принимаем Н1</t>
  </si>
  <si>
    <t xml:space="preserve"> =  t-rasch</t>
  </si>
  <si>
    <t xml:space="preserve"> = t-tabl</t>
  </si>
  <si>
    <t xml:space="preserve"> = t-rasch</t>
  </si>
  <si>
    <t xml:space="preserve"> f-rasch </t>
  </si>
  <si>
    <t xml:space="preserve"> f-tabl</t>
  </si>
  <si>
    <t>f-rasch</t>
  </si>
  <si>
    <t>f-tabl</t>
  </si>
  <si>
    <t>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</si>
</sst>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2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0" xfId="0" applyFont="1"/>
    <xf numFmtId="0" fontId="5" fillId="0" borderId="0" xfId="0" applyFont="1"/>
    <xf numFmtId="0" fontId="5" fillId="0" borderId="5" xfId="0" applyFont="1" applyBorder="1"/>
    <xf numFmtId="0" fontId="5" fillId="0" borderId="0" xfId="0" applyFont="1" applyAlignment="1">
      <alignment horizontal="left"/>
    </xf>
    <xf numFmtId="0" fontId="0" fillId="0" borderId="5" xfId="0" applyBorder="1"/>
    <xf numFmtId="0" fontId="0" fillId="0" borderId="0" xfId="0" applyBorder="1"/>
    <xf numFmtId="0" fontId="1" fillId="0" borderId="0" xfId="0" applyFont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6" xfId="0" applyFont="1" applyBorder="1"/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4" borderId="0" xfId="0" applyFill="1" applyBorder="1" applyAlignment="1"/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5" fillId="3" borderId="5" xfId="0" applyFont="1" applyFill="1" applyBorder="1"/>
    <xf numFmtId="0" fontId="0" fillId="4" borderId="5" xfId="0" applyFill="1" applyBorder="1"/>
    <xf numFmtId="0" fontId="3" fillId="0" borderId="7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4" borderId="5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42864</xdr:colOff>
      <xdr:row>4</xdr:row>
      <xdr:rowOff>104774</xdr:rowOff>
    </xdr:from>
    <xdr:to>
      <xdr:col>16</xdr:col>
      <xdr:colOff>49655</xdr:colOff>
      <xdr:row>15</xdr:row>
      <xdr:rowOff>100254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2" y="823912"/>
          <a:ext cx="5945629" cy="1990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3</xdr:row>
      <xdr:rowOff>82682</xdr:rowOff>
    </xdr:from>
    <xdr:to>
      <xdr:col>17</xdr:col>
      <xdr:colOff>154401</xdr:colOff>
      <xdr:row>7</xdr:row>
      <xdr:rowOff>153705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3013" y="673232"/>
          <a:ext cx="7007638" cy="8282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1375723</xdr:colOff>
      <xdr:row>5</xdr:row>
      <xdr:rowOff>28575</xdr:rowOff>
    </xdr:from>
    <xdr:to>
      <xdr:col>14</xdr:col>
      <xdr:colOff>254422</xdr:colOff>
      <xdr:row>10</xdr:row>
      <xdr:rowOff>81328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4648" y="914400"/>
          <a:ext cx="5265212" cy="95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B29" sqref="B29"/>
    </sheetView>
  </sheetViews>
  <sheetFormatPr defaultRowHeight="14.25" x14ac:dyDescent="0.45"/>
  <cols>
    <col min="1" max="1" width="18.1328125" customWidth="1"/>
    <col min="2" max="2" width="14.796875" customWidth="1"/>
    <col min="3" max="3" width="15.86328125" customWidth="1"/>
    <col min="4" max="4" width="17" customWidth="1"/>
    <col min="5" max="5" width="25.3984375" customWidth="1"/>
    <col min="6" max="6" width="13.06640625" customWidth="1"/>
    <col min="7" max="7" width="18.1328125" customWidth="1"/>
    <col min="8" max="8" width="10.59765625" customWidth="1"/>
  </cols>
  <sheetData>
    <row r="1" spans="1:15" x14ac:dyDescent="0.45">
      <c r="A1" s="17" t="s">
        <v>12</v>
      </c>
      <c r="B1" t="s">
        <v>0</v>
      </c>
      <c r="C1">
        <v>0.05</v>
      </c>
      <c r="L1" t="s">
        <v>16</v>
      </c>
      <c r="M1" t="s">
        <v>15</v>
      </c>
      <c r="N1" t="s">
        <v>14</v>
      </c>
      <c r="O1" t="s">
        <v>13</v>
      </c>
    </row>
    <row r="2" spans="1:15" ht="12.75" customHeight="1" x14ac:dyDescent="0.45">
      <c r="A2" s="15" t="s">
        <v>25</v>
      </c>
      <c r="B2" s="15">
        <v>5</v>
      </c>
      <c r="C2" s="15">
        <v>6</v>
      </c>
      <c r="D2" s="15">
        <v>7</v>
      </c>
      <c r="E2" s="15">
        <v>7</v>
      </c>
      <c r="F2" s="15">
        <v>8</v>
      </c>
      <c r="G2" s="15">
        <v>8</v>
      </c>
      <c r="H2" s="15">
        <v>8</v>
      </c>
      <c r="I2" s="15">
        <v>9</v>
      </c>
      <c r="J2" s="15">
        <v>12</v>
      </c>
      <c r="K2" s="15"/>
      <c r="L2" s="16">
        <v>9</v>
      </c>
      <c r="M2">
        <v>7.7777777779999999</v>
      </c>
      <c r="N2">
        <v>3.9444444440000002</v>
      </c>
      <c r="O2">
        <v>8</v>
      </c>
    </row>
    <row r="3" spans="1:15" ht="15.4" customHeight="1" x14ac:dyDescent="0.45">
      <c r="A3" s="15" t="s">
        <v>26</v>
      </c>
      <c r="B3" s="15">
        <v>7</v>
      </c>
      <c r="C3" s="15">
        <v>8</v>
      </c>
      <c r="D3" s="15">
        <v>8</v>
      </c>
      <c r="E3" s="15">
        <v>8</v>
      </c>
      <c r="F3" s="15">
        <v>9</v>
      </c>
      <c r="G3" s="15">
        <v>9</v>
      </c>
      <c r="H3" s="15">
        <v>12</v>
      </c>
      <c r="I3" s="15">
        <v>13</v>
      </c>
      <c r="J3" s="15">
        <v>14</v>
      </c>
      <c r="K3" s="15">
        <v>17</v>
      </c>
      <c r="L3" s="16">
        <v>10</v>
      </c>
      <c r="M3">
        <v>10.5</v>
      </c>
      <c r="N3">
        <v>10.94444444</v>
      </c>
      <c r="O3">
        <v>9</v>
      </c>
    </row>
    <row r="4" spans="1:15" x14ac:dyDescent="0.45">
      <c r="A4" t="s">
        <v>36</v>
      </c>
      <c r="B4">
        <f>B2-B3</f>
        <v>-2</v>
      </c>
      <c r="C4">
        <f t="shared" ref="C4:E4" si="0">C2-C3</f>
        <v>-2</v>
      </c>
      <c r="D4">
        <f t="shared" si="0"/>
        <v>-1</v>
      </c>
      <c r="E4">
        <f t="shared" si="0"/>
        <v>-1</v>
      </c>
      <c r="F4">
        <f t="shared" ref="F4" si="1">F2-F3</f>
        <v>-1</v>
      </c>
      <c r="G4">
        <f t="shared" ref="G4:H4" si="2">G2-G3</f>
        <v>-1</v>
      </c>
      <c r="H4">
        <f t="shared" si="2"/>
        <v>-4</v>
      </c>
      <c r="I4">
        <f t="shared" ref="I4" si="3">I2-I3</f>
        <v>-4</v>
      </c>
      <c r="J4">
        <f t="shared" ref="J4" si="4">J2-J3</f>
        <v>-2</v>
      </c>
      <c r="K4">
        <f>K2-K3</f>
        <v>-17</v>
      </c>
      <c r="L4" s="16"/>
    </row>
    <row r="5" spans="1:15" x14ac:dyDescent="0.45">
      <c r="A5" s="26" t="s">
        <v>27</v>
      </c>
      <c r="B5" s="27">
        <v>2.774647887</v>
      </c>
      <c r="C5" s="26" t="s">
        <v>28</v>
      </c>
      <c r="D5" s="27">
        <f>(M3-M2)/SQRT((N2/L2)+(N3/L3))</f>
        <v>2.198835411186677</v>
      </c>
      <c r="E5" s="3"/>
      <c r="F5" s="3"/>
      <c r="G5" s="3"/>
    </row>
    <row r="6" spans="1:15" x14ac:dyDescent="0.45">
      <c r="A6" s="26" t="s">
        <v>29</v>
      </c>
      <c r="B6" s="26">
        <v>3.3881302350000002</v>
      </c>
      <c r="C6" s="26" t="s">
        <v>30</v>
      </c>
      <c r="D6" s="26">
        <v>1.7530503559999999</v>
      </c>
      <c r="E6" s="3"/>
      <c r="F6" s="3"/>
      <c r="G6" s="3"/>
    </row>
    <row r="9" spans="1:15" x14ac:dyDescent="0.45">
      <c r="A9" s="17" t="s">
        <v>31</v>
      </c>
      <c r="B9" s="17"/>
      <c r="C9" s="17"/>
      <c r="E9" t="s">
        <v>32</v>
      </c>
    </row>
    <row r="10" spans="1:15" ht="14.65" thickBot="1" x14ac:dyDescent="0.5"/>
    <row r="11" spans="1:15" x14ac:dyDescent="0.45">
      <c r="A11" s="30"/>
      <c r="B11" s="30" t="s">
        <v>25</v>
      </c>
      <c r="C11" s="30" t="s">
        <v>26</v>
      </c>
      <c r="F11" s="15" t="s">
        <v>25</v>
      </c>
      <c r="G11" s="15" t="s">
        <v>26</v>
      </c>
    </row>
    <row r="12" spans="1:15" x14ac:dyDescent="0.45">
      <c r="A12" s="31" t="s">
        <v>2</v>
      </c>
      <c r="B12" s="31">
        <v>7.7777777779999999</v>
      </c>
      <c r="C12" s="31">
        <v>10.5</v>
      </c>
      <c r="D12" s="15"/>
      <c r="E12" s="15" t="s">
        <v>2</v>
      </c>
      <c r="F12" s="15">
        <v>7.7777777779999999</v>
      </c>
      <c r="G12" s="15">
        <v>10.5</v>
      </c>
    </row>
    <row r="13" spans="1:15" x14ac:dyDescent="0.45">
      <c r="A13" s="31" t="s">
        <v>3</v>
      </c>
      <c r="B13" s="31">
        <v>3.9444444440000002</v>
      </c>
      <c r="C13" s="31">
        <v>10.94444444</v>
      </c>
      <c r="D13" s="15"/>
      <c r="E13" s="15" t="s">
        <v>3</v>
      </c>
      <c r="F13" s="15">
        <v>3.9444444440000002</v>
      </c>
      <c r="G13" s="15">
        <v>10.94444444</v>
      </c>
    </row>
    <row r="14" spans="1:15" x14ac:dyDescent="0.45">
      <c r="A14" s="31" t="s">
        <v>4</v>
      </c>
      <c r="B14" s="31">
        <v>9</v>
      </c>
      <c r="C14" s="31">
        <v>10</v>
      </c>
      <c r="D14" s="15"/>
      <c r="E14" s="15" t="s">
        <v>4</v>
      </c>
      <c r="F14" s="15">
        <v>9</v>
      </c>
      <c r="G14" s="15">
        <v>10</v>
      </c>
    </row>
    <row r="15" spans="1:15" x14ac:dyDescent="0.45">
      <c r="A15" s="31" t="s">
        <v>6</v>
      </c>
      <c r="B15" s="31">
        <v>8</v>
      </c>
      <c r="C15" s="31">
        <v>9</v>
      </c>
      <c r="D15" s="15"/>
      <c r="E15" s="15" t="s">
        <v>5</v>
      </c>
      <c r="F15" s="15">
        <v>0</v>
      </c>
      <c r="G15" s="15"/>
    </row>
    <row r="16" spans="1:15" x14ac:dyDescent="0.45">
      <c r="A16" s="31" t="s">
        <v>33</v>
      </c>
      <c r="B16" s="31">
        <v>0.36040609099999998</v>
      </c>
      <c r="C16" s="19" t="s">
        <v>60</v>
      </c>
      <c r="D16" s="18">
        <f>1/B16</f>
        <v>2.7746478901767508</v>
      </c>
      <c r="E16" s="15" t="s">
        <v>6</v>
      </c>
      <c r="F16" s="15">
        <v>15</v>
      </c>
      <c r="G16" s="15"/>
    </row>
    <row r="17" spans="1:7" x14ac:dyDescent="0.45">
      <c r="A17" s="31" t="s">
        <v>34</v>
      </c>
      <c r="B17" s="31">
        <v>8.2754016999999999E-2</v>
      </c>
      <c r="C17" s="19"/>
      <c r="D17" s="18"/>
      <c r="E17" s="29" t="s">
        <v>7</v>
      </c>
      <c r="F17" s="29">
        <v>-2.1988354110000001</v>
      </c>
      <c r="G17" s="29" t="s">
        <v>57</v>
      </c>
    </row>
    <row r="18" spans="1:7" x14ac:dyDescent="0.45">
      <c r="A18" s="32" t="s">
        <v>35</v>
      </c>
      <c r="B18" s="32">
        <v>0.29514804100000003</v>
      </c>
      <c r="C18" s="19" t="s">
        <v>61</v>
      </c>
      <c r="D18" s="18">
        <f>1/B18</f>
        <v>3.3881302298733531</v>
      </c>
      <c r="E18" s="29" t="s">
        <v>8</v>
      </c>
      <c r="F18" s="29">
        <v>2.1996618999999999E-2</v>
      </c>
      <c r="G18" s="29"/>
    </row>
    <row r="19" spans="1:7" x14ac:dyDescent="0.45">
      <c r="A19" s="23"/>
      <c r="B19" s="23"/>
      <c r="C19" s="9"/>
      <c r="D19" s="3"/>
      <c r="E19" s="29" t="s">
        <v>9</v>
      </c>
      <c r="F19" s="29">
        <v>1.7530503559999999</v>
      </c>
      <c r="G19" s="29" t="s">
        <v>56</v>
      </c>
    </row>
    <row r="20" spans="1:7" x14ac:dyDescent="0.45">
      <c r="A20" s="23"/>
      <c r="B20" s="23"/>
      <c r="C20" s="9"/>
      <c r="D20" s="3"/>
      <c r="E20" s="15" t="s">
        <v>10</v>
      </c>
      <c r="F20" s="15">
        <v>4.3993236999999998E-2</v>
      </c>
      <c r="G20" s="15"/>
    </row>
    <row r="21" spans="1:7" x14ac:dyDescent="0.45">
      <c r="A21" s="9"/>
      <c r="B21" s="9"/>
      <c r="C21" s="9"/>
      <c r="E21" s="15" t="s">
        <v>11</v>
      </c>
      <c r="F21" s="15">
        <v>2.1314495459999998</v>
      </c>
      <c r="G21" s="15"/>
    </row>
    <row r="22" spans="1:7" ht="14.65" thickBot="1" x14ac:dyDescent="0.5">
      <c r="A22" s="10"/>
      <c r="B22" s="10"/>
      <c r="C22" s="10"/>
    </row>
    <row r="24" spans="1:7" x14ac:dyDescent="0.45">
      <c r="A24" t="s">
        <v>39</v>
      </c>
    </row>
    <row r="25" spans="1:7" x14ac:dyDescent="0.45">
      <c r="A25" t="s">
        <v>40</v>
      </c>
    </row>
    <row r="26" spans="1:7" x14ac:dyDescent="0.45">
      <c r="A26" t="s">
        <v>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20" sqref="E20"/>
    </sheetView>
  </sheetViews>
  <sheetFormatPr defaultRowHeight="14.25" x14ac:dyDescent="0.45"/>
  <cols>
    <col min="1" max="1" width="21.33203125" style="4" customWidth="1"/>
    <col min="2" max="2" width="9.1328125" style="4" customWidth="1"/>
    <col min="3" max="12" width="9.06640625" style="4"/>
    <col min="13" max="13" width="9.265625" style="4" bestFit="1" customWidth="1"/>
    <col min="14" max="16384" width="9.06640625" style="4"/>
  </cols>
  <sheetData>
    <row r="1" spans="1:14" ht="16.149999999999999" thickBot="1" x14ac:dyDescent="0.55000000000000004">
      <c r="A1" s="5" t="s">
        <v>1</v>
      </c>
      <c r="B1" s="4" t="s">
        <v>0</v>
      </c>
      <c r="C1" s="4">
        <v>0.05</v>
      </c>
      <c r="K1" s="21" t="s">
        <v>16</v>
      </c>
      <c r="L1" s="22" t="s">
        <v>15</v>
      </c>
      <c r="M1" s="22" t="s">
        <v>62</v>
      </c>
      <c r="N1" s="22" t="s">
        <v>13</v>
      </c>
    </row>
    <row r="2" spans="1:14" ht="16.149999999999999" thickBot="1" x14ac:dyDescent="0.55000000000000004">
      <c r="A2" s="6">
        <v>90.01</v>
      </c>
      <c r="B2" s="7">
        <v>90.01</v>
      </c>
      <c r="C2" s="7">
        <v>90.012</v>
      </c>
      <c r="D2" s="7">
        <v>90.02</v>
      </c>
      <c r="E2" s="7">
        <v>90.02</v>
      </c>
      <c r="F2" s="7">
        <v>90.01</v>
      </c>
      <c r="G2" s="7">
        <v>90</v>
      </c>
      <c r="H2" s="7">
        <v>90.012</v>
      </c>
      <c r="I2" s="7">
        <v>90.022000000000006</v>
      </c>
      <c r="J2" s="7">
        <v>90.022999999999996</v>
      </c>
      <c r="K2" s="21">
        <f>COUNT(A2:J2)</f>
        <v>10</v>
      </c>
      <c r="L2" s="22">
        <f>AVERAGE(A2:J2)</f>
        <v>90.013900000000007</v>
      </c>
      <c r="M2" s="22">
        <f>_xlfn.VAR.S(A2:J2)</f>
        <v>5.2099999999977739E-5</v>
      </c>
      <c r="N2" s="22">
        <f>K2-1</f>
        <v>9</v>
      </c>
    </row>
    <row r="3" spans="1:14" x14ac:dyDescent="0.45">
      <c r="A3" s="4" t="s">
        <v>19</v>
      </c>
      <c r="B3" s="4">
        <v>90.018000000000001</v>
      </c>
    </row>
    <row r="4" spans="1:14" x14ac:dyDescent="0.45">
      <c r="A4" s="8" t="s">
        <v>17</v>
      </c>
      <c r="B4" s="8">
        <f>ABS(L2-B3)/SQRT(M2/K2)</f>
        <v>1.7962426127848801</v>
      </c>
      <c r="C4"/>
      <c r="D4"/>
      <c r="E4"/>
      <c r="F4"/>
      <c r="G4"/>
      <c r="H4"/>
      <c r="I4"/>
    </row>
    <row r="5" spans="1:14" ht="16.899999999999999" customHeight="1" x14ac:dyDescent="0.45">
      <c r="A5" s="8" t="s">
        <v>18</v>
      </c>
      <c r="B5" s="8">
        <f>_xlfn.T.INV.2T(C1,N2)</f>
        <v>2.2621571627982053</v>
      </c>
      <c r="C5"/>
      <c r="D5" s="2" t="s">
        <v>42</v>
      </c>
      <c r="E5"/>
      <c r="F5"/>
      <c r="G5"/>
      <c r="H5"/>
      <c r="I5"/>
    </row>
    <row r="6" spans="1:14" x14ac:dyDescent="0.45">
      <c r="C6"/>
      <c r="D6"/>
      <c r="E6"/>
      <c r="F6"/>
      <c r="G6"/>
      <c r="H6"/>
      <c r="I6"/>
    </row>
    <row r="7" spans="1:14" x14ac:dyDescent="0.45">
      <c r="A7" s="4" t="s">
        <v>20</v>
      </c>
      <c r="B7" s="4">
        <f>STDEV(A2:J2)</f>
        <v>7.2180329730458931E-3</v>
      </c>
    </row>
    <row r="8" spans="1:14" x14ac:dyDescent="0.45">
      <c r="A8" s="4" t="s">
        <v>21</v>
      </c>
      <c r="B8" s="4">
        <f>B7*3</f>
        <v>2.1654098919137679E-2</v>
      </c>
    </row>
    <row r="9" spans="1:14" x14ac:dyDescent="0.45">
      <c r="A9" s="4" t="s">
        <v>23</v>
      </c>
    </row>
    <row r="10" spans="1:14" x14ac:dyDescent="0.45">
      <c r="A10" s="4" t="s">
        <v>24</v>
      </c>
    </row>
    <row r="11" spans="1:14" x14ac:dyDescent="0.45">
      <c r="A11" s="4" t="s">
        <v>22</v>
      </c>
      <c r="F11" s="4" t="str">
        <f>IF(ABS(B3-L2)&lt;=B4, "Да","Нет")</f>
        <v>Да</v>
      </c>
      <c r="G11" s="4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115" zoomScaleNormal="115" workbookViewId="0">
      <selection activeCell="B27" sqref="B27"/>
    </sheetView>
  </sheetViews>
  <sheetFormatPr defaultRowHeight="13.9" x14ac:dyDescent="0.4"/>
  <cols>
    <col min="1" max="1" width="24.9296875" style="12" customWidth="1"/>
    <col min="2" max="2" width="17.06640625" style="12" customWidth="1"/>
    <col min="3" max="3" width="13.9296875" style="12" customWidth="1"/>
    <col min="4" max="4" width="9.06640625" style="12"/>
    <col min="5" max="5" width="21.265625" style="12" customWidth="1"/>
    <col min="6" max="6" width="12.9296875" style="12" customWidth="1"/>
    <col min="7" max="7" width="25.9296875" style="12" customWidth="1"/>
    <col min="8" max="12" width="9.06640625" style="12"/>
    <col min="13" max="13" width="9.06640625" style="12" customWidth="1"/>
    <col min="14" max="16384" width="9.06640625" style="12"/>
  </cols>
  <sheetData>
    <row r="1" spans="1:16" x14ac:dyDescent="0.4">
      <c r="A1" s="11" t="s">
        <v>44</v>
      </c>
      <c r="B1" s="12" t="s">
        <v>0</v>
      </c>
      <c r="C1" s="12">
        <v>0.05</v>
      </c>
      <c r="L1" s="13"/>
      <c r="M1" s="13"/>
      <c r="N1" s="13"/>
      <c r="O1" s="13"/>
    </row>
    <row r="2" spans="1:16" x14ac:dyDescent="0.4">
      <c r="A2" s="13" t="s">
        <v>45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20">
        <v>10</v>
      </c>
      <c r="L2" s="13"/>
      <c r="M2" s="13" t="s">
        <v>16</v>
      </c>
      <c r="N2" s="13" t="s">
        <v>15</v>
      </c>
      <c r="O2" s="13" t="s">
        <v>14</v>
      </c>
      <c r="P2" s="12" t="s">
        <v>13</v>
      </c>
    </row>
    <row r="3" spans="1:16" x14ac:dyDescent="0.4">
      <c r="A3" s="13" t="s">
        <v>46</v>
      </c>
      <c r="B3" s="13">
        <v>289</v>
      </c>
      <c r="C3" s="13">
        <v>291</v>
      </c>
      <c r="D3" s="13">
        <v>293</v>
      </c>
      <c r="E3" s="13">
        <v>283</v>
      </c>
      <c r="F3" s="13">
        <v>291</v>
      </c>
      <c r="G3" s="13">
        <v>278</v>
      </c>
      <c r="H3" s="13">
        <v>292</v>
      </c>
      <c r="I3" s="13">
        <v>284</v>
      </c>
      <c r="J3" s="13">
        <v>294</v>
      </c>
      <c r="K3" s="20">
        <v>277</v>
      </c>
      <c r="L3" s="13"/>
      <c r="M3" s="13">
        <v>10</v>
      </c>
      <c r="N3" s="13">
        <v>287.2</v>
      </c>
      <c r="O3" s="13">
        <v>39.066666669999996</v>
      </c>
      <c r="P3" s="12">
        <v>9</v>
      </c>
    </row>
    <row r="4" spans="1:16" x14ac:dyDescent="0.4">
      <c r="A4" s="13" t="s">
        <v>47</v>
      </c>
      <c r="B4" s="13">
        <v>289</v>
      </c>
      <c r="C4" s="13">
        <v>288</v>
      </c>
      <c r="D4" s="13">
        <v>280</v>
      </c>
      <c r="E4" s="13">
        <v>279</v>
      </c>
      <c r="F4" s="13">
        <v>269</v>
      </c>
      <c r="G4" s="13">
        <v>279</v>
      </c>
      <c r="H4" s="13">
        <v>290</v>
      </c>
      <c r="I4" s="13">
        <v>275</v>
      </c>
      <c r="J4" s="13">
        <v>270</v>
      </c>
      <c r="K4" s="20">
        <v>284</v>
      </c>
      <c r="L4" s="13"/>
      <c r="M4" s="13">
        <v>10</v>
      </c>
      <c r="N4" s="13">
        <v>280.3</v>
      </c>
      <c r="O4" s="13">
        <v>56.455555560000001</v>
      </c>
      <c r="P4" s="12">
        <v>9</v>
      </c>
    </row>
    <row r="5" spans="1:16" ht="14.25" x14ac:dyDescent="0.45">
      <c r="A5"/>
      <c r="B5"/>
      <c r="C5"/>
      <c r="D5"/>
      <c r="E5"/>
      <c r="F5"/>
      <c r="G5"/>
      <c r="H5"/>
      <c r="I5"/>
      <c r="J5"/>
      <c r="K5"/>
      <c r="M5"/>
      <c r="N5"/>
    </row>
    <row r="6" spans="1:16" ht="14.25" x14ac:dyDescent="0.45">
      <c r="A6" s="28" t="s">
        <v>48</v>
      </c>
      <c r="B6" s="28">
        <f xml:space="preserve"> O4/O3</f>
        <v>1.4451080773511</v>
      </c>
      <c r="C6" s="28" t="s">
        <v>49</v>
      </c>
      <c r="D6" s="28">
        <f>_xlfn.F.INV.RT(C1/2,P3,P4)</f>
        <v>4.0259941582829777</v>
      </c>
      <c r="E6"/>
      <c r="F6"/>
      <c r="G6"/>
      <c r="H6"/>
      <c r="I6"/>
      <c r="J6"/>
      <c r="K6"/>
    </row>
    <row r="7" spans="1:16" ht="14.25" x14ac:dyDescent="0.45">
      <c r="A7" s="28" t="s">
        <v>50</v>
      </c>
      <c r="B7" s="28">
        <v>2.2325278339999999</v>
      </c>
      <c r="C7" s="28" t="s">
        <v>51</v>
      </c>
      <c r="D7" s="28">
        <v>1.734063607</v>
      </c>
      <c r="E7"/>
      <c r="F7"/>
      <c r="G7"/>
      <c r="H7"/>
      <c r="I7"/>
      <c r="J7"/>
      <c r="K7"/>
    </row>
    <row r="8" spans="1:16" ht="14.25" x14ac:dyDescent="0.45">
      <c r="E8"/>
      <c r="F8"/>
      <c r="G8"/>
      <c r="H8"/>
      <c r="I8"/>
      <c r="J8"/>
      <c r="K8"/>
    </row>
    <row r="9" spans="1:16" ht="14.25" x14ac:dyDescent="0.45">
      <c r="A9" s="17" t="s">
        <v>31</v>
      </c>
      <c r="B9" s="17"/>
      <c r="C9" s="17"/>
      <c r="D9"/>
      <c r="E9" t="s">
        <v>32</v>
      </c>
      <c r="F9"/>
      <c r="G9"/>
      <c r="H9"/>
      <c r="K9"/>
    </row>
    <row r="10" spans="1:16" ht="14.25" x14ac:dyDescent="0.45">
      <c r="A10"/>
      <c r="B10"/>
      <c r="C10"/>
      <c r="D10"/>
      <c r="E10"/>
      <c r="F10"/>
      <c r="G10"/>
      <c r="H10"/>
      <c r="K10"/>
    </row>
    <row r="11" spans="1:16" ht="14.65" thickBot="1" x14ac:dyDescent="0.5">
      <c r="A11"/>
      <c r="B11" t="s">
        <v>46</v>
      </c>
      <c r="C11" t="s">
        <v>47</v>
      </c>
      <c r="D11"/>
      <c r="E11"/>
      <c r="F11" t="s">
        <v>46</v>
      </c>
      <c r="G11" t="s">
        <v>47</v>
      </c>
      <c r="H11"/>
      <c r="K11"/>
    </row>
    <row r="12" spans="1:16" ht="14.25" x14ac:dyDescent="0.45">
      <c r="A12" s="1" t="s">
        <v>2</v>
      </c>
      <c r="B12" s="1">
        <v>287.2</v>
      </c>
      <c r="C12" s="1">
        <v>280.3</v>
      </c>
      <c r="D12"/>
      <c r="E12" t="s">
        <v>2</v>
      </c>
      <c r="F12">
        <v>287.2</v>
      </c>
      <c r="G12">
        <v>280.3</v>
      </c>
      <c r="H12"/>
      <c r="K12"/>
    </row>
    <row r="13" spans="1:16" ht="14.25" x14ac:dyDescent="0.45">
      <c r="A13" s="9" t="s">
        <v>3</v>
      </c>
      <c r="B13" s="9">
        <v>39.066666669999996</v>
      </c>
      <c r="C13" s="9">
        <v>56.455555560000001</v>
      </c>
      <c r="D13"/>
      <c r="E13" t="s">
        <v>3</v>
      </c>
      <c r="F13">
        <v>39.066666669999996</v>
      </c>
      <c r="G13">
        <v>56.455555560000001</v>
      </c>
      <c r="H13"/>
      <c r="K13"/>
    </row>
    <row r="14" spans="1:16" ht="14.25" x14ac:dyDescent="0.45">
      <c r="A14" s="9" t="s">
        <v>4</v>
      </c>
      <c r="B14" s="9">
        <v>10</v>
      </c>
      <c r="C14" s="9">
        <v>10</v>
      </c>
      <c r="D14"/>
      <c r="E14" t="s">
        <v>4</v>
      </c>
      <c r="F14">
        <v>10</v>
      </c>
      <c r="G14">
        <v>10</v>
      </c>
      <c r="H14"/>
      <c r="K14"/>
    </row>
    <row r="15" spans="1:16" ht="14.25" x14ac:dyDescent="0.45">
      <c r="A15" s="9" t="s">
        <v>6</v>
      </c>
      <c r="B15" s="9">
        <v>9</v>
      </c>
      <c r="C15" s="9">
        <v>9</v>
      </c>
      <c r="D15"/>
      <c r="E15" t="s">
        <v>53</v>
      </c>
      <c r="F15">
        <v>47.761111110000002</v>
      </c>
      <c r="G15"/>
      <c r="H15"/>
      <c r="K15"/>
    </row>
    <row r="16" spans="1:16" ht="14.25" x14ac:dyDescent="0.45">
      <c r="A16" s="23" t="s">
        <v>33</v>
      </c>
      <c r="B16" s="23">
        <v>0.69198976599999995</v>
      </c>
      <c r="C16" s="24" t="s">
        <v>58</v>
      </c>
      <c r="D16" s="3">
        <f>1/B16</f>
        <v>1.4451080769307216</v>
      </c>
      <c r="E16" t="s">
        <v>5</v>
      </c>
      <c r="F16">
        <v>0</v>
      </c>
      <c r="G16"/>
      <c r="H16"/>
      <c r="K16"/>
    </row>
    <row r="17" spans="1:12" ht="14.25" x14ac:dyDescent="0.45">
      <c r="A17" s="23" t="s">
        <v>34</v>
      </c>
      <c r="B17" s="23">
        <v>0.29607782799999999</v>
      </c>
      <c r="C17" s="24"/>
      <c r="D17" s="3"/>
      <c r="E17" t="s">
        <v>6</v>
      </c>
      <c r="F17">
        <v>18</v>
      </c>
      <c r="G17"/>
      <c r="H17"/>
      <c r="K17"/>
    </row>
    <row r="18" spans="1:12" ht="14.25" x14ac:dyDescent="0.45">
      <c r="A18" s="25" t="s">
        <v>35</v>
      </c>
      <c r="B18" s="23">
        <v>0.24838585499999999</v>
      </c>
      <c r="C18" s="24" t="s">
        <v>59</v>
      </c>
      <c r="D18" s="3">
        <f>1/B18</f>
        <v>4.0259941533305108</v>
      </c>
      <c r="E18" s="25" t="s">
        <v>7</v>
      </c>
      <c r="F18" s="25">
        <v>2.2325278339999999</v>
      </c>
      <c r="G18" s="25" t="s">
        <v>55</v>
      </c>
      <c r="H18"/>
      <c r="K18"/>
    </row>
    <row r="19" spans="1:12" ht="14.25" x14ac:dyDescent="0.45">
      <c r="A19"/>
      <c r="B19"/>
      <c r="C19" s="3"/>
      <c r="D19" s="3"/>
      <c r="E19" s="25" t="s">
        <v>8</v>
      </c>
      <c r="F19" s="25">
        <v>1.9260950999999998E-2</v>
      </c>
      <c r="G19" s="25"/>
      <c r="H19"/>
      <c r="K19"/>
    </row>
    <row r="20" spans="1:12" ht="14.25" x14ac:dyDescent="0.45">
      <c r="A20"/>
      <c r="B20"/>
      <c r="C20"/>
      <c r="D20"/>
      <c r="E20" s="25" t="s">
        <v>9</v>
      </c>
      <c r="F20" s="25">
        <v>1.734063607</v>
      </c>
      <c r="G20" s="25" t="s">
        <v>56</v>
      </c>
      <c r="H20"/>
      <c r="K20"/>
    </row>
    <row r="21" spans="1:12" ht="14.25" x14ac:dyDescent="0.45">
      <c r="A21"/>
      <c r="B21"/>
      <c r="C21" s="9"/>
      <c r="D21"/>
      <c r="E21" s="25" t="s">
        <v>10</v>
      </c>
      <c r="F21" s="25">
        <v>3.8521901999999997E-2</v>
      </c>
      <c r="G21" s="25"/>
      <c r="H21"/>
      <c r="K21"/>
    </row>
    <row r="22" spans="1:12" ht="14.25" x14ac:dyDescent="0.45">
      <c r="A22"/>
      <c r="B22"/>
      <c r="C22" s="9"/>
      <c r="D22"/>
      <c r="E22" t="s">
        <v>11</v>
      </c>
      <c r="F22">
        <v>2.1009220399999999</v>
      </c>
      <c r="G22"/>
      <c r="H22"/>
      <c r="K22"/>
    </row>
    <row r="23" spans="1:12" ht="14.65" thickBot="1" x14ac:dyDescent="0.5">
      <c r="A23" s="10"/>
      <c r="B23" s="10" t="s">
        <v>37</v>
      </c>
      <c r="C23" s="10">
        <v>1097.75</v>
      </c>
      <c r="D23"/>
      <c r="E23"/>
      <c r="F23"/>
      <c r="G23"/>
      <c r="H23"/>
      <c r="I23"/>
      <c r="J23"/>
      <c r="K23"/>
      <c r="L23"/>
    </row>
    <row r="24" spans="1:12" ht="14.25" x14ac:dyDescent="0.45">
      <c r="A24" s="14"/>
      <c r="B24"/>
      <c r="C24"/>
      <c r="D24"/>
      <c r="E24"/>
      <c r="F24"/>
      <c r="G24"/>
      <c r="H24"/>
      <c r="I24"/>
      <c r="J24"/>
      <c r="K24"/>
      <c r="L24"/>
    </row>
    <row r="25" spans="1:12" ht="14.25" x14ac:dyDescent="0.45">
      <c r="A25" s="14" t="s">
        <v>52</v>
      </c>
      <c r="B25"/>
      <c r="C25" s="12" t="s">
        <v>54</v>
      </c>
      <c r="F25"/>
      <c r="G25"/>
      <c r="H25"/>
      <c r="I25"/>
      <c r="J25"/>
      <c r="K25"/>
      <c r="L25"/>
    </row>
    <row r="26" spans="1:12" ht="14.25" x14ac:dyDescent="0.45">
      <c r="A26" s="12" t="s">
        <v>38</v>
      </c>
      <c r="B26"/>
      <c r="C26"/>
      <c r="D26"/>
      <c r="E26"/>
      <c r="F26"/>
      <c r="G26"/>
      <c r="H26"/>
      <c r="I26"/>
      <c r="J26"/>
      <c r="K26"/>
      <c r="L26"/>
    </row>
    <row r="27" spans="1:12" ht="14.25" x14ac:dyDescent="0.45">
      <c r="B27"/>
      <c r="C27"/>
      <c r="D27"/>
      <c r="E27"/>
      <c r="F27"/>
      <c r="G27"/>
      <c r="H27"/>
      <c r="I27"/>
      <c r="J27"/>
      <c r="K27"/>
      <c r="L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2023-12-10T14:26:44Z</dcterms:created>
  <dcterms:modified xsi:type="dcterms:W3CDTF">2023-12-18T16:10:26Z</dcterms:modified>
</cp:coreProperties>
</file>