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Лист6" sheetId="11" r:id="rId5"/>
  </sheets>
  <calcPr calcId="144525"/>
</workbook>
</file>

<file path=xl/calcChain.xml><?xml version="1.0" encoding="utf-8"?>
<calcChain xmlns="http://schemas.openxmlformats.org/spreadsheetml/2006/main">
  <c r="P19" i="10" l="1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6" i="1"/>
  <c r="J52" i="1"/>
  <c r="J47" i="1"/>
  <c r="J41" i="1"/>
  <c r="J25" i="1"/>
  <c r="J29" i="1" s="1"/>
  <c r="J58" i="1" s="1"/>
  <c r="J19" i="1"/>
  <c r="J12" i="1"/>
  <c r="L20" i="10" l="1"/>
  <c r="I20" i="10" s="1"/>
</calcChain>
</file>

<file path=xl/sharedStrings.xml><?xml version="1.0" encoding="utf-8"?>
<sst xmlns="http://schemas.openxmlformats.org/spreadsheetml/2006/main" count="233" uniqueCount="119">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</sst>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13" xfId="0" applyFont="1" applyBorder="1"/>
    <xf numFmtId="0" fontId="6" fillId="0" borderId="13" xfId="0" applyFont="1" applyBorder="1"/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justify" vertical="center" wrapText="1"/>
    </xf>
    <xf numFmtId="0" fontId="11" fillId="2" borderId="7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zoomScaleNormal="100" workbookViewId="0">
      <selection activeCell="I40" sqref="I40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45" t="s">
        <v>68</v>
      </c>
      <c r="D2" s="45"/>
      <c r="E2" s="45"/>
      <c r="F2" s="45"/>
      <c r="G2" s="45"/>
      <c r="H2" s="45"/>
      <c r="I2" s="45"/>
      <c r="J2" s="45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42" t="s">
        <v>69</v>
      </c>
      <c r="I12" s="42"/>
      <c r="J12" s="18">
        <f>SUM(J3:J11)</f>
        <v>392370</v>
      </c>
    </row>
    <row r="15" spans="3:10" ht="15.75" thickBot="1" x14ac:dyDescent="0.3">
      <c r="C15" s="44" t="s">
        <v>70</v>
      </c>
      <c r="D15" s="44"/>
      <c r="E15" s="44"/>
      <c r="F15" s="44"/>
      <c r="G15" s="44"/>
      <c r="H15" s="44"/>
      <c r="I15" s="44"/>
      <c r="J15" s="4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19.5" thickBot="1" x14ac:dyDescent="0.3">
      <c r="H17" s="21">
        <v>25</v>
      </c>
      <c r="I17" s="25" t="s">
        <v>26</v>
      </c>
      <c r="J17" s="26">
        <v>107000</v>
      </c>
    </row>
    <row r="18" spans="3:10" ht="56.25" x14ac:dyDescent="0.25">
      <c r="H18" s="29">
        <v>22</v>
      </c>
      <c r="I18" s="27" t="s">
        <v>23</v>
      </c>
      <c r="J18" s="28">
        <v>-8560</v>
      </c>
    </row>
    <row r="19" spans="3:10" ht="23.25" customHeight="1" x14ac:dyDescent="0.35">
      <c r="H19" s="42" t="s">
        <v>69</v>
      </c>
      <c r="I19" s="42"/>
      <c r="J19" s="3">
        <f>SUM(J16:J18)</f>
        <v>113740</v>
      </c>
    </row>
    <row r="22" spans="3:10" ht="15.75" thickBot="1" x14ac:dyDescent="0.3">
      <c r="C22" s="44" t="s">
        <v>8</v>
      </c>
      <c r="D22" s="44"/>
      <c r="E22" s="44"/>
      <c r="F22" s="44"/>
      <c r="G22" s="44"/>
      <c r="H22" s="44"/>
      <c r="I22" s="44"/>
      <c r="J22" s="44"/>
    </row>
    <row r="23" spans="3:10" ht="19.5" thickBot="1" x14ac:dyDescent="0.3">
      <c r="H23" s="19">
        <v>7</v>
      </c>
      <c r="I23" s="24" t="s">
        <v>71</v>
      </c>
      <c r="J23" s="10">
        <v>19260</v>
      </c>
    </row>
    <row r="24" spans="3:10" ht="38.25" thickBot="1" x14ac:dyDescent="0.3">
      <c r="H24" s="32">
        <v>34</v>
      </c>
      <c r="I24" s="25" t="s">
        <v>35</v>
      </c>
      <c r="J24" s="48">
        <v>-3210</v>
      </c>
    </row>
    <row r="25" spans="3:10" ht="23.25" customHeight="1" x14ac:dyDescent="0.35">
      <c r="H25" s="41" t="s">
        <v>69</v>
      </c>
      <c r="I25" s="41"/>
      <c r="J25" s="3">
        <f>SUM(J23:J24)</f>
        <v>16050</v>
      </c>
    </row>
    <row r="29" spans="3:10" ht="26.25" x14ac:dyDescent="0.4">
      <c r="C29" s="34" t="s">
        <v>72</v>
      </c>
      <c r="D29" s="35"/>
      <c r="E29" s="35"/>
      <c r="F29" s="35"/>
      <c r="G29" s="35"/>
      <c r="H29" s="35"/>
      <c r="I29" s="36"/>
      <c r="J29" s="18">
        <f>J25+J19+J12</f>
        <v>522160</v>
      </c>
    </row>
    <row r="32" spans="3:10" ht="15.75" thickBot="1" x14ac:dyDescent="0.3">
      <c r="C32" s="44" t="s">
        <v>73</v>
      </c>
      <c r="D32" s="44"/>
      <c r="E32" s="44"/>
      <c r="F32" s="44"/>
      <c r="G32" s="44"/>
      <c r="H32" s="44"/>
      <c r="I32" s="44"/>
      <c r="J32" s="44"/>
    </row>
    <row r="33" spans="3:10" ht="38.25" thickBot="1" x14ac:dyDescent="0.3">
      <c r="H33" s="19">
        <v>6</v>
      </c>
      <c r="I33" s="24" t="s">
        <v>7</v>
      </c>
      <c r="J33" s="10">
        <v>84670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20">
        <v>8</v>
      </c>
      <c r="I35" s="31" t="s">
        <v>9</v>
      </c>
      <c r="J35" s="11">
        <v>41880</v>
      </c>
    </row>
    <row r="36" spans="3:10" ht="38.25" thickBot="1" x14ac:dyDescent="0.3">
      <c r="H36" s="19">
        <v>20</v>
      </c>
      <c r="I36" s="24" t="s">
        <v>21</v>
      </c>
      <c r="J36" s="10">
        <v>155150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39" t="s">
        <v>69</v>
      </c>
      <c r="I41" s="40"/>
      <c r="J41" s="38">
        <f>SUM(J33:J40)</f>
        <v>786740</v>
      </c>
    </row>
    <row r="44" spans="3:10" ht="15.75" thickBot="1" x14ac:dyDescent="0.3">
      <c r="C44" s="43" t="s">
        <v>74</v>
      </c>
      <c r="D44" s="43"/>
      <c r="E44" s="43"/>
      <c r="F44" s="43"/>
      <c r="G44" s="43"/>
      <c r="H44" s="43"/>
      <c r="I44" s="43"/>
      <c r="J44" s="43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39" t="s">
        <v>69</v>
      </c>
      <c r="I47" s="40"/>
      <c r="J47" s="38">
        <f>SUM(J45:J46)</f>
        <v>150870</v>
      </c>
    </row>
    <row r="49" spans="3:10" ht="15.75" thickBot="1" x14ac:dyDescent="0.3">
      <c r="C49" s="44" t="s">
        <v>24</v>
      </c>
      <c r="D49" s="44"/>
      <c r="E49" s="44"/>
      <c r="F49" s="44"/>
      <c r="G49" s="44"/>
      <c r="H49" s="44"/>
      <c r="I49" s="44"/>
      <c r="J49" s="4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39" t="s">
        <v>69</v>
      </c>
      <c r="I52" s="40"/>
      <c r="J52" s="38">
        <f>SUM(J50:J51)</f>
        <v>112060</v>
      </c>
    </row>
    <row r="56" spans="3:10" ht="26.25" x14ac:dyDescent="0.4">
      <c r="C56" s="46" t="s">
        <v>75</v>
      </c>
      <c r="D56" s="46"/>
      <c r="E56" s="46"/>
      <c r="F56" s="46"/>
      <c r="G56" s="46"/>
      <c r="H56" s="46"/>
      <c r="I56" s="46"/>
      <c r="J56" s="18">
        <f>J52+J47+J41</f>
        <v>1049670</v>
      </c>
    </row>
    <row r="58" spans="3:10" ht="26.25" x14ac:dyDescent="0.4">
      <c r="C58" s="47" t="s">
        <v>1</v>
      </c>
      <c r="D58" s="47"/>
      <c r="E58" s="47"/>
      <c r="F58" s="47"/>
      <c r="G58" s="47"/>
      <c r="H58" s="47"/>
      <c r="I58" s="47"/>
      <c r="J58" s="18">
        <f>J56+J29</f>
        <v>1571830</v>
      </c>
    </row>
  </sheetData>
  <mergeCells count="15">
    <mergeCell ref="C2:J2"/>
    <mergeCell ref="H47:I47"/>
    <mergeCell ref="C49:J49"/>
    <mergeCell ref="H52:I52"/>
    <mergeCell ref="C56:I56"/>
    <mergeCell ref="C58:I58"/>
    <mergeCell ref="C29:I29"/>
    <mergeCell ref="H41:I41"/>
    <mergeCell ref="H25:I25"/>
    <mergeCell ref="H19:I19"/>
    <mergeCell ref="H12:I12"/>
    <mergeCell ref="C44:J44"/>
    <mergeCell ref="C32:J32"/>
    <mergeCell ref="C22:J2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57" t="s">
        <v>76</v>
      </c>
      <c r="C3" s="57"/>
      <c r="D3" s="57"/>
      <c r="E3" s="57"/>
      <c r="F3" s="57"/>
      <c r="G3" s="57"/>
    </row>
    <row r="4" spans="2:7" ht="19.5" thickBot="1" x14ac:dyDescent="0.3">
      <c r="D4" s="49">
        <v>9</v>
      </c>
      <c r="E4" s="50" t="s">
        <v>10</v>
      </c>
      <c r="F4" s="51">
        <v>695500</v>
      </c>
    </row>
    <row r="5" spans="2:7" ht="19.5" thickBot="1" x14ac:dyDescent="0.3">
      <c r="D5" s="52" t="s">
        <v>77</v>
      </c>
      <c r="E5" s="53" t="s">
        <v>77</v>
      </c>
      <c r="F5" s="53" t="s">
        <v>77</v>
      </c>
    </row>
    <row r="6" spans="2:7" ht="19.5" thickBot="1" x14ac:dyDescent="0.3">
      <c r="D6" s="52" t="s">
        <v>77</v>
      </c>
      <c r="E6" s="53" t="s">
        <v>77</v>
      </c>
      <c r="F6" s="53" t="s">
        <v>77</v>
      </c>
    </row>
    <row r="7" spans="2:7" ht="19.5" thickBot="1" x14ac:dyDescent="0.3">
      <c r="D7" s="52" t="s">
        <v>77</v>
      </c>
      <c r="E7" s="53" t="s">
        <v>77</v>
      </c>
      <c r="F7" s="53" t="s">
        <v>77</v>
      </c>
    </row>
    <row r="8" spans="2:7" ht="19.5" thickBot="1" x14ac:dyDescent="0.3">
      <c r="D8" s="52" t="s">
        <v>77</v>
      </c>
      <c r="E8" s="53" t="s">
        <v>77</v>
      </c>
      <c r="F8" s="53" t="s">
        <v>77</v>
      </c>
    </row>
    <row r="9" spans="2:7" ht="19.5" thickBot="1" x14ac:dyDescent="0.3">
      <c r="D9" s="52">
        <v>14</v>
      </c>
      <c r="E9" s="54" t="s">
        <v>15</v>
      </c>
      <c r="F9" s="55">
        <v>113420</v>
      </c>
    </row>
    <row r="10" spans="2:7" ht="38.25" thickBot="1" x14ac:dyDescent="0.3">
      <c r="D10" s="49">
        <v>27</v>
      </c>
      <c r="E10" s="50" t="s">
        <v>28</v>
      </c>
      <c r="F10" s="51">
        <v>53500</v>
      </c>
    </row>
    <row r="11" spans="2:7" ht="19.5" thickBot="1" x14ac:dyDescent="0.3">
      <c r="D11" s="52">
        <v>24</v>
      </c>
      <c r="E11" s="54" t="s">
        <v>25</v>
      </c>
      <c r="F11" s="55">
        <v>21400</v>
      </c>
    </row>
    <row r="12" spans="2:7" ht="19.5" thickBot="1" x14ac:dyDescent="0.3">
      <c r="D12" s="52" t="s">
        <v>77</v>
      </c>
      <c r="E12" s="53" t="s">
        <v>77</v>
      </c>
      <c r="F12" s="53" t="s">
        <v>77</v>
      </c>
    </row>
    <row r="13" spans="2:7" ht="19.5" thickBot="1" x14ac:dyDescent="0.3">
      <c r="D13" s="52" t="s">
        <v>77</v>
      </c>
      <c r="E13" s="53" t="s">
        <v>77</v>
      </c>
      <c r="F13" s="56" t="s">
        <v>77</v>
      </c>
    </row>
    <row r="14" spans="2:7" ht="25.5" x14ac:dyDescent="0.35">
      <c r="D14" s="42" t="s">
        <v>69</v>
      </c>
      <c r="E14" s="42"/>
      <c r="F14" s="38">
        <f>SUM(F4:F13)</f>
        <v>883820</v>
      </c>
    </row>
    <row r="18" spans="2:6" ht="19.5" thickBot="1" x14ac:dyDescent="0.3">
      <c r="B18" s="45" t="s">
        <v>78</v>
      </c>
      <c r="C18" s="45"/>
      <c r="D18" s="45"/>
      <c r="E18" s="45"/>
      <c r="F18" s="45"/>
    </row>
    <row r="19" spans="2:6" ht="38.25" thickBot="1" x14ac:dyDescent="0.3">
      <c r="C19" s="61" t="s">
        <v>79</v>
      </c>
      <c r="D19" s="19">
        <v>15</v>
      </c>
      <c r="E19" s="58" t="s">
        <v>16</v>
      </c>
      <c r="F19" s="10">
        <v>288900</v>
      </c>
    </row>
    <row r="20" spans="2:6" ht="25.5" x14ac:dyDescent="0.35">
      <c r="D20" s="42" t="s">
        <v>69</v>
      </c>
      <c r="E20" s="42"/>
      <c r="F20" s="37">
        <f>SUM(F19)</f>
        <v>288900</v>
      </c>
    </row>
    <row r="23" spans="2:6" ht="15.75" thickBot="1" x14ac:dyDescent="0.3"/>
    <row r="24" spans="2:6" ht="38.25" thickBot="1" x14ac:dyDescent="0.3">
      <c r="C24" s="62" t="s">
        <v>80</v>
      </c>
      <c r="D24" s="19">
        <v>5</v>
      </c>
      <c r="E24" s="58" t="s">
        <v>6</v>
      </c>
      <c r="F24" s="10">
        <v>117700</v>
      </c>
    </row>
    <row r="25" spans="2:6" ht="38.25" thickBot="1" x14ac:dyDescent="0.3">
      <c r="D25" s="20">
        <v>18</v>
      </c>
      <c r="E25" s="59" t="s">
        <v>19</v>
      </c>
      <c r="F25" s="11">
        <v>49220</v>
      </c>
    </row>
    <row r="26" spans="2:6" ht="38.25" thickBot="1" x14ac:dyDescent="0.3">
      <c r="D26" s="60">
        <v>19</v>
      </c>
      <c r="E26" s="59" t="s">
        <v>20</v>
      </c>
      <c r="F26" s="11">
        <v>102720</v>
      </c>
    </row>
    <row r="27" spans="2:6" ht="57" thickBot="1" x14ac:dyDescent="0.3">
      <c r="D27" s="20">
        <v>28</v>
      </c>
      <c r="E27" s="59" t="s">
        <v>29</v>
      </c>
      <c r="F27" s="11">
        <v>14980</v>
      </c>
    </row>
    <row r="28" spans="2:6" ht="38.25" thickBot="1" x14ac:dyDescent="0.3">
      <c r="D28" s="20">
        <v>31</v>
      </c>
      <c r="E28" s="59" t="s">
        <v>32</v>
      </c>
      <c r="F28" s="11">
        <v>16050</v>
      </c>
    </row>
    <row r="29" spans="2:6" ht="57" thickBot="1" x14ac:dyDescent="0.3">
      <c r="D29" s="20">
        <v>29</v>
      </c>
      <c r="E29" s="59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42" t="s">
        <v>69</v>
      </c>
      <c r="E31" s="42"/>
      <c r="F31" s="38">
        <f>SUM(F24:F30)</f>
        <v>354170</v>
      </c>
    </row>
    <row r="34" spans="2:6" ht="15.75" thickBot="1" x14ac:dyDescent="0.3"/>
    <row r="35" spans="2:6" ht="38.25" thickBot="1" x14ac:dyDescent="0.3">
      <c r="C35" s="62" t="s">
        <v>81</v>
      </c>
      <c r="D35" s="19">
        <v>16</v>
      </c>
      <c r="E35" s="63" t="s">
        <v>17</v>
      </c>
      <c r="F35" s="16">
        <v>44940</v>
      </c>
    </row>
    <row r="36" spans="2:6" ht="25.5" x14ac:dyDescent="0.35">
      <c r="D36" s="42" t="s">
        <v>69</v>
      </c>
      <c r="E36" s="39"/>
      <c r="F36" s="37">
        <f>SUM(F35)</f>
        <v>44940</v>
      </c>
    </row>
    <row r="38" spans="2:6" ht="26.25" x14ac:dyDescent="0.4">
      <c r="B38" s="64" t="s">
        <v>0</v>
      </c>
      <c r="C38" s="64"/>
      <c r="D38" s="64"/>
      <c r="E38" s="64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65" t="s">
        <v>85</v>
      </c>
      <c r="E2" s="65" t="s">
        <v>86</v>
      </c>
    </row>
    <row r="3" spans="2:11" ht="19.5" thickBot="1" x14ac:dyDescent="0.3">
      <c r="B3" s="1">
        <v>392370</v>
      </c>
      <c r="E3" s="66">
        <v>883820</v>
      </c>
      <c r="H3" s="65" t="s">
        <v>87</v>
      </c>
      <c r="K3">
        <f>SUM(B3:B5)</f>
        <v>522160</v>
      </c>
    </row>
    <row r="4" spans="2:11" ht="19.5" thickBot="1" x14ac:dyDescent="0.3">
      <c r="B4" s="2">
        <v>113740</v>
      </c>
      <c r="E4" s="67">
        <v>44940</v>
      </c>
    </row>
    <row r="5" spans="2:11" ht="19.5" thickBot="1" x14ac:dyDescent="0.3">
      <c r="B5" s="2">
        <v>16050</v>
      </c>
      <c r="E5" s="67">
        <v>288900</v>
      </c>
      <c r="H5" s="65" t="s">
        <v>88</v>
      </c>
      <c r="K5">
        <f>SUM(B7:B9)</f>
        <v>1049670</v>
      </c>
    </row>
    <row r="6" spans="2:11" ht="19.5" thickBot="1" x14ac:dyDescent="0.3">
      <c r="B6" s="2"/>
      <c r="E6" s="67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10"/>
      <c r="B1" s="117" t="s">
        <v>85</v>
      </c>
      <c r="C1" s="116"/>
      <c r="D1" s="118"/>
      <c r="E1" s="119" t="s">
        <v>86</v>
      </c>
      <c r="F1" s="120"/>
      <c r="G1" s="121"/>
    </row>
    <row r="2" spans="1:16" ht="39" customHeight="1" thickBot="1" x14ac:dyDescent="0.35">
      <c r="A2" s="111">
        <v>1</v>
      </c>
      <c r="B2" s="112">
        <v>2</v>
      </c>
      <c r="C2" s="113">
        <v>3</v>
      </c>
      <c r="D2" s="113">
        <v>4</v>
      </c>
      <c r="E2" s="125">
        <v>6</v>
      </c>
      <c r="F2" s="70">
        <v>7</v>
      </c>
      <c r="G2" s="78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4" t="s">
        <v>47</v>
      </c>
      <c r="C3" s="114" t="s">
        <v>108</v>
      </c>
      <c r="D3" s="114" t="s">
        <v>112</v>
      </c>
      <c r="E3" s="114" t="s">
        <v>47</v>
      </c>
      <c r="F3" s="114" t="s">
        <v>108</v>
      </c>
      <c r="G3" s="114" t="s">
        <v>112</v>
      </c>
      <c r="O3" s="6"/>
    </row>
    <row r="4" spans="1:16" ht="39" customHeight="1" thickBot="1" x14ac:dyDescent="0.3">
      <c r="A4" s="115">
        <v>36892</v>
      </c>
      <c r="B4" s="70" t="s">
        <v>68</v>
      </c>
      <c r="C4" s="137" t="s">
        <v>93</v>
      </c>
      <c r="D4" s="71">
        <v>392370</v>
      </c>
      <c r="E4" s="70" t="s">
        <v>98</v>
      </c>
      <c r="F4" s="107" t="s">
        <v>99</v>
      </c>
      <c r="G4" s="74">
        <v>883820</v>
      </c>
    </row>
    <row r="5" spans="1:16" ht="39" customHeight="1" thickBot="1" x14ac:dyDescent="0.3">
      <c r="A5" s="115">
        <v>37257</v>
      </c>
      <c r="B5" s="70" t="s">
        <v>94</v>
      </c>
      <c r="C5" s="78" t="s">
        <v>95</v>
      </c>
      <c r="D5" s="71">
        <v>113740</v>
      </c>
      <c r="E5" s="70" t="s">
        <v>81</v>
      </c>
      <c r="F5" s="70" t="s">
        <v>100</v>
      </c>
      <c r="G5" s="74">
        <v>44940</v>
      </c>
    </row>
    <row r="6" spans="1:16" ht="39" customHeight="1" thickBot="1" x14ac:dyDescent="0.3">
      <c r="A6" s="69">
        <v>1.2</v>
      </c>
      <c r="B6" s="70" t="s">
        <v>71</v>
      </c>
      <c r="C6" s="78" t="s">
        <v>96</v>
      </c>
      <c r="D6" s="71">
        <v>16050</v>
      </c>
      <c r="E6" s="70" t="s">
        <v>101</v>
      </c>
      <c r="F6" s="70" t="s">
        <v>102</v>
      </c>
      <c r="G6" s="74">
        <v>288900</v>
      </c>
    </row>
    <row r="7" spans="1:16" ht="39" customHeight="1" thickBot="1" x14ac:dyDescent="0.3">
      <c r="A7" s="119" t="s">
        <v>87</v>
      </c>
      <c r="B7" s="120"/>
      <c r="C7" s="121"/>
      <c r="D7" s="126">
        <v>522160</v>
      </c>
      <c r="E7" s="70" t="s">
        <v>103</v>
      </c>
      <c r="F7" s="106" t="s">
        <v>90</v>
      </c>
      <c r="G7" s="74">
        <v>354170</v>
      </c>
    </row>
    <row r="8" spans="1:16" ht="39" customHeight="1" thickBot="1" x14ac:dyDescent="0.3">
      <c r="A8" s="69">
        <v>2.1</v>
      </c>
      <c r="B8" s="70" t="s">
        <v>97</v>
      </c>
      <c r="C8" s="132" t="s">
        <v>91</v>
      </c>
      <c r="D8" s="71">
        <v>786740</v>
      </c>
      <c r="E8" s="70" t="s">
        <v>113</v>
      </c>
      <c r="F8" s="70" t="s">
        <v>114</v>
      </c>
      <c r="G8" s="78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4" t="s">
        <v>89</v>
      </c>
      <c r="D9" s="71">
        <v>150870</v>
      </c>
      <c r="E9" s="70"/>
      <c r="F9" s="70"/>
      <c r="G9" s="74"/>
    </row>
    <row r="10" spans="1:16" ht="39" customHeight="1" thickBot="1" x14ac:dyDescent="0.3">
      <c r="A10" s="69">
        <v>2.2999999999999998</v>
      </c>
      <c r="B10" s="70" t="s">
        <v>24</v>
      </c>
      <c r="C10" s="105" t="s">
        <v>92</v>
      </c>
      <c r="D10" s="71">
        <v>112060</v>
      </c>
      <c r="E10" s="70"/>
      <c r="F10" s="70"/>
      <c r="G10" s="74"/>
    </row>
    <row r="11" spans="1:16" ht="39" customHeight="1" thickBot="1" x14ac:dyDescent="0.3">
      <c r="A11" s="119" t="s">
        <v>88</v>
      </c>
      <c r="B11" s="120"/>
      <c r="C11" s="121"/>
      <c r="D11" s="127">
        <v>1049670</v>
      </c>
      <c r="E11" s="70"/>
      <c r="F11" s="70"/>
      <c r="G11" s="74"/>
    </row>
    <row r="12" spans="1:16" ht="39" customHeight="1" thickBot="1" x14ac:dyDescent="0.3">
      <c r="A12" s="69">
        <v>3</v>
      </c>
      <c r="B12" s="70" t="s">
        <v>109</v>
      </c>
      <c r="C12" s="78" t="s">
        <v>110</v>
      </c>
      <c r="D12" s="78" t="s">
        <v>77</v>
      </c>
      <c r="E12" s="70"/>
      <c r="F12" s="70"/>
      <c r="G12" s="74"/>
    </row>
    <row r="13" spans="1:16" ht="39" customHeight="1" thickBot="1" x14ac:dyDescent="0.3">
      <c r="A13" s="122" t="s">
        <v>111</v>
      </c>
      <c r="B13" s="123"/>
      <c r="C13" s="124"/>
      <c r="D13" s="128">
        <f>SUM(D4:D6,D8:D10)</f>
        <v>1571830</v>
      </c>
      <c r="E13" s="129">
        <f>SUM(G4:G8)</f>
        <v>1571830</v>
      </c>
      <c r="F13" s="130"/>
      <c r="G13" s="131"/>
    </row>
    <row r="16" spans="1:16" ht="39" customHeight="1" thickBot="1" x14ac:dyDescent="0.3">
      <c r="J16" s="141" t="s">
        <v>116</v>
      </c>
      <c r="K16" s="142"/>
      <c r="L16" s="33">
        <f>SUM(K17,D5,D6,L17,M17,N17)</f>
        <v>1571830</v>
      </c>
      <c r="N16" s="141" t="s">
        <v>117</v>
      </c>
      <c r="O16" s="142"/>
      <c r="P16" s="33">
        <f>SUM(O17,G5,G6,P17)</f>
        <v>1571830</v>
      </c>
    </row>
    <row r="17" spans="1:16" ht="39" customHeight="1" x14ac:dyDescent="0.25">
      <c r="A17" s="84" t="s">
        <v>41</v>
      </c>
      <c r="B17" s="85"/>
      <c r="C17" s="86"/>
      <c r="D17" s="91" t="s">
        <v>42</v>
      </c>
      <c r="E17" s="90"/>
      <c r="F17" s="90"/>
      <c r="G17" s="92"/>
      <c r="H17" s="96" t="s">
        <v>43</v>
      </c>
      <c r="J17" s="108" t="s">
        <v>105</v>
      </c>
      <c r="K17" s="140">
        <f>D4</f>
        <v>392370</v>
      </c>
      <c r="L17" s="140">
        <f>D8</f>
        <v>786740</v>
      </c>
      <c r="M17" s="140">
        <f>D9</f>
        <v>150870</v>
      </c>
      <c r="N17" s="140">
        <f>D10</f>
        <v>112060</v>
      </c>
      <c r="O17" s="140">
        <f>G4</f>
        <v>883820</v>
      </c>
      <c r="P17" s="140">
        <f>G7</f>
        <v>354170</v>
      </c>
    </row>
    <row r="18" spans="1:16" ht="39" customHeight="1" thickBot="1" x14ac:dyDescent="0.3">
      <c r="A18" s="87"/>
      <c r="B18" s="88"/>
      <c r="C18" s="89"/>
      <c r="D18" s="93"/>
      <c r="E18" s="94"/>
      <c r="F18" s="94"/>
      <c r="G18" s="95"/>
      <c r="H18" s="97"/>
      <c r="J18" s="109"/>
      <c r="K18" s="139" t="s">
        <v>93</v>
      </c>
      <c r="L18" s="132" t="s">
        <v>91</v>
      </c>
      <c r="M18" s="104" t="s">
        <v>89</v>
      </c>
      <c r="N18" s="105" t="s">
        <v>92</v>
      </c>
      <c r="O18" s="107" t="s">
        <v>99</v>
      </c>
      <c r="P18" s="106" t="s">
        <v>90</v>
      </c>
    </row>
    <row r="19" spans="1:16" ht="39" customHeight="1" thickBot="1" x14ac:dyDescent="0.3">
      <c r="A19" s="8" t="s">
        <v>44</v>
      </c>
      <c r="B19" s="98" t="s">
        <v>47</v>
      </c>
      <c r="C19" s="101" t="s">
        <v>48</v>
      </c>
      <c r="D19" s="75" t="s">
        <v>49</v>
      </c>
      <c r="E19" s="75" t="s">
        <v>51</v>
      </c>
      <c r="F19" s="75" t="s">
        <v>53</v>
      </c>
      <c r="G19" s="75" t="s">
        <v>51</v>
      </c>
      <c r="H19" s="99"/>
      <c r="J19" s="108" t="s">
        <v>106</v>
      </c>
      <c r="K19" s="71">
        <f>K17+H34</f>
        <v>405740</v>
      </c>
      <c r="L19" s="71">
        <f>L17+H33</f>
        <v>801720</v>
      </c>
      <c r="M19" s="71">
        <f>M17+H22+H23-H24+H25-H25-H26-H29-H30-H34+H35</f>
        <v>109140</v>
      </c>
      <c r="N19" s="71">
        <f>N17-H22-H23</f>
        <v>67120</v>
      </c>
      <c r="O19" s="74">
        <v>883820</v>
      </c>
      <c r="P19" s="74">
        <f>P17-H24-H26-H29-H30+H33+H35</f>
        <v>295850</v>
      </c>
    </row>
    <row r="20" spans="1:16" ht="39" customHeight="1" x14ac:dyDescent="0.25">
      <c r="A20" s="8" t="s">
        <v>45</v>
      </c>
      <c r="B20" s="99"/>
      <c r="C20" s="102"/>
      <c r="D20" s="75" t="s">
        <v>50</v>
      </c>
      <c r="E20" s="75" t="s">
        <v>52</v>
      </c>
      <c r="F20" s="75" t="s">
        <v>50</v>
      </c>
      <c r="G20" s="75" t="s">
        <v>52</v>
      </c>
      <c r="H20" s="99"/>
      <c r="I20" s="150" t="str">
        <f>IF(L20=P20,"верно","!!!!!!!!!!!!!")</f>
        <v>верно</v>
      </c>
      <c r="J20" s="141" t="s">
        <v>116</v>
      </c>
      <c r="K20" s="143"/>
      <c r="L20" s="144">
        <f>SUM(K19,D5,D6,L19,M19,N19)</f>
        <v>1513510</v>
      </c>
      <c r="N20" s="145" t="s">
        <v>117</v>
      </c>
      <c r="O20" s="143"/>
      <c r="P20" s="144">
        <f>SUM(O19,G5,G6,P19)</f>
        <v>1513510</v>
      </c>
    </row>
    <row r="21" spans="1:16" ht="39" customHeight="1" thickBot="1" x14ac:dyDescent="0.3">
      <c r="A21" s="9" t="s">
        <v>46</v>
      </c>
      <c r="B21" s="100"/>
      <c r="C21" s="103"/>
      <c r="D21" s="76"/>
      <c r="E21" s="76"/>
      <c r="F21" s="76"/>
      <c r="G21" s="76"/>
      <c r="H21" s="100"/>
      <c r="I21" s="147"/>
      <c r="J21" s="147"/>
      <c r="K21" s="146"/>
      <c r="L21" s="146"/>
      <c r="M21" s="146"/>
      <c r="N21" s="146"/>
      <c r="O21" s="146"/>
      <c r="P21" s="146"/>
    </row>
    <row r="22" spans="1:16" ht="39" customHeight="1" thickBot="1" x14ac:dyDescent="0.3">
      <c r="A22" s="138">
        <v>1</v>
      </c>
      <c r="B22" s="77" t="s">
        <v>54</v>
      </c>
      <c r="C22" s="78">
        <v>1</v>
      </c>
      <c r="D22" s="79" t="s">
        <v>89</v>
      </c>
      <c r="E22" s="78" t="s">
        <v>104</v>
      </c>
      <c r="F22" s="80" t="s">
        <v>92</v>
      </c>
      <c r="G22" s="78" t="s">
        <v>77</v>
      </c>
      <c r="H22" s="74">
        <v>41300</v>
      </c>
      <c r="I22" s="147"/>
      <c r="J22" s="147"/>
      <c r="K22" s="146"/>
      <c r="L22" s="146"/>
      <c r="M22" s="148">
        <f>M17+H22</f>
        <v>192170</v>
      </c>
      <c r="N22" s="148">
        <f>N17-H22</f>
        <v>70760</v>
      </c>
      <c r="O22" s="146"/>
      <c r="P22" s="146"/>
    </row>
    <row r="23" spans="1:16" ht="39" customHeight="1" thickBot="1" x14ac:dyDescent="0.3">
      <c r="A23" s="138">
        <v>2</v>
      </c>
      <c r="B23" s="70" t="s">
        <v>55</v>
      </c>
      <c r="C23" s="78">
        <v>1</v>
      </c>
      <c r="D23" s="79" t="s">
        <v>89</v>
      </c>
      <c r="E23" s="78" t="s">
        <v>104</v>
      </c>
      <c r="F23" s="80" t="s">
        <v>92</v>
      </c>
      <c r="G23" s="78" t="s">
        <v>77</v>
      </c>
      <c r="H23" s="74">
        <v>3640</v>
      </c>
      <c r="I23" s="147"/>
      <c r="J23" s="147"/>
      <c r="K23" s="146"/>
      <c r="L23" s="146"/>
      <c r="M23" s="149">
        <v>195810</v>
      </c>
      <c r="N23" s="149">
        <v>67120</v>
      </c>
      <c r="O23" s="146"/>
      <c r="P23" s="146"/>
    </row>
    <row r="24" spans="1:16" ht="39" customHeight="1" thickBot="1" x14ac:dyDescent="0.3">
      <c r="A24" s="138">
        <v>3</v>
      </c>
      <c r="B24" s="70" t="s">
        <v>56</v>
      </c>
      <c r="C24" s="78">
        <v>4</v>
      </c>
      <c r="D24" s="81" t="s">
        <v>90</v>
      </c>
      <c r="E24" s="78" t="s">
        <v>77</v>
      </c>
      <c r="F24" s="79" t="s">
        <v>89</v>
      </c>
      <c r="G24" s="78" t="s">
        <v>77</v>
      </c>
      <c r="H24" s="74">
        <v>17120</v>
      </c>
      <c r="I24" s="147"/>
      <c r="J24" s="147"/>
      <c r="K24" s="146"/>
      <c r="L24" s="146"/>
      <c r="M24" s="149">
        <v>178690</v>
      </c>
      <c r="N24" s="146"/>
      <c r="O24" s="146"/>
      <c r="P24" s="149">
        <v>337050</v>
      </c>
    </row>
    <row r="25" spans="1:16" ht="39" customHeight="1" thickBot="1" x14ac:dyDescent="0.3">
      <c r="A25" s="138">
        <v>4</v>
      </c>
      <c r="B25" s="70" t="s">
        <v>57</v>
      </c>
      <c r="C25" s="78">
        <v>1</v>
      </c>
      <c r="D25" s="79" t="s">
        <v>89</v>
      </c>
      <c r="E25" s="78" t="s">
        <v>104</v>
      </c>
      <c r="F25" s="79" t="s">
        <v>89</v>
      </c>
      <c r="G25" s="78" t="s">
        <v>77</v>
      </c>
      <c r="H25" s="74">
        <v>29960</v>
      </c>
      <c r="I25" s="147"/>
      <c r="J25" s="147"/>
      <c r="K25" s="146"/>
      <c r="L25" s="146"/>
      <c r="M25" s="149">
        <v>178690</v>
      </c>
      <c r="N25" s="146"/>
      <c r="O25" s="146"/>
      <c r="P25" s="146"/>
    </row>
    <row r="26" spans="1:16" ht="39" customHeight="1" thickBot="1" x14ac:dyDescent="0.3">
      <c r="A26" s="138">
        <v>5</v>
      </c>
      <c r="B26" s="70" t="s">
        <v>58</v>
      </c>
      <c r="C26" s="78">
        <v>4</v>
      </c>
      <c r="D26" s="79" t="s">
        <v>89</v>
      </c>
      <c r="E26" s="78" t="s">
        <v>77</v>
      </c>
      <c r="F26" s="81" t="s">
        <v>90</v>
      </c>
      <c r="G26" s="78" t="s">
        <v>77</v>
      </c>
      <c r="H26" s="74">
        <v>29960</v>
      </c>
      <c r="I26" s="147"/>
      <c r="J26" s="147"/>
      <c r="K26" s="146"/>
      <c r="L26" s="146"/>
      <c r="M26" s="33">
        <v>148730</v>
      </c>
      <c r="N26" s="146"/>
      <c r="O26" s="146"/>
      <c r="P26" s="33">
        <v>307090</v>
      </c>
    </row>
    <row r="27" spans="1:16" ht="39" customHeight="1" thickBot="1" x14ac:dyDescent="0.3">
      <c r="A27" s="138">
        <v>6</v>
      </c>
      <c r="B27" s="70" t="s">
        <v>59</v>
      </c>
      <c r="C27" s="78">
        <v>2</v>
      </c>
      <c r="D27" s="82" t="s">
        <v>99</v>
      </c>
      <c r="E27" s="78" t="s">
        <v>77</v>
      </c>
      <c r="F27" s="82" t="s">
        <v>99</v>
      </c>
      <c r="G27" s="78" t="s">
        <v>104</v>
      </c>
      <c r="H27" s="74">
        <v>21400</v>
      </c>
      <c r="I27" s="147"/>
      <c r="J27" s="147"/>
      <c r="K27" s="146"/>
      <c r="L27" s="146"/>
      <c r="M27" s="146"/>
      <c r="N27" s="146"/>
      <c r="O27" s="146"/>
      <c r="P27" s="146"/>
    </row>
    <row r="28" spans="1:16" ht="39" customHeight="1" thickBot="1" x14ac:dyDescent="0.3">
      <c r="A28" s="138">
        <v>7</v>
      </c>
      <c r="B28" s="70" t="s">
        <v>60</v>
      </c>
      <c r="C28" s="78">
        <v>1</v>
      </c>
      <c r="D28" s="83" t="s">
        <v>91</v>
      </c>
      <c r="E28" s="78" t="s">
        <v>77</v>
      </c>
      <c r="F28" s="83" t="s">
        <v>91</v>
      </c>
      <c r="G28" s="78" t="s">
        <v>104</v>
      </c>
      <c r="H28" s="74">
        <v>68480</v>
      </c>
      <c r="I28" s="147"/>
      <c r="J28" s="147"/>
      <c r="K28" s="146"/>
      <c r="L28" s="146"/>
      <c r="M28" s="146"/>
      <c r="N28" s="146"/>
      <c r="O28" s="146"/>
      <c r="P28" s="146"/>
    </row>
    <row r="29" spans="1:16" ht="39" customHeight="1" thickBot="1" x14ac:dyDescent="0.3">
      <c r="A29" s="138">
        <v>8</v>
      </c>
      <c r="B29" s="68" t="s">
        <v>61</v>
      </c>
      <c r="C29" s="133">
        <v>4</v>
      </c>
      <c r="D29" s="134" t="s">
        <v>89</v>
      </c>
      <c r="E29" s="133" t="s">
        <v>77</v>
      </c>
      <c r="F29" s="135" t="s">
        <v>90</v>
      </c>
      <c r="G29" s="133" t="s">
        <v>77</v>
      </c>
      <c r="H29" s="73">
        <v>38520</v>
      </c>
      <c r="I29" s="147"/>
      <c r="J29" s="147"/>
      <c r="K29" s="146"/>
      <c r="L29" s="146"/>
      <c r="M29" s="33">
        <v>110210</v>
      </c>
      <c r="N29" s="146"/>
      <c r="O29" s="146"/>
      <c r="P29" s="33">
        <v>268570</v>
      </c>
    </row>
    <row r="30" spans="1:16" ht="39" customHeight="1" thickBot="1" x14ac:dyDescent="0.3">
      <c r="A30" s="138">
        <v>9</v>
      </c>
      <c r="B30" s="70" t="s">
        <v>62</v>
      </c>
      <c r="C30" s="78">
        <v>4</v>
      </c>
      <c r="D30" s="79" t="s">
        <v>89</v>
      </c>
      <c r="E30" s="78" t="s">
        <v>77</v>
      </c>
      <c r="F30" s="81" t="s">
        <v>90</v>
      </c>
      <c r="G30" s="78" t="s">
        <v>77</v>
      </c>
      <c r="H30" s="74">
        <v>14450</v>
      </c>
      <c r="I30" s="147"/>
      <c r="J30" s="147"/>
      <c r="K30" s="146"/>
      <c r="L30" s="146"/>
      <c r="M30" s="33">
        <v>95760</v>
      </c>
      <c r="N30" s="146"/>
      <c r="O30" s="146"/>
      <c r="P30" s="33">
        <v>254120</v>
      </c>
    </row>
    <row r="31" spans="1:16" ht="39" customHeight="1" thickBot="1" x14ac:dyDescent="0.3">
      <c r="A31" s="138">
        <v>10</v>
      </c>
      <c r="B31" s="136" t="s">
        <v>63</v>
      </c>
      <c r="C31" s="78">
        <v>2</v>
      </c>
      <c r="D31" s="81" t="s">
        <v>90</v>
      </c>
      <c r="E31" s="78" t="s">
        <v>104</v>
      </c>
      <c r="F31" s="81" t="s">
        <v>90</v>
      </c>
      <c r="G31" s="78" t="s">
        <v>77</v>
      </c>
      <c r="H31" s="74">
        <v>6160</v>
      </c>
      <c r="I31" s="147"/>
      <c r="J31" s="147"/>
      <c r="K31" s="146"/>
      <c r="L31" s="146"/>
      <c r="M31" s="146"/>
      <c r="N31" s="146"/>
      <c r="O31" s="146"/>
      <c r="P31" s="146"/>
    </row>
    <row r="32" spans="1:16" ht="39" customHeight="1" thickBot="1" x14ac:dyDescent="0.3">
      <c r="A32" s="138">
        <v>11</v>
      </c>
      <c r="B32" s="70" t="s">
        <v>64</v>
      </c>
      <c r="C32" s="78">
        <v>2</v>
      </c>
      <c r="D32" s="81" t="s">
        <v>90</v>
      </c>
      <c r="E32" s="78" t="s">
        <v>104</v>
      </c>
      <c r="F32" s="81" t="s">
        <v>90</v>
      </c>
      <c r="G32" s="78" t="s">
        <v>77</v>
      </c>
      <c r="H32" s="74">
        <v>830</v>
      </c>
      <c r="I32" s="147"/>
      <c r="J32" s="147"/>
      <c r="K32" s="146"/>
      <c r="L32" s="146"/>
      <c r="M32" s="146"/>
      <c r="N32" s="146"/>
      <c r="O32" s="146"/>
      <c r="P32" s="146"/>
    </row>
    <row r="33" spans="1:16" ht="39" customHeight="1" thickBot="1" x14ac:dyDescent="0.3">
      <c r="A33" s="138">
        <v>12</v>
      </c>
      <c r="B33" s="70" t="s">
        <v>65</v>
      </c>
      <c r="C33" s="78">
        <v>3</v>
      </c>
      <c r="D33" s="83" t="s">
        <v>91</v>
      </c>
      <c r="E33" s="78" t="s">
        <v>104</v>
      </c>
      <c r="F33" s="81" t="s">
        <v>90</v>
      </c>
      <c r="G33" s="78" t="s">
        <v>104</v>
      </c>
      <c r="H33" s="74">
        <v>14980</v>
      </c>
      <c r="I33" s="147"/>
      <c r="J33" s="147"/>
      <c r="K33" s="146"/>
      <c r="L33" s="33">
        <v>801720</v>
      </c>
      <c r="M33" s="146"/>
      <c r="N33" s="146"/>
      <c r="O33" s="146"/>
      <c r="P33" s="33">
        <v>269100</v>
      </c>
    </row>
    <row r="34" spans="1:16" ht="39" customHeight="1" thickBot="1" x14ac:dyDescent="0.3">
      <c r="A34" s="138">
        <v>13</v>
      </c>
      <c r="B34" s="70" t="s">
        <v>66</v>
      </c>
      <c r="C34" s="78"/>
      <c r="D34" s="79" t="s">
        <v>89</v>
      </c>
      <c r="E34" s="78" t="s">
        <v>77</v>
      </c>
      <c r="F34" s="137" t="s">
        <v>93</v>
      </c>
      <c r="G34" s="151" t="s">
        <v>104</v>
      </c>
      <c r="H34" s="74">
        <v>13370</v>
      </c>
      <c r="I34" s="147"/>
      <c r="J34" s="147"/>
      <c r="K34" s="33">
        <v>405740</v>
      </c>
      <c r="L34" s="146"/>
      <c r="M34" s="33">
        <v>82390</v>
      </c>
      <c r="N34" s="146"/>
      <c r="O34" s="146"/>
      <c r="P34" s="146"/>
    </row>
    <row r="35" spans="1:16" ht="39" customHeight="1" thickBot="1" x14ac:dyDescent="0.3">
      <c r="A35" s="138">
        <v>14</v>
      </c>
      <c r="B35" s="70" t="s">
        <v>115</v>
      </c>
      <c r="C35" s="78">
        <v>3</v>
      </c>
      <c r="D35" s="79" t="s">
        <v>89</v>
      </c>
      <c r="E35" s="78" t="s">
        <v>104</v>
      </c>
      <c r="F35" s="81" t="s">
        <v>90</v>
      </c>
      <c r="G35" s="78" t="s">
        <v>104</v>
      </c>
      <c r="H35" s="74">
        <v>26750</v>
      </c>
      <c r="I35" s="147"/>
      <c r="J35" s="147"/>
      <c r="K35" s="146"/>
      <c r="L35" s="146"/>
      <c r="M35" s="33">
        <v>109140</v>
      </c>
      <c r="N35" s="146"/>
      <c r="O35" s="146"/>
      <c r="P35" s="33">
        <v>295850</v>
      </c>
    </row>
    <row r="36" spans="1:16" ht="39" customHeight="1" thickBot="1" x14ac:dyDescent="0.3">
      <c r="A36" s="138">
        <v>15</v>
      </c>
      <c r="B36" s="70" t="s">
        <v>67</v>
      </c>
      <c r="C36" s="78">
        <v>1</v>
      </c>
      <c r="D36" s="83" t="s">
        <v>91</v>
      </c>
      <c r="E36" s="78" t="s">
        <v>104</v>
      </c>
      <c r="F36" s="83" t="s">
        <v>91</v>
      </c>
      <c r="G36" s="78" t="s">
        <v>77</v>
      </c>
      <c r="H36" s="74">
        <v>64200</v>
      </c>
      <c r="I36" s="147"/>
      <c r="J36" s="147"/>
      <c r="K36" s="146"/>
      <c r="L36" s="146"/>
      <c r="M36" s="146"/>
      <c r="N36" s="146"/>
      <c r="O36" s="146"/>
      <c r="P36" s="146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tabSelected="1" workbookViewId="0">
      <selection activeCell="C6" sqref="C6"/>
    </sheetView>
  </sheetViews>
  <sheetFormatPr defaultRowHeight="15" x14ac:dyDescent="0.25"/>
  <sheetData>
    <row r="4" spans="2:4" x14ac:dyDescent="0.25">
      <c r="C4" s="72">
        <v>103</v>
      </c>
      <c r="D4" s="72"/>
    </row>
    <row r="5" spans="2:4" x14ac:dyDescent="0.25">
      <c r="B5" t="s">
        <v>118</v>
      </c>
      <c r="C5">
        <v>199020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</vt:lpstr>
      <vt:lpstr>Пасив</vt:lpstr>
      <vt:lpstr>укрп баланс</vt:lpstr>
      <vt:lpstr>баланс 2 (6)</vt:lpstr>
      <vt:lpstr>Лист6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2019-06-07T13:09:42Z</dcterms:modified>
</cp:coreProperties>
</file>