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28" i="1" l="1"/>
  <c r="A29" i="1"/>
  <c r="A30" i="1"/>
  <c r="A31" i="1"/>
  <c r="B33" i="1" s="1"/>
  <c r="A32" i="1" s="1"/>
  <c r="A27" i="1"/>
  <c r="B8" i="1"/>
  <c r="A10" i="1" s="1"/>
  <c r="C7" i="1"/>
  <c r="D3" i="1"/>
  <c r="E3" i="1" s="1"/>
  <c r="D4" i="1"/>
  <c r="E4" i="1" s="1"/>
  <c r="D5" i="1"/>
  <c r="F5" i="1" s="1"/>
  <c r="D6" i="1"/>
  <c r="F6" i="1" s="1"/>
  <c r="D2" i="1"/>
  <c r="B14" i="1" l="1"/>
  <c r="E6" i="1"/>
  <c r="E5" i="1"/>
  <c r="F4" i="1"/>
  <c r="A12" i="1"/>
  <c r="D7" i="1"/>
  <c r="F2" i="1"/>
  <c r="F3" i="1"/>
  <c r="E2" i="1"/>
  <c r="F7" i="1" l="1"/>
  <c r="E7" i="1"/>
  <c r="B15" i="1" s="1"/>
  <c r="I18" i="1" l="1"/>
  <c r="G5" i="1"/>
  <c r="G6" i="1"/>
  <c r="G4" i="1"/>
  <c r="G3" i="1"/>
  <c r="B16" i="1"/>
  <c r="G2" i="1"/>
  <c r="D27" i="1" s="1"/>
  <c r="H4" i="1" l="1"/>
  <c r="D29" i="1"/>
  <c r="H5" i="1"/>
  <c r="D30" i="1"/>
  <c r="H3" i="1"/>
  <c r="D28" i="1"/>
  <c r="H6" i="1"/>
  <c r="D31" i="1"/>
  <c r="E33" i="1" s="1"/>
  <c r="G7" i="1"/>
  <c r="H2" i="1"/>
  <c r="H7" i="1" s="1"/>
  <c r="B23" i="1" s="1"/>
  <c r="G21" i="1" s="1"/>
  <c r="D36" i="1" s="1"/>
  <c r="D32" i="1" l="1"/>
  <c r="B36" i="1"/>
</calcChain>
</file>

<file path=xl/sharedStrings.xml><?xml version="1.0" encoding="utf-8"?>
<sst xmlns="http://schemas.openxmlformats.org/spreadsheetml/2006/main" count="38" uniqueCount="24">
  <si>
    <t>Годы исследований</t>
  </si>
  <si>
    <t>№
периода,
ti</t>
  </si>
  <si>
    <t>Объем про-даж,
уі, тыс. руб.</t>
  </si>
  <si>
    <t>1)   при нечетном количестве периодов (лет, месяцев)</t>
  </si>
  <si>
    <t>2) при парном количестве периодов:</t>
  </si>
  <si>
    <t>Всего</t>
  </si>
  <si>
    <t>а =</t>
  </si>
  <si>
    <t>b=</t>
  </si>
  <si>
    <t xml:space="preserve">Таким образом, спрос на товар постоянно сокращался в среднем на </t>
  </si>
  <si>
    <t> тыс. ед.</t>
  </si>
  <si>
    <t>Определено, что имели место колебания спроса в сторону как замедления</t>
  </si>
  <si>
    <t xml:space="preserve">, так и ускорения падения (они составляли в среднем </t>
  </si>
  <si>
    <t xml:space="preserve"> % от линии тренда):</t>
  </si>
  <si>
    <t>Периодов=</t>
  </si>
  <si>
    <t>Теоретические (сглаженные) значения объемов продаж по годам составляют:</t>
  </si>
  <si>
    <t>г.</t>
  </si>
  <si>
    <t>=</t>
  </si>
  <si>
    <t>тыс. руб.</t>
  </si>
  <si>
    <t>Прогноз на</t>
  </si>
  <si>
    <t>Итак, на 2019 год прогнозное значение объема продаж составит:</t>
  </si>
  <si>
    <t xml:space="preserve"> –</t>
  </si>
  <si>
    <t xml:space="preserve"> , тыс. руб.</t>
  </si>
  <si>
    <t>±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</si>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</sst>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  <charset val="204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169" fontId="0" fillId="0" borderId="0" xfId="0" applyNumberFormat="1"/>
    <xf numFmtId="0" fontId="4" fillId="0" borderId="0" xfId="0" applyFont="1"/>
    <xf numFmtId="0" fontId="5" fillId="0" borderId="0" xfId="0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Лист1!$A$33</c:f>
              <c:strCache>
                <c:ptCount val="1"/>
                <c:pt idx="0">
                  <c:v>Прогноз на</c:v>
                </c:pt>
              </c:strCache>
            </c:strRef>
          </c:tx>
          <c:marker>
            <c:symbol val="none"/>
          </c:marker>
          <c:cat>
            <c:numRef>
              <c:f>Лист1!$A$27:$A$32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(Лист1!$D$27:$D$31,Лист1!$E$33)</c:f>
              <c:numCache>
                <c:formatCode>General</c:formatCode>
                <c:ptCount val="6"/>
                <c:pt idx="0">
                  <c:v>534</c:v>
                </c:pt>
                <c:pt idx="1">
                  <c:v>423</c:v>
                </c:pt>
                <c:pt idx="2">
                  <c:v>312</c:v>
                </c:pt>
                <c:pt idx="3">
                  <c:v>201</c:v>
                </c:pt>
                <c:pt idx="4">
                  <c:v>90</c:v>
                </c:pt>
                <c:pt idx="5">
                  <c:v>-21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Объем про-даж,
уі, тыс. руб.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Лист1!$A$27:$A$32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510</c:v>
                </c:pt>
                <c:pt idx="1">
                  <c:v>480</c:v>
                </c:pt>
                <c:pt idx="2">
                  <c:v>270</c:v>
                </c:pt>
                <c:pt idx="3">
                  <c:v>210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57952"/>
        <c:axId val="121496704"/>
      </c:lineChart>
      <c:catAx>
        <c:axId val="897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96704"/>
        <c:crosses val="autoZero"/>
        <c:auto val="1"/>
        <c:lblAlgn val="ctr"/>
        <c:lblOffset val="100"/>
        <c:noMultiLvlLbl val="0"/>
      </c:catAx>
      <c:valAx>
        <c:axId val="1214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5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152400</xdr:colOff>
          <xdr:row>0</xdr:row>
          <xdr:rowOff>251460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198120</xdr:colOff>
          <xdr:row>0</xdr:row>
          <xdr:rowOff>236220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342900</xdr:colOff>
          <xdr:row>0</xdr:row>
          <xdr:rowOff>213360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167640</xdr:colOff>
          <xdr:row>0</xdr:row>
          <xdr:rowOff>228600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541020</xdr:colOff>
          <xdr:row>0</xdr:row>
          <xdr:rowOff>236220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167640</xdr:colOff>
          <xdr:row>15</xdr:row>
          <xdr:rowOff>228600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99060</xdr:colOff>
      <xdr:row>21</xdr:row>
      <xdr:rowOff>133350</xdr:rowOff>
    </xdr:from>
    <xdr:ext cx="533400" cy="2752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9060" y="4522470"/>
              <a:ext cx="533400" cy="275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𝑦</m:t>
                      </m:r>
                    </m:sub>
                  </m:sSub>
                </m:oMath>
              </a14:m>
              <a:r>
                <a:rPr lang="en-US" sz="1100"/>
                <a:t>=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9060" y="4522470"/>
              <a:ext cx="533400" cy="275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𝑦</a:t>
              </a:r>
              <a:r>
                <a:rPr lang="en-US" sz="1100"/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411480</xdr:colOff>
      <xdr:row>24</xdr:row>
      <xdr:rowOff>171450</xdr:rowOff>
    </xdr:from>
    <xdr:to>
      <xdr:col>16</xdr:col>
      <xdr:colOff>106680</xdr:colOff>
      <xdr:row>39</xdr:row>
      <xdr:rowOff>80010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abSelected="1" topLeftCell="A15" workbookViewId="0">
      <selection activeCell="A41" sqref="A41"/>
    </sheetView>
  </sheetViews>
  <sheetFormatPr defaultRowHeight="14.4" x14ac:dyDescent="0.3"/>
  <cols>
    <col min="1" max="1" width="15.6640625" bestFit="1" customWidth="1"/>
    <col min="3" max="3" width="10.88671875" customWidth="1"/>
    <col min="4" max="4" width="13.33203125" customWidth="1"/>
    <col min="7" max="7" width="5" bestFit="1" customWidth="1"/>
  </cols>
  <sheetData>
    <row r="1" spans="1:9" ht="43.2" x14ac:dyDescent="0.3">
      <c r="A1" s="7" t="s">
        <v>0</v>
      </c>
      <c r="B1" s="8" t="s">
        <v>1</v>
      </c>
      <c r="C1" s="8" t="s">
        <v>2</v>
      </c>
      <c r="D1" s="9"/>
      <c r="E1" s="9"/>
      <c r="F1" s="9"/>
      <c r="G1" s="9"/>
      <c r="H1" s="9"/>
      <c r="I1" s="2"/>
    </row>
    <row r="2" spans="1:9" x14ac:dyDescent="0.3">
      <c r="A2" s="10">
        <v>2014</v>
      </c>
      <c r="B2" s="10">
        <v>1</v>
      </c>
      <c r="C2" s="10">
        <v>510</v>
      </c>
      <c r="D2" s="10">
        <f>B2-(COUNT($B$2:$B$6)+1)/2</f>
        <v>-2</v>
      </c>
      <c r="E2" s="10">
        <f>POWER(D2,2)</f>
        <v>4</v>
      </c>
      <c r="F2" s="10">
        <f>C2*D2</f>
        <v>-1020</v>
      </c>
      <c r="G2" s="10">
        <f>$B$14+$B$15*D2</f>
        <v>534</v>
      </c>
      <c r="H2" s="10">
        <f>POWER(C2-G2,2)</f>
        <v>576</v>
      </c>
    </row>
    <row r="3" spans="1:9" x14ac:dyDescent="0.3">
      <c r="A3" s="10">
        <v>2015</v>
      </c>
      <c r="B3" s="10">
        <v>2</v>
      </c>
      <c r="C3" s="10">
        <v>480</v>
      </c>
      <c r="D3" s="10">
        <f t="shared" ref="D3:D6" si="0">B3-(COUNT($B$2:$B$6)+1)/2</f>
        <v>-1</v>
      </c>
      <c r="E3" s="10">
        <f t="shared" ref="E3:E6" si="1">POWER(D3,2)</f>
        <v>1</v>
      </c>
      <c r="F3" s="10">
        <f t="shared" ref="F3:F6" si="2">C3*D3</f>
        <v>-480</v>
      </c>
      <c r="G3" s="10">
        <f t="shared" ref="G3:G6" si="3">$B$14+$B$15*D3</f>
        <v>423</v>
      </c>
      <c r="H3" s="10">
        <f t="shared" ref="H3:H6" si="4">POWER(C3-G3,2)</f>
        <v>3249</v>
      </c>
    </row>
    <row r="4" spans="1:9" x14ac:dyDescent="0.3">
      <c r="A4" s="10">
        <v>2016</v>
      </c>
      <c r="B4" s="10">
        <v>3</v>
      </c>
      <c r="C4" s="10">
        <v>270</v>
      </c>
      <c r="D4" s="10">
        <f t="shared" si="0"/>
        <v>0</v>
      </c>
      <c r="E4" s="10">
        <f t="shared" si="1"/>
        <v>0</v>
      </c>
      <c r="F4" s="10">
        <f t="shared" si="2"/>
        <v>0</v>
      </c>
      <c r="G4" s="10">
        <f t="shared" si="3"/>
        <v>312</v>
      </c>
      <c r="H4" s="10">
        <f t="shared" si="4"/>
        <v>1764</v>
      </c>
    </row>
    <row r="5" spans="1:9" x14ac:dyDescent="0.3">
      <c r="A5" s="10">
        <v>2017</v>
      </c>
      <c r="B5" s="10">
        <v>4</v>
      </c>
      <c r="C5" s="10">
        <v>210</v>
      </c>
      <c r="D5" s="10">
        <f t="shared" si="0"/>
        <v>1</v>
      </c>
      <c r="E5" s="10">
        <f t="shared" si="1"/>
        <v>1</v>
      </c>
      <c r="F5" s="10">
        <f t="shared" si="2"/>
        <v>210</v>
      </c>
      <c r="G5" s="10">
        <f t="shared" si="3"/>
        <v>201</v>
      </c>
      <c r="H5" s="10">
        <f t="shared" si="4"/>
        <v>81</v>
      </c>
    </row>
    <row r="6" spans="1:9" x14ac:dyDescent="0.3">
      <c r="A6" s="10">
        <v>2018</v>
      </c>
      <c r="B6" s="10">
        <v>5</v>
      </c>
      <c r="C6" s="10">
        <v>90</v>
      </c>
      <c r="D6" s="10">
        <f t="shared" si="0"/>
        <v>2</v>
      </c>
      <c r="E6" s="10">
        <f t="shared" si="1"/>
        <v>4</v>
      </c>
      <c r="F6" s="10">
        <f t="shared" si="2"/>
        <v>180</v>
      </c>
      <c r="G6" s="10">
        <f t="shared" si="3"/>
        <v>90</v>
      </c>
      <c r="H6" s="10">
        <f t="shared" si="4"/>
        <v>0</v>
      </c>
    </row>
    <row r="7" spans="1:9" x14ac:dyDescent="0.3">
      <c r="A7" s="11" t="s">
        <v>5</v>
      </c>
      <c r="B7" s="11"/>
      <c r="C7" s="10">
        <f>SUM(C2:C6)</f>
        <v>1560</v>
      </c>
      <c r="D7" s="10">
        <f t="shared" ref="D7:E7" si="5">SUM(D2:D6)</f>
        <v>0</v>
      </c>
      <c r="E7" s="10">
        <f t="shared" si="5"/>
        <v>10</v>
      </c>
      <c r="F7" s="10">
        <f>SUM(F2:F6)</f>
        <v>-1110</v>
      </c>
      <c r="G7" s="10">
        <f t="shared" ref="G7" si="6">SUM(G2:G6)</f>
        <v>1560</v>
      </c>
      <c r="H7" s="10">
        <f t="shared" ref="H7" si="7">SUM(H2:H6)</f>
        <v>5670</v>
      </c>
    </row>
    <row r="8" spans="1:9" x14ac:dyDescent="0.3">
      <c r="A8" t="s">
        <v>13</v>
      </c>
      <c r="B8">
        <f>COUNT(B2:B6)</f>
        <v>5</v>
      </c>
    </row>
    <row r="9" spans="1:9" x14ac:dyDescent="0.3">
      <c r="A9" t="s">
        <v>3</v>
      </c>
    </row>
    <row r="10" spans="1:9" x14ac:dyDescent="0.3">
      <c r="A10">
        <f>B2-(B8+1)/2</f>
        <v>-2</v>
      </c>
    </row>
    <row r="11" spans="1:9" x14ac:dyDescent="0.3">
      <c r="A11" t="s">
        <v>4</v>
      </c>
    </row>
    <row r="12" spans="1:9" x14ac:dyDescent="0.3">
      <c r="A12">
        <f>2*B2-(B8+1)</f>
        <v>-4</v>
      </c>
    </row>
    <row r="14" spans="1:9" x14ac:dyDescent="0.3">
      <c r="A14" t="s">
        <v>6</v>
      </c>
      <c r="B14" s="6">
        <f>C7/B8</f>
        <v>312</v>
      </c>
    </row>
    <row r="15" spans="1:9" ht="15" thickBot="1" x14ac:dyDescent="0.35">
      <c r="A15" t="s">
        <v>7</v>
      </c>
      <c r="B15" s="6">
        <f>SUM(C2*D2,C3*D3,C4*D4,C5*D5,C6*D6)/E7</f>
        <v>-111</v>
      </c>
    </row>
    <row r="16" spans="1:9" ht="17.399999999999999" thickBot="1" x14ac:dyDescent="0.35">
      <c r="A16" s="1"/>
      <c r="B16" s="6">
        <f>$B$14+$B$15*D2</f>
        <v>534</v>
      </c>
    </row>
    <row r="18" spans="1:10" ht="18" x14ac:dyDescent="0.35">
      <c r="A18" s="3" t="s">
        <v>8</v>
      </c>
      <c r="B18" s="4"/>
      <c r="C18" s="4"/>
      <c r="D18" s="4"/>
      <c r="E18" s="4"/>
      <c r="F18" s="4"/>
      <c r="G18" s="4"/>
      <c r="H18" s="4"/>
      <c r="I18" s="5">
        <f>ABS(B15)</f>
        <v>111</v>
      </c>
      <c r="J18" s="4" t="s">
        <v>9</v>
      </c>
    </row>
    <row r="20" spans="1:10" ht="18" x14ac:dyDescent="0.35">
      <c r="A20" s="3" t="s">
        <v>10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18" x14ac:dyDescent="0.35">
      <c r="A21" s="4" t="s">
        <v>11</v>
      </c>
      <c r="B21" s="4"/>
      <c r="C21" s="4"/>
      <c r="D21" s="4"/>
      <c r="E21" s="4"/>
      <c r="F21" s="4"/>
      <c r="G21" s="5">
        <f>B23*100</f>
        <v>10.793242461847907</v>
      </c>
      <c r="H21" s="4" t="s">
        <v>12</v>
      </c>
      <c r="I21" s="4"/>
      <c r="J21" s="4"/>
    </row>
    <row r="23" spans="1:10" x14ac:dyDescent="0.3">
      <c r="B23" s="12">
        <f>SQRT(H7/5)/(C7/5)</f>
        <v>0.10793242461847907</v>
      </c>
    </row>
    <row r="25" spans="1:10" x14ac:dyDescent="0.3">
      <c r="A25" t="s">
        <v>14</v>
      </c>
    </row>
    <row r="27" spans="1:10" x14ac:dyDescent="0.3">
      <c r="A27">
        <f>A2</f>
        <v>2014</v>
      </c>
      <c r="B27" t="s">
        <v>15</v>
      </c>
      <c r="C27" t="s">
        <v>16</v>
      </c>
      <c r="D27">
        <f>G2</f>
        <v>534</v>
      </c>
      <c r="E27" t="s">
        <v>17</v>
      </c>
    </row>
    <row r="28" spans="1:10" x14ac:dyDescent="0.3">
      <c r="A28">
        <f t="shared" ref="A28:A31" si="8">A3</f>
        <v>2015</v>
      </c>
      <c r="B28" t="s">
        <v>15</v>
      </c>
      <c r="C28" t="s">
        <v>16</v>
      </c>
      <c r="D28">
        <f t="shared" ref="D28:D31" si="9">G3</f>
        <v>423</v>
      </c>
      <c r="E28" t="s">
        <v>17</v>
      </c>
    </row>
    <row r="29" spans="1:10" x14ac:dyDescent="0.3">
      <c r="A29">
        <f t="shared" si="8"/>
        <v>2016</v>
      </c>
      <c r="B29" t="s">
        <v>15</v>
      </c>
      <c r="C29" t="s">
        <v>16</v>
      </c>
      <c r="D29">
        <f t="shared" si="9"/>
        <v>312</v>
      </c>
      <c r="E29" t="s">
        <v>17</v>
      </c>
    </row>
    <row r="30" spans="1:10" x14ac:dyDescent="0.3">
      <c r="A30">
        <f t="shared" si="8"/>
        <v>2017</v>
      </c>
      <c r="B30" t="s">
        <v>15</v>
      </c>
      <c r="C30" t="s">
        <v>16</v>
      </c>
      <c r="D30">
        <f t="shared" si="9"/>
        <v>201</v>
      </c>
      <c r="E30" t="s">
        <v>17</v>
      </c>
    </row>
    <row r="31" spans="1:10" x14ac:dyDescent="0.3">
      <c r="A31">
        <f t="shared" si="8"/>
        <v>2018</v>
      </c>
      <c r="B31" t="s">
        <v>15</v>
      </c>
      <c r="C31" t="s">
        <v>16</v>
      </c>
      <c r="D31">
        <f t="shared" si="9"/>
        <v>90</v>
      </c>
      <c r="E31" t="s">
        <v>17</v>
      </c>
    </row>
    <row r="32" spans="1:10" ht="18" x14ac:dyDescent="0.35">
      <c r="A32" s="4">
        <f>B33</f>
        <v>2019</v>
      </c>
      <c r="D32" s="5">
        <f>E33</f>
        <v>-21</v>
      </c>
    </row>
    <row r="33" spans="1:6" ht="18" x14ac:dyDescent="0.35">
      <c r="A33" s="13" t="s">
        <v>18</v>
      </c>
      <c r="B33" s="4">
        <f>A31+1</f>
        <v>2019</v>
      </c>
      <c r="C33" s="4" t="s">
        <v>15</v>
      </c>
      <c r="D33" s="4" t="s">
        <v>20</v>
      </c>
      <c r="E33" s="5">
        <f>D31-I18</f>
        <v>-21</v>
      </c>
      <c r="F33" s="4" t="s">
        <v>17</v>
      </c>
    </row>
    <row r="34" spans="1:6" ht="18" x14ac:dyDescent="0.35">
      <c r="A34" s="4" t="s">
        <v>19</v>
      </c>
      <c r="B34" s="4"/>
      <c r="C34" s="4"/>
      <c r="D34" s="4"/>
      <c r="E34" s="4"/>
      <c r="F34" s="4"/>
    </row>
    <row r="36" spans="1:6" x14ac:dyDescent="0.3">
      <c r="B36">
        <f>E33</f>
        <v>-21</v>
      </c>
      <c r="C36" s="14" t="s">
        <v>22</v>
      </c>
      <c r="D36" s="15">
        <f>G21</f>
        <v>10.793242461847907</v>
      </c>
      <c r="E36" t="s">
        <v>23</v>
      </c>
      <c r="F36" t="s">
        <v>21</v>
      </c>
    </row>
  </sheetData>
  <mergeCells count="1">
    <mergeCell ref="A7:B7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152400</xdr:colOff>
                <xdr:row>0</xdr:row>
                <xdr:rowOff>251460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198120</xdr:colOff>
                <xdr:row>0</xdr:row>
                <xdr:rowOff>236220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342900</xdr:colOff>
                <xdr:row>0</xdr:row>
                <xdr:rowOff>213360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6" r:id="rId10">
          <objectPr defaultSize="0" autoPict="0" r:id="rId11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167640</xdr:colOff>
                <xdr:row>0</xdr:row>
                <xdr:rowOff>228600</xdr:rowOff>
              </to>
            </anchor>
          </objectPr>
        </oleObject>
      </mc:Choice>
      <mc:Fallback>
        <oleObject progId="Equation.3" shapeId="1026" r:id="rId10"/>
      </mc:Fallback>
    </mc:AlternateContent>
    <mc:AlternateContent xmlns:mc="http://schemas.openxmlformats.org/markup-compatibility/2006">
      <mc:Choice Requires="x14">
        <oleObject progId="Equation.3" shapeId="1025" r:id="rId12">
          <objectPr defaultSize="0" autoPict="0" r:id="rId13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541020</xdr:colOff>
                <xdr:row>0</xdr:row>
                <xdr:rowOff>236220</xdr:rowOff>
              </to>
            </anchor>
          </objectPr>
        </oleObject>
      </mc:Choice>
      <mc:Fallback>
        <oleObject progId="Equation.3" shapeId="1025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1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167640</xdr:colOff>
                <xdr:row>16</xdr:row>
                <xdr:rowOff>0</xdr:rowOff>
              </to>
            </anchor>
          </objectPr>
        </oleObject>
      </mc:Choice>
      <mc:Fallback>
        <oleObject progId="Equation.3" shapeId="1030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2021-08-30T16:08:02Z</dcterms:modified>
</cp:coreProperties>
</file>