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4" r:id="rId1"/>
    <sheet name="задача 1" sheetId="1" r:id="rId2"/>
  </sheets>
  <calcPr calcId="144525"/>
</workbook>
</file>

<file path=xl/calcChain.xml><?xml version="1.0" encoding="utf-8"?>
<calcChain xmlns="http://schemas.openxmlformats.org/spreadsheetml/2006/main">
  <c r="E160" i="1" l="1"/>
  <c r="D160" i="1"/>
  <c r="D159" i="1"/>
  <c r="F159" i="1"/>
  <c r="G148" i="1" l="1"/>
  <c r="E148" i="1"/>
  <c r="E147" i="1"/>
  <c r="J143" i="1"/>
  <c r="F141" i="1"/>
  <c r="G138" i="1"/>
  <c r="F137" i="1"/>
  <c r="E136" i="1"/>
  <c r="I128" i="1" l="1"/>
  <c r="F128" i="1"/>
  <c r="I121" i="1"/>
  <c r="I122" i="1"/>
  <c r="I123" i="1"/>
  <c r="I124" i="1"/>
  <c r="I125" i="1"/>
  <c r="I126" i="1"/>
  <c r="I120" i="1"/>
  <c r="H121" i="1"/>
  <c r="H122" i="1"/>
  <c r="H123" i="1"/>
  <c r="H124" i="1"/>
  <c r="H125" i="1"/>
  <c r="H126" i="1"/>
  <c r="H120" i="1"/>
  <c r="G126" i="1"/>
  <c r="G121" i="1"/>
  <c r="G122" i="1"/>
  <c r="G123" i="1"/>
  <c r="G124" i="1"/>
  <c r="G125" i="1"/>
  <c r="G120" i="1"/>
  <c r="H111" i="1"/>
  <c r="H107" i="1"/>
  <c r="J98" i="1" l="1"/>
  <c r="H97" i="1"/>
  <c r="J87" i="1"/>
  <c r="H86" i="1"/>
  <c r="J88" i="1"/>
  <c r="H88" i="1"/>
  <c r="H83" i="1"/>
  <c r="H82" i="1"/>
  <c r="H81" i="1"/>
  <c r="H80" i="1"/>
  <c r="H79" i="1"/>
  <c r="E80" i="1"/>
  <c r="E79" i="1"/>
  <c r="E78" i="1"/>
  <c r="E77" i="1"/>
  <c r="B69" i="1"/>
  <c r="B71" i="1"/>
  <c r="B67" i="1"/>
  <c r="B66" i="1"/>
  <c r="B65" i="1"/>
  <c r="B64" i="1"/>
  <c r="I70" i="1"/>
  <c r="F70" i="1"/>
  <c r="F65" i="1"/>
  <c r="F64" i="1"/>
  <c r="F58" i="1" l="1"/>
  <c r="F55" i="1"/>
  <c r="G47" i="1"/>
  <c r="G49" i="1"/>
  <c r="G41" i="1"/>
  <c r="F36" i="1"/>
  <c r="I27" i="1" l="1"/>
  <c r="G27" i="1"/>
  <c r="K22" i="1"/>
  <c r="J22" i="1"/>
  <c r="D15" i="1"/>
  <c r="D14" i="1"/>
  <c r="J18" i="1"/>
  <c r="K15" i="1"/>
  <c r="K16" i="1"/>
  <c r="K17" i="1"/>
  <c r="K18" i="1"/>
  <c r="K19" i="1"/>
  <c r="K20" i="1"/>
  <c r="K14" i="1"/>
  <c r="J15" i="1"/>
  <c r="J16" i="1"/>
  <c r="J17" i="1"/>
  <c r="J19" i="1"/>
  <c r="J20" i="1"/>
  <c r="J14" i="1"/>
  <c r="I15" i="1"/>
  <c r="I16" i="1"/>
  <c r="I17" i="1"/>
  <c r="I18" i="1"/>
  <c r="I19" i="1"/>
  <c r="I20" i="1"/>
  <c r="I14" i="1"/>
  <c r="G20" i="1"/>
  <c r="F20" i="1"/>
  <c r="F18" i="1"/>
  <c r="G19" i="4"/>
  <c r="G19" i="1"/>
  <c r="F19" i="1"/>
  <c r="G18" i="1"/>
  <c r="G17" i="1"/>
  <c r="F17" i="1"/>
  <c r="G16" i="1"/>
  <c r="F16" i="1"/>
  <c r="G15" i="1"/>
  <c r="F15" i="1"/>
  <c r="G14" i="1"/>
  <c r="F14" i="1"/>
  <c r="H20" i="4"/>
  <c r="J20" i="4" s="1"/>
  <c r="K20" i="4" s="1"/>
  <c r="H19" i="4"/>
  <c r="L19" i="4" s="1"/>
  <c r="H18" i="4"/>
  <c r="J18" i="4" s="1"/>
  <c r="H17" i="4"/>
  <c r="L17" i="4" s="1"/>
  <c r="H16" i="4"/>
  <c r="J16" i="4" s="1"/>
  <c r="K16" i="4" s="1"/>
  <c r="H15" i="4"/>
  <c r="L15" i="4" s="1"/>
  <c r="G20" i="4"/>
  <c r="G18" i="4"/>
  <c r="G17" i="4"/>
  <c r="G16" i="4"/>
  <c r="G15" i="4"/>
  <c r="L20" i="4"/>
  <c r="J17" i="4"/>
  <c r="K17" i="4" s="1"/>
  <c r="G22" i="1" l="1"/>
  <c r="J19" i="4"/>
  <c r="K19" i="4" s="1"/>
  <c r="L18" i="4"/>
  <c r="H22" i="4"/>
  <c r="L16" i="4"/>
  <c r="L22" i="4" s="1"/>
  <c r="J15" i="4"/>
  <c r="K15" i="4" s="1"/>
  <c r="K18" i="4"/>
  <c r="E15" i="4"/>
  <c r="I22" i="1" l="1"/>
  <c r="L22" i="1" s="1"/>
  <c r="E16" i="4"/>
  <c r="J23" i="4" s="1"/>
  <c r="K22" i="4"/>
  <c r="M22" i="4" l="1"/>
</calcChain>
</file>

<file path=xl/sharedStrings.xml><?xml version="1.0" encoding="utf-8"?>
<sst xmlns="http://schemas.openxmlformats.org/spreadsheetml/2006/main" count="19" uniqueCount="10">
  <si>
    <t>Xi</t>
  </si>
  <si>
    <t>Ni</t>
  </si>
  <si>
    <t>Ui</t>
  </si>
  <si>
    <t>Ni * Ui</t>
  </si>
  <si>
    <t>n =</t>
  </si>
  <si>
    <t>ni</t>
  </si>
  <si>
    <t>ni'</t>
  </si>
  <si>
    <t>ni-ni'</t>
  </si>
  <si>
    <t>(ni-ni')^2</t>
  </si>
  <si>
    <t>(ni-ni')^2 / ni'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</si>
</sst>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11819</xdr:colOff>
      <xdr:row>12</xdr:row>
      <xdr:rowOff>151218</xdr:rowOff>
    </xdr:from>
    <xdr:ext cx="625623" cy="273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876896" y="2437218"/>
              <a:ext cx="625623" cy="273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876896" y="2437218"/>
              <a:ext cx="625623" cy="273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  <a:ea typeface="Cambria Math"/>
                </a:rPr>
                <a:t>𝑛_𝑖</a:t>
              </a:r>
              <a:r>
                <a:rPr lang="en-US" sz="1100" i="0">
                  <a:latin typeface="Cambria Math"/>
                  <a:ea typeface="Cambria Math"/>
                </a:rPr>
                <a:t>∙</a:t>
              </a:r>
              <a:r>
                <a:rPr lang="en-US" sz="1100" b="0" i="0">
                  <a:latin typeface="Cambria Math"/>
                  <a:ea typeface="Cambria Math"/>
                </a:rPr>
                <a:t>𝑢_𝑖^2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10354</xdr:colOff>
      <xdr:row>12</xdr:row>
      <xdr:rowOff>142426</xdr:rowOff>
    </xdr:from>
    <xdr:ext cx="978780" cy="2838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483566" y="2428426"/>
              <a:ext cx="978780" cy="283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+1)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483566" y="2428426"/>
              <a:ext cx="978780" cy="283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  <a:ea typeface="Cambria Math"/>
                </a:rPr>
                <a:t>𝑛_𝑖</a:t>
              </a:r>
              <a:r>
                <a:rPr lang="en-US" sz="1100" i="0">
                  <a:latin typeface="Cambria Math"/>
                  <a:ea typeface="Cambria Math"/>
                </a:rPr>
                <a:t>∙</a:t>
              </a:r>
              <a:r>
                <a:rPr lang="en-US" sz="1100" b="0" i="0">
                  <a:latin typeface="Cambria Math"/>
                  <a:ea typeface="Cambria Math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(𝑢_𝑖+1)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〗^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11819</xdr:colOff>
      <xdr:row>11</xdr:row>
      <xdr:rowOff>151218</xdr:rowOff>
    </xdr:from>
    <xdr:ext cx="625623" cy="273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374519" y="2437218"/>
              <a:ext cx="625623" cy="273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bSup>
                      <m:sSubSup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74519" y="2437218"/>
              <a:ext cx="625623" cy="273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  <a:ea typeface="Cambria Math"/>
                </a:rPr>
                <a:t>𝑛_𝑖</a:t>
              </a:r>
              <a:r>
                <a:rPr lang="en-US" sz="1100" i="0">
                  <a:latin typeface="Cambria Math"/>
                  <a:ea typeface="Cambria Math"/>
                </a:rPr>
                <a:t>∙</a:t>
              </a:r>
              <a:r>
                <a:rPr lang="en-US" sz="1100" b="0" i="0">
                  <a:latin typeface="Cambria Math"/>
                  <a:ea typeface="Cambria Math"/>
                </a:rPr>
                <a:t>𝑢_𝑖^2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10354</xdr:colOff>
      <xdr:row>11</xdr:row>
      <xdr:rowOff>142426</xdr:rowOff>
    </xdr:from>
    <xdr:ext cx="978780" cy="2838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982654" y="2428426"/>
              <a:ext cx="978780" cy="283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+1)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982654" y="2428426"/>
              <a:ext cx="978780" cy="283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  <a:ea typeface="Cambria Math"/>
                </a:rPr>
                <a:t>𝑛_𝑖</a:t>
              </a:r>
              <a:r>
                <a:rPr lang="en-US" sz="1100" i="0">
                  <a:latin typeface="Cambria Math"/>
                  <a:ea typeface="Cambria Math"/>
                </a:rPr>
                <a:t>∙</a:t>
              </a:r>
              <a:r>
                <a:rPr lang="en-US" sz="1100" b="0" i="0">
                  <a:latin typeface="Cambria Math"/>
                  <a:ea typeface="Cambria Math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(𝑢_𝑖+1)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〗^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439616</xdr:colOff>
      <xdr:row>23</xdr:row>
      <xdr:rowOff>183173</xdr:rowOff>
    </xdr:from>
    <xdr:to>
      <xdr:col>6</xdr:col>
      <xdr:colOff>288680</xdr:colOff>
      <xdr:row>25</xdr:row>
      <xdr:rowOff>11723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154" y="4564673"/>
          <a:ext cx="106533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8</xdr:col>
      <xdr:colOff>400050</xdr:colOff>
      <xdr:row>25</xdr:row>
      <xdr:rowOff>123825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72000"/>
          <a:ext cx="10096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9</xdr:col>
      <xdr:colOff>561975</xdr:colOff>
      <xdr:row>34</xdr:row>
      <xdr:rowOff>28575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3000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</xdr:row>
      <xdr:rowOff>0</xdr:rowOff>
    </xdr:from>
    <xdr:to>
      <xdr:col>11</xdr:col>
      <xdr:colOff>476250</xdr:colOff>
      <xdr:row>39</xdr:row>
      <xdr:rowOff>28575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8500"/>
          <a:ext cx="41338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43</xdr:row>
      <xdr:rowOff>0</xdr:rowOff>
    </xdr:from>
    <xdr:to>
      <xdr:col>9</xdr:col>
      <xdr:colOff>76200</xdr:colOff>
      <xdr:row>44</xdr:row>
      <xdr:rowOff>171450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2514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</xdr:row>
      <xdr:rowOff>0</xdr:rowOff>
    </xdr:from>
    <xdr:to>
      <xdr:col>8</xdr:col>
      <xdr:colOff>200025</xdr:colOff>
      <xdr:row>47</xdr:row>
      <xdr:rowOff>152400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2028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51</xdr:row>
      <xdr:rowOff>0</xdr:rowOff>
    </xdr:from>
    <xdr:to>
      <xdr:col>6</xdr:col>
      <xdr:colOff>228600</xdr:colOff>
      <xdr:row>52</xdr:row>
      <xdr:rowOff>66675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15500"/>
          <a:ext cx="8382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74</xdr:row>
      <xdr:rowOff>0</xdr:rowOff>
    </xdr:from>
    <xdr:to>
      <xdr:col>9</xdr:col>
      <xdr:colOff>76200</xdr:colOff>
      <xdr:row>76</xdr:row>
      <xdr:rowOff>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09700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83</xdr:row>
      <xdr:rowOff>0</xdr:rowOff>
    </xdr:from>
    <xdr:to>
      <xdr:col>9</xdr:col>
      <xdr:colOff>352425</xdr:colOff>
      <xdr:row>84</xdr:row>
      <xdr:rowOff>114300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11500"/>
          <a:ext cx="1571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92</xdr:row>
      <xdr:rowOff>0</xdr:rowOff>
    </xdr:from>
    <xdr:to>
      <xdr:col>10</xdr:col>
      <xdr:colOff>314325</xdr:colOff>
      <xdr:row>94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526000"/>
          <a:ext cx="21431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</xdr:row>
      <xdr:rowOff>0</xdr:rowOff>
    </xdr:from>
    <xdr:to>
      <xdr:col>6</xdr:col>
      <xdr:colOff>219075</xdr:colOff>
      <xdr:row>108</xdr:row>
      <xdr:rowOff>66675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00"/>
          <a:ext cx="8286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131</xdr:row>
      <xdr:rowOff>0</xdr:rowOff>
    </xdr:from>
    <xdr:to>
      <xdr:col>6</xdr:col>
      <xdr:colOff>457200</xdr:colOff>
      <xdr:row>133</xdr:row>
      <xdr:rowOff>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22175"/>
          <a:ext cx="1676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142</xdr:row>
      <xdr:rowOff>0</xdr:rowOff>
    </xdr:from>
    <xdr:to>
      <xdr:col>6</xdr:col>
      <xdr:colOff>342900</xdr:colOff>
      <xdr:row>142</xdr:row>
      <xdr:rowOff>152400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17675"/>
          <a:ext cx="156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150</xdr:row>
      <xdr:rowOff>0</xdr:rowOff>
    </xdr:from>
    <xdr:to>
      <xdr:col>5</xdr:col>
      <xdr:colOff>152400</xdr:colOff>
      <xdr:row>151</xdr:row>
      <xdr:rowOff>180975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641675"/>
          <a:ext cx="13716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154</xdr:row>
      <xdr:rowOff>0</xdr:rowOff>
    </xdr:from>
    <xdr:to>
      <xdr:col>6</xdr:col>
      <xdr:colOff>590550</xdr:colOff>
      <xdr:row>155</xdr:row>
      <xdr:rowOff>123825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403675"/>
          <a:ext cx="24193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23"/>
  <sheetViews>
    <sheetView topLeftCell="C1" zoomScale="130" zoomScaleNormal="130" workbookViewId="0">
      <selection activeCell="M22" sqref="M22"/>
    </sheetView>
  </sheetViews>
  <sheetFormatPr defaultRowHeight="15" x14ac:dyDescent="0.25"/>
  <cols>
    <col min="10" max="10" width="13.140625" customWidth="1"/>
    <col min="12" max="12" width="13.85546875" customWidth="1"/>
  </cols>
  <sheetData>
    <row r="10" spans="5:13" x14ac:dyDescent="0.25">
      <c r="G10" s="1" t="s">
        <v>0</v>
      </c>
      <c r="H10" s="1">
        <v>12</v>
      </c>
      <c r="I10" s="1">
        <v>14</v>
      </c>
      <c r="J10" s="1">
        <v>16</v>
      </c>
      <c r="K10" s="1">
        <v>18</v>
      </c>
      <c r="L10" s="1">
        <v>20</v>
      </c>
      <c r="M10" s="1">
        <v>22</v>
      </c>
    </row>
    <row r="11" spans="5:13" x14ac:dyDescent="0.25">
      <c r="G11" s="1" t="s">
        <v>1</v>
      </c>
      <c r="H11" s="1">
        <v>5</v>
      </c>
      <c r="I11" s="1">
        <v>15</v>
      </c>
      <c r="J11" s="1">
        <v>50</v>
      </c>
      <c r="K11" s="1">
        <v>16</v>
      </c>
      <c r="L11" s="1">
        <v>10</v>
      </c>
      <c r="M11" s="1">
        <v>4</v>
      </c>
    </row>
    <row r="13" spans="5:13" x14ac:dyDescent="0.25"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</row>
    <row r="14" spans="5:13" x14ac:dyDescent="0.25">
      <c r="G14" s="2" t="s">
        <v>0</v>
      </c>
      <c r="H14" s="2" t="s">
        <v>1</v>
      </c>
      <c r="I14" s="3" t="s">
        <v>2</v>
      </c>
      <c r="J14" s="4" t="s">
        <v>3</v>
      </c>
    </row>
    <row r="15" spans="5:13" x14ac:dyDescent="0.25">
      <c r="E15">
        <f>SUM(J15:J16)</f>
        <v>-25</v>
      </c>
      <c r="G15">
        <f>H10</f>
        <v>12</v>
      </c>
      <c r="H15">
        <f>H11</f>
        <v>5</v>
      </c>
      <c r="I15">
        <v>-2</v>
      </c>
      <c r="J15">
        <f>H15*I15</f>
        <v>-10</v>
      </c>
      <c r="K15">
        <f>I15*J15</f>
        <v>20</v>
      </c>
      <c r="L15">
        <f>H15*(I15+1)*(I15+1)</f>
        <v>5</v>
      </c>
    </row>
    <row r="16" spans="5:13" x14ac:dyDescent="0.25">
      <c r="E16">
        <f>SUM(J18:J20)</f>
        <v>48</v>
      </c>
      <c r="G16">
        <f>I10</f>
        <v>14</v>
      </c>
      <c r="H16">
        <f>I11</f>
        <v>15</v>
      </c>
      <c r="I16">
        <v>-1</v>
      </c>
      <c r="J16">
        <f>H16*I16</f>
        <v>-15</v>
      </c>
      <c r="K16">
        <f t="shared" ref="K16:K20" si="0">I16*J16</f>
        <v>15</v>
      </c>
      <c r="L16">
        <f t="shared" ref="L16:L20" si="1">H16*(I16+1)*(I16+1)</f>
        <v>0</v>
      </c>
    </row>
    <row r="17" spans="7:13" x14ac:dyDescent="0.25">
      <c r="G17" s="5">
        <f>J10</f>
        <v>16</v>
      </c>
      <c r="H17">
        <f>J11</f>
        <v>50</v>
      </c>
      <c r="I17">
        <v>0</v>
      </c>
      <c r="J17">
        <f>H17*I17</f>
        <v>0</v>
      </c>
      <c r="K17">
        <f t="shared" si="0"/>
        <v>0</v>
      </c>
      <c r="L17">
        <f t="shared" si="1"/>
        <v>50</v>
      </c>
    </row>
    <row r="18" spans="7:13" x14ac:dyDescent="0.25">
      <c r="G18">
        <f>K10</f>
        <v>18</v>
      </c>
      <c r="H18" s="6">
        <f>K11</f>
        <v>16</v>
      </c>
      <c r="I18">
        <v>1</v>
      </c>
      <c r="J18">
        <f>H18*I18</f>
        <v>16</v>
      </c>
      <c r="K18">
        <f t="shared" si="0"/>
        <v>16</v>
      </c>
      <c r="L18">
        <f t="shared" si="1"/>
        <v>64</v>
      </c>
    </row>
    <row r="19" spans="7:13" x14ac:dyDescent="0.25">
      <c r="G19">
        <f>L10</f>
        <v>20</v>
      </c>
      <c r="H19">
        <f>L11</f>
        <v>10</v>
      </c>
      <c r="I19">
        <v>2</v>
      </c>
      <c r="J19">
        <f>H19*I19</f>
        <v>20</v>
      </c>
      <c r="K19">
        <f t="shared" si="0"/>
        <v>40</v>
      </c>
      <c r="L19">
        <f t="shared" si="1"/>
        <v>90</v>
      </c>
    </row>
    <row r="20" spans="7:13" x14ac:dyDescent="0.25">
      <c r="G20">
        <f>M10</f>
        <v>22</v>
      </c>
      <c r="H20">
        <f>M11</f>
        <v>4</v>
      </c>
      <c r="I20">
        <v>3</v>
      </c>
      <c r="J20">
        <f>H20*I20</f>
        <v>12</v>
      </c>
      <c r="K20">
        <f t="shared" si="0"/>
        <v>36</v>
      </c>
      <c r="L20">
        <f t="shared" si="1"/>
        <v>64</v>
      </c>
    </row>
    <row r="22" spans="7:13" x14ac:dyDescent="0.25">
      <c r="G22" t="s">
        <v>4</v>
      </c>
      <c r="H22">
        <f>SUM(H15:H20)</f>
        <v>100</v>
      </c>
      <c r="K22">
        <f>SUM(K15:K20)</f>
        <v>127</v>
      </c>
      <c r="L22">
        <f>SUM(L15:L20)</f>
        <v>273</v>
      </c>
      <c r="M22">
        <f>K22+2*J23+100</f>
        <v>273</v>
      </c>
    </row>
    <row r="23" spans="7:13" x14ac:dyDescent="0.25">
      <c r="J23">
        <f>SUM(E15:E16)</f>
        <v>23</v>
      </c>
    </row>
  </sheetData>
  <pageMargins left="0.7" right="0.7" top="0.75" bottom="0.75" header="0.3" footer="0.3"/>
  <pageSetup paperSize="9" orientation="portrait" horizontalDpi="360" verticalDpi="36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9:M160"/>
  <sheetViews>
    <sheetView tabSelected="1" topLeftCell="A135" zoomScale="130" zoomScaleNormal="130" workbookViewId="0">
      <selection activeCell="E161" sqref="E161"/>
    </sheetView>
  </sheetViews>
  <sheetFormatPr defaultRowHeight="15" x14ac:dyDescent="0.25"/>
  <cols>
    <col min="9" max="9" width="12.85546875" bestFit="1" customWidth="1"/>
  </cols>
  <sheetData>
    <row r="9" spans="4:13" x14ac:dyDescent="0.25">
      <c r="F9" s="1" t="s">
        <v>0</v>
      </c>
      <c r="G9" s="1">
        <v>100</v>
      </c>
      <c r="H9" s="1">
        <v>110</v>
      </c>
      <c r="I9" s="1">
        <v>120</v>
      </c>
      <c r="J9" s="1">
        <v>130</v>
      </c>
      <c r="K9" s="1">
        <v>140</v>
      </c>
      <c r="L9" s="1">
        <v>150</v>
      </c>
      <c r="M9" s="7">
        <v>160</v>
      </c>
    </row>
    <row r="10" spans="4:13" x14ac:dyDescent="0.25">
      <c r="F10" s="1" t="s">
        <v>1</v>
      </c>
      <c r="G10" s="1">
        <v>4</v>
      </c>
      <c r="H10" s="1">
        <v>6</v>
      </c>
      <c r="I10" s="1">
        <v>10</v>
      </c>
      <c r="J10" s="1">
        <v>40</v>
      </c>
      <c r="K10" s="1">
        <v>20</v>
      </c>
      <c r="L10" s="1">
        <v>12</v>
      </c>
      <c r="M10" s="1">
        <v>8</v>
      </c>
    </row>
    <row r="12" spans="4:13" x14ac:dyDescent="0.25"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</row>
    <row r="13" spans="4:13" x14ac:dyDescent="0.25">
      <c r="F13" s="2" t="s">
        <v>0</v>
      </c>
      <c r="G13" s="2" t="s">
        <v>1</v>
      </c>
      <c r="H13" s="3" t="s">
        <v>2</v>
      </c>
      <c r="I13" s="4" t="s">
        <v>3</v>
      </c>
    </row>
    <row r="14" spans="4:13" x14ac:dyDescent="0.25">
      <c r="D14">
        <f>SUM(I14:I16)</f>
        <v>-34</v>
      </c>
      <c r="F14">
        <f>G9</f>
        <v>100</v>
      </c>
      <c r="G14">
        <f>G10</f>
        <v>4</v>
      </c>
      <c r="H14">
        <v>-3</v>
      </c>
      <c r="I14">
        <f>G14*H14</f>
        <v>-12</v>
      </c>
      <c r="J14">
        <f>H14*I14</f>
        <v>36</v>
      </c>
      <c r="K14">
        <f>G14*(H14+1)*(H14+1)</f>
        <v>16</v>
      </c>
    </row>
    <row r="15" spans="4:13" x14ac:dyDescent="0.25">
      <c r="D15">
        <f>SUM(I17:I20)</f>
        <v>68</v>
      </c>
      <c r="F15">
        <f>H9</f>
        <v>110</v>
      </c>
      <c r="G15">
        <f>H10</f>
        <v>6</v>
      </c>
      <c r="H15">
        <v>-2</v>
      </c>
      <c r="I15">
        <f t="shared" ref="I15:I20" si="0">G15*H15</f>
        <v>-12</v>
      </c>
      <c r="J15">
        <f t="shared" ref="J15:J20" si="1">H15*I15</f>
        <v>24</v>
      </c>
      <c r="K15">
        <f t="shared" ref="K15:K20" si="2">G15*(H15+1)*(H15+1)</f>
        <v>6</v>
      </c>
    </row>
    <row r="16" spans="4:13" x14ac:dyDescent="0.25">
      <c r="F16" s="8">
        <f>I9</f>
        <v>120</v>
      </c>
      <c r="G16">
        <f>I10</f>
        <v>10</v>
      </c>
      <c r="H16">
        <v>-1</v>
      </c>
      <c r="I16">
        <f t="shared" si="0"/>
        <v>-10</v>
      </c>
      <c r="J16">
        <f t="shared" si="1"/>
        <v>10</v>
      </c>
      <c r="K16">
        <f t="shared" si="2"/>
        <v>0</v>
      </c>
    </row>
    <row r="17" spans="6:12" x14ac:dyDescent="0.25">
      <c r="F17" s="5">
        <f>J9</f>
        <v>130</v>
      </c>
      <c r="G17" s="6">
        <f>J10</f>
        <v>40</v>
      </c>
      <c r="H17">
        <v>0</v>
      </c>
      <c r="I17">
        <f t="shared" si="0"/>
        <v>0</v>
      </c>
      <c r="J17">
        <f t="shared" si="1"/>
        <v>0</v>
      </c>
      <c r="K17">
        <f t="shared" si="2"/>
        <v>40</v>
      </c>
    </row>
    <row r="18" spans="6:12" x14ac:dyDescent="0.25">
      <c r="F18">
        <f>K9</f>
        <v>140</v>
      </c>
      <c r="G18">
        <f>K10</f>
        <v>20</v>
      </c>
      <c r="H18">
        <v>1</v>
      </c>
      <c r="I18">
        <f t="shared" si="0"/>
        <v>20</v>
      </c>
      <c r="J18">
        <f>H18*I18</f>
        <v>20</v>
      </c>
      <c r="K18">
        <f t="shared" si="2"/>
        <v>80</v>
      </c>
    </row>
    <row r="19" spans="6:12" x14ac:dyDescent="0.25">
      <c r="F19">
        <f>L9</f>
        <v>150</v>
      </c>
      <c r="G19">
        <f>L10</f>
        <v>12</v>
      </c>
      <c r="H19">
        <v>2</v>
      </c>
      <c r="I19">
        <f t="shared" si="0"/>
        <v>24</v>
      </c>
      <c r="J19">
        <f t="shared" si="1"/>
        <v>48</v>
      </c>
      <c r="K19">
        <f t="shared" si="2"/>
        <v>108</v>
      </c>
    </row>
    <row r="20" spans="6:12" x14ac:dyDescent="0.25">
      <c r="F20">
        <f>M9</f>
        <v>160</v>
      </c>
      <c r="G20">
        <f>M10</f>
        <v>8</v>
      </c>
      <c r="H20">
        <v>3</v>
      </c>
      <c r="I20">
        <f t="shared" si="0"/>
        <v>24</v>
      </c>
      <c r="J20">
        <f t="shared" si="1"/>
        <v>72</v>
      </c>
      <c r="K20">
        <f t="shared" si="2"/>
        <v>128</v>
      </c>
    </row>
    <row r="22" spans="6:12" x14ac:dyDescent="0.25">
      <c r="F22" t="s">
        <v>4</v>
      </c>
      <c r="G22">
        <f>SUM(G14:G20)</f>
        <v>100</v>
      </c>
      <c r="I22">
        <f>SUM(D14:D15)</f>
        <v>34</v>
      </c>
      <c r="J22">
        <f>SUM(J14:J20)</f>
        <v>210</v>
      </c>
      <c r="K22">
        <f>SUM(K14:K20)</f>
        <v>378</v>
      </c>
      <c r="L22">
        <f>J22+2*I22+G22</f>
        <v>378</v>
      </c>
    </row>
    <row r="27" spans="6:12" x14ac:dyDescent="0.25">
      <c r="G27">
        <f>ABS(2.1-0.23^2)*10^2</f>
        <v>204.70999999999998</v>
      </c>
      <c r="I27">
        <f>75.15+1.96*(8/SQRT(64))</f>
        <v>77.11</v>
      </c>
    </row>
    <row r="36" spans="6:7" x14ac:dyDescent="0.25">
      <c r="F36">
        <f>(4*(-2)+7*(-1)+7*0+63*1+12*2+7*3)/100</f>
        <v>0.93</v>
      </c>
    </row>
    <row r="41" spans="6:7" x14ac:dyDescent="0.25">
      <c r="G41">
        <f>(5*(-2)+10*(-1)+54*0+17*1+14*2)/100</f>
        <v>0.25</v>
      </c>
    </row>
    <row r="47" spans="6:7" x14ac:dyDescent="0.25">
      <c r="G47">
        <f>(4*4+7*1+7*0+63*1+12*4+7*9)/100</f>
        <v>1.97</v>
      </c>
    </row>
    <row r="49" spans="2:9" x14ac:dyDescent="0.25">
      <c r="G49">
        <f>(5*4+10*1+54*0+17*1+14*4+7*9)/100</f>
        <v>1.66</v>
      </c>
    </row>
    <row r="55" spans="2:9" x14ac:dyDescent="0.25">
      <c r="F55">
        <f>SQRT(1.97-(0.93^2))</f>
        <v>1.0512373661547614</v>
      </c>
    </row>
    <row r="58" spans="2:9" x14ac:dyDescent="0.25">
      <c r="F58">
        <f>SQRT(1.66-(0.25^2))</f>
        <v>1.2639224659764539</v>
      </c>
    </row>
    <row r="64" spans="2:9" x14ac:dyDescent="0.25">
      <c r="B64">
        <f>-8*(-2)</f>
        <v>16</v>
      </c>
      <c r="F64">
        <f>-2*(-9)</f>
        <v>18</v>
      </c>
      <c r="I64">
        <v>28</v>
      </c>
    </row>
    <row r="65" spans="2:9" x14ac:dyDescent="0.25">
      <c r="B65">
        <f>-1*(-8)</f>
        <v>8</v>
      </c>
      <c r="F65">
        <f>-1*(-6)</f>
        <v>6</v>
      </c>
      <c r="I65">
        <v>8</v>
      </c>
    </row>
    <row r="66" spans="2:9" x14ac:dyDescent="0.25">
      <c r="B66">
        <f>0*3</f>
        <v>0</v>
      </c>
      <c r="F66">
        <v>0</v>
      </c>
      <c r="I66">
        <v>0</v>
      </c>
    </row>
    <row r="67" spans="2:9" x14ac:dyDescent="0.25">
      <c r="B67">
        <f>1*17</f>
        <v>17</v>
      </c>
      <c r="F67">
        <v>23</v>
      </c>
      <c r="I67">
        <v>24</v>
      </c>
    </row>
    <row r="68" spans="2:9" x14ac:dyDescent="0.25">
      <c r="B68">
        <v>26</v>
      </c>
      <c r="F68">
        <v>62</v>
      </c>
      <c r="I68">
        <v>22</v>
      </c>
    </row>
    <row r="69" spans="2:9" x14ac:dyDescent="0.25">
      <c r="B69">
        <f>3*14</f>
        <v>42</v>
      </c>
    </row>
    <row r="70" spans="2:9" x14ac:dyDescent="0.25">
      <c r="F70">
        <f>SUM(F64:F68)</f>
        <v>109</v>
      </c>
      <c r="I70">
        <f>SUM(I64:I69)</f>
        <v>82</v>
      </c>
    </row>
    <row r="71" spans="2:9" x14ac:dyDescent="0.25">
      <c r="B71">
        <f>SUM(B64:B70)</f>
        <v>109</v>
      </c>
    </row>
    <row r="77" spans="2:9" x14ac:dyDescent="0.25">
      <c r="E77">
        <f>16+20+14+32</f>
        <v>82</v>
      </c>
    </row>
    <row r="78" spans="2:9" x14ac:dyDescent="0.25">
      <c r="E78">
        <f>-12-8</f>
        <v>-20</v>
      </c>
    </row>
    <row r="79" spans="2:9" x14ac:dyDescent="0.25">
      <c r="E79">
        <f>9+8</f>
        <v>17</v>
      </c>
      <c r="H79">
        <f>(109-100*0.93*0.25)/(100*1.05*1.26)</f>
        <v>0.64814814814814814</v>
      </c>
    </row>
    <row r="80" spans="2:9" x14ac:dyDescent="0.25">
      <c r="E80">
        <f>6+7</f>
        <v>13</v>
      </c>
      <c r="H80">
        <f>0.93*5+25</f>
        <v>29.65</v>
      </c>
    </row>
    <row r="81" spans="8:10" x14ac:dyDescent="0.25">
      <c r="H81">
        <f>0.25*10+35</f>
        <v>37.5</v>
      </c>
    </row>
    <row r="82" spans="8:10" x14ac:dyDescent="0.25">
      <c r="H82">
        <f>5*1.05</f>
        <v>5.25</v>
      </c>
    </row>
    <row r="83" spans="8:10" x14ac:dyDescent="0.25">
      <c r="H83">
        <f>10*1.26</f>
        <v>12.6</v>
      </c>
    </row>
    <row r="86" spans="8:10" x14ac:dyDescent="0.25">
      <c r="H86">
        <f>0.65*(12.6/5.25)</f>
        <v>1.56</v>
      </c>
    </row>
    <row r="87" spans="8:10" x14ac:dyDescent="0.25">
      <c r="J87">
        <f>-29.65+37.5</f>
        <v>7.8500000000000014</v>
      </c>
    </row>
    <row r="88" spans="8:10" x14ac:dyDescent="0.25">
      <c r="H88">
        <f>0.76*(10.2/5.35)</f>
        <v>1.4489719626168225</v>
      </c>
      <c r="J88">
        <f>-31.7+35.6</f>
        <v>3.9000000000000021</v>
      </c>
    </row>
    <row r="97" spans="8:10" x14ac:dyDescent="0.25">
      <c r="H97">
        <f>0.65*(12.6/5.25)</f>
        <v>1.56</v>
      </c>
    </row>
    <row r="98" spans="8:10" x14ac:dyDescent="0.25">
      <c r="J98">
        <f>H97*(-29.65)+37.5</f>
        <v>-8.7539999999999978</v>
      </c>
    </row>
    <row r="107" spans="8:10" x14ac:dyDescent="0.25">
      <c r="H107">
        <f>(910-885)/SQRT((180/60)+(50/50))</f>
        <v>12.5</v>
      </c>
    </row>
    <row r="111" spans="8:10" x14ac:dyDescent="0.25">
      <c r="H111">
        <f>(1-0.05)/2</f>
        <v>0.47499999999999998</v>
      </c>
    </row>
    <row r="119" spans="5:12" x14ac:dyDescent="0.25">
      <c r="E119" s="9" t="s">
        <v>5</v>
      </c>
      <c r="F119" s="9" t="s">
        <v>6</v>
      </c>
      <c r="G119" s="9" t="s">
        <v>7</v>
      </c>
      <c r="H119" s="9" t="s">
        <v>8</v>
      </c>
      <c r="I119" s="9" t="s">
        <v>9</v>
      </c>
      <c r="J119" s="9"/>
      <c r="K119" s="9"/>
      <c r="L119" s="9"/>
    </row>
    <row r="120" spans="5:12" ht="15.75" x14ac:dyDescent="0.25">
      <c r="E120" s="10">
        <v>5</v>
      </c>
      <c r="F120" s="10">
        <v>5</v>
      </c>
      <c r="G120">
        <f>E120-F120</f>
        <v>0</v>
      </c>
      <c r="H120">
        <f>G120^2</f>
        <v>0</v>
      </c>
      <c r="I120">
        <f>H120/F120</f>
        <v>0</v>
      </c>
    </row>
    <row r="121" spans="5:12" ht="15.75" x14ac:dyDescent="0.25">
      <c r="E121" s="10">
        <v>11</v>
      </c>
      <c r="F121" s="10">
        <v>13</v>
      </c>
      <c r="G121">
        <f t="shared" ref="G121:G126" si="3">E121-F121</f>
        <v>-2</v>
      </c>
      <c r="H121">
        <f t="shared" ref="H121:H126" si="4">G121^2</f>
        <v>4</v>
      </c>
      <c r="I121">
        <f>H121/F121</f>
        <v>0.30769230769230771</v>
      </c>
    </row>
    <row r="122" spans="5:12" ht="15.75" x14ac:dyDescent="0.25">
      <c r="E122" s="10">
        <v>22</v>
      </c>
      <c r="F122" s="10">
        <v>17</v>
      </c>
      <c r="G122">
        <f t="shared" si="3"/>
        <v>5</v>
      </c>
      <c r="H122">
        <f t="shared" si="4"/>
        <v>25</v>
      </c>
      <c r="I122">
        <f t="shared" ref="I122:I126" si="5">H122/F122</f>
        <v>1.4705882352941178</v>
      </c>
    </row>
    <row r="123" spans="5:12" ht="15.75" x14ac:dyDescent="0.25">
      <c r="E123" s="10">
        <v>25</v>
      </c>
      <c r="F123" s="10">
        <v>25</v>
      </c>
      <c r="G123">
        <f t="shared" si="3"/>
        <v>0</v>
      </c>
      <c r="H123">
        <f t="shared" si="4"/>
        <v>0</v>
      </c>
      <c r="I123">
        <f t="shared" si="5"/>
        <v>0</v>
      </c>
    </row>
    <row r="124" spans="5:12" ht="15.75" x14ac:dyDescent="0.25">
      <c r="E124" s="10">
        <v>21</v>
      </c>
      <c r="F124" s="10">
        <v>21</v>
      </c>
      <c r="G124">
        <f t="shared" si="3"/>
        <v>0</v>
      </c>
      <c r="H124">
        <f t="shared" si="4"/>
        <v>0</v>
      </c>
      <c r="I124">
        <f t="shared" si="5"/>
        <v>0</v>
      </c>
    </row>
    <row r="125" spans="5:12" ht="15.75" x14ac:dyDescent="0.25">
      <c r="E125" s="10">
        <v>11</v>
      </c>
      <c r="F125" s="10">
        <v>12</v>
      </c>
      <c r="G125">
        <f t="shared" si="3"/>
        <v>-1</v>
      </c>
      <c r="H125">
        <f t="shared" si="4"/>
        <v>1</v>
      </c>
      <c r="I125">
        <f t="shared" si="5"/>
        <v>8.3333333333333329E-2</v>
      </c>
    </row>
    <row r="126" spans="5:12" ht="15.75" x14ac:dyDescent="0.25">
      <c r="E126" s="11">
        <v>5</v>
      </c>
      <c r="F126" s="11">
        <v>7</v>
      </c>
      <c r="G126">
        <f t="shared" si="3"/>
        <v>-2</v>
      </c>
      <c r="H126">
        <f t="shared" si="4"/>
        <v>4</v>
      </c>
      <c r="I126">
        <f t="shared" si="5"/>
        <v>0.5714285714285714</v>
      </c>
    </row>
    <row r="128" spans="5:12" x14ac:dyDescent="0.25">
      <c r="F128">
        <f>SUM(F120:F127)</f>
        <v>100</v>
      </c>
      <c r="I128">
        <f>SUM(I120:I127)</f>
        <v>2.4330424477483303</v>
      </c>
    </row>
    <row r="136" spans="5:10" x14ac:dyDescent="0.25">
      <c r="E136" s="12">
        <f>(0.1*0.7)/(0.1*0.7+0.3*0.8+0.6*0.9)</f>
        <v>8.2352941176470573E-2</v>
      </c>
    </row>
    <row r="137" spans="5:10" x14ac:dyDescent="0.25">
      <c r="F137" s="12">
        <f>(0.3*0.8)/(0.1*0.7+0.3*0.8+0.6*0.9)</f>
        <v>0.28235294117647053</v>
      </c>
    </row>
    <row r="138" spans="5:10" x14ac:dyDescent="0.25">
      <c r="G138" s="12">
        <f>(0.6*0.9)/(0.1*0.7+0.3*0.8+0.6*0.9)</f>
        <v>0.63529411764705879</v>
      </c>
    </row>
    <row r="141" spans="5:10" x14ac:dyDescent="0.25">
      <c r="F141" s="12">
        <f>E136+F137+G138</f>
        <v>0.99999999999999989</v>
      </c>
    </row>
    <row r="143" spans="5:10" x14ac:dyDescent="0.25">
      <c r="J143">
        <f>63+28+8</f>
        <v>99</v>
      </c>
    </row>
    <row r="147" spans="4:7" x14ac:dyDescent="0.25">
      <c r="E147">
        <f>0.1*0.7+0.3*0.8+0.6*0.9</f>
        <v>0.85000000000000009</v>
      </c>
    </row>
    <row r="148" spans="4:7" x14ac:dyDescent="0.25">
      <c r="E148">
        <f>(1.4^2)+0.24</f>
        <v>2.1999999999999997</v>
      </c>
      <c r="G148">
        <f>(3.5^2)+0.25</f>
        <v>12.5</v>
      </c>
    </row>
    <row r="155" spans="4:7" ht="33" customHeight="1" x14ac:dyDescent="0.25"/>
    <row r="159" spans="4:7" x14ac:dyDescent="0.25">
      <c r="D159">
        <f>1.96*(F159)</f>
        <v>1.96</v>
      </c>
      <c r="F159">
        <f>7/SQRT(49)</f>
        <v>1</v>
      </c>
    </row>
    <row r="160" spans="4:7" x14ac:dyDescent="0.25">
      <c r="D160">
        <f>75.16-D159</f>
        <v>73.2</v>
      </c>
      <c r="E160">
        <f>75.16+D159</f>
        <v>77.11999999999999</v>
      </c>
    </row>
  </sheetData>
  <pageMargins left="0.7" right="0.7" top="0.75" bottom="0.75" header="0.3" footer="0.3"/>
  <pageSetup paperSize="9" orientation="portrait" horizontalDpi="360" verticalDpi="36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задача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2018-12-04T16:48:14Z</dcterms:modified>
</cp:coreProperties>
</file>