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5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 с оборотом" sheetId="14" r:id="rId5"/>
    <sheet name="Счета актива" sheetId="13" r:id="rId6"/>
    <sheet name="Счета пассива" sheetId="12" r:id="rId7"/>
    <sheet name="Счета пассива с оборотом" sheetId="15" r:id="rId8"/>
    <sheet name="оборотная ведомость" sheetId="16" r:id="rId9"/>
  </sheets>
  <definedNames>
    <definedName name="Сальдо_начальное" localSheetId="5">'Счета актива'!$C$24,'Счета актива'!$C$6,'Счета актива'!$C$15,'Счета актива'!$C$42,'Счета актива'!$C$51,'Счета актива'!$C$69,'Счета актива'!$C$60,'Счета актива'!$C$78,'Счета актива'!$C$87,'Счета актива'!$C$96,'Счета актива'!$C$105,'Счета актива'!$C$114,'Счета актива'!$C$123,'Счета актива'!$C$132,'Счета актива'!$C$142,'Счета актива'!$C$151,'Счета актива'!$C$160,'Счета актива'!$C$168,'Счета актива'!$C$177,'Счета актива'!$C$186,'Счета актива'!$C$198,'Счета актива'!$C$208,'Счета актива'!$C$216,'Счета актива'!$C$225,'Счета актива'!$C$239</definedName>
    <definedName name="Сальдо_начальное" localSheetId="4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E123" i="12" l="1"/>
  <c r="E124" i="12" s="1"/>
  <c r="C123" i="12"/>
  <c r="E110" i="12"/>
  <c r="E111" i="12" s="1"/>
  <c r="C110" i="12"/>
  <c r="E100" i="12"/>
  <c r="E101" i="12" s="1"/>
  <c r="C100" i="12"/>
  <c r="E79" i="12"/>
  <c r="E80" i="12" s="1"/>
  <c r="C79" i="12"/>
  <c r="E70" i="12"/>
  <c r="C70" i="12"/>
  <c r="E28" i="12"/>
  <c r="E29" i="12" s="1"/>
  <c r="C28" i="12"/>
  <c r="E19" i="12"/>
  <c r="C19" i="12"/>
  <c r="I248" i="13"/>
  <c r="E246" i="13"/>
  <c r="D250" i="13"/>
  <c r="D253" i="13"/>
  <c r="E17" i="13"/>
  <c r="C17" i="13"/>
  <c r="E125" i="13"/>
  <c r="C126" i="13" s="1"/>
  <c r="E135" i="13"/>
  <c r="C135" i="13"/>
  <c r="C136" i="13" s="1"/>
  <c r="C192" i="13"/>
  <c r="C193" i="13" s="1"/>
  <c r="E209" i="13"/>
  <c r="C209" i="13"/>
  <c r="E218" i="13"/>
  <c r="C218" i="13"/>
  <c r="E232" i="13"/>
  <c r="C232" i="13"/>
  <c r="E241" i="13"/>
  <c r="C242" i="13" s="1"/>
  <c r="B89" i="14"/>
  <c r="B88" i="14"/>
  <c r="B87" i="14"/>
  <c r="B86" i="14"/>
  <c r="E71" i="12" l="1"/>
  <c r="E20" i="12"/>
  <c r="C18" i="13"/>
  <c r="C219" i="13"/>
  <c r="C233" i="13"/>
  <c r="C210" i="13"/>
  <c r="G24" i="16"/>
  <c r="G22" i="16"/>
  <c r="H22" i="16"/>
  <c r="J22" i="16"/>
  <c r="I22" i="16"/>
  <c r="F22" i="16"/>
  <c r="E22" i="16"/>
  <c r="C49" i="14"/>
  <c r="G13" i="16"/>
  <c r="C40" i="14"/>
  <c r="E49" i="14"/>
  <c r="H8" i="16"/>
  <c r="E8" i="15"/>
  <c r="C8" i="15"/>
  <c r="E17" i="15"/>
  <c r="C17" i="15"/>
  <c r="E26" i="15"/>
  <c r="C26" i="15"/>
  <c r="E35" i="15"/>
  <c r="C35" i="15"/>
  <c r="E45" i="15"/>
  <c r="C45" i="15"/>
  <c r="E67" i="15"/>
  <c r="E68" i="15" s="1"/>
  <c r="C67" i="15"/>
  <c r="C55" i="15"/>
  <c r="E55" i="15"/>
  <c r="E8" i="14"/>
  <c r="E81" i="14"/>
  <c r="C82" i="14" s="1"/>
  <c r="E72" i="14"/>
  <c r="C72" i="14"/>
  <c r="E58" i="14"/>
  <c r="C58" i="14"/>
  <c r="E27" i="14"/>
  <c r="C27" i="14"/>
  <c r="E17" i="14"/>
  <c r="C18" i="14" s="1"/>
  <c r="C8" i="14"/>
  <c r="C200" i="13"/>
  <c r="E200" i="13"/>
  <c r="E179" i="13"/>
  <c r="C179" i="13"/>
  <c r="E170" i="13"/>
  <c r="C170" i="13"/>
  <c r="E162" i="13"/>
  <c r="C162" i="13"/>
  <c r="E153" i="13"/>
  <c r="C153" i="13"/>
  <c r="C144" i="13"/>
  <c r="E144" i="13"/>
  <c r="E116" i="13"/>
  <c r="C117" i="13" s="1"/>
  <c r="E107" i="13"/>
  <c r="C98" i="13"/>
  <c r="C99" i="13" s="1"/>
  <c r="C89" i="13"/>
  <c r="C90" i="13" s="1"/>
  <c r="C80" i="13"/>
  <c r="C81" i="13" s="1"/>
  <c r="C35" i="13"/>
  <c r="C36" i="13" s="1"/>
  <c r="C71" i="13"/>
  <c r="C72" i="13" s="1"/>
  <c r="C62" i="13"/>
  <c r="C63" i="13" s="1"/>
  <c r="C26" i="13"/>
  <c r="C27" i="13" s="1"/>
  <c r="C53" i="13"/>
  <c r="C54" i="13" s="1"/>
  <c r="C44" i="13"/>
  <c r="C45" i="13" s="1"/>
  <c r="C8" i="13"/>
  <c r="C9" i="13" s="1"/>
  <c r="D142" i="12"/>
  <c r="D141" i="12"/>
  <c r="D255" i="13"/>
  <c r="D254" i="13"/>
  <c r="D251" i="13"/>
  <c r="D249" i="13"/>
  <c r="E143" i="12" l="1"/>
  <c r="C50" i="14"/>
  <c r="E9" i="15"/>
  <c r="E18" i="15"/>
  <c r="E27" i="15"/>
  <c r="E36" i="15"/>
  <c r="E56" i="15"/>
  <c r="E46" i="15"/>
  <c r="C9" i="14"/>
  <c r="C41" i="14"/>
  <c r="C73" i="14"/>
  <c r="C28" i="14"/>
  <c r="C59" i="14"/>
  <c r="C145" i="13"/>
  <c r="C201" i="13"/>
  <c r="C180" i="13"/>
  <c r="C163" i="13"/>
  <c r="C171" i="13"/>
  <c r="C154" i="13"/>
  <c r="C108" i="13"/>
  <c r="D252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<sst xmlns="http://schemas.openxmlformats.org/spreadsheetml/2006/main" count="866" uniqueCount="193">
  <si>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</si>
  <si>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</si>
  <si>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</si>
  <si>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</si>
  <si>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</si>
  <si>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</si>
  <si>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</si>
  <si>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</si>
  <si>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</si>
  <si>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</si>
  <si>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</si>
  <si>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</si>
  <si>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</si>
  <si>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</si>
  <si>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</si>
  <si>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</si>
  <si>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</si>
  <si>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</si>
  <si>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</si>
  <si>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</si>
  <si>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</si>
  <si>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</si>
  <si>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</si>
  <si>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</si>
  <si>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</si>
  <si>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</si>
  <si>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</si>
  <si>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</si>
  <si>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</si>
  <si>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</si>
  <si>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</si>
  <si>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</si>
  <si>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</si>
  <si>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</si>
  <si>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</si>
  <si>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</si>
  <si>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</si>
  <si>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</si>
  <si>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</si>
  <si>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</si>
  <si>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</si>
  <si>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</si>
  <si>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</si>
  <si>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</si>
  <si>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</si>
  <si>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</si>
  <si>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</si>
  <si>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</si>
  <si>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</si>
  <si>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</si>
  <si>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</si>
  <si>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</si>
  <si>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</si>
  <si>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</si>
  <si>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</si>
  <si>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</si>
  <si>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</si>
  <si>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</si>
  <si>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</si>
  <si>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</si>
  <si>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</si>
  <si>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</si>
  <si>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</si>
  <si>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</si>
  <si>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</si>
  <si>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</si>
  <si>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</si>
  <si>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</si>
  <si>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</si>
  <si>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</si>
  <si>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</si>
  <si>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</si>
  <si>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</si>
  <si>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</si>
  <si>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</si>
  <si>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</si>
  <si>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</si>
  <si>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</si>
  <si>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</si>
  <si>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</si>
  <si>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</si>
  <si>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</si>
  <si>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</si>
  <si>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</si>
  <si>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</si>
  <si>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</si>
  <si>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</si>
  <si>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</si>
  <si>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</si>
  <si>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</si>
  <si>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</si>
  <si>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</si>
  <si>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</si>
  <si>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</si>
  <si>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</si>
  <si>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</si>
  <si>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</si>
  <si>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</si>
  <si>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</si>
  <si>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</si>
  <si>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</si>
  <si>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</si>
  <si>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</si>
  <si>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</si>
  <si>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</si>
  <si>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</si>
  <si>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</si>
  <si>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</si>
  <si>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</si>
  <si>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</si>
  <si>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</si>
  <si>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</si>
  <si>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</si>
  <si>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</si>
  <si>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</si>
  <si>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</si>
  <si>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</si>
  <si>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</si>
  <si>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</si>
  <si>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</si>
  <si>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</si>
  <si>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</si>
  <si>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</si>
  <si>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</si>
  <si>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</si>
  <si>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</si>
  <si>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</si>
  <si>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</si>
  <si>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</si>
  <si>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</si>
  <si>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</si>
  <si>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</si>
  <si>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</si>
  <si>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</si>
  <si>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</si>
  <si>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</si>
  <si>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</si>
  <si>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</si>
  <si>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</si>
  <si>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</si>
  <si>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</si>
  <si>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</si>
  <si>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</si>
  <si>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</si>
  <si>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</si>
  <si>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</si>
  <si>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</si>
  <si>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</si>
  <si>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</si>
  <si>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</si>
  <si>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</si>
  <si>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</si>
  <si>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</si>
  <si>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</si>
  <si>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</si>
  <si>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</si>
  <si>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</si>
  <si>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</si>
  <si>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</si>
  <si>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</si>
  <si>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</si>
  <si>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</si>
  <si>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</si>
  <si>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</si>
  <si>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</si>
  <si>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</si>
  <si>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</si>
  <si>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</si>
  <si>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</si>
  <si>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</si>
  <si>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</si>
  <si>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</si>
  <si>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</si>
  <si>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</si>
  <si>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</si>
  <si>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</si>
  <si>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</si>
  <si>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</si>
  <si>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</si>
  <si>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</si>
  <si>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</si>
  <si>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</si>
  <si>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</si>
  <si>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</si>
  <si>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</si>
  <si>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</si>
  <si>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</si>
  <si>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</si>
  <si>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</si>
  <si>
    <t>Всего Сн</t>
  </si>
  <si>
    <t>Всего Ск</t>
  </si>
  <si>
    <t>Всего Обд</t>
  </si>
  <si>
    <t>Всего Обк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</si>
</sst>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2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0" fillId="2" borderId="20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44" xfId="0" applyFont="1" applyFill="1" applyBorder="1" applyAlignment="1">
      <alignment horizontal="right" vertical="center" wrapText="1"/>
    </xf>
    <xf numFmtId="3" fontId="10" fillId="11" borderId="46" xfId="0" applyNumberFormat="1" applyFont="1" applyFill="1" applyBorder="1" applyAlignment="1">
      <alignment horizontal="right"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right" vertical="center" wrapText="1"/>
    </xf>
    <xf numFmtId="0" fontId="10" fillId="12" borderId="44" xfId="0" applyFont="1" applyFill="1" applyBorder="1" applyAlignment="1">
      <alignment horizontal="right" vertical="center" wrapText="1"/>
    </xf>
    <xf numFmtId="3" fontId="10" fillId="12" borderId="45" xfId="0" applyNumberFormat="1" applyFont="1" applyFill="1" applyBorder="1" applyAlignment="1">
      <alignment horizontal="right" vertical="center" wrapText="1"/>
    </xf>
    <xf numFmtId="3" fontId="0" fillId="12" borderId="46" xfId="0" applyNumberFormat="1" applyFont="1" applyFill="1" applyBorder="1" applyAlignment="1">
      <alignment horizontal="right" vertical="center"/>
    </xf>
    <xf numFmtId="3" fontId="0" fillId="12" borderId="45" xfId="0" applyNumberFormat="1" applyFont="1" applyFill="1" applyBorder="1" applyAlignment="1">
      <alignment horizontal="right" vertical="center"/>
    </xf>
    <xf numFmtId="3" fontId="10" fillId="12" borderId="46" xfId="0" applyNumberFormat="1" applyFont="1" applyFill="1" applyBorder="1" applyAlignment="1">
      <alignment horizontal="right" vertical="center" wrapText="1"/>
    </xf>
    <xf numFmtId="3" fontId="11" fillId="12" borderId="6" xfId="0" applyNumberFormat="1" applyFont="1" applyFill="1" applyBorder="1" applyAlignment="1">
      <alignment horizontal="right"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3" borderId="4" xfId="0" applyFont="1" applyFill="1" applyBorder="1" applyAlignment="1">
      <alignment horizontal="center" vertical="center" wrapText="1"/>
    </xf>
    <xf numFmtId="3" fontId="0" fillId="13" borderId="43" xfId="0" applyNumberFormat="1" applyFont="1" applyFill="1" applyBorder="1" applyAlignment="1">
      <alignment horizontal="right" vertical="center"/>
    </xf>
    <xf numFmtId="0" fontId="10" fillId="13" borderId="44" xfId="0" applyFont="1" applyFill="1" applyBorder="1" applyAlignment="1">
      <alignment horizontal="right" vertical="center" wrapText="1"/>
    </xf>
    <xf numFmtId="3" fontId="10" fillId="13" borderId="45" xfId="0" applyNumberFormat="1" applyFont="1" applyFill="1" applyBorder="1" applyAlignment="1">
      <alignment horizontal="right" vertical="center" wrapText="1"/>
    </xf>
    <xf numFmtId="3" fontId="10" fillId="13" borderId="46" xfId="0" applyNumberFormat="1" applyFont="1" applyFill="1" applyBorder="1" applyAlignment="1">
      <alignment horizontal="right" vertical="center" wrapText="1"/>
    </xf>
    <xf numFmtId="3" fontId="11" fillId="13" borderId="6" xfId="0" applyNumberFormat="1" applyFont="1" applyFill="1" applyBorder="1" applyAlignment="1">
      <alignment vertical="center" wrapText="1"/>
    </xf>
    <xf numFmtId="3" fontId="0" fillId="0" borderId="0" xfId="0" applyNumberFormat="1" applyFill="1"/>
    <xf numFmtId="3" fontId="11" fillId="11" borderId="10" xfId="0" applyNumberFormat="1" applyFont="1" applyFill="1" applyBorder="1" applyAlignment="1">
      <alignment vertical="center" wrapText="1"/>
    </xf>
    <xf numFmtId="3" fontId="11" fillId="11" borderId="47" xfId="0" applyNumberFormat="1" applyFont="1" applyFill="1" applyBorder="1" applyAlignment="1">
      <alignment vertical="center" wrapText="1"/>
    </xf>
    <xf numFmtId="3" fontId="11" fillId="12" borderId="48" xfId="0" applyNumberFormat="1" applyFont="1" applyFill="1" applyBorder="1" applyAlignment="1">
      <alignment horizontal="right" vertical="center" wrapText="1"/>
    </xf>
    <xf numFmtId="3" fontId="11" fillId="13" borderId="48" xfId="0" applyNumberFormat="1" applyFont="1" applyFill="1" applyBorder="1" applyAlignment="1">
      <alignment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0" fillId="11" borderId="51" xfId="0" applyNumberFormat="1" applyFont="1" applyFill="1" applyBorder="1" applyAlignment="1">
      <alignment horizontal="right" vertical="center"/>
    </xf>
    <xf numFmtId="3" fontId="0" fillId="11" borderId="16" xfId="0" applyNumberFormat="1" applyFont="1" applyFill="1" applyBorder="1" applyAlignment="1">
      <alignment horizontal="right" vertical="center"/>
    </xf>
    <xf numFmtId="3" fontId="10" fillId="11" borderId="16" xfId="0" applyNumberFormat="1" applyFont="1" applyFill="1" applyBorder="1" applyAlignment="1">
      <alignment horizontal="righ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left" vertical="center"/>
    </xf>
    <xf numFmtId="0" fontId="0" fillId="0" borderId="53" xfId="0" applyFont="1" applyFill="1" applyBorder="1" applyAlignment="1">
      <alignment horizontal="left" vertical="center" wrapText="1"/>
    </xf>
    <xf numFmtId="0" fontId="10" fillId="2" borderId="53" xfId="0" applyFont="1" applyFill="1" applyBorder="1" applyAlignment="1">
      <alignment horizontal="left" vertical="center" wrapText="1"/>
    </xf>
    <xf numFmtId="0" fontId="0" fillId="0" borderId="53" xfId="0" applyFont="1" applyFill="1" applyBorder="1" applyAlignment="1">
      <alignment vertical="center" wrapText="1"/>
    </xf>
    <xf numFmtId="0" fontId="0" fillId="0" borderId="53" xfId="0" applyFont="1" applyFill="1" applyBorder="1" applyAlignment="1">
      <alignment vertical="center"/>
    </xf>
    <xf numFmtId="0" fontId="0" fillId="0" borderId="54" xfId="0" applyFont="1" applyFill="1" applyBorder="1" applyAlignment="1">
      <alignment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3" borderId="20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3" fontId="0" fillId="0" borderId="55" xfId="0" applyNumberFormat="1" applyFill="1" applyBorder="1"/>
    <xf numFmtId="0" fontId="0" fillId="0" borderId="50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49" xfId="0" applyNumberFormat="1" applyFill="1" applyBorder="1"/>
    <xf numFmtId="3" fontId="0" fillId="0" borderId="56" xfId="0" applyNumberFormat="1" applyFill="1" applyBorder="1"/>
    <xf numFmtId="0" fontId="0" fillId="0" borderId="57" xfId="0" applyFill="1" applyBorder="1"/>
    <xf numFmtId="0" fontId="0" fillId="0" borderId="58" xfId="0" applyFill="1" applyBorder="1"/>
    <xf numFmtId="0" fontId="0" fillId="0" borderId="59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28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52" t="s">
        <v>68</v>
      </c>
      <c r="D2" s="152"/>
      <c r="E2" s="152"/>
      <c r="F2" s="152"/>
      <c r="G2" s="152"/>
      <c r="H2" s="152"/>
      <c r="I2" s="152"/>
      <c r="J2" s="152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49" t="s">
        <v>69</v>
      </c>
      <c r="I12" s="149"/>
      <c r="J12" s="18">
        <f>SUM(J3:J11)</f>
        <v>392370</v>
      </c>
    </row>
    <row r="15" spans="3:10" ht="15.75" thickBot="1" x14ac:dyDescent="0.3">
      <c r="C15" s="151" t="s">
        <v>70</v>
      </c>
      <c r="D15" s="151"/>
      <c r="E15" s="151"/>
      <c r="F15" s="151"/>
      <c r="G15" s="151"/>
      <c r="H15" s="151"/>
      <c r="I15" s="151"/>
      <c r="J15" s="151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8">
        <v>22</v>
      </c>
      <c r="I17" s="26" t="s">
        <v>23</v>
      </c>
      <c r="J17" s="27">
        <v>-8560</v>
      </c>
    </row>
    <row r="18" spans="3:10" ht="23.25" customHeight="1" x14ac:dyDescent="0.35">
      <c r="H18" s="149" t="s">
        <v>69</v>
      </c>
      <c r="I18" s="149"/>
      <c r="J18" s="3">
        <f>SUM(J16:J17)</f>
        <v>6740</v>
      </c>
    </row>
    <row r="21" spans="3:10" ht="15.75" thickBot="1" x14ac:dyDescent="0.3">
      <c r="C21" s="151" t="s">
        <v>8</v>
      </c>
      <c r="D21" s="151"/>
      <c r="E21" s="151"/>
      <c r="F21" s="151"/>
      <c r="G21" s="151"/>
      <c r="H21" s="151"/>
      <c r="I21" s="151"/>
      <c r="J21" s="151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1">
        <v>34</v>
      </c>
      <c r="I23" s="25" t="s">
        <v>35</v>
      </c>
      <c r="J23" s="35">
        <v>-3210</v>
      </c>
    </row>
    <row r="24" spans="3:10" ht="23.25" customHeight="1" x14ac:dyDescent="0.35">
      <c r="H24" s="148" t="s">
        <v>69</v>
      </c>
      <c r="I24" s="148"/>
      <c r="J24" s="3">
        <f>SUM(J22:J23)</f>
        <v>16050</v>
      </c>
    </row>
    <row r="28" spans="3:10" ht="26.25" x14ac:dyDescent="0.4">
      <c r="C28" s="143" t="s">
        <v>72</v>
      </c>
      <c r="D28" s="144"/>
      <c r="E28" s="144"/>
      <c r="F28" s="144"/>
      <c r="G28" s="144"/>
      <c r="H28" s="144"/>
      <c r="I28" s="145"/>
      <c r="J28" s="18">
        <f>J24+J18+J12</f>
        <v>415160</v>
      </c>
    </row>
    <row r="31" spans="3:10" ht="15.75" thickBot="1" x14ac:dyDescent="0.3">
      <c r="C31" s="151" t="s">
        <v>73</v>
      </c>
      <c r="D31" s="151"/>
      <c r="E31" s="151"/>
      <c r="F31" s="151"/>
      <c r="G31" s="151"/>
      <c r="H31" s="151"/>
      <c r="I31" s="151"/>
      <c r="J31" s="151"/>
    </row>
    <row r="32" spans="3:10" ht="38.25" thickBot="1" x14ac:dyDescent="0.3">
      <c r="H32" s="19">
        <v>6</v>
      </c>
      <c r="I32" s="259" t="s">
        <v>7</v>
      </c>
      <c r="J32" s="1">
        <v>84670</v>
      </c>
    </row>
    <row r="33" spans="3:10" ht="38.25" thickBot="1" x14ac:dyDescent="0.3">
      <c r="H33" s="19">
        <v>8</v>
      </c>
      <c r="I33" s="259" t="s">
        <v>9</v>
      </c>
      <c r="J33" s="1">
        <v>41880</v>
      </c>
    </row>
    <row r="34" spans="3:10" ht="57" thickBot="1" x14ac:dyDescent="0.3">
      <c r="H34" s="19">
        <v>13</v>
      </c>
      <c r="I34" s="259" t="s">
        <v>14</v>
      </c>
      <c r="J34" s="1">
        <v>23540</v>
      </c>
    </row>
    <row r="35" spans="3:10" ht="38.25" thickBot="1" x14ac:dyDescent="0.3">
      <c r="H35" s="19">
        <v>20</v>
      </c>
      <c r="I35" s="259" t="s">
        <v>21</v>
      </c>
      <c r="J35" s="1">
        <v>155150</v>
      </c>
    </row>
    <row r="36" spans="3:10" ht="19.5" thickBot="1" x14ac:dyDescent="0.3">
      <c r="H36" s="19">
        <v>25</v>
      </c>
      <c r="I36" s="259" t="s">
        <v>26</v>
      </c>
      <c r="J36" s="260">
        <v>107000</v>
      </c>
    </row>
    <row r="37" spans="3:10" ht="19.5" thickBot="1" x14ac:dyDescent="0.3">
      <c r="H37" s="19">
        <v>30</v>
      </c>
      <c r="I37" s="259" t="s">
        <v>31</v>
      </c>
      <c r="J37" s="1">
        <v>80250</v>
      </c>
    </row>
    <row r="38" spans="3:10" ht="19.5" thickBot="1" x14ac:dyDescent="0.3">
      <c r="H38" s="19">
        <v>32</v>
      </c>
      <c r="I38" s="259" t="s">
        <v>33</v>
      </c>
      <c r="J38" s="1">
        <v>69550</v>
      </c>
    </row>
    <row r="39" spans="3:10" ht="19.5" thickBot="1" x14ac:dyDescent="0.3">
      <c r="H39" s="19">
        <v>33</v>
      </c>
      <c r="I39" s="259" t="s">
        <v>34</v>
      </c>
      <c r="J39" s="1">
        <v>96300</v>
      </c>
    </row>
    <row r="40" spans="3:10" ht="38.25" thickBot="1" x14ac:dyDescent="0.3">
      <c r="H40" s="19">
        <v>38</v>
      </c>
      <c r="I40" s="259" t="s">
        <v>39</v>
      </c>
      <c r="J40" s="1">
        <v>235400</v>
      </c>
    </row>
    <row r="41" spans="3:10" ht="23.25" customHeight="1" thickBot="1" x14ac:dyDescent="0.4">
      <c r="H41" s="261" t="s">
        <v>69</v>
      </c>
      <c r="I41" s="261"/>
      <c r="J41" s="262">
        <f>SUM(J32:J40)</f>
        <v>893740</v>
      </c>
    </row>
    <row r="44" spans="3:10" ht="15.75" thickBot="1" x14ac:dyDescent="0.3">
      <c r="C44" s="150" t="s">
        <v>74</v>
      </c>
      <c r="D44" s="150"/>
      <c r="E44" s="150"/>
      <c r="F44" s="150"/>
      <c r="G44" s="150"/>
      <c r="H44" s="150"/>
      <c r="I44" s="150"/>
      <c r="J44" s="150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46" t="s">
        <v>69</v>
      </c>
      <c r="I47" s="147"/>
      <c r="J47" s="34">
        <f>SUM(J45:J46)</f>
        <v>150870</v>
      </c>
    </row>
    <row r="49" spans="3:10" ht="15.75" thickBot="1" x14ac:dyDescent="0.3">
      <c r="C49" s="151" t="s">
        <v>24</v>
      </c>
      <c r="D49" s="151"/>
      <c r="E49" s="151"/>
      <c r="F49" s="151"/>
      <c r="G49" s="151"/>
      <c r="H49" s="151"/>
      <c r="I49" s="151"/>
      <c r="J49" s="151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46" t="s">
        <v>69</v>
      </c>
      <c r="I52" s="147"/>
      <c r="J52" s="34">
        <f>SUM(J50:J51)</f>
        <v>112060</v>
      </c>
    </row>
    <row r="56" spans="3:10" ht="26.25" x14ac:dyDescent="0.4">
      <c r="C56" s="153" t="s">
        <v>75</v>
      </c>
      <c r="D56" s="153"/>
      <c r="E56" s="153"/>
      <c r="F56" s="153"/>
      <c r="G56" s="153"/>
      <c r="H56" s="153"/>
      <c r="I56" s="153"/>
      <c r="J56" s="18">
        <f>J52+J47+J41</f>
        <v>1156670</v>
      </c>
    </row>
    <row r="58" spans="3:10" ht="26.25" x14ac:dyDescent="0.4">
      <c r="C58" s="142" t="s">
        <v>1</v>
      </c>
      <c r="D58" s="142"/>
      <c r="E58" s="142"/>
      <c r="F58" s="142"/>
      <c r="G58" s="142"/>
      <c r="H58" s="142"/>
      <c r="I58" s="142"/>
      <c r="J58" s="18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55" t="s">
        <v>76</v>
      </c>
      <c r="C3" s="155"/>
      <c r="D3" s="155"/>
      <c r="E3" s="155"/>
      <c r="F3" s="155"/>
      <c r="G3" s="155"/>
    </row>
    <row r="4" spans="2:7" ht="19.5" thickBot="1" x14ac:dyDescent="0.3">
      <c r="D4" s="36">
        <v>9</v>
      </c>
      <c r="E4" s="37" t="s">
        <v>10</v>
      </c>
      <c r="F4" s="38">
        <v>695500</v>
      </c>
    </row>
    <row r="5" spans="2:7" ht="19.5" thickBot="1" x14ac:dyDescent="0.3">
      <c r="D5" s="39" t="s">
        <v>77</v>
      </c>
      <c r="E5" s="40" t="s">
        <v>77</v>
      </c>
      <c r="F5" s="40" t="s">
        <v>77</v>
      </c>
    </row>
    <row r="6" spans="2:7" ht="19.5" thickBot="1" x14ac:dyDescent="0.3">
      <c r="D6" s="39" t="s">
        <v>77</v>
      </c>
      <c r="E6" s="40" t="s">
        <v>77</v>
      </c>
      <c r="F6" s="40" t="s">
        <v>77</v>
      </c>
    </row>
    <row r="7" spans="2:7" ht="19.5" thickBot="1" x14ac:dyDescent="0.3">
      <c r="D7" s="39" t="s">
        <v>77</v>
      </c>
      <c r="E7" s="40" t="s">
        <v>77</v>
      </c>
      <c r="F7" s="40" t="s">
        <v>77</v>
      </c>
    </row>
    <row r="8" spans="2:7" ht="19.5" thickBot="1" x14ac:dyDescent="0.3">
      <c r="D8" s="39" t="s">
        <v>77</v>
      </c>
      <c r="E8" s="40" t="s">
        <v>77</v>
      </c>
      <c r="F8" s="40" t="s">
        <v>77</v>
      </c>
    </row>
    <row r="9" spans="2:7" ht="19.5" thickBot="1" x14ac:dyDescent="0.3">
      <c r="D9" s="39">
        <v>14</v>
      </c>
      <c r="E9" s="41" t="s">
        <v>15</v>
      </c>
      <c r="F9" s="42">
        <v>113420</v>
      </c>
    </row>
    <row r="10" spans="2:7" ht="38.25" thickBot="1" x14ac:dyDescent="0.3">
      <c r="D10" s="36">
        <v>27</v>
      </c>
      <c r="E10" s="37" t="s">
        <v>28</v>
      </c>
      <c r="F10" s="38">
        <v>53500</v>
      </c>
    </row>
    <row r="11" spans="2:7" ht="19.5" thickBot="1" x14ac:dyDescent="0.3">
      <c r="D11" s="39">
        <v>24</v>
      </c>
      <c r="E11" s="41" t="s">
        <v>25</v>
      </c>
      <c r="F11" s="42">
        <v>21400</v>
      </c>
    </row>
    <row r="12" spans="2:7" ht="19.5" thickBot="1" x14ac:dyDescent="0.3">
      <c r="D12" s="39" t="s">
        <v>77</v>
      </c>
      <c r="E12" s="40" t="s">
        <v>77</v>
      </c>
      <c r="F12" s="40" t="s">
        <v>77</v>
      </c>
    </row>
    <row r="13" spans="2:7" ht="19.5" thickBot="1" x14ac:dyDescent="0.3">
      <c r="D13" s="39" t="s">
        <v>77</v>
      </c>
      <c r="E13" s="40" t="s">
        <v>77</v>
      </c>
      <c r="F13" s="43" t="s">
        <v>77</v>
      </c>
    </row>
    <row r="14" spans="2:7" ht="25.5" x14ac:dyDescent="0.35">
      <c r="D14" s="149" t="s">
        <v>69</v>
      </c>
      <c r="E14" s="149"/>
      <c r="F14" s="34">
        <f>SUM(F4:F13)</f>
        <v>883820</v>
      </c>
    </row>
    <row r="18" spans="2:6" ht="19.5" thickBot="1" x14ac:dyDescent="0.3">
      <c r="B18" s="152" t="s">
        <v>78</v>
      </c>
      <c r="C18" s="152"/>
      <c r="D18" s="152"/>
      <c r="E18" s="152"/>
      <c r="F18" s="152"/>
    </row>
    <row r="19" spans="2:6" ht="38.25" thickBot="1" x14ac:dyDescent="0.3">
      <c r="C19" s="47" t="s">
        <v>79</v>
      </c>
      <c r="D19" s="19">
        <v>15</v>
      </c>
      <c r="E19" s="44" t="s">
        <v>16</v>
      </c>
      <c r="F19" s="10">
        <v>288900</v>
      </c>
    </row>
    <row r="20" spans="2:6" ht="25.5" x14ac:dyDescent="0.35">
      <c r="D20" s="149" t="s">
        <v>69</v>
      </c>
      <c r="E20" s="149"/>
      <c r="F20" s="33">
        <f>SUM(F19)</f>
        <v>288900</v>
      </c>
    </row>
    <row r="23" spans="2:6" ht="15.75" thickBot="1" x14ac:dyDescent="0.3"/>
    <row r="24" spans="2:6" ht="38.25" thickBot="1" x14ac:dyDescent="0.3">
      <c r="C24" s="48" t="s">
        <v>80</v>
      </c>
      <c r="D24" s="19">
        <v>5</v>
      </c>
      <c r="E24" s="44" t="s">
        <v>6</v>
      </c>
      <c r="F24" s="10">
        <v>117700</v>
      </c>
    </row>
    <row r="25" spans="2:6" ht="38.25" thickBot="1" x14ac:dyDescent="0.3">
      <c r="D25" s="20">
        <v>18</v>
      </c>
      <c r="E25" s="45" t="s">
        <v>19</v>
      </c>
      <c r="F25" s="11">
        <v>49220</v>
      </c>
    </row>
    <row r="26" spans="2:6" ht="38.25" thickBot="1" x14ac:dyDescent="0.3">
      <c r="D26" s="46">
        <v>19</v>
      </c>
      <c r="E26" s="45" t="s">
        <v>20</v>
      </c>
      <c r="F26" s="11">
        <v>102720</v>
      </c>
    </row>
    <row r="27" spans="2:6" ht="57" thickBot="1" x14ac:dyDescent="0.3">
      <c r="D27" s="20">
        <v>28</v>
      </c>
      <c r="E27" s="45" t="s">
        <v>29</v>
      </c>
      <c r="F27" s="11">
        <v>14980</v>
      </c>
    </row>
    <row r="28" spans="2:6" ht="38.25" thickBot="1" x14ac:dyDescent="0.3">
      <c r="D28" s="20">
        <v>31</v>
      </c>
      <c r="E28" s="45" t="s">
        <v>32</v>
      </c>
      <c r="F28" s="11">
        <v>16050</v>
      </c>
    </row>
    <row r="29" spans="2:6" ht="57" thickBot="1" x14ac:dyDescent="0.3">
      <c r="D29" s="20">
        <v>29</v>
      </c>
      <c r="E29" s="45" t="s">
        <v>30</v>
      </c>
      <c r="F29" s="11">
        <v>42800</v>
      </c>
    </row>
    <row r="30" spans="2:6" ht="38.25" thickBot="1" x14ac:dyDescent="0.3">
      <c r="D30" s="29">
        <v>35</v>
      </c>
      <c r="E30" s="30" t="s">
        <v>36</v>
      </c>
      <c r="F30" s="11">
        <v>10700</v>
      </c>
    </row>
    <row r="31" spans="2:6" ht="25.5" x14ac:dyDescent="0.35">
      <c r="D31" s="149" t="s">
        <v>69</v>
      </c>
      <c r="E31" s="149"/>
      <c r="F31" s="34">
        <f>SUM(F24:F30)</f>
        <v>354170</v>
      </c>
    </row>
    <row r="34" spans="2:6" ht="15.75" thickBot="1" x14ac:dyDescent="0.3"/>
    <row r="35" spans="2:6" ht="38.25" thickBot="1" x14ac:dyDescent="0.3">
      <c r="C35" s="48" t="s">
        <v>81</v>
      </c>
      <c r="D35" s="19">
        <v>16</v>
      </c>
      <c r="E35" s="49" t="s">
        <v>17</v>
      </c>
      <c r="F35" s="16">
        <v>44940</v>
      </c>
    </row>
    <row r="36" spans="2:6" ht="25.5" x14ac:dyDescent="0.35">
      <c r="D36" s="149" t="s">
        <v>69</v>
      </c>
      <c r="E36" s="146"/>
      <c r="F36" s="33">
        <f>SUM(F35)</f>
        <v>44940</v>
      </c>
    </row>
    <row r="38" spans="2:6" ht="26.25" x14ac:dyDescent="0.4">
      <c r="B38" s="154" t="s">
        <v>0</v>
      </c>
      <c r="C38" s="154"/>
      <c r="D38" s="154"/>
      <c r="E38" s="154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0" t="s">
        <v>85</v>
      </c>
      <c r="E2" s="50" t="s">
        <v>86</v>
      </c>
    </row>
    <row r="3" spans="2:11" ht="19.5" thickBot="1" x14ac:dyDescent="0.3">
      <c r="B3" s="1">
        <v>392370</v>
      </c>
      <c r="E3" s="51">
        <v>883820</v>
      </c>
      <c r="H3" s="50" t="s">
        <v>87</v>
      </c>
      <c r="K3">
        <f>SUM(B3:B5)</f>
        <v>522160</v>
      </c>
    </row>
    <row r="4" spans="2:11" ht="19.5" thickBot="1" x14ac:dyDescent="0.3">
      <c r="B4" s="2">
        <v>113740</v>
      </c>
      <c r="E4" s="52">
        <v>44940</v>
      </c>
    </row>
    <row r="5" spans="2:11" ht="19.5" thickBot="1" x14ac:dyDescent="0.3">
      <c r="B5" s="2">
        <v>16050</v>
      </c>
      <c r="E5" s="52">
        <v>288900</v>
      </c>
      <c r="H5" s="50" t="s">
        <v>88</v>
      </c>
      <c r="K5">
        <f>SUM(B7:B9)</f>
        <v>1049670</v>
      </c>
    </row>
    <row r="6" spans="2:11" ht="19.5" thickBot="1" x14ac:dyDescent="0.3">
      <c r="B6" s="2"/>
      <c r="E6" s="52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4"/>
      <c r="B1" s="156" t="s">
        <v>85</v>
      </c>
      <c r="C1" s="157"/>
      <c r="D1" s="158"/>
      <c r="E1" s="159" t="s">
        <v>86</v>
      </c>
      <c r="F1" s="160"/>
      <c r="G1" s="161"/>
    </row>
    <row r="2" spans="1:16" ht="39" customHeight="1" thickBot="1" x14ac:dyDescent="0.35">
      <c r="A2" s="75">
        <v>1</v>
      </c>
      <c r="B2" s="76">
        <v>2</v>
      </c>
      <c r="C2" s="77">
        <v>3</v>
      </c>
      <c r="D2" s="77">
        <v>4</v>
      </c>
      <c r="E2" s="80">
        <v>6</v>
      </c>
      <c r="F2" s="55">
        <v>7</v>
      </c>
      <c r="G2" s="62">
        <v>8</v>
      </c>
      <c r="N2" s="5" t="s">
        <v>0</v>
      </c>
      <c r="O2" s="7">
        <v>677310</v>
      </c>
    </row>
    <row r="3" spans="1:16" ht="39" customHeight="1" thickBot="1" x14ac:dyDescent="0.3">
      <c r="A3" s="54" t="s">
        <v>107</v>
      </c>
      <c r="B3" s="78" t="s">
        <v>47</v>
      </c>
      <c r="C3" s="78" t="s">
        <v>108</v>
      </c>
      <c r="D3" s="78" t="s">
        <v>112</v>
      </c>
      <c r="E3" s="78" t="s">
        <v>47</v>
      </c>
      <c r="F3" s="78" t="s">
        <v>108</v>
      </c>
      <c r="G3" s="78" t="s">
        <v>112</v>
      </c>
      <c r="O3" s="6"/>
    </row>
    <row r="4" spans="1:16" ht="39" customHeight="1" thickBot="1" x14ac:dyDescent="0.3">
      <c r="A4" s="79">
        <v>36892</v>
      </c>
      <c r="B4" s="55" t="s">
        <v>68</v>
      </c>
      <c r="C4" s="89" t="s">
        <v>93</v>
      </c>
      <c r="D4" s="56">
        <v>392370</v>
      </c>
      <c r="E4" s="55" t="s">
        <v>98</v>
      </c>
      <c r="F4" s="71" t="s">
        <v>99</v>
      </c>
      <c r="G4" s="58">
        <v>883820</v>
      </c>
    </row>
    <row r="5" spans="1:16" ht="39" customHeight="1" thickBot="1" x14ac:dyDescent="0.3">
      <c r="A5" s="79">
        <v>37257</v>
      </c>
      <c r="B5" s="55" t="s">
        <v>94</v>
      </c>
      <c r="C5" s="62" t="s">
        <v>95</v>
      </c>
      <c r="D5" s="56">
        <v>113740</v>
      </c>
      <c r="E5" s="55" t="s">
        <v>81</v>
      </c>
      <c r="F5" s="55" t="s">
        <v>100</v>
      </c>
      <c r="G5" s="58">
        <v>44940</v>
      </c>
    </row>
    <row r="6" spans="1:16" ht="39" customHeight="1" thickBot="1" x14ac:dyDescent="0.3">
      <c r="A6" s="54">
        <v>1.2</v>
      </c>
      <c r="B6" s="55" t="s">
        <v>71</v>
      </c>
      <c r="C6" s="62" t="s">
        <v>96</v>
      </c>
      <c r="D6" s="56">
        <v>16050</v>
      </c>
      <c r="E6" s="55" t="s">
        <v>101</v>
      </c>
      <c r="F6" s="55" t="s">
        <v>102</v>
      </c>
      <c r="G6" s="58">
        <v>288900</v>
      </c>
    </row>
    <row r="7" spans="1:16" ht="39" customHeight="1" thickBot="1" x14ac:dyDescent="0.3">
      <c r="A7" s="159" t="s">
        <v>87</v>
      </c>
      <c r="B7" s="160"/>
      <c r="C7" s="161"/>
      <c r="D7" s="81">
        <v>522160</v>
      </c>
      <c r="E7" s="55" t="s">
        <v>103</v>
      </c>
      <c r="F7" s="70" t="s">
        <v>90</v>
      </c>
      <c r="G7" s="58">
        <v>354170</v>
      </c>
    </row>
    <row r="8" spans="1:16" ht="39" customHeight="1" thickBot="1" x14ac:dyDescent="0.3">
      <c r="A8" s="54">
        <v>2.1</v>
      </c>
      <c r="B8" s="55" t="s">
        <v>97</v>
      </c>
      <c r="C8" s="84" t="s">
        <v>91</v>
      </c>
      <c r="D8" s="56">
        <v>786740</v>
      </c>
      <c r="E8" s="55" t="s">
        <v>113</v>
      </c>
      <c r="F8" s="55" t="s">
        <v>114</v>
      </c>
      <c r="G8" s="62" t="s">
        <v>77</v>
      </c>
    </row>
    <row r="9" spans="1:16" ht="39" customHeight="1" thickBot="1" x14ac:dyDescent="0.3">
      <c r="A9" s="54">
        <v>2.2000000000000002</v>
      </c>
      <c r="B9" s="55" t="s">
        <v>74</v>
      </c>
      <c r="C9" s="68" t="s">
        <v>89</v>
      </c>
      <c r="D9" s="56">
        <v>150870</v>
      </c>
      <c r="E9" s="55"/>
      <c r="F9" s="55"/>
      <c r="G9" s="58"/>
    </row>
    <row r="10" spans="1:16" ht="39" customHeight="1" thickBot="1" x14ac:dyDescent="0.3">
      <c r="A10" s="54">
        <v>2.2999999999999998</v>
      </c>
      <c r="B10" s="55" t="s">
        <v>24</v>
      </c>
      <c r="C10" s="69" t="s">
        <v>92</v>
      </c>
      <c r="D10" s="56">
        <v>112060</v>
      </c>
      <c r="E10" s="55"/>
      <c r="F10" s="55"/>
      <c r="G10" s="58"/>
    </row>
    <row r="11" spans="1:16" ht="39" customHeight="1" thickBot="1" x14ac:dyDescent="0.3">
      <c r="A11" s="159" t="s">
        <v>88</v>
      </c>
      <c r="B11" s="160"/>
      <c r="C11" s="161"/>
      <c r="D11" s="82">
        <v>1049670</v>
      </c>
      <c r="E11" s="55"/>
      <c r="F11" s="55"/>
      <c r="G11" s="58"/>
    </row>
    <row r="12" spans="1:16" ht="39" customHeight="1" thickBot="1" x14ac:dyDescent="0.3">
      <c r="A12" s="54">
        <v>3</v>
      </c>
      <c r="B12" s="55" t="s">
        <v>109</v>
      </c>
      <c r="C12" s="62" t="s">
        <v>110</v>
      </c>
      <c r="D12" s="62" t="s">
        <v>77</v>
      </c>
      <c r="E12" s="55"/>
      <c r="F12" s="55"/>
      <c r="G12" s="58"/>
    </row>
    <row r="13" spans="1:16" ht="39" customHeight="1" thickBot="1" x14ac:dyDescent="0.3">
      <c r="A13" s="162" t="s">
        <v>111</v>
      </c>
      <c r="B13" s="163"/>
      <c r="C13" s="164"/>
      <c r="D13" s="83">
        <f>SUM(D4:D6,D8:D10)</f>
        <v>1571830</v>
      </c>
      <c r="E13" s="165">
        <f>SUM(G4:G8)</f>
        <v>1571830</v>
      </c>
      <c r="F13" s="166"/>
      <c r="G13" s="167"/>
    </row>
    <row r="16" spans="1:16" ht="39" customHeight="1" thickBot="1" x14ac:dyDescent="0.3">
      <c r="J16" s="174" t="s">
        <v>116</v>
      </c>
      <c r="K16" s="177"/>
      <c r="L16" s="32">
        <f>SUM(K17,D5,D6,L17,M17,N17)</f>
        <v>1571830</v>
      </c>
      <c r="N16" s="174" t="s">
        <v>117</v>
      </c>
      <c r="O16" s="177"/>
      <c r="P16" s="32">
        <f>SUM(O17,G5,G6,P17)</f>
        <v>1571830</v>
      </c>
    </row>
    <row r="17" spans="1:16" ht="39" customHeight="1" x14ac:dyDescent="0.25">
      <c r="A17" s="178" t="s">
        <v>41</v>
      </c>
      <c r="B17" s="179"/>
      <c r="C17" s="180"/>
      <c r="D17" s="184" t="s">
        <v>42</v>
      </c>
      <c r="E17" s="185"/>
      <c r="F17" s="185"/>
      <c r="G17" s="186"/>
      <c r="H17" s="190" t="s">
        <v>43</v>
      </c>
      <c r="J17" s="72" t="s">
        <v>105</v>
      </c>
      <c r="K17" s="92">
        <f>D4</f>
        <v>392370</v>
      </c>
      <c r="L17" s="92">
        <f>D8</f>
        <v>786740</v>
      </c>
      <c r="M17" s="92">
        <f>D9</f>
        <v>150870</v>
      </c>
      <c r="N17" s="92">
        <f>D10</f>
        <v>112060</v>
      </c>
      <c r="O17" s="92">
        <f>G4</f>
        <v>883820</v>
      </c>
      <c r="P17" s="92">
        <f>G7</f>
        <v>354170</v>
      </c>
    </row>
    <row r="18" spans="1:16" ht="39" customHeight="1" thickBot="1" x14ac:dyDescent="0.3">
      <c r="A18" s="181"/>
      <c r="B18" s="182"/>
      <c r="C18" s="183"/>
      <c r="D18" s="187"/>
      <c r="E18" s="188"/>
      <c r="F18" s="188"/>
      <c r="G18" s="189"/>
      <c r="H18" s="191"/>
      <c r="J18" s="73"/>
      <c r="K18" s="91" t="s">
        <v>93</v>
      </c>
      <c r="L18" s="84" t="s">
        <v>91</v>
      </c>
      <c r="M18" s="68" t="s">
        <v>89</v>
      </c>
      <c r="N18" s="69" t="s">
        <v>92</v>
      </c>
      <c r="O18" s="71" t="s">
        <v>99</v>
      </c>
      <c r="P18" s="70" t="s">
        <v>90</v>
      </c>
    </row>
    <row r="19" spans="1:16" ht="39" customHeight="1" thickBot="1" x14ac:dyDescent="0.3">
      <c r="A19" s="8" t="s">
        <v>44</v>
      </c>
      <c r="B19" s="168" t="s">
        <v>47</v>
      </c>
      <c r="C19" s="171" t="s">
        <v>48</v>
      </c>
      <c r="D19" s="59" t="s">
        <v>49</v>
      </c>
      <c r="E19" s="59" t="s">
        <v>51</v>
      </c>
      <c r="F19" s="59" t="s">
        <v>53</v>
      </c>
      <c r="G19" s="59" t="s">
        <v>51</v>
      </c>
      <c r="H19" s="169"/>
      <c r="J19" s="72" t="s">
        <v>106</v>
      </c>
      <c r="K19" s="56">
        <f>K17+H34</f>
        <v>405740</v>
      </c>
      <c r="L19" s="56">
        <f>L17+H33</f>
        <v>801720</v>
      </c>
      <c r="M19" s="56">
        <f>M17+H22+H23-H24+H25-H25-H26-H29-H30-H34+H35</f>
        <v>109140</v>
      </c>
      <c r="N19" s="56">
        <f>N17-H22-H23</f>
        <v>67120</v>
      </c>
      <c r="O19" s="58">
        <v>883820</v>
      </c>
      <c r="P19" s="58">
        <f>P17-H24-H26-H29-H30+H33+H35</f>
        <v>295850</v>
      </c>
    </row>
    <row r="20" spans="1:16" ht="39" customHeight="1" x14ac:dyDescent="0.25">
      <c r="A20" s="8" t="s">
        <v>45</v>
      </c>
      <c r="B20" s="169"/>
      <c r="C20" s="172"/>
      <c r="D20" s="59" t="s">
        <v>50</v>
      </c>
      <c r="E20" s="59" t="s">
        <v>52</v>
      </c>
      <c r="F20" s="59" t="s">
        <v>50</v>
      </c>
      <c r="G20" s="59" t="s">
        <v>52</v>
      </c>
      <c r="H20" s="169"/>
      <c r="I20" s="98" t="str">
        <f>IF(L20=P20,"верно","!!!!!!!!!!!!!")</f>
        <v>верно</v>
      </c>
      <c r="J20" s="174" t="s">
        <v>116</v>
      </c>
      <c r="K20" s="175"/>
      <c r="L20" s="93">
        <f>SUM(K19,D5,D6,L19,M19,N19)</f>
        <v>1513510</v>
      </c>
      <c r="N20" s="176" t="s">
        <v>117</v>
      </c>
      <c r="O20" s="175"/>
      <c r="P20" s="93">
        <f>SUM(O19,G5,G6,P19)</f>
        <v>1513510</v>
      </c>
    </row>
    <row r="21" spans="1:16" ht="39" customHeight="1" thickBot="1" x14ac:dyDescent="0.3">
      <c r="A21" s="9" t="s">
        <v>46</v>
      </c>
      <c r="B21" s="170"/>
      <c r="C21" s="173"/>
      <c r="D21" s="60"/>
      <c r="E21" s="60"/>
      <c r="F21" s="60"/>
      <c r="G21" s="60"/>
      <c r="H21" s="170"/>
      <c r="I21" s="95"/>
      <c r="J21" s="95"/>
      <c r="K21" s="94"/>
      <c r="L21" s="94"/>
      <c r="M21" s="94"/>
      <c r="N21" s="94"/>
      <c r="O21" s="94"/>
      <c r="P21" s="94"/>
    </row>
    <row r="22" spans="1:16" ht="39" customHeight="1" thickBot="1" x14ac:dyDescent="0.3">
      <c r="A22" s="90">
        <v>1</v>
      </c>
      <c r="B22" s="61" t="s">
        <v>54</v>
      </c>
      <c r="C22" s="62">
        <v>1</v>
      </c>
      <c r="D22" s="63" t="s">
        <v>89</v>
      </c>
      <c r="E22" s="62" t="s">
        <v>104</v>
      </c>
      <c r="F22" s="64" t="s">
        <v>92</v>
      </c>
      <c r="G22" s="62" t="s">
        <v>77</v>
      </c>
      <c r="H22" s="58">
        <v>41300</v>
      </c>
      <c r="I22" s="95"/>
      <c r="J22" s="95"/>
      <c r="K22" s="94"/>
      <c r="L22" s="94"/>
      <c r="M22" s="96">
        <f>M17+H22</f>
        <v>192170</v>
      </c>
      <c r="N22" s="96">
        <f>N17-H22</f>
        <v>70760</v>
      </c>
      <c r="O22" s="94"/>
      <c r="P22" s="94"/>
    </row>
    <row r="23" spans="1:16" ht="39" customHeight="1" thickBot="1" x14ac:dyDescent="0.3">
      <c r="A23" s="90">
        <v>2</v>
      </c>
      <c r="B23" s="55" t="s">
        <v>55</v>
      </c>
      <c r="C23" s="62">
        <v>1</v>
      </c>
      <c r="D23" s="63" t="s">
        <v>89</v>
      </c>
      <c r="E23" s="62" t="s">
        <v>104</v>
      </c>
      <c r="F23" s="64" t="s">
        <v>92</v>
      </c>
      <c r="G23" s="62" t="s">
        <v>77</v>
      </c>
      <c r="H23" s="58">
        <v>3640</v>
      </c>
      <c r="I23" s="95"/>
      <c r="J23" s="95"/>
      <c r="K23" s="94"/>
      <c r="L23" s="94"/>
      <c r="M23" s="97">
        <v>195810</v>
      </c>
      <c r="N23" s="97">
        <v>67120</v>
      </c>
      <c r="O23" s="94"/>
      <c r="P23" s="94"/>
    </row>
    <row r="24" spans="1:16" ht="39" customHeight="1" thickBot="1" x14ac:dyDescent="0.3">
      <c r="A24" s="90">
        <v>3</v>
      </c>
      <c r="B24" s="55" t="s">
        <v>56</v>
      </c>
      <c r="C24" s="62">
        <v>4</v>
      </c>
      <c r="D24" s="65" t="s">
        <v>90</v>
      </c>
      <c r="E24" s="62" t="s">
        <v>77</v>
      </c>
      <c r="F24" s="63" t="s">
        <v>89</v>
      </c>
      <c r="G24" s="62" t="s">
        <v>77</v>
      </c>
      <c r="H24" s="58">
        <v>17120</v>
      </c>
      <c r="I24" s="95"/>
      <c r="J24" s="95"/>
      <c r="K24" s="94"/>
      <c r="L24" s="94"/>
      <c r="M24" s="97">
        <v>178690</v>
      </c>
      <c r="N24" s="94"/>
      <c r="O24" s="94"/>
      <c r="P24" s="97">
        <v>337050</v>
      </c>
    </row>
    <row r="25" spans="1:16" ht="39" customHeight="1" thickBot="1" x14ac:dyDescent="0.3">
      <c r="A25" s="90">
        <v>4</v>
      </c>
      <c r="B25" s="55" t="s">
        <v>57</v>
      </c>
      <c r="C25" s="62">
        <v>1</v>
      </c>
      <c r="D25" s="63" t="s">
        <v>89</v>
      </c>
      <c r="E25" s="62" t="s">
        <v>104</v>
      </c>
      <c r="F25" s="63" t="s">
        <v>89</v>
      </c>
      <c r="G25" s="62" t="s">
        <v>77</v>
      </c>
      <c r="H25" s="58">
        <v>29960</v>
      </c>
      <c r="I25" s="95"/>
      <c r="J25" s="95"/>
      <c r="K25" s="94"/>
      <c r="L25" s="94"/>
      <c r="M25" s="97">
        <v>178690</v>
      </c>
      <c r="N25" s="94"/>
      <c r="O25" s="94"/>
      <c r="P25" s="94"/>
    </row>
    <row r="26" spans="1:16" ht="39" customHeight="1" thickBot="1" x14ac:dyDescent="0.3">
      <c r="A26" s="90">
        <v>5</v>
      </c>
      <c r="B26" s="55" t="s">
        <v>58</v>
      </c>
      <c r="C26" s="62">
        <v>4</v>
      </c>
      <c r="D26" s="63" t="s">
        <v>89</v>
      </c>
      <c r="E26" s="62" t="s">
        <v>77</v>
      </c>
      <c r="F26" s="65" t="s">
        <v>90</v>
      </c>
      <c r="G26" s="62" t="s">
        <v>77</v>
      </c>
      <c r="H26" s="58">
        <v>29960</v>
      </c>
      <c r="I26" s="95"/>
      <c r="J26" s="95"/>
      <c r="K26" s="94"/>
      <c r="L26" s="94"/>
      <c r="M26" s="32">
        <v>148730</v>
      </c>
      <c r="N26" s="94"/>
      <c r="O26" s="94"/>
      <c r="P26" s="32">
        <v>307090</v>
      </c>
    </row>
    <row r="27" spans="1:16" ht="39" customHeight="1" thickBot="1" x14ac:dyDescent="0.3">
      <c r="A27" s="90">
        <v>6</v>
      </c>
      <c r="B27" s="55" t="s">
        <v>59</v>
      </c>
      <c r="C27" s="62">
        <v>2</v>
      </c>
      <c r="D27" s="66" t="s">
        <v>99</v>
      </c>
      <c r="E27" s="62" t="s">
        <v>77</v>
      </c>
      <c r="F27" s="66" t="s">
        <v>99</v>
      </c>
      <c r="G27" s="62" t="s">
        <v>104</v>
      </c>
      <c r="H27" s="58">
        <v>21400</v>
      </c>
      <c r="I27" s="95"/>
      <c r="J27" s="95"/>
      <c r="K27" s="94"/>
      <c r="L27" s="94"/>
      <c r="M27" s="94"/>
      <c r="N27" s="94"/>
      <c r="O27" s="94"/>
      <c r="P27" s="94"/>
    </row>
    <row r="28" spans="1:16" ht="39" customHeight="1" thickBot="1" x14ac:dyDescent="0.3">
      <c r="A28" s="90">
        <v>7</v>
      </c>
      <c r="B28" s="55" t="s">
        <v>60</v>
      </c>
      <c r="C28" s="62">
        <v>1</v>
      </c>
      <c r="D28" s="67" t="s">
        <v>91</v>
      </c>
      <c r="E28" s="62" t="s">
        <v>77</v>
      </c>
      <c r="F28" s="67" t="s">
        <v>91</v>
      </c>
      <c r="G28" s="62" t="s">
        <v>104</v>
      </c>
      <c r="H28" s="58">
        <v>68480</v>
      </c>
      <c r="I28" s="95"/>
      <c r="J28" s="95"/>
      <c r="K28" s="94"/>
      <c r="L28" s="94"/>
      <c r="M28" s="94"/>
      <c r="N28" s="94"/>
      <c r="O28" s="94"/>
      <c r="P28" s="94"/>
    </row>
    <row r="29" spans="1:16" ht="39" customHeight="1" thickBot="1" x14ac:dyDescent="0.3">
      <c r="A29" s="90">
        <v>8</v>
      </c>
      <c r="B29" s="53" t="s">
        <v>61</v>
      </c>
      <c r="C29" s="85">
        <v>4</v>
      </c>
      <c r="D29" s="86" t="s">
        <v>89</v>
      </c>
      <c r="E29" s="85" t="s">
        <v>77</v>
      </c>
      <c r="F29" s="87" t="s">
        <v>90</v>
      </c>
      <c r="G29" s="85" t="s">
        <v>77</v>
      </c>
      <c r="H29" s="57">
        <v>38520</v>
      </c>
      <c r="I29" s="95"/>
      <c r="J29" s="95"/>
      <c r="K29" s="94"/>
      <c r="L29" s="94"/>
      <c r="M29" s="32">
        <v>110210</v>
      </c>
      <c r="N29" s="94"/>
      <c r="O29" s="94"/>
      <c r="P29" s="32">
        <v>268570</v>
      </c>
    </row>
    <row r="30" spans="1:16" ht="39" customHeight="1" thickBot="1" x14ac:dyDescent="0.3">
      <c r="A30" s="90">
        <v>9</v>
      </c>
      <c r="B30" s="55" t="s">
        <v>62</v>
      </c>
      <c r="C30" s="62">
        <v>4</v>
      </c>
      <c r="D30" s="63" t="s">
        <v>89</v>
      </c>
      <c r="E30" s="62" t="s">
        <v>77</v>
      </c>
      <c r="F30" s="65" t="s">
        <v>90</v>
      </c>
      <c r="G30" s="62" t="s">
        <v>77</v>
      </c>
      <c r="H30" s="58">
        <v>14450</v>
      </c>
      <c r="I30" s="95"/>
      <c r="J30" s="95"/>
      <c r="K30" s="94"/>
      <c r="L30" s="94"/>
      <c r="M30" s="32">
        <v>95760</v>
      </c>
      <c r="N30" s="94"/>
      <c r="O30" s="94"/>
      <c r="P30" s="32">
        <v>254120</v>
      </c>
    </row>
    <row r="31" spans="1:16" ht="39" customHeight="1" thickBot="1" x14ac:dyDescent="0.3">
      <c r="A31" s="90">
        <v>10</v>
      </c>
      <c r="B31" s="88" t="s">
        <v>63</v>
      </c>
      <c r="C31" s="62">
        <v>2</v>
      </c>
      <c r="D31" s="65" t="s">
        <v>90</v>
      </c>
      <c r="E31" s="62" t="s">
        <v>104</v>
      </c>
      <c r="F31" s="65" t="s">
        <v>90</v>
      </c>
      <c r="G31" s="62" t="s">
        <v>77</v>
      </c>
      <c r="H31" s="58">
        <v>6160</v>
      </c>
      <c r="I31" s="95"/>
      <c r="J31" s="95"/>
      <c r="K31" s="94"/>
      <c r="L31" s="94"/>
      <c r="M31" s="94"/>
      <c r="N31" s="94"/>
      <c r="O31" s="94"/>
      <c r="P31" s="94"/>
    </row>
    <row r="32" spans="1:16" ht="39" customHeight="1" thickBot="1" x14ac:dyDescent="0.3">
      <c r="A32" s="90">
        <v>11</v>
      </c>
      <c r="B32" s="55" t="s">
        <v>64</v>
      </c>
      <c r="C32" s="62">
        <v>2</v>
      </c>
      <c r="D32" s="65" t="s">
        <v>90</v>
      </c>
      <c r="E32" s="62" t="s">
        <v>104</v>
      </c>
      <c r="F32" s="65" t="s">
        <v>90</v>
      </c>
      <c r="G32" s="62" t="s">
        <v>77</v>
      </c>
      <c r="H32" s="58">
        <v>830</v>
      </c>
      <c r="I32" s="95"/>
      <c r="J32" s="95"/>
      <c r="K32" s="94"/>
      <c r="L32" s="94"/>
      <c r="M32" s="94"/>
      <c r="N32" s="94"/>
      <c r="O32" s="94"/>
      <c r="P32" s="94"/>
    </row>
    <row r="33" spans="1:16" ht="39" customHeight="1" thickBot="1" x14ac:dyDescent="0.3">
      <c r="A33" s="90">
        <v>12</v>
      </c>
      <c r="B33" s="55" t="s">
        <v>65</v>
      </c>
      <c r="C33" s="62">
        <v>3</v>
      </c>
      <c r="D33" s="67" t="s">
        <v>91</v>
      </c>
      <c r="E33" s="62" t="s">
        <v>104</v>
      </c>
      <c r="F33" s="65" t="s">
        <v>90</v>
      </c>
      <c r="G33" s="62" t="s">
        <v>104</v>
      </c>
      <c r="H33" s="58">
        <v>14980</v>
      </c>
      <c r="I33" s="95"/>
      <c r="J33" s="95"/>
      <c r="K33" s="94"/>
      <c r="L33" s="32">
        <v>801720</v>
      </c>
      <c r="M33" s="94"/>
      <c r="N33" s="94"/>
      <c r="O33" s="94"/>
      <c r="P33" s="32">
        <v>269100</v>
      </c>
    </row>
    <row r="34" spans="1:16" ht="39" customHeight="1" thickBot="1" x14ac:dyDescent="0.3">
      <c r="A34" s="90">
        <v>13</v>
      </c>
      <c r="B34" s="55" t="s">
        <v>66</v>
      </c>
      <c r="C34" s="62"/>
      <c r="D34" s="63" t="s">
        <v>89</v>
      </c>
      <c r="E34" s="62" t="s">
        <v>77</v>
      </c>
      <c r="F34" s="89" t="s">
        <v>93</v>
      </c>
      <c r="G34" s="99" t="s">
        <v>104</v>
      </c>
      <c r="H34" s="58">
        <v>13370</v>
      </c>
      <c r="I34" s="95"/>
      <c r="J34" s="95"/>
      <c r="K34" s="32">
        <v>405740</v>
      </c>
      <c r="L34" s="94"/>
      <c r="M34" s="32">
        <v>82390</v>
      </c>
      <c r="N34" s="94"/>
      <c r="O34" s="94"/>
      <c r="P34" s="94"/>
    </row>
    <row r="35" spans="1:16" ht="39" customHeight="1" thickBot="1" x14ac:dyDescent="0.3">
      <c r="A35" s="90">
        <v>14</v>
      </c>
      <c r="B35" s="55" t="s">
        <v>115</v>
      </c>
      <c r="C35" s="62">
        <v>3</v>
      </c>
      <c r="D35" s="63" t="s">
        <v>89</v>
      </c>
      <c r="E35" s="62" t="s">
        <v>104</v>
      </c>
      <c r="F35" s="65" t="s">
        <v>90</v>
      </c>
      <c r="G35" s="62" t="s">
        <v>104</v>
      </c>
      <c r="H35" s="58">
        <v>26750</v>
      </c>
      <c r="I35" s="95"/>
      <c r="J35" s="95"/>
      <c r="K35" s="94"/>
      <c r="L35" s="94"/>
      <c r="M35" s="32">
        <v>109140</v>
      </c>
      <c r="N35" s="94"/>
      <c r="O35" s="94"/>
      <c r="P35" s="32">
        <v>295850</v>
      </c>
    </row>
    <row r="36" spans="1:16" ht="39" customHeight="1" thickBot="1" x14ac:dyDescent="0.3">
      <c r="A36" s="90">
        <v>15</v>
      </c>
      <c r="B36" s="55" t="s">
        <v>67</v>
      </c>
      <c r="C36" s="62">
        <v>1</v>
      </c>
      <c r="D36" s="67" t="s">
        <v>91</v>
      </c>
      <c r="E36" s="62" t="s">
        <v>104</v>
      </c>
      <c r="F36" s="67" t="s">
        <v>91</v>
      </c>
      <c r="G36" s="62" t="s">
        <v>77</v>
      </c>
      <c r="H36" s="58">
        <v>64200</v>
      </c>
      <c r="I36" s="95"/>
      <c r="J36" s="95"/>
      <c r="K36" s="94"/>
      <c r="L36" s="94"/>
      <c r="M36" s="94"/>
      <c r="N36" s="94"/>
      <c r="O36" s="94"/>
      <c r="P36" s="94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zoomScale="130" zoomScaleNormal="130" workbookViewId="0">
      <selection activeCell="B6" sqref="B6:E9"/>
    </sheetView>
  </sheetViews>
  <sheetFormatPr defaultRowHeight="15" x14ac:dyDescent="0.25"/>
  <cols>
    <col min="1" max="4" width="9.140625" style="106"/>
    <col min="5" max="5" width="10" style="106" customWidth="1"/>
    <col min="6" max="16384" width="9.140625" style="106"/>
  </cols>
  <sheetData>
    <row r="2" spans="2:6" x14ac:dyDescent="0.25">
      <c r="B2" s="201" t="s">
        <v>119</v>
      </c>
      <c r="C2" s="201"/>
      <c r="D2" s="201"/>
      <c r="E2" s="201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0">
        <v>103</v>
      </c>
      <c r="D4" s="200"/>
      <c r="E4" s="108" t="s">
        <v>122</v>
      </c>
      <c r="F4" s="106" t="s">
        <v>124</v>
      </c>
    </row>
    <row r="5" spans="2:6" ht="15.75" thickTop="1" x14ac:dyDescent="0.25">
      <c r="B5" s="113" t="s">
        <v>157</v>
      </c>
      <c r="C5" s="112" t="s">
        <v>158</v>
      </c>
      <c r="D5" s="113" t="s">
        <v>157</v>
      </c>
      <c r="E5" s="112" t="s">
        <v>158</v>
      </c>
    </row>
    <row r="6" spans="2:6" ht="15.75" thickBot="1" x14ac:dyDescent="0.3">
      <c r="B6" s="119" t="s">
        <v>118</v>
      </c>
      <c r="C6" s="120">
        <v>199020</v>
      </c>
      <c r="D6" s="110"/>
      <c r="E6" s="97"/>
    </row>
    <row r="7" spans="2:6" ht="15.75" thickTop="1" x14ac:dyDescent="0.25">
      <c r="B7" s="115"/>
      <c r="C7" s="109"/>
      <c r="D7" s="115">
        <v>13</v>
      </c>
      <c r="E7" s="109">
        <v>13370</v>
      </c>
    </row>
    <row r="8" spans="2:6" x14ac:dyDescent="0.25">
      <c r="B8" s="136" t="s">
        <v>179</v>
      </c>
      <c r="C8" s="109">
        <f>SUM(C7)</f>
        <v>0</v>
      </c>
      <c r="D8" s="136" t="s">
        <v>179</v>
      </c>
      <c r="E8" s="115">
        <f>SUM(E7)</f>
        <v>13370</v>
      </c>
    </row>
    <row r="9" spans="2:6" x14ac:dyDescent="0.25">
      <c r="B9" s="136" t="s">
        <v>178</v>
      </c>
      <c r="C9" s="109">
        <f>C6+C8-E8</f>
        <v>185650</v>
      </c>
      <c r="D9" s="116"/>
      <c r="E9" s="115"/>
    </row>
    <row r="13" spans="2:6" ht="15.75" thickBot="1" x14ac:dyDescent="0.3">
      <c r="B13" s="108" t="s">
        <v>121</v>
      </c>
      <c r="C13" s="202">
        <v>163</v>
      </c>
      <c r="D13" s="203"/>
      <c r="E13" s="108" t="s">
        <v>122</v>
      </c>
      <c r="F13" s="106" t="s">
        <v>146</v>
      </c>
    </row>
    <row r="14" spans="2:6" ht="15.75" thickTop="1" x14ac:dyDescent="0.25">
      <c r="B14" s="113" t="s">
        <v>157</v>
      </c>
      <c r="C14" s="112" t="s">
        <v>158</v>
      </c>
      <c r="D14" s="113" t="s">
        <v>157</v>
      </c>
      <c r="E14" s="112" t="s">
        <v>158</v>
      </c>
    </row>
    <row r="15" spans="2:6" ht="15.75" thickBot="1" x14ac:dyDescent="0.3">
      <c r="B15" s="119" t="s">
        <v>118</v>
      </c>
      <c r="C15" s="120">
        <v>12840</v>
      </c>
      <c r="D15" s="110"/>
      <c r="E15" s="97"/>
    </row>
    <row r="16" spans="2:6" ht="15.75" thickTop="1" x14ac:dyDescent="0.25">
      <c r="B16" s="117"/>
      <c r="C16" s="118"/>
      <c r="D16" s="116">
        <v>2</v>
      </c>
      <c r="E16" s="115">
        <v>3640</v>
      </c>
    </row>
    <row r="17" spans="2:6" x14ac:dyDescent="0.25">
      <c r="B17" s="136" t="s">
        <v>179</v>
      </c>
      <c r="C17" s="109">
        <v>0</v>
      </c>
      <c r="D17" s="136" t="s">
        <v>179</v>
      </c>
      <c r="E17" s="115">
        <f>SUM(E16:E16)</f>
        <v>3640</v>
      </c>
    </row>
    <row r="18" spans="2:6" x14ac:dyDescent="0.25">
      <c r="B18" s="136" t="s">
        <v>178</v>
      </c>
      <c r="C18" s="109">
        <f>C15+C17-E17</f>
        <v>9200</v>
      </c>
      <c r="D18" s="116"/>
      <c r="E18" s="115"/>
    </row>
    <row r="22" spans="2:6" ht="15.75" thickBot="1" x14ac:dyDescent="0.3">
      <c r="B22" s="108" t="s">
        <v>121</v>
      </c>
      <c r="C22" s="202">
        <v>201</v>
      </c>
      <c r="D22" s="203"/>
      <c r="E22" s="108" t="s">
        <v>122</v>
      </c>
      <c r="F22" s="106" t="s">
        <v>143</v>
      </c>
    </row>
    <row r="23" spans="2:6" ht="15.75" thickTop="1" x14ac:dyDescent="0.25">
      <c r="B23" s="113" t="s">
        <v>157</v>
      </c>
      <c r="C23" s="112" t="s">
        <v>158</v>
      </c>
      <c r="D23" s="113" t="s">
        <v>157</v>
      </c>
      <c r="E23" s="112" t="s">
        <v>158</v>
      </c>
    </row>
    <row r="24" spans="2:6" ht="15.75" thickBot="1" x14ac:dyDescent="0.3">
      <c r="B24" s="119" t="s">
        <v>118</v>
      </c>
      <c r="C24" s="120">
        <v>235400</v>
      </c>
      <c r="D24" s="110"/>
      <c r="E24" s="97"/>
    </row>
    <row r="25" spans="2:6" ht="15.75" thickTop="1" x14ac:dyDescent="0.25">
      <c r="B25" s="117"/>
      <c r="C25" s="118"/>
      <c r="D25" s="117">
        <v>7</v>
      </c>
      <c r="E25" s="118">
        <v>68480</v>
      </c>
    </row>
    <row r="26" spans="2:6" x14ac:dyDescent="0.25">
      <c r="B26" s="130">
        <v>12</v>
      </c>
      <c r="C26" s="117">
        <v>14980</v>
      </c>
      <c r="D26" s="116"/>
      <c r="E26" s="115"/>
    </row>
    <row r="27" spans="2:6" x14ac:dyDescent="0.25">
      <c r="B27" s="136" t="s">
        <v>179</v>
      </c>
      <c r="C27" s="109">
        <f>SUM(C26)</f>
        <v>14980</v>
      </c>
      <c r="D27" s="136" t="s">
        <v>179</v>
      </c>
      <c r="E27" s="115">
        <f>SUM(E25:E26)</f>
        <v>68480</v>
      </c>
    </row>
    <row r="28" spans="2:6" x14ac:dyDescent="0.25">
      <c r="B28" s="136" t="s">
        <v>178</v>
      </c>
      <c r="C28" s="109">
        <f>C24+C27-E27</f>
        <v>181900</v>
      </c>
      <c r="D28" s="116"/>
      <c r="E28" s="115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2" spans="2:6" ht="15.75" thickBot="1" x14ac:dyDescent="0.3">
      <c r="B32" s="108" t="s">
        <v>121</v>
      </c>
      <c r="C32" s="202">
        <v>23</v>
      </c>
      <c r="D32" s="203"/>
      <c r="E32" s="108" t="s">
        <v>122</v>
      </c>
      <c r="F32" s="106" t="s">
        <v>188</v>
      </c>
    </row>
    <row r="33" spans="2:6" ht="15.75" thickTop="1" x14ac:dyDescent="0.25">
      <c r="B33" s="113" t="s">
        <v>157</v>
      </c>
      <c r="C33" s="112" t="s">
        <v>158</v>
      </c>
      <c r="D33" s="113" t="s">
        <v>157</v>
      </c>
      <c r="E33" s="112" t="s">
        <v>158</v>
      </c>
    </row>
    <row r="34" spans="2:6" ht="15.75" thickBot="1" x14ac:dyDescent="0.3">
      <c r="B34" s="119" t="s">
        <v>118</v>
      </c>
      <c r="C34" s="120">
        <v>41880</v>
      </c>
      <c r="D34" s="110"/>
      <c r="E34" s="97"/>
    </row>
    <row r="35" spans="2:6" ht="15.75" thickTop="1" x14ac:dyDescent="0.25">
      <c r="B35" s="117">
        <v>7</v>
      </c>
      <c r="C35" s="118">
        <v>68480</v>
      </c>
      <c r="D35" s="116"/>
      <c r="E35" s="115"/>
    </row>
    <row r="36" spans="2:6" x14ac:dyDescent="0.25">
      <c r="B36" s="115">
        <v>8</v>
      </c>
      <c r="C36" s="109">
        <v>38520</v>
      </c>
      <c r="D36" s="116"/>
      <c r="E36" s="115"/>
    </row>
    <row r="37" spans="2:6" x14ac:dyDescent="0.25">
      <c r="B37" s="115">
        <v>9</v>
      </c>
      <c r="C37" s="109">
        <v>14450</v>
      </c>
      <c r="D37" s="116"/>
      <c r="E37" s="115"/>
    </row>
    <row r="38" spans="2:6" x14ac:dyDescent="0.25">
      <c r="B38" s="115">
        <v>13</v>
      </c>
      <c r="C38" s="109">
        <v>13370</v>
      </c>
      <c r="D38" s="116"/>
      <c r="E38" s="115"/>
    </row>
    <row r="39" spans="2:6" x14ac:dyDescent="0.25">
      <c r="B39" s="115"/>
      <c r="C39" s="109"/>
      <c r="D39" s="115">
        <v>15</v>
      </c>
      <c r="E39" s="109">
        <v>64200</v>
      </c>
    </row>
    <row r="40" spans="2:6" x14ac:dyDescent="0.25">
      <c r="B40" s="136" t="s">
        <v>179</v>
      </c>
      <c r="C40" s="109">
        <f>SUM(C35:C39)</f>
        <v>134820</v>
      </c>
      <c r="D40" s="136" t="s">
        <v>179</v>
      </c>
      <c r="E40" s="109">
        <v>64200</v>
      </c>
    </row>
    <row r="41" spans="2:6" x14ac:dyDescent="0.25">
      <c r="B41" s="136" t="s">
        <v>178</v>
      </c>
      <c r="C41" s="109">
        <f>C37+C40-E40</f>
        <v>85070</v>
      </c>
      <c r="D41" s="134"/>
      <c r="E41" s="134"/>
    </row>
    <row r="42" spans="2:6" x14ac:dyDescent="0.25">
      <c r="B42" s="141"/>
      <c r="C42" s="134"/>
      <c r="D42" s="134"/>
      <c r="E42" s="134"/>
    </row>
    <row r="43" spans="2:6" x14ac:dyDescent="0.25">
      <c r="B43" s="141"/>
      <c r="C43" s="134"/>
      <c r="D43" s="134"/>
      <c r="E43" s="134"/>
    </row>
    <row r="44" spans="2:6" x14ac:dyDescent="0.25">
      <c r="B44" s="141"/>
      <c r="C44" s="134"/>
      <c r="D44" s="134"/>
      <c r="E44" s="134"/>
    </row>
    <row r="45" spans="2:6" ht="15.75" thickBot="1" x14ac:dyDescent="0.3">
      <c r="B45" s="108" t="s">
        <v>121</v>
      </c>
      <c r="C45" s="202">
        <v>260</v>
      </c>
      <c r="D45" s="203"/>
      <c r="E45" s="108" t="s">
        <v>122</v>
      </c>
      <c r="F45" s="106" t="s">
        <v>139</v>
      </c>
    </row>
    <row r="46" spans="2:6" ht="15.75" thickTop="1" x14ac:dyDescent="0.25">
      <c r="B46" s="113" t="s">
        <v>157</v>
      </c>
      <c r="C46" s="112" t="s">
        <v>158</v>
      </c>
      <c r="D46" s="113" t="s">
        <v>157</v>
      </c>
      <c r="E46" s="112" t="s">
        <v>158</v>
      </c>
    </row>
    <row r="47" spans="2:6" ht="15.75" thickBot="1" x14ac:dyDescent="0.3">
      <c r="B47" s="119" t="s">
        <v>118</v>
      </c>
      <c r="C47" s="120">
        <v>155150</v>
      </c>
      <c r="D47" s="110"/>
      <c r="E47" s="97"/>
    </row>
    <row r="48" spans="2:6" ht="15.75" thickTop="1" x14ac:dyDescent="0.25">
      <c r="B48" s="115">
        <v>15</v>
      </c>
      <c r="C48" s="109">
        <v>64200</v>
      </c>
      <c r="D48" s="115"/>
      <c r="E48" s="109"/>
    </row>
    <row r="49" spans="2:6" x14ac:dyDescent="0.25">
      <c r="B49" s="136" t="s">
        <v>179</v>
      </c>
      <c r="C49" s="109">
        <f>C48</f>
        <v>64200</v>
      </c>
      <c r="D49" s="136" t="s">
        <v>179</v>
      </c>
      <c r="E49" s="115">
        <f>SUM(E47:E48)</f>
        <v>0</v>
      </c>
    </row>
    <row r="50" spans="2:6" x14ac:dyDescent="0.25">
      <c r="B50" s="136" t="s">
        <v>178</v>
      </c>
      <c r="C50" s="109">
        <f>C47+C49-E49</f>
        <v>219350</v>
      </c>
      <c r="D50" s="134"/>
      <c r="E50" s="134"/>
    </row>
    <row r="51" spans="2:6" x14ac:dyDescent="0.25">
      <c r="B51" s="104"/>
      <c r="C51" s="104"/>
      <c r="D51" s="104"/>
      <c r="E51" s="104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ht="15.75" thickBot="1" x14ac:dyDescent="0.3">
      <c r="B54" s="108" t="s">
        <v>121</v>
      </c>
      <c r="C54" s="202">
        <v>301</v>
      </c>
      <c r="D54" s="203"/>
      <c r="E54" s="108" t="s">
        <v>122</v>
      </c>
      <c r="F54" s="106" t="s">
        <v>145</v>
      </c>
    </row>
    <row r="55" spans="2:6" ht="15.75" thickTop="1" x14ac:dyDescent="0.25">
      <c r="B55" s="113" t="s">
        <v>157</v>
      </c>
      <c r="C55" s="112" t="s">
        <v>158</v>
      </c>
      <c r="D55" s="113" t="s">
        <v>157</v>
      </c>
      <c r="E55" s="112" t="s">
        <v>158</v>
      </c>
    </row>
    <row r="56" spans="2:6" ht="15.75" thickBot="1" x14ac:dyDescent="0.3">
      <c r="B56" s="119" t="s">
        <v>118</v>
      </c>
      <c r="C56" s="120">
        <v>1070</v>
      </c>
      <c r="D56" s="110"/>
      <c r="E56" s="97"/>
    </row>
    <row r="57" spans="2:6" ht="15.75" thickTop="1" x14ac:dyDescent="0.25">
      <c r="B57" s="116">
        <v>4</v>
      </c>
      <c r="C57" s="109">
        <v>29960</v>
      </c>
      <c r="D57" s="116"/>
      <c r="E57" s="109"/>
    </row>
    <row r="58" spans="2:6" x14ac:dyDescent="0.25">
      <c r="B58" s="136" t="s">
        <v>179</v>
      </c>
      <c r="C58" s="109">
        <f>SUM(C57)</f>
        <v>29960</v>
      </c>
      <c r="D58" s="136" t="s">
        <v>179</v>
      </c>
      <c r="E58" s="115">
        <f>SUM(E57)</f>
        <v>0</v>
      </c>
    </row>
    <row r="59" spans="2:6" x14ac:dyDescent="0.25">
      <c r="B59" s="136" t="s">
        <v>178</v>
      </c>
      <c r="C59" s="109">
        <f>C56+C58-E58</f>
        <v>31030</v>
      </c>
      <c r="D59" s="134"/>
      <c r="E59" s="134"/>
    </row>
    <row r="63" spans="2:6" ht="15.75" thickBot="1" x14ac:dyDescent="0.3">
      <c r="B63" s="108" t="s">
        <v>121</v>
      </c>
      <c r="C63" s="202">
        <v>311</v>
      </c>
      <c r="D63" s="203"/>
      <c r="E63" s="108" t="s">
        <v>122</v>
      </c>
      <c r="F63" s="106" t="s">
        <v>144</v>
      </c>
    </row>
    <row r="64" spans="2:6" ht="15.75" thickTop="1" x14ac:dyDescent="0.25">
      <c r="B64" s="113" t="s">
        <v>157</v>
      </c>
      <c r="C64" s="112" t="s">
        <v>158</v>
      </c>
      <c r="D64" s="113" t="s">
        <v>157</v>
      </c>
      <c r="E64" s="112" t="s">
        <v>158</v>
      </c>
    </row>
    <row r="65" spans="1:6" ht="15.75" thickBot="1" x14ac:dyDescent="0.3">
      <c r="B65" s="119" t="s">
        <v>118</v>
      </c>
      <c r="C65" s="120">
        <v>149800</v>
      </c>
      <c r="D65" s="110"/>
      <c r="E65" s="97"/>
    </row>
    <row r="66" spans="1:6" ht="15.75" thickTop="1" x14ac:dyDescent="0.25">
      <c r="A66" s="125"/>
      <c r="B66" s="123">
        <v>1</v>
      </c>
      <c r="C66" s="124">
        <v>41300</v>
      </c>
      <c r="D66" s="116"/>
      <c r="E66" s="115"/>
    </row>
    <row r="67" spans="1:6" x14ac:dyDescent="0.25">
      <c r="B67" s="117">
        <v>2</v>
      </c>
      <c r="C67" s="118">
        <v>3640</v>
      </c>
      <c r="D67" s="116"/>
      <c r="E67" s="115"/>
    </row>
    <row r="68" spans="1:6" x14ac:dyDescent="0.25">
      <c r="B68" s="115"/>
      <c r="C68" s="109"/>
      <c r="D68" s="116">
        <v>3</v>
      </c>
      <c r="E68" s="115">
        <v>17120</v>
      </c>
    </row>
    <row r="69" spans="1:6" x14ac:dyDescent="0.25">
      <c r="B69" s="115"/>
      <c r="C69" s="109"/>
      <c r="D69" s="115">
        <v>4</v>
      </c>
      <c r="E69" s="109">
        <v>29960</v>
      </c>
    </row>
    <row r="70" spans="1:6" x14ac:dyDescent="0.25">
      <c r="B70" s="115">
        <v>5</v>
      </c>
      <c r="C70" s="109">
        <v>29960</v>
      </c>
      <c r="D70" s="116"/>
      <c r="E70" s="115"/>
    </row>
    <row r="71" spans="1:6" x14ac:dyDescent="0.25">
      <c r="B71" s="115">
        <v>14</v>
      </c>
      <c r="C71" s="109">
        <v>26750</v>
      </c>
      <c r="D71" s="116"/>
      <c r="E71" s="115"/>
    </row>
    <row r="72" spans="1:6" x14ac:dyDescent="0.25">
      <c r="B72" s="136" t="s">
        <v>179</v>
      </c>
      <c r="C72" s="109">
        <f>SUM(C66:C71)</f>
        <v>101650</v>
      </c>
      <c r="D72" s="136" t="s">
        <v>179</v>
      </c>
      <c r="E72" s="115">
        <f>SUM(E65:E71)</f>
        <v>47080</v>
      </c>
    </row>
    <row r="73" spans="1:6" x14ac:dyDescent="0.25">
      <c r="B73" s="136" t="s">
        <v>178</v>
      </c>
      <c r="C73" s="109">
        <f>C70+C72-E72</f>
        <v>84530</v>
      </c>
      <c r="D73" s="134"/>
      <c r="E73" s="134"/>
    </row>
    <row r="77" spans="1:6" ht="15.75" thickBot="1" x14ac:dyDescent="0.3">
      <c r="B77" s="108" t="s">
        <v>121</v>
      </c>
      <c r="C77" s="202">
        <v>361</v>
      </c>
      <c r="D77" s="203"/>
      <c r="E77" s="108" t="s">
        <v>122</v>
      </c>
      <c r="F77" s="106" t="s">
        <v>147</v>
      </c>
    </row>
    <row r="78" spans="1:6" ht="15.75" thickTop="1" x14ac:dyDescent="0.25">
      <c r="B78" s="113" t="s">
        <v>157</v>
      </c>
      <c r="C78" s="112" t="s">
        <v>158</v>
      </c>
      <c r="D78" s="113" t="s">
        <v>157</v>
      </c>
      <c r="E78" s="112" t="s">
        <v>158</v>
      </c>
    </row>
    <row r="79" spans="1:6" ht="15.75" thickBot="1" x14ac:dyDescent="0.3">
      <c r="B79" s="119" t="s">
        <v>118</v>
      </c>
      <c r="C79" s="120">
        <v>99220</v>
      </c>
      <c r="D79" s="110"/>
      <c r="E79" s="115"/>
    </row>
    <row r="80" spans="1:6" ht="15.75" thickTop="1" x14ac:dyDescent="0.25">
      <c r="B80" s="117"/>
      <c r="C80" s="118"/>
      <c r="D80" s="110">
        <v>1</v>
      </c>
      <c r="E80" s="115">
        <v>41300</v>
      </c>
    </row>
    <row r="81" spans="1:5" x14ac:dyDescent="0.25">
      <c r="B81" s="136" t="s">
        <v>179</v>
      </c>
      <c r="C81" s="109">
        <v>0</v>
      </c>
      <c r="D81" s="136" t="s">
        <v>179</v>
      </c>
      <c r="E81" s="115">
        <f>SUM(E80)</f>
        <v>41300</v>
      </c>
    </row>
    <row r="82" spans="1:5" x14ac:dyDescent="0.25">
      <c r="B82" s="136" t="s">
        <v>178</v>
      </c>
      <c r="C82" s="109">
        <f>C79+C81-E81</f>
        <v>57920</v>
      </c>
      <c r="D82" s="134"/>
      <c r="E82" s="134"/>
    </row>
    <row r="86" spans="1:5" x14ac:dyDescent="0.25">
      <c r="A86" s="106" t="s">
        <v>189</v>
      </c>
      <c r="B86" s="232">
        <f>SUM(C6,C15,C24,C34,C47,C56,C65,C79)</f>
        <v>894380</v>
      </c>
    </row>
    <row r="87" spans="1:5" x14ac:dyDescent="0.25">
      <c r="A87" s="106" t="s">
        <v>190</v>
      </c>
      <c r="B87" s="232">
        <f>SUM(C9,C18,C28,C41,C50,C59,C73,C82)</f>
        <v>854650</v>
      </c>
    </row>
    <row r="88" spans="1:5" x14ac:dyDescent="0.25">
      <c r="A88" s="106" t="s">
        <v>191</v>
      </c>
      <c r="B88" s="232">
        <f>SUM(C8,C17,C27,C40,C49,C58,C72,C81)</f>
        <v>345610</v>
      </c>
    </row>
    <row r="89" spans="1:5" x14ac:dyDescent="0.25">
      <c r="A89" s="106" t="s">
        <v>192</v>
      </c>
      <c r="B89" s="232">
        <f>SUM(E8,E17,E27,E39,E49,E58,E72,E81)</f>
        <v>238070</v>
      </c>
    </row>
  </sheetData>
  <mergeCells count="9">
    <mergeCell ref="C45:D45"/>
    <mergeCell ref="C32:D32"/>
    <mergeCell ref="C13:D13"/>
    <mergeCell ref="C22:D22"/>
    <mergeCell ref="B2:E2"/>
    <mergeCell ref="C4:D4"/>
    <mergeCell ref="C54:D54"/>
    <mergeCell ref="C63:D63"/>
    <mergeCell ref="C77:D77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tabSelected="1" topLeftCell="A227" zoomScale="130" zoomScaleNormal="130" workbookViewId="0">
      <selection activeCell="J215" sqref="J215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5">
      <c r="A2" s="106"/>
      <c r="B2" s="201" t="s">
        <v>119</v>
      </c>
      <c r="C2" s="201"/>
      <c r="D2" s="201"/>
      <c r="E2" s="201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106"/>
      <c r="B3" s="107"/>
      <c r="C3" s="107"/>
      <c r="D3" s="107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15.75" thickBot="1" x14ac:dyDescent="0.3">
      <c r="A4" s="106"/>
      <c r="B4" s="108" t="s">
        <v>121</v>
      </c>
      <c r="C4" s="200">
        <v>101</v>
      </c>
      <c r="D4" s="200"/>
      <c r="E4" s="108" t="s">
        <v>122</v>
      </c>
      <c r="F4" s="106" t="s">
        <v>126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ht="15.75" thickTop="1" x14ac:dyDescent="0.25">
      <c r="A5" s="106"/>
      <c r="B5" s="113" t="s">
        <v>157</v>
      </c>
      <c r="C5" s="112" t="s">
        <v>158</v>
      </c>
      <c r="D5" s="113" t="s">
        <v>157</v>
      </c>
      <c r="E5" s="112" t="s">
        <v>158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ht="15.75" thickBot="1" x14ac:dyDescent="0.3">
      <c r="A6" s="106"/>
      <c r="B6" s="127" t="s">
        <v>118</v>
      </c>
      <c r="C6" s="120">
        <v>28890</v>
      </c>
      <c r="D6" s="265"/>
      <c r="E6" s="26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</row>
    <row r="7" spans="1:17" ht="15.75" thickTop="1" x14ac:dyDescent="0.25">
      <c r="A7" s="106"/>
      <c r="B7" s="135"/>
      <c r="C7" s="118"/>
      <c r="D7" s="130"/>
      <c r="E7" s="117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7" x14ac:dyDescent="0.25">
      <c r="A8" s="106"/>
      <c r="B8" s="136" t="s">
        <v>179</v>
      </c>
      <c r="C8" s="109">
        <f>SUM(C7)</f>
        <v>0</v>
      </c>
      <c r="D8" s="136" t="s">
        <v>179</v>
      </c>
      <c r="E8" s="115">
        <v>0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</row>
    <row r="9" spans="1:17" x14ac:dyDescent="0.25">
      <c r="A9" s="106"/>
      <c r="B9" s="136" t="s">
        <v>178</v>
      </c>
      <c r="C9" s="109">
        <f>C6+C8-E8</f>
        <v>28890</v>
      </c>
      <c r="D9" s="116"/>
      <c r="E9" s="11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</row>
    <row r="10" spans="1:17" x14ac:dyDescent="0.25">
      <c r="A10" s="106"/>
      <c r="B10" s="107"/>
      <c r="C10" s="107"/>
      <c r="D10" s="107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1:17" x14ac:dyDescent="0.25">
      <c r="A11" s="106"/>
      <c r="B11" s="107"/>
      <c r="C11" s="107"/>
      <c r="D11" s="107"/>
      <c r="E11" s="107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</row>
    <row r="12" spans="1:17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5.75" thickBot="1" x14ac:dyDescent="0.3">
      <c r="A13" s="106"/>
      <c r="B13" s="108" t="s">
        <v>121</v>
      </c>
      <c r="C13" s="200">
        <v>103</v>
      </c>
      <c r="D13" s="200"/>
      <c r="E13" s="108" t="s">
        <v>122</v>
      </c>
      <c r="F13" s="106" t="s">
        <v>124</v>
      </c>
      <c r="G13" s="106"/>
      <c r="H13" s="106"/>
      <c r="I13" s="106"/>
      <c r="O13" s="106"/>
      <c r="P13" s="106"/>
      <c r="Q13" s="106"/>
    </row>
    <row r="14" spans="1:17" ht="15.75" thickTop="1" x14ac:dyDescent="0.25">
      <c r="A14" s="106"/>
      <c r="B14" s="113" t="s">
        <v>157</v>
      </c>
      <c r="C14" s="112" t="s">
        <v>158</v>
      </c>
      <c r="D14" s="113" t="s">
        <v>157</v>
      </c>
      <c r="E14" s="112" t="s">
        <v>158</v>
      </c>
      <c r="F14" s="106"/>
      <c r="G14" s="106"/>
      <c r="H14" s="106"/>
      <c r="I14" s="106"/>
      <c r="O14" s="106"/>
      <c r="P14" s="106"/>
      <c r="Q14" s="106"/>
    </row>
    <row r="15" spans="1:17" ht="15.75" thickBot="1" x14ac:dyDescent="0.3">
      <c r="A15" s="268"/>
      <c r="B15" s="267" t="s">
        <v>118</v>
      </c>
      <c r="C15" s="120">
        <v>199020</v>
      </c>
      <c r="D15" s="265"/>
      <c r="E15" s="269"/>
      <c r="F15" s="133"/>
      <c r="G15" s="106"/>
      <c r="H15" s="106"/>
      <c r="I15" s="106"/>
      <c r="O15" s="106"/>
      <c r="P15" s="106"/>
      <c r="Q15" s="106"/>
    </row>
    <row r="16" spans="1:17" ht="15.75" thickTop="1" x14ac:dyDescent="0.25">
      <c r="A16" s="106"/>
      <c r="B16" s="115"/>
      <c r="C16" s="109"/>
      <c r="D16" s="117">
        <v>13</v>
      </c>
      <c r="E16" s="271">
        <v>13370</v>
      </c>
      <c r="F16" s="275"/>
      <c r="G16" s="106"/>
      <c r="H16" s="106"/>
      <c r="I16" s="106"/>
      <c r="O16" s="106"/>
      <c r="P16" s="106"/>
      <c r="Q16" s="106"/>
    </row>
    <row r="17" spans="1:17" x14ac:dyDescent="0.25">
      <c r="A17" s="106"/>
      <c r="B17" s="136" t="s">
        <v>179</v>
      </c>
      <c r="C17" s="109">
        <f>SUM(C16)</f>
        <v>0</v>
      </c>
      <c r="D17" s="136" t="s">
        <v>179</v>
      </c>
      <c r="E17" s="115">
        <f>SUM(E16)</f>
        <v>13370</v>
      </c>
      <c r="F17" s="106"/>
      <c r="G17" s="106"/>
      <c r="H17" s="106"/>
      <c r="I17" s="106"/>
      <c r="O17" s="106"/>
      <c r="P17" s="106"/>
      <c r="Q17" s="106"/>
    </row>
    <row r="18" spans="1:17" x14ac:dyDescent="0.25">
      <c r="A18" s="106"/>
      <c r="B18" s="136" t="s">
        <v>178</v>
      </c>
      <c r="C18" s="109">
        <f>C15+C17-E17</f>
        <v>185650</v>
      </c>
      <c r="D18" s="116"/>
      <c r="E18" s="115"/>
      <c r="F18" s="106"/>
      <c r="G18" s="106"/>
      <c r="H18" s="106"/>
      <c r="I18" s="106"/>
      <c r="O18" s="106"/>
      <c r="P18" s="106"/>
      <c r="Q18" s="106"/>
    </row>
    <row r="19" spans="1:17" x14ac:dyDescent="0.25">
      <c r="A19" s="106"/>
      <c r="B19" s="141"/>
      <c r="C19" s="134"/>
      <c r="D19" s="134"/>
      <c r="E19" s="134"/>
      <c r="F19" s="106"/>
      <c r="G19" s="106"/>
      <c r="H19" s="106"/>
      <c r="I19" s="106"/>
      <c r="J19" s="141"/>
      <c r="K19" s="134"/>
      <c r="L19" s="134"/>
      <c r="M19" s="134"/>
      <c r="N19" s="106"/>
      <c r="O19" s="106"/>
      <c r="P19" s="106"/>
      <c r="Q19" s="106"/>
    </row>
    <row r="20" spans="1:17" x14ac:dyDescent="0.25">
      <c r="A20" s="106"/>
      <c r="B20" s="141"/>
      <c r="C20" s="134"/>
      <c r="D20" s="134"/>
      <c r="E20" s="134"/>
      <c r="F20" s="106"/>
      <c r="G20" s="106"/>
      <c r="H20" s="106"/>
      <c r="I20" s="106"/>
      <c r="J20" s="141"/>
      <c r="K20" s="134"/>
      <c r="L20" s="134"/>
      <c r="M20" s="134"/>
      <c r="N20" s="106"/>
      <c r="O20" s="106"/>
      <c r="P20" s="106"/>
      <c r="Q20" s="106"/>
    </row>
    <row r="21" spans="1:17" x14ac:dyDescent="0.25">
      <c r="A21" s="106"/>
      <c r="B21" s="141"/>
      <c r="C21" s="134"/>
      <c r="D21" s="134"/>
      <c r="E21" s="134"/>
      <c r="F21" s="106"/>
      <c r="G21" s="106"/>
      <c r="H21" s="106"/>
      <c r="I21" s="106"/>
      <c r="J21" s="141"/>
      <c r="K21" s="134"/>
      <c r="L21" s="134"/>
      <c r="M21" s="134"/>
      <c r="N21" s="106"/>
      <c r="O21" s="106"/>
      <c r="P21" s="106"/>
      <c r="Q21" s="106"/>
    </row>
    <row r="22" spans="1:17" ht="15.75" thickBot="1" x14ac:dyDescent="0.3">
      <c r="A22" s="106"/>
      <c r="B22" s="108" t="s">
        <v>121</v>
      </c>
      <c r="C22" s="200">
        <v>103</v>
      </c>
      <c r="D22" s="200"/>
      <c r="E22" s="108" t="s">
        <v>122</v>
      </c>
      <c r="F22" s="106" t="s">
        <v>123</v>
      </c>
      <c r="G22" s="106"/>
      <c r="H22" s="106"/>
      <c r="N22" s="106"/>
      <c r="O22" s="106"/>
      <c r="P22" s="106"/>
      <c r="Q22" s="106"/>
    </row>
    <row r="23" spans="1:17" ht="15.75" thickTop="1" x14ac:dyDescent="0.25">
      <c r="A23" s="106"/>
      <c r="B23" s="113" t="s">
        <v>157</v>
      </c>
      <c r="C23" s="112" t="s">
        <v>158</v>
      </c>
      <c r="D23" s="113" t="s">
        <v>157</v>
      </c>
      <c r="E23" s="112" t="s">
        <v>158</v>
      </c>
      <c r="F23" s="106"/>
      <c r="G23" s="106"/>
      <c r="H23" s="106"/>
      <c r="N23" s="106"/>
      <c r="O23" s="106"/>
      <c r="P23" s="106"/>
      <c r="Q23" s="106"/>
    </row>
    <row r="24" spans="1:17" ht="15.75" thickBot="1" x14ac:dyDescent="0.3">
      <c r="A24" s="268"/>
      <c r="B24" s="267" t="s">
        <v>118</v>
      </c>
      <c r="C24" s="120">
        <v>42800</v>
      </c>
      <c r="D24" s="270"/>
      <c r="E24" s="266"/>
      <c r="F24" s="106"/>
      <c r="G24" s="106"/>
      <c r="H24" s="106"/>
      <c r="N24" s="106"/>
      <c r="O24" s="106"/>
      <c r="P24" s="106"/>
      <c r="Q24" s="106"/>
    </row>
    <row r="25" spans="1:17" ht="15.75" thickTop="1" x14ac:dyDescent="0.25">
      <c r="A25" s="106"/>
      <c r="B25" s="117"/>
      <c r="C25" s="118"/>
      <c r="D25" s="130"/>
      <c r="E25" s="117"/>
      <c r="F25" s="106"/>
      <c r="G25" s="106"/>
      <c r="H25" s="106"/>
      <c r="N25" s="106"/>
      <c r="O25" s="106"/>
      <c r="P25" s="106"/>
      <c r="Q25" s="106"/>
    </row>
    <row r="26" spans="1:17" x14ac:dyDescent="0.25">
      <c r="A26" s="106"/>
      <c r="B26" s="136" t="s">
        <v>179</v>
      </c>
      <c r="C26" s="109">
        <f>SUM(C25)</f>
        <v>0</v>
      </c>
      <c r="D26" s="136" t="s">
        <v>179</v>
      </c>
      <c r="E26" s="115">
        <v>0</v>
      </c>
      <c r="F26" s="106"/>
      <c r="G26" s="106"/>
      <c r="H26" s="106"/>
      <c r="N26" s="106"/>
      <c r="O26" s="106"/>
      <c r="P26" s="106"/>
      <c r="Q26" s="106"/>
    </row>
    <row r="27" spans="1:17" x14ac:dyDescent="0.25">
      <c r="A27" s="106"/>
      <c r="B27" s="136" t="s">
        <v>178</v>
      </c>
      <c r="C27" s="109">
        <f>C24+C26-E26</f>
        <v>42800</v>
      </c>
      <c r="D27" s="116"/>
      <c r="E27" s="115"/>
      <c r="F27" s="106"/>
      <c r="G27" s="106"/>
      <c r="H27" s="106"/>
      <c r="N27" s="106"/>
      <c r="O27" s="106"/>
      <c r="P27" s="106"/>
      <c r="Q27" s="106"/>
    </row>
    <row r="28" spans="1:17" x14ac:dyDescent="0.25">
      <c r="A28" s="106"/>
      <c r="B28" s="141"/>
      <c r="C28" s="134"/>
      <c r="D28" s="134"/>
      <c r="E28" s="134"/>
      <c r="F28" s="106"/>
      <c r="G28" s="106"/>
      <c r="H28" s="106"/>
      <c r="I28" s="141"/>
      <c r="J28" s="134"/>
      <c r="K28" s="134"/>
      <c r="L28" s="134"/>
      <c r="M28" s="106"/>
      <c r="N28" s="106"/>
      <c r="O28" s="106"/>
      <c r="P28" s="106"/>
      <c r="Q28" s="106"/>
    </row>
    <row r="29" spans="1:17" x14ac:dyDescent="0.25">
      <c r="A29" s="106"/>
      <c r="B29" s="141"/>
      <c r="C29" s="134"/>
      <c r="D29" s="134"/>
      <c r="E29" s="134"/>
      <c r="F29" s="106"/>
      <c r="G29" s="106"/>
      <c r="H29" s="106"/>
      <c r="I29" s="141"/>
      <c r="J29" s="134"/>
      <c r="K29" s="134"/>
      <c r="L29" s="134"/>
      <c r="M29" s="106"/>
      <c r="N29" s="106"/>
      <c r="O29" s="106"/>
      <c r="P29" s="106"/>
      <c r="Q29" s="106"/>
    </row>
    <row r="30" spans="1:17" x14ac:dyDescent="0.25">
      <c r="A30" s="106"/>
      <c r="B30" s="141"/>
      <c r="C30" s="134"/>
      <c r="D30" s="134"/>
      <c r="E30" s="134"/>
      <c r="F30" s="106"/>
      <c r="G30" s="106"/>
      <c r="H30" s="106"/>
      <c r="I30" s="141"/>
      <c r="J30" s="134"/>
      <c r="K30" s="134"/>
      <c r="L30" s="134"/>
      <c r="M30" s="106"/>
      <c r="N30" s="106"/>
      <c r="O30" s="106"/>
      <c r="P30" s="106"/>
      <c r="Q30" s="106"/>
    </row>
    <row r="31" spans="1:17" ht="15.75" thickBot="1" x14ac:dyDescent="0.3">
      <c r="A31" s="106"/>
      <c r="B31" s="108" t="s">
        <v>121</v>
      </c>
      <c r="C31" s="200">
        <v>103</v>
      </c>
      <c r="D31" s="200"/>
      <c r="E31" s="108" t="s">
        <v>122</v>
      </c>
      <c r="F31" s="106" t="s">
        <v>149</v>
      </c>
      <c r="G31" s="106"/>
      <c r="H31" s="106"/>
      <c r="I31" s="141"/>
      <c r="J31" s="134"/>
      <c r="K31" s="134"/>
      <c r="L31" s="134"/>
      <c r="M31" s="106"/>
      <c r="N31" s="106"/>
      <c r="O31" s="106"/>
      <c r="P31" s="106"/>
      <c r="Q31" s="106"/>
    </row>
    <row r="32" spans="1:17" ht="15.75" thickTop="1" x14ac:dyDescent="0.25">
      <c r="A32" s="106"/>
      <c r="B32" s="113" t="s">
        <v>157</v>
      </c>
      <c r="C32" s="112" t="s">
        <v>158</v>
      </c>
      <c r="D32" s="113" t="s">
        <v>157</v>
      </c>
      <c r="E32" s="112" t="s">
        <v>158</v>
      </c>
      <c r="F32" s="106"/>
      <c r="G32" s="106"/>
      <c r="H32" s="106"/>
      <c r="I32" s="141"/>
      <c r="J32" s="134"/>
      <c r="K32" s="134"/>
      <c r="L32" s="134"/>
      <c r="M32" s="106"/>
      <c r="N32" s="106"/>
      <c r="O32" s="106"/>
      <c r="P32" s="106"/>
      <c r="Q32" s="106"/>
    </row>
    <row r="33" spans="1:17" ht="15.75" thickBot="1" x14ac:dyDescent="0.3">
      <c r="A33" s="106"/>
      <c r="B33" s="127" t="s">
        <v>118</v>
      </c>
      <c r="C33" s="120">
        <v>102720</v>
      </c>
      <c r="D33" s="265"/>
      <c r="E33" s="269"/>
      <c r="F33" s="133"/>
      <c r="G33" s="106"/>
      <c r="H33" s="106"/>
      <c r="I33" s="141"/>
      <c r="J33" s="134"/>
      <c r="K33" s="134"/>
      <c r="L33" s="134"/>
      <c r="M33" s="106"/>
      <c r="N33" s="106"/>
      <c r="O33" s="106"/>
      <c r="P33" s="106"/>
      <c r="Q33" s="106"/>
    </row>
    <row r="34" spans="1:17" ht="15.75" thickTop="1" x14ac:dyDescent="0.25">
      <c r="A34" s="106"/>
      <c r="B34" s="115"/>
      <c r="C34" s="109"/>
      <c r="D34" s="130"/>
      <c r="E34" s="117"/>
      <c r="F34" s="106"/>
      <c r="G34" s="106"/>
      <c r="H34" s="106"/>
      <c r="I34" s="141"/>
      <c r="J34" s="134"/>
      <c r="K34" s="134"/>
      <c r="L34" s="134"/>
      <c r="M34" s="106"/>
      <c r="N34" s="106"/>
      <c r="O34" s="106"/>
      <c r="P34" s="106"/>
      <c r="Q34" s="106"/>
    </row>
    <row r="35" spans="1:17" x14ac:dyDescent="0.25">
      <c r="A35" s="106"/>
      <c r="B35" s="136" t="s">
        <v>179</v>
      </c>
      <c r="C35" s="109">
        <f>SUM(C34)</f>
        <v>0</v>
      </c>
      <c r="D35" s="136" t="s">
        <v>179</v>
      </c>
      <c r="E35" s="115">
        <v>0</v>
      </c>
      <c r="F35" s="106"/>
      <c r="G35" s="106"/>
      <c r="H35" s="106"/>
      <c r="I35" s="141"/>
      <c r="J35" s="134"/>
      <c r="K35" s="134"/>
      <c r="L35" s="134"/>
      <c r="M35" s="106"/>
      <c r="N35" s="106"/>
      <c r="O35" s="106"/>
      <c r="P35" s="106"/>
      <c r="Q35" s="106"/>
    </row>
    <row r="36" spans="1:17" x14ac:dyDescent="0.25">
      <c r="A36" s="106"/>
      <c r="B36" s="136" t="s">
        <v>178</v>
      </c>
      <c r="C36" s="109">
        <f>C33+C35-E35</f>
        <v>102720</v>
      </c>
      <c r="D36" s="116"/>
      <c r="E36" s="115"/>
      <c r="F36" s="106"/>
      <c r="G36" s="106"/>
      <c r="H36" s="106"/>
      <c r="I36" s="141"/>
      <c r="J36" s="134"/>
      <c r="K36" s="134"/>
      <c r="L36" s="134"/>
      <c r="M36" s="106"/>
      <c r="N36" s="106"/>
      <c r="O36" s="106"/>
      <c r="P36" s="106"/>
      <c r="Q36" s="106"/>
    </row>
    <row r="37" spans="1:17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1:17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</row>
    <row r="39" spans="1:17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L39" s="106"/>
      <c r="M39" s="106"/>
      <c r="N39" s="106"/>
      <c r="O39" s="106"/>
      <c r="P39" s="106"/>
      <c r="Q39" s="106"/>
    </row>
    <row r="40" spans="1:17" ht="15.75" thickBot="1" x14ac:dyDescent="0.3">
      <c r="A40" s="106"/>
      <c r="B40" s="108" t="s">
        <v>121</v>
      </c>
      <c r="C40" s="200">
        <v>104</v>
      </c>
      <c r="D40" s="200"/>
      <c r="E40" s="108" t="s">
        <v>122</v>
      </c>
      <c r="F40" s="106" t="s">
        <v>125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17" ht="15.75" thickTop="1" x14ac:dyDescent="0.25">
      <c r="A41" s="106"/>
      <c r="B41" s="113" t="s">
        <v>157</v>
      </c>
      <c r="C41" s="112" t="s">
        <v>158</v>
      </c>
      <c r="D41" s="113" t="s">
        <v>157</v>
      </c>
      <c r="E41" s="112" t="s">
        <v>158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</row>
    <row r="42" spans="1:17" ht="15.75" thickBot="1" x14ac:dyDescent="0.3">
      <c r="A42" s="268"/>
      <c r="B42" s="267" t="s">
        <v>118</v>
      </c>
      <c r="C42" s="120">
        <v>69550</v>
      </c>
      <c r="D42" s="265"/>
      <c r="E42" s="269"/>
      <c r="F42" s="133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</row>
    <row r="43" spans="1:17" ht="15.75" thickTop="1" x14ac:dyDescent="0.25">
      <c r="A43" s="106"/>
      <c r="B43" s="115"/>
      <c r="C43" s="109"/>
      <c r="D43" s="130"/>
      <c r="E43" s="117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</row>
    <row r="44" spans="1:17" x14ac:dyDescent="0.25">
      <c r="A44" s="106"/>
      <c r="B44" s="136" t="s">
        <v>179</v>
      </c>
      <c r="C44" s="109">
        <f>SUM(C43)</f>
        <v>0</v>
      </c>
      <c r="D44" s="136" t="s">
        <v>179</v>
      </c>
      <c r="E44" s="115"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</row>
    <row r="45" spans="1:17" x14ac:dyDescent="0.25">
      <c r="A45" s="106"/>
      <c r="B45" s="136" t="s">
        <v>178</v>
      </c>
      <c r="C45" s="109">
        <f>C42+C44-E44</f>
        <v>69550</v>
      </c>
      <c r="D45" s="116"/>
      <c r="E45" s="115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</row>
    <row r="46" spans="1:17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</row>
    <row r="47" spans="1:17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7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</row>
    <row r="49" spans="1:17" ht="15.75" thickBot="1" x14ac:dyDescent="0.3">
      <c r="A49" s="106"/>
      <c r="B49" s="108" t="s">
        <v>121</v>
      </c>
      <c r="C49" s="200">
        <v>105</v>
      </c>
      <c r="D49" s="200"/>
      <c r="E49" s="108" t="s">
        <v>122</v>
      </c>
      <c r="F49" s="106" t="s">
        <v>130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</row>
    <row r="50" spans="1:17" ht="15.75" thickTop="1" x14ac:dyDescent="0.25">
      <c r="A50" s="106"/>
      <c r="B50" s="113" t="s">
        <v>157</v>
      </c>
      <c r="C50" s="112" t="s">
        <v>158</v>
      </c>
      <c r="D50" s="113" t="s">
        <v>157</v>
      </c>
      <c r="E50" s="112" t="s">
        <v>158</v>
      </c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</row>
    <row r="51" spans="1:17" ht="15.75" thickBot="1" x14ac:dyDescent="0.3">
      <c r="A51" s="106"/>
      <c r="B51" s="127" t="s">
        <v>118</v>
      </c>
      <c r="C51" s="120">
        <v>57780</v>
      </c>
      <c r="D51" s="265"/>
      <c r="E51" s="269"/>
      <c r="F51" s="133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</row>
    <row r="52" spans="1:17" ht="15.75" thickTop="1" x14ac:dyDescent="0.25">
      <c r="A52" s="106"/>
      <c r="B52" s="115"/>
      <c r="C52" s="109"/>
      <c r="D52" s="130"/>
      <c r="E52" s="117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</row>
    <row r="53" spans="1:17" x14ac:dyDescent="0.25">
      <c r="A53" s="106"/>
      <c r="B53" s="136" t="s">
        <v>179</v>
      </c>
      <c r="C53" s="109">
        <f>SUM(C52)</f>
        <v>0</v>
      </c>
      <c r="D53" s="136" t="s">
        <v>179</v>
      </c>
      <c r="E53" s="115">
        <v>0</v>
      </c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</row>
    <row r="54" spans="1:17" x14ac:dyDescent="0.25">
      <c r="A54" s="106"/>
      <c r="B54" s="136" t="s">
        <v>178</v>
      </c>
      <c r="C54" s="109">
        <f>C51+C53-E53</f>
        <v>57780</v>
      </c>
      <c r="D54" s="116"/>
      <c r="E54" s="115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</row>
    <row r="55" spans="1:17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</row>
    <row r="56" spans="1:17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</row>
    <row r="57" spans="1:17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1:17" ht="15.75" thickBot="1" x14ac:dyDescent="0.3">
      <c r="A58" s="106"/>
      <c r="B58" s="108" t="s">
        <v>121</v>
      </c>
      <c r="C58" s="200">
        <v>106</v>
      </c>
      <c r="D58" s="200"/>
      <c r="E58" s="108" t="s">
        <v>122</v>
      </c>
      <c r="F58" s="106" t="s">
        <v>128</v>
      </c>
      <c r="G58" s="106"/>
      <c r="H58" s="106"/>
      <c r="I58" s="106"/>
      <c r="O58" s="106"/>
      <c r="P58" s="106"/>
      <c r="Q58" s="106"/>
    </row>
    <row r="59" spans="1:17" ht="15.75" thickTop="1" x14ac:dyDescent="0.25">
      <c r="A59" s="106"/>
      <c r="B59" s="113" t="s">
        <v>157</v>
      </c>
      <c r="C59" s="112" t="s">
        <v>158</v>
      </c>
      <c r="D59" s="113" t="s">
        <v>157</v>
      </c>
      <c r="E59" s="112" t="s">
        <v>158</v>
      </c>
      <c r="F59" s="106"/>
      <c r="G59" s="106"/>
      <c r="H59" s="106"/>
      <c r="I59" s="106"/>
      <c r="O59" s="106"/>
      <c r="P59" s="106"/>
      <c r="Q59" s="106"/>
    </row>
    <row r="60" spans="1:17" ht="15.75" thickBot="1" x14ac:dyDescent="0.3">
      <c r="A60" s="268"/>
      <c r="B60" s="267" t="s">
        <v>118</v>
      </c>
      <c r="C60" s="120">
        <v>16050</v>
      </c>
      <c r="D60" s="265"/>
      <c r="E60" s="269"/>
      <c r="F60" s="133"/>
      <c r="G60" s="106"/>
      <c r="H60" s="106"/>
      <c r="I60" s="106"/>
      <c r="O60" s="106"/>
      <c r="P60" s="106"/>
      <c r="Q60" s="106"/>
    </row>
    <row r="61" spans="1:17" ht="15.75" thickTop="1" x14ac:dyDescent="0.25">
      <c r="A61" s="106"/>
      <c r="B61" s="115"/>
      <c r="C61" s="109"/>
      <c r="D61" s="130"/>
      <c r="E61" s="117"/>
      <c r="F61" s="106"/>
      <c r="G61" s="106"/>
      <c r="H61" s="106"/>
      <c r="I61" s="106"/>
      <c r="O61" s="106"/>
      <c r="P61" s="106"/>
      <c r="Q61" s="106"/>
    </row>
    <row r="62" spans="1:17" x14ac:dyDescent="0.25">
      <c r="A62" s="106"/>
      <c r="B62" s="136" t="s">
        <v>179</v>
      </c>
      <c r="C62" s="109">
        <f>SUM(C61)</f>
        <v>0</v>
      </c>
      <c r="D62" s="136" t="s">
        <v>179</v>
      </c>
      <c r="E62" s="115">
        <v>0</v>
      </c>
      <c r="F62" s="106"/>
      <c r="G62" s="106"/>
      <c r="H62" s="106"/>
      <c r="I62" s="106"/>
      <c r="O62" s="106"/>
      <c r="P62" s="106"/>
      <c r="Q62" s="106"/>
    </row>
    <row r="63" spans="1:17" x14ac:dyDescent="0.25">
      <c r="A63" s="106"/>
      <c r="B63" s="136" t="s">
        <v>178</v>
      </c>
      <c r="C63" s="109">
        <f>C60+C62-E62</f>
        <v>16050</v>
      </c>
      <c r="D63" s="116"/>
      <c r="E63" s="115"/>
      <c r="F63" s="106"/>
      <c r="G63" s="106"/>
      <c r="H63" s="106"/>
      <c r="I63" s="106"/>
      <c r="O63" s="106"/>
      <c r="P63" s="106"/>
      <c r="Q63" s="106"/>
    </row>
    <row r="64" spans="1:17" x14ac:dyDescent="0.25">
      <c r="A64" s="106"/>
      <c r="B64" s="141"/>
      <c r="C64" s="134"/>
      <c r="D64" s="134"/>
      <c r="E64" s="134"/>
      <c r="F64" s="106"/>
      <c r="G64" s="106"/>
      <c r="H64" s="106"/>
      <c r="I64" s="106"/>
      <c r="J64" s="141"/>
      <c r="K64" s="134"/>
      <c r="L64" s="134"/>
      <c r="M64" s="134"/>
      <c r="N64" s="106"/>
      <c r="O64" s="106"/>
      <c r="P64" s="106"/>
      <c r="Q64" s="106"/>
    </row>
    <row r="65" spans="1:17" x14ac:dyDescent="0.25">
      <c r="A65" s="106"/>
      <c r="B65" s="141"/>
      <c r="C65" s="134"/>
      <c r="D65" s="134"/>
      <c r="E65" s="134"/>
      <c r="F65" s="106"/>
      <c r="G65" s="106"/>
      <c r="H65" s="106"/>
      <c r="I65" s="106"/>
      <c r="J65" s="141"/>
      <c r="K65" s="134"/>
      <c r="L65" s="134"/>
      <c r="M65" s="134"/>
      <c r="N65" s="106"/>
      <c r="O65" s="106"/>
      <c r="P65" s="106"/>
      <c r="Q65" s="106"/>
    </row>
    <row r="66" spans="1:17" x14ac:dyDescent="0.25">
      <c r="A66" s="106"/>
      <c r="B66" s="141"/>
      <c r="C66" s="134"/>
      <c r="D66" s="134"/>
      <c r="E66" s="134"/>
      <c r="F66" s="106"/>
      <c r="G66" s="106"/>
      <c r="H66" s="106"/>
      <c r="I66" s="106"/>
      <c r="J66" s="141"/>
      <c r="K66" s="134"/>
      <c r="L66" s="134"/>
      <c r="M66" s="134"/>
      <c r="N66" s="106"/>
      <c r="O66" s="106"/>
      <c r="P66" s="106"/>
      <c r="Q66" s="106"/>
    </row>
    <row r="67" spans="1:17" ht="15.75" thickBot="1" x14ac:dyDescent="0.3">
      <c r="A67" s="106"/>
      <c r="B67" s="108" t="s">
        <v>121</v>
      </c>
      <c r="C67" s="200">
        <v>106</v>
      </c>
      <c r="D67" s="200"/>
      <c r="E67" s="108" t="s">
        <v>122</v>
      </c>
      <c r="F67" s="106" t="s">
        <v>129</v>
      </c>
      <c r="G67" s="106"/>
      <c r="H67" s="106"/>
      <c r="I67" s="106"/>
      <c r="J67" s="141"/>
      <c r="K67" s="134"/>
      <c r="L67" s="134"/>
      <c r="M67" s="134"/>
      <c r="N67" s="106"/>
      <c r="O67" s="106"/>
      <c r="P67" s="106"/>
      <c r="Q67" s="106"/>
    </row>
    <row r="68" spans="1:17" ht="15.75" thickTop="1" x14ac:dyDescent="0.25">
      <c r="A68" s="106"/>
      <c r="B68" s="113" t="s">
        <v>157</v>
      </c>
      <c r="C68" s="112" t="s">
        <v>158</v>
      </c>
      <c r="D68" s="113" t="s">
        <v>157</v>
      </c>
      <c r="E68" s="112" t="s">
        <v>158</v>
      </c>
      <c r="F68" s="106"/>
      <c r="G68" s="106"/>
      <c r="H68" s="106"/>
      <c r="I68" s="106"/>
      <c r="J68" s="141"/>
      <c r="K68" s="134"/>
      <c r="L68" s="134"/>
      <c r="M68" s="134"/>
      <c r="N68" s="106"/>
      <c r="O68" s="106"/>
      <c r="P68" s="106"/>
      <c r="Q68" s="106"/>
    </row>
    <row r="69" spans="1:17" ht="15.75" thickBot="1" x14ac:dyDescent="0.3">
      <c r="A69" s="106"/>
      <c r="B69" s="127" t="s">
        <v>118</v>
      </c>
      <c r="C69" s="120">
        <v>36060</v>
      </c>
      <c r="D69" s="270"/>
      <c r="E69" s="269"/>
      <c r="F69" s="133"/>
      <c r="G69" s="106"/>
      <c r="H69" s="106"/>
      <c r="I69" s="106"/>
      <c r="J69" s="141"/>
      <c r="K69" s="134"/>
      <c r="L69" s="134"/>
      <c r="M69" s="134"/>
      <c r="N69" s="106"/>
      <c r="O69" s="106"/>
      <c r="P69" s="106"/>
      <c r="Q69" s="106"/>
    </row>
    <row r="70" spans="1:17" ht="15.75" thickTop="1" x14ac:dyDescent="0.25">
      <c r="A70" s="106"/>
      <c r="B70" s="117"/>
      <c r="C70" s="118"/>
      <c r="D70" s="130"/>
      <c r="E70" s="117"/>
      <c r="F70" s="106"/>
      <c r="G70" s="106"/>
      <c r="H70" s="106"/>
      <c r="I70" s="106"/>
      <c r="J70" s="141"/>
      <c r="K70" s="134"/>
      <c r="L70" s="134"/>
      <c r="M70" s="134"/>
      <c r="N70" s="106"/>
      <c r="O70" s="106"/>
      <c r="P70" s="106"/>
      <c r="Q70" s="106"/>
    </row>
    <row r="71" spans="1:17" x14ac:dyDescent="0.25">
      <c r="A71" s="106"/>
      <c r="B71" s="136" t="s">
        <v>179</v>
      </c>
      <c r="C71" s="109">
        <f>SUM(C70)</f>
        <v>0</v>
      </c>
      <c r="D71" s="136" t="s">
        <v>179</v>
      </c>
      <c r="E71" s="115">
        <v>0</v>
      </c>
      <c r="F71" s="106"/>
      <c r="G71" s="106"/>
      <c r="H71" s="106"/>
      <c r="I71" s="106"/>
      <c r="J71" s="141"/>
      <c r="K71" s="134"/>
      <c r="L71" s="134"/>
      <c r="M71" s="134"/>
      <c r="N71" s="106"/>
      <c r="O71" s="106"/>
      <c r="P71" s="106"/>
      <c r="Q71" s="106"/>
    </row>
    <row r="72" spans="1:17" x14ac:dyDescent="0.25">
      <c r="A72" s="106"/>
      <c r="B72" s="136" t="s">
        <v>178</v>
      </c>
      <c r="C72" s="109">
        <f>C69+C71-E71</f>
        <v>36060</v>
      </c>
      <c r="D72" s="116"/>
      <c r="E72" s="115"/>
      <c r="F72" s="106"/>
      <c r="G72" s="106"/>
      <c r="H72" s="106"/>
      <c r="I72" s="106"/>
      <c r="J72" s="141"/>
      <c r="K72" s="134"/>
      <c r="L72" s="134"/>
      <c r="M72" s="134"/>
      <c r="N72" s="106"/>
      <c r="O72" s="106"/>
      <c r="P72" s="106"/>
      <c r="Q72" s="106"/>
    </row>
    <row r="73" spans="1:17" x14ac:dyDescent="0.25">
      <c r="A73" s="106"/>
      <c r="B73" s="104"/>
      <c r="C73" s="104"/>
      <c r="D73" s="104"/>
      <c r="E73" s="104"/>
      <c r="F73" s="106"/>
      <c r="G73" s="106"/>
      <c r="H73" s="106"/>
      <c r="I73" s="106"/>
      <c r="J73" s="104"/>
      <c r="K73" s="104"/>
      <c r="L73" s="104"/>
      <c r="M73" s="104"/>
      <c r="N73" s="106"/>
      <c r="O73" s="106"/>
      <c r="P73" s="106"/>
      <c r="Q73" s="106"/>
    </row>
    <row r="74" spans="1:17" x14ac:dyDescent="0.25">
      <c r="A74" s="106"/>
      <c r="B74" s="104"/>
      <c r="C74" s="104"/>
      <c r="D74" s="104"/>
      <c r="E74" s="104"/>
      <c r="F74" s="106"/>
      <c r="G74" s="106"/>
      <c r="H74" s="106"/>
      <c r="I74" s="106"/>
      <c r="J74" s="104"/>
      <c r="K74" s="104"/>
      <c r="L74" s="104"/>
      <c r="M74" s="104"/>
      <c r="N74" s="106"/>
      <c r="O74" s="106"/>
      <c r="P74" s="106"/>
      <c r="Q74" s="106"/>
    </row>
    <row r="75" spans="1:17" x14ac:dyDescent="0.25">
      <c r="A75" s="106"/>
      <c r="B75" s="104"/>
      <c r="C75" s="104"/>
      <c r="D75" s="104"/>
      <c r="E75" s="104"/>
      <c r="F75" s="106"/>
      <c r="G75" s="106"/>
      <c r="H75" s="106"/>
      <c r="I75" s="106"/>
      <c r="J75" s="104"/>
      <c r="K75" s="104"/>
      <c r="L75" s="104"/>
      <c r="M75" s="104"/>
      <c r="N75" s="106"/>
      <c r="O75" s="106"/>
      <c r="P75" s="106"/>
      <c r="Q75" s="106"/>
    </row>
    <row r="76" spans="1:17" ht="15.75" thickBot="1" x14ac:dyDescent="0.3">
      <c r="A76" s="106"/>
      <c r="B76" s="108" t="s">
        <v>121</v>
      </c>
      <c r="C76" s="200">
        <v>112</v>
      </c>
      <c r="D76" s="200"/>
      <c r="E76" s="108" t="s">
        <v>122</v>
      </c>
      <c r="F76" s="106" t="s">
        <v>131</v>
      </c>
      <c r="G76" s="106"/>
      <c r="H76" s="106"/>
      <c r="I76" s="106"/>
      <c r="J76" s="104"/>
      <c r="K76" s="104"/>
      <c r="L76" s="104"/>
      <c r="M76" s="104"/>
      <c r="N76" s="106"/>
      <c r="O76" s="106"/>
      <c r="P76" s="106"/>
      <c r="Q76" s="106"/>
    </row>
    <row r="77" spans="1:17" ht="15.75" thickTop="1" x14ac:dyDescent="0.25">
      <c r="A77" s="106"/>
      <c r="B77" s="113" t="s">
        <v>157</v>
      </c>
      <c r="C77" s="112" t="s">
        <v>158</v>
      </c>
      <c r="D77" s="113" t="s">
        <v>157</v>
      </c>
      <c r="E77" s="112" t="s">
        <v>158</v>
      </c>
      <c r="F77" s="106"/>
      <c r="G77" s="106"/>
      <c r="H77" s="106"/>
      <c r="I77" s="106"/>
      <c r="J77" s="104"/>
      <c r="K77" s="104"/>
      <c r="L77" s="104"/>
      <c r="M77" s="104"/>
      <c r="N77" s="106"/>
      <c r="O77" s="106"/>
      <c r="P77" s="106"/>
      <c r="Q77" s="106"/>
    </row>
    <row r="78" spans="1:17" ht="15.75" thickBot="1" x14ac:dyDescent="0.3">
      <c r="A78" s="268"/>
      <c r="B78" s="267" t="s">
        <v>118</v>
      </c>
      <c r="C78" s="120">
        <v>15300</v>
      </c>
      <c r="D78" s="270"/>
      <c r="E78" s="266"/>
      <c r="F78" s="106"/>
      <c r="G78" s="106"/>
      <c r="H78" s="106"/>
      <c r="I78" s="106"/>
      <c r="J78" s="104"/>
      <c r="K78" s="104"/>
      <c r="L78" s="104"/>
      <c r="M78" s="104"/>
      <c r="N78" s="106"/>
      <c r="O78" s="106"/>
      <c r="P78" s="106"/>
      <c r="Q78" s="106"/>
    </row>
    <row r="79" spans="1:17" ht="15.75" thickTop="1" x14ac:dyDescent="0.25">
      <c r="A79" s="106"/>
      <c r="B79" s="115"/>
      <c r="C79" s="118"/>
      <c r="D79" s="130"/>
      <c r="E79" s="117"/>
      <c r="F79" s="106"/>
      <c r="G79" s="106"/>
      <c r="H79" s="106"/>
      <c r="I79" s="106"/>
      <c r="J79" s="104"/>
      <c r="K79" s="104"/>
      <c r="L79" s="104"/>
      <c r="M79" s="104"/>
      <c r="N79" s="106"/>
      <c r="O79" s="106"/>
      <c r="P79" s="106"/>
      <c r="Q79" s="106"/>
    </row>
    <row r="80" spans="1:17" x14ac:dyDescent="0.25">
      <c r="A80" s="106"/>
      <c r="B80" s="136" t="s">
        <v>179</v>
      </c>
      <c r="C80" s="109">
        <f>SUM(C79)</f>
        <v>0</v>
      </c>
      <c r="D80" s="136" t="s">
        <v>179</v>
      </c>
      <c r="E80" s="115">
        <v>0</v>
      </c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</row>
    <row r="81" spans="1:17" x14ac:dyDescent="0.25">
      <c r="A81" s="106"/>
      <c r="B81" s="136" t="s">
        <v>178</v>
      </c>
      <c r="C81" s="109">
        <f>C78+C80-E80</f>
        <v>15300</v>
      </c>
      <c r="D81" s="116"/>
      <c r="E81" s="115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</row>
    <row r="82" spans="1:17" x14ac:dyDescent="0.25">
      <c r="A82" s="106"/>
      <c r="B82" s="104"/>
      <c r="C82" s="104"/>
      <c r="D82" s="104"/>
      <c r="E82" s="104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</row>
    <row r="83" spans="1:17" x14ac:dyDescent="0.25">
      <c r="A83" s="106"/>
      <c r="B83" s="104"/>
      <c r="C83" s="104"/>
      <c r="D83" s="104"/>
      <c r="E83" s="104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</row>
    <row r="84" spans="1:17" x14ac:dyDescent="0.25">
      <c r="A84" s="106"/>
      <c r="B84" s="104"/>
      <c r="C84" s="104"/>
      <c r="D84" s="104"/>
      <c r="E84" s="104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</row>
    <row r="85" spans="1:17" ht="15.75" thickBot="1" x14ac:dyDescent="0.3">
      <c r="A85" s="106"/>
      <c r="B85" s="108" t="s">
        <v>121</v>
      </c>
      <c r="C85" s="200">
        <v>120</v>
      </c>
      <c r="D85" s="200"/>
      <c r="E85" s="108" t="s">
        <v>122</v>
      </c>
      <c r="F85" s="106" t="s">
        <v>134</v>
      </c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 ht="15.75" thickTop="1" x14ac:dyDescent="0.25">
      <c r="A86" s="106"/>
      <c r="B86" s="113" t="s">
        <v>157</v>
      </c>
      <c r="C86" s="112" t="s">
        <v>158</v>
      </c>
      <c r="D86" s="113" t="s">
        <v>157</v>
      </c>
      <c r="E86" s="112" t="s">
        <v>158</v>
      </c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</row>
    <row r="87" spans="1:17" ht="15.75" thickBot="1" x14ac:dyDescent="0.3">
      <c r="A87" s="106"/>
      <c r="B87" s="127" t="s">
        <v>118</v>
      </c>
      <c r="C87" s="120">
        <v>19260</v>
      </c>
      <c r="D87" s="265"/>
      <c r="E87" s="269"/>
      <c r="F87" s="133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</row>
    <row r="88" spans="1:17" ht="15.75" thickTop="1" x14ac:dyDescent="0.25">
      <c r="A88" s="106"/>
      <c r="B88" s="115"/>
      <c r="C88" s="109"/>
      <c r="D88" s="130"/>
      <c r="E88" s="117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</row>
    <row r="89" spans="1:17" x14ac:dyDescent="0.25">
      <c r="A89" s="106"/>
      <c r="B89" s="136" t="s">
        <v>179</v>
      </c>
      <c r="C89" s="109">
        <f>SUM(C88)</f>
        <v>0</v>
      </c>
      <c r="D89" s="136" t="s">
        <v>179</v>
      </c>
      <c r="E89" s="115">
        <v>0</v>
      </c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</row>
    <row r="90" spans="1:17" x14ac:dyDescent="0.25">
      <c r="A90" s="106"/>
      <c r="B90" s="136" t="s">
        <v>178</v>
      </c>
      <c r="C90" s="109">
        <f>C87+C89-E89</f>
        <v>19260</v>
      </c>
      <c r="D90" s="116"/>
      <c r="E90" s="115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</row>
    <row r="91" spans="1:17" x14ac:dyDescent="0.25">
      <c r="A91" s="106"/>
      <c r="B91" s="104"/>
      <c r="C91" s="104"/>
      <c r="D91" s="104"/>
      <c r="E91" s="104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</row>
    <row r="92" spans="1:17" x14ac:dyDescent="0.25">
      <c r="A92" s="106"/>
      <c r="B92" s="104"/>
      <c r="C92" s="104"/>
      <c r="D92" s="104"/>
      <c r="E92" s="104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</row>
    <row r="93" spans="1:17" x14ac:dyDescent="0.25">
      <c r="A93" s="106"/>
      <c r="B93" s="104"/>
      <c r="C93" s="104"/>
      <c r="D93" s="104"/>
      <c r="E93" s="104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</row>
    <row r="94" spans="1:17" ht="15.75" thickBot="1" x14ac:dyDescent="0.3">
      <c r="A94" s="106"/>
      <c r="B94" s="108" t="s">
        <v>121</v>
      </c>
      <c r="C94" s="200">
        <v>130</v>
      </c>
      <c r="D94" s="200"/>
      <c r="E94" s="108" t="s">
        <v>122</v>
      </c>
      <c r="F94" s="106" t="s">
        <v>135</v>
      </c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</row>
    <row r="95" spans="1:17" ht="15.75" thickTop="1" x14ac:dyDescent="0.25">
      <c r="A95" s="106"/>
      <c r="B95" s="113" t="s">
        <v>157</v>
      </c>
      <c r="C95" s="112" t="s">
        <v>158</v>
      </c>
      <c r="D95" s="113" t="s">
        <v>157</v>
      </c>
      <c r="E95" s="112" t="s">
        <v>158</v>
      </c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</row>
    <row r="96" spans="1:17" ht="15.75" thickBot="1" x14ac:dyDescent="0.3">
      <c r="A96" s="268"/>
      <c r="B96" s="267" t="s">
        <v>118</v>
      </c>
      <c r="C96" s="120">
        <v>-3210</v>
      </c>
      <c r="D96" s="265"/>
      <c r="E96" s="269"/>
      <c r="F96" s="133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</row>
    <row r="97" spans="1:17" ht="15.75" thickTop="1" x14ac:dyDescent="0.25">
      <c r="A97" s="106"/>
      <c r="B97" s="115"/>
      <c r="C97" s="109"/>
      <c r="D97" s="130"/>
      <c r="E97" s="117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</row>
    <row r="98" spans="1:17" x14ac:dyDescent="0.25">
      <c r="A98" s="106"/>
      <c r="B98" s="136" t="s">
        <v>179</v>
      </c>
      <c r="C98" s="109">
        <f>SUM(C97)</f>
        <v>0</v>
      </c>
      <c r="D98" s="136" t="s">
        <v>179</v>
      </c>
      <c r="E98" s="115">
        <v>0</v>
      </c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</row>
    <row r="99" spans="1:17" x14ac:dyDescent="0.25">
      <c r="A99" s="106"/>
      <c r="B99" s="136" t="s">
        <v>178</v>
      </c>
      <c r="C99" s="109">
        <f>C96+C98-E98</f>
        <v>-3210</v>
      </c>
      <c r="D99" s="116"/>
      <c r="E99" s="115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</row>
    <row r="100" spans="1:17" x14ac:dyDescent="0.25">
      <c r="A100" s="106"/>
      <c r="B100" s="104"/>
      <c r="C100" s="104"/>
      <c r="D100" s="104"/>
      <c r="E100" s="104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</row>
    <row r="101" spans="1:17" x14ac:dyDescent="0.25">
      <c r="A101" s="106"/>
      <c r="B101" s="104"/>
      <c r="C101" s="104"/>
      <c r="D101" s="104"/>
      <c r="E101" s="104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</row>
    <row r="102" spans="1:17" x14ac:dyDescent="0.2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</row>
    <row r="103" spans="1:17" ht="15.75" thickBot="1" x14ac:dyDescent="0.3">
      <c r="A103" s="106"/>
      <c r="B103" s="108" t="s">
        <v>121</v>
      </c>
      <c r="C103" s="202">
        <v>131</v>
      </c>
      <c r="D103" s="203"/>
      <c r="E103" s="108" t="s">
        <v>122</v>
      </c>
      <c r="F103" s="106" t="s">
        <v>127</v>
      </c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</row>
    <row r="104" spans="1:17" ht="15.75" thickTop="1" x14ac:dyDescent="0.25">
      <c r="A104" s="106"/>
      <c r="B104" s="113" t="s">
        <v>157</v>
      </c>
      <c r="C104" s="112" t="s">
        <v>158</v>
      </c>
      <c r="D104" s="113" t="s">
        <v>157</v>
      </c>
      <c r="E104" s="112" t="s">
        <v>158</v>
      </c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</row>
    <row r="105" spans="1:17" ht="15.75" thickBot="1" x14ac:dyDescent="0.3">
      <c r="A105" s="106"/>
      <c r="B105" s="127" t="s">
        <v>118</v>
      </c>
      <c r="C105" s="120">
        <v>-160500</v>
      </c>
      <c r="D105" s="265"/>
      <c r="E105" s="269"/>
      <c r="F105" s="133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</row>
    <row r="106" spans="1:17" ht="15.75" thickTop="1" x14ac:dyDescent="0.25">
      <c r="A106" s="106"/>
      <c r="B106" s="117"/>
      <c r="C106" s="118"/>
      <c r="D106" s="117">
        <v>13</v>
      </c>
      <c r="E106" s="271">
        <v>13370</v>
      </c>
      <c r="F106" s="275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</row>
    <row r="107" spans="1:17" x14ac:dyDescent="0.25">
      <c r="A107" s="106"/>
      <c r="B107" s="136" t="s">
        <v>179</v>
      </c>
      <c r="C107" s="109">
        <v>0</v>
      </c>
      <c r="D107" s="136" t="s">
        <v>179</v>
      </c>
      <c r="E107" s="115">
        <f>SUM(E106:E106)</f>
        <v>13370</v>
      </c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</row>
    <row r="108" spans="1:17" x14ac:dyDescent="0.25">
      <c r="A108" s="106"/>
      <c r="B108" s="136" t="s">
        <v>178</v>
      </c>
      <c r="C108" s="102">
        <f>C105+C107-E107</f>
        <v>-173870</v>
      </c>
      <c r="D108" s="116"/>
      <c r="E108" s="115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</row>
    <row r="109" spans="1:17" x14ac:dyDescent="0.25">
      <c r="A109" s="106"/>
      <c r="B109" s="104"/>
      <c r="C109" s="104"/>
      <c r="D109" s="104"/>
      <c r="E109" s="104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</row>
    <row r="110" spans="1:17" x14ac:dyDescent="0.25">
      <c r="A110" s="106"/>
      <c r="B110" s="104"/>
      <c r="C110" s="104"/>
      <c r="D110" s="104"/>
      <c r="E110" s="104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</row>
    <row r="111" spans="1:17" x14ac:dyDescent="0.25">
      <c r="A111" s="106"/>
      <c r="B111" s="104"/>
      <c r="C111" s="104"/>
      <c r="D111" s="104"/>
      <c r="E111" s="104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</row>
    <row r="112" spans="1:17" ht="15.75" thickBot="1" x14ac:dyDescent="0.3">
      <c r="A112" s="106"/>
      <c r="B112" s="108" t="s">
        <v>121</v>
      </c>
      <c r="C112" s="202">
        <v>132</v>
      </c>
      <c r="D112" s="203"/>
      <c r="E112" s="108" t="s">
        <v>122</v>
      </c>
      <c r="F112" s="106" t="s">
        <v>133</v>
      </c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</row>
    <row r="113" spans="1:17" ht="15.75" thickTop="1" x14ac:dyDescent="0.25">
      <c r="A113" s="106"/>
      <c r="B113" s="113" t="s">
        <v>157</v>
      </c>
      <c r="C113" s="112" t="s">
        <v>158</v>
      </c>
      <c r="D113" s="113" t="s">
        <v>157</v>
      </c>
      <c r="E113" s="112" t="s">
        <v>158</v>
      </c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</row>
    <row r="114" spans="1:17" ht="15.75" thickBot="1" x14ac:dyDescent="0.3">
      <c r="A114" s="106"/>
      <c r="B114" s="127" t="s">
        <v>118</v>
      </c>
      <c r="C114" s="120">
        <v>-8560</v>
      </c>
      <c r="D114" s="265"/>
      <c r="E114" s="269"/>
      <c r="F114" s="133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</row>
    <row r="115" spans="1:17" ht="15.75" thickTop="1" x14ac:dyDescent="0.25">
      <c r="A115" s="106"/>
      <c r="B115" s="115"/>
      <c r="C115" s="109"/>
      <c r="D115" s="130"/>
      <c r="E115" s="117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 x14ac:dyDescent="0.25">
      <c r="A116" s="106"/>
      <c r="B116" s="136" t="s">
        <v>179</v>
      </c>
      <c r="C116" s="109">
        <v>0</v>
      </c>
      <c r="D116" s="136" t="s">
        <v>179</v>
      </c>
      <c r="E116" s="115">
        <f>SUM(E115:E115)</f>
        <v>0</v>
      </c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</row>
    <row r="117" spans="1:17" x14ac:dyDescent="0.25">
      <c r="A117" s="106"/>
      <c r="B117" s="136" t="s">
        <v>178</v>
      </c>
      <c r="C117" s="109">
        <f>C114+C116-E116</f>
        <v>-8560</v>
      </c>
      <c r="D117" s="116"/>
      <c r="E117" s="115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</row>
    <row r="118" spans="1:17" x14ac:dyDescent="0.25">
      <c r="A118" s="106"/>
      <c r="B118" s="104"/>
      <c r="C118" s="104"/>
      <c r="D118" s="104"/>
      <c r="E118" s="104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</row>
    <row r="119" spans="1:17" x14ac:dyDescent="0.25">
      <c r="A119" s="106"/>
      <c r="B119" s="104"/>
      <c r="C119" s="104"/>
      <c r="D119" s="104"/>
      <c r="E119" s="104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</row>
    <row r="120" spans="1:17" x14ac:dyDescent="0.25">
      <c r="A120" s="106"/>
      <c r="B120" s="104"/>
      <c r="C120" s="104"/>
      <c r="D120" s="104"/>
      <c r="E120" s="104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</row>
    <row r="121" spans="1:17" ht="15.75" thickBot="1" x14ac:dyDescent="0.3">
      <c r="A121" s="106"/>
      <c r="B121" s="108" t="s">
        <v>121</v>
      </c>
      <c r="C121" s="202">
        <v>163</v>
      </c>
      <c r="D121" s="203"/>
      <c r="E121" s="108" t="s">
        <v>122</v>
      </c>
      <c r="F121" s="106" t="s">
        <v>146</v>
      </c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</row>
    <row r="122" spans="1:17" ht="15.75" thickTop="1" x14ac:dyDescent="0.25">
      <c r="A122" s="106"/>
      <c r="B122" s="113" t="s">
        <v>157</v>
      </c>
      <c r="C122" s="112" t="s">
        <v>158</v>
      </c>
      <c r="D122" s="113" t="s">
        <v>157</v>
      </c>
      <c r="E122" s="112" t="s">
        <v>158</v>
      </c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</row>
    <row r="123" spans="1:17" ht="15.75" thickBot="1" x14ac:dyDescent="0.3">
      <c r="A123" s="268"/>
      <c r="B123" s="267" t="s">
        <v>118</v>
      </c>
      <c r="C123" s="120">
        <v>12840</v>
      </c>
      <c r="D123" s="265"/>
      <c r="E123" s="26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</row>
    <row r="124" spans="1:17" ht="15.75" thickTop="1" x14ac:dyDescent="0.25">
      <c r="A124" s="106"/>
      <c r="B124" s="117"/>
      <c r="C124" s="118"/>
      <c r="D124" s="130">
        <v>2</v>
      </c>
      <c r="E124" s="117">
        <v>3640</v>
      </c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</row>
    <row r="125" spans="1:17" x14ac:dyDescent="0.25">
      <c r="A125" s="106"/>
      <c r="B125" s="136" t="s">
        <v>179</v>
      </c>
      <c r="C125" s="109">
        <v>0</v>
      </c>
      <c r="D125" s="136" t="s">
        <v>179</v>
      </c>
      <c r="E125" s="115">
        <f>SUM(E124:E124)</f>
        <v>3640</v>
      </c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 x14ac:dyDescent="0.25">
      <c r="A126" s="106"/>
      <c r="B126" s="136" t="s">
        <v>178</v>
      </c>
      <c r="C126" s="109">
        <f>C123+C125-E125</f>
        <v>9200</v>
      </c>
      <c r="D126" s="116"/>
      <c r="E126" s="115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x14ac:dyDescent="0.2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</row>
    <row r="128" spans="1:17" x14ac:dyDescent="0.2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</row>
    <row r="129" spans="1:17" x14ac:dyDescent="0.2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</row>
    <row r="130" spans="1:17" ht="15.75" thickBot="1" x14ac:dyDescent="0.3">
      <c r="A130" s="106"/>
      <c r="B130" s="108" t="s">
        <v>121</v>
      </c>
      <c r="C130" s="202">
        <v>201</v>
      </c>
      <c r="D130" s="203"/>
      <c r="E130" s="108" t="s">
        <v>122</v>
      </c>
      <c r="F130" s="106" t="s">
        <v>143</v>
      </c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</row>
    <row r="131" spans="1:17" ht="15.75" thickTop="1" x14ac:dyDescent="0.25">
      <c r="A131" s="106"/>
      <c r="B131" s="113" t="s">
        <v>157</v>
      </c>
      <c r="C131" s="112" t="s">
        <v>158</v>
      </c>
      <c r="D131" s="113" t="s">
        <v>157</v>
      </c>
      <c r="E131" s="112" t="s">
        <v>158</v>
      </c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</row>
    <row r="132" spans="1:17" ht="15.75" thickBot="1" x14ac:dyDescent="0.3">
      <c r="A132" s="106"/>
      <c r="B132" s="127" t="s">
        <v>118</v>
      </c>
      <c r="C132" s="120">
        <v>235400</v>
      </c>
      <c r="D132" s="265"/>
      <c r="E132" s="26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</row>
    <row r="133" spans="1:17" ht="15.75" thickTop="1" x14ac:dyDescent="0.25">
      <c r="A133" s="106"/>
      <c r="B133" s="117"/>
      <c r="C133" s="118"/>
      <c r="D133" s="117">
        <v>7</v>
      </c>
      <c r="E133" s="118">
        <v>68480</v>
      </c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</row>
    <row r="134" spans="1:17" x14ac:dyDescent="0.25">
      <c r="A134" s="106"/>
      <c r="B134" s="130">
        <v>12</v>
      </c>
      <c r="C134" s="271">
        <v>14980</v>
      </c>
      <c r="D134" s="272"/>
      <c r="E134" s="11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</row>
    <row r="135" spans="1:17" x14ac:dyDescent="0.25">
      <c r="A135" s="106"/>
      <c r="B135" s="136" t="s">
        <v>179</v>
      </c>
      <c r="C135" s="109">
        <f>SUM(C134)</f>
        <v>14980</v>
      </c>
      <c r="D135" s="136" t="s">
        <v>179</v>
      </c>
      <c r="E135" s="115">
        <f>SUM(E133:E134)</f>
        <v>68480</v>
      </c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</row>
    <row r="136" spans="1:17" x14ac:dyDescent="0.25">
      <c r="A136" s="106"/>
      <c r="B136" s="136" t="s">
        <v>178</v>
      </c>
      <c r="C136" s="109">
        <f>C132+C135-E135</f>
        <v>181900</v>
      </c>
      <c r="D136" s="116"/>
      <c r="E136" s="11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</row>
    <row r="137" spans="1:17" x14ac:dyDescent="0.25">
      <c r="A137" s="106"/>
      <c r="B137" s="104"/>
      <c r="C137" s="104"/>
      <c r="D137" s="104"/>
      <c r="E137" s="104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</row>
    <row r="138" spans="1:17" x14ac:dyDescent="0.25">
      <c r="A138" s="106"/>
      <c r="B138" s="104"/>
      <c r="C138" s="104"/>
      <c r="D138" s="104"/>
      <c r="E138" s="104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</row>
    <row r="139" spans="1:17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</row>
    <row r="140" spans="1:17" ht="15.75" thickBot="1" x14ac:dyDescent="0.3">
      <c r="A140" s="106"/>
      <c r="B140" s="108" t="s">
        <v>121</v>
      </c>
      <c r="C140" s="202">
        <v>203</v>
      </c>
      <c r="D140" s="203"/>
      <c r="E140" s="108" t="s">
        <v>122</v>
      </c>
      <c r="F140" s="106" t="s">
        <v>136</v>
      </c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</row>
    <row r="141" spans="1:17" ht="15.75" thickTop="1" x14ac:dyDescent="0.25">
      <c r="A141" s="106"/>
      <c r="B141" s="113" t="s">
        <v>157</v>
      </c>
      <c r="C141" s="112" t="s">
        <v>158</v>
      </c>
      <c r="D141" s="113" t="s">
        <v>157</v>
      </c>
      <c r="E141" s="112" t="s">
        <v>158</v>
      </c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</row>
    <row r="142" spans="1:17" ht="15.75" thickBot="1" x14ac:dyDescent="0.3">
      <c r="A142" s="106"/>
      <c r="B142" s="127" t="s">
        <v>118</v>
      </c>
      <c r="C142" s="120">
        <v>84670</v>
      </c>
      <c r="D142" s="265"/>
      <c r="E142" s="269"/>
      <c r="F142" s="133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</row>
    <row r="143" spans="1:17" ht="15.75" thickTop="1" x14ac:dyDescent="0.25">
      <c r="A143" s="106"/>
      <c r="B143" s="115"/>
      <c r="C143" s="109"/>
      <c r="D143" s="130"/>
      <c r="E143" s="117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</row>
    <row r="144" spans="1:17" x14ac:dyDescent="0.25">
      <c r="A144" s="106"/>
      <c r="B144" s="136" t="s">
        <v>179</v>
      </c>
      <c r="C144" s="109">
        <f>0</f>
        <v>0</v>
      </c>
      <c r="D144" s="136" t="s">
        <v>179</v>
      </c>
      <c r="E144" s="115">
        <f>SUM(E142:E143)</f>
        <v>0</v>
      </c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</row>
    <row r="145" spans="1:17" x14ac:dyDescent="0.25">
      <c r="A145" s="106"/>
      <c r="B145" s="136" t="s">
        <v>178</v>
      </c>
      <c r="C145" s="109">
        <f>C142+C144-E144</f>
        <v>84670</v>
      </c>
      <c r="D145" s="116"/>
      <c r="E145" s="115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</row>
    <row r="146" spans="1:17" x14ac:dyDescent="0.25">
      <c r="A146" s="106"/>
      <c r="B146" s="104"/>
      <c r="C146" s="104"/>
      <c r="D146" s="104"/>
      <c r="E146" s="104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</row>
    <row r="147" spans="1:17" x14ac:dyDescent="0.25">
      <c r="A147" s="106"/>
      <c r="B147" s="104"/>
      <c r="C147" s="104"/>
      <c r="D147" s="104"/>
      <c r="E147" s="104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</row>
    <row r="148" spans="1:17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</row>
    <row r="149" spans="1:17" ht="15.75" thickBot="1" x14ac:dyDescent="0.3">
      <c r="A149" s="106"/>
      <c r="B149" s="108" t="s">
        <v>121</v>
      </c>
      <c r="C149" s="202">
        <v>204</v>
      </c>
      <c r="D149" s="203"/>
      <c r="E149" s="108" t="s">
        <v>122</v>
      </c>
      <c r="F149" s="106" t="s">
        <v>132</v>
      </c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</row>
    <row r="150" spans="1:17" ht="15.75" thickTop="1" x14ac:dyDescent="0.25">
      <c r="A150" s="106"/>
      <c r="B150" s="113" t="s">
        <v>157</v>
      </c>
      <c r="C150" s="112" t="s">
        <v>158</v>
      </c>
      <c r="D150" s="113" t="s">
        <v>157</v>
      </c>
      <c r="E150" s="112" t="s">
        <v>158</v>
      </c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</row>
    <row r="151" spans="1:17" ht="15.75" thickBot="1" x14ac:dyDescent="0.3">
      <c r="A151" s="268"/>
      <c r="B151" s="267" t="s">
        <v>118</v>
      </c>
      <c r="C151" s="120">
        <v>107000</v>
      </c>
      <c r="D151" s="265"/>
      <c r="E151" s="269"/>
      <c r="F151" s="133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</row>
    <row r="152" spans="1:17" ht="15.75" thickTop="1" x14ac:dyDescent="0.25">
      <c r="A152" s="106"/>
      <c r="B152" s="115"/>
      <c r="C152" s="109"/>
      <c r="D152" s="130"/>
      <c r="E152" s="117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</row>
    <row r="153" spans="1:17" x14ac:dyDescent="0.25">
      <c r="A153" s="106"/>
      <c r="B153" s="136" t="s">
        <v>179</v>
      </c>
      <c r="C153" s="109">
        <f>0</f>
        <v>0</v>
      </c>
      <c r="D153" s="136" t="s">
        <v>179</v>
      </c>
      <c r="E153" s="115">
        <f>SUM(E151:E152)</f>
        <v>0</v>
      </c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</row>
    <row r="154" spans="1:17" x14ac:dyDescent="0.25">
      <c r="A154" s="106"/>
      <c r="B154" s="136" t="s">
        <v>178</v>
      </c>
      <c r="C154" s="109">
        <f>C151+C153-E153</f>
        <v>107000</v>
      </c>
      <c r="D154" s="116"/>
      <c r="E154" s="115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</row>
    <row r="155" spans="1:17" x14ac:dyDescent="0.25">
      <c r="A155" s="106"/>
      <c r="B155" s="104"/>
      <c r="C155" s="104"/>
      <c r="D155" s="104"/>
      <c r="E155" s="104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</row>
    <row r="156" spans="1:17" x14ac:dyDescent="0.25">
      <c r="A156" s="106"/>
      <c r="B156" s="104"/>
      <c r="C156" s="104"/>
      <c r="D156" s="104"/>
      <c r="E156" s="104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</row>
    <row r="157" spans="1:17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</row>
    <row r="158" spans="1:17" ht="15.75" thickBot="1" x14ac:dyDescent="0.3">
      <c r="A158" s="106"/>
      <c r="B158" s="108" t="s">
        <v>121</v>
      </c>
      <c r="C158" s="202">
        <v>205</v>
      </c>
      <c r="D158" s="203"/>
      <c r="E158" s="108" t="s">
        <v>122</v>
      </c>
      <c r="F158" s="106" t="s">
        <v>141</v>
      </c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</row>
    <row r="159" spans="1:17" ht="15.75" thickTop="1" x14ac:dyDescent="0.25">
      <c r="A159" s="106"/>
      <c r="B159" s="113" t="s">
        <v>157</v>
      </c>
      <c r="C159" s="112" t="s">
        <v>158</v>
      </c>
      <c r="D159" s="113" t="s">
        <v>157</v>
      </c>
      <c r="E159" s="112" t="s">
        <v>158</v>
      </c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</row>
    <row r="160" spans="1:17" ht="15.75" thickBot="1" x14ac:dyDescent="0.3">
      <c r="A160" s="106"/>
      <c r="B160" s="127" t="s">
        <v>118</v>
      </c>
      <c r="C160" s="120">
        <v>69550</v>
      </c>
      <c r="D160" s="265"/>
      <c r="E160" s="26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</row>
    <row r="161" spans="1:17" ht="15.75" thickTop="1" x14ac:dyDescent="0.25">
      <c r="A161" s="106"/>
      <c r="B161" s="115"/>
      <c r="C161" s="109"/>
      <c r="D161" s="130"/>
      <c r="E161" s="117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</row>
    <row r="162" spans="1:17" x14ac:dyDescent="0.25">
      <c r="A162" s="106"/>
      <c r="B162" s="136" t="s">
        <v>179</v>
      </c>
      <c r="C162" s="109">
        <f>0</f>
        <v>0</v>
      </c>
      <c r="D162" s="136" t="s">
        <v>179</v>
      </c>
      <c r="E162" s="115">
        <f>SUM(E160:E161)</f>
        <v>0</v>
      </c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 x14ac:dyDescent="0.25">
      <c r="A163" s="106"/>
      <c r="B163" s="136" t="s">
        <v>178</v>
      </c>
      <c r="C163" s="109">
        <f>C160+C162-E162</f>
        <v>69550</v>
      </c>
      <c r="D163" s="116"/>
      <c r="E163" s="11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x14ac:dyDescent="0.25">
      <c r="A164" s="106"/>
      <c r="B164" s="104"/>
      <c r="C164" s="104"/>
      <c r="D164" s="104"/>
      <c r="E164" s="104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</row>
    <row r="165" spans="1:17" x14ac:dyDescent="0.25">
      <c r="A165" s="106"/>
      <c r="B165" s="104"/>
      <c r="C165" s="104"/>
      <c r="D165" s="104"/>
      <c r="E165" s="104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</row>
    <row r="166" spans="1:17" ht="15.75" thickBot="1" x14ac:dyDescent="0.3">
      <c r="A166" s="106"/>
      <c r="B166" s="108" t="s">
        <v>121</v>
      </c>
      <c r="C166" s="202">
        <v>207</v>
      </c>
      <c r="D166" s="203"/>
      <c r="E166" s="108" t="s">
        <v>122</v>
      </c>
      <c r="F166" s="106" t="s">
        <v>140</v>
      </c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</row>
    <row r="167" spans="1:17" ht="15.75" thickTop="1" x14ac:dyDescent="0.25">
      <c r="A167" s="106"/>
      <c r="B167" s="113" t="s">
        <v>157</v>
      </c>
      <c r="C167" s="112" t="s">
        <v>158</v>
      </c>
      <c r="D167" s="113" t="s">
        <v>157</v>
      </c>
      <c r="E167" s="112" t="s">
        <v>158</v>
      </c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</row>
    <row r="168" spans="1:17" ht="15.75" thickBot="1" x14ac:dyDescent="0.3">
      <c r="A168" s="268"/>
      <c r="B168" s="127" t="s">
        <v>118</v>
      </c>
      <c r="C168" s="120">
        <v>80250</v>
      </c>
      <c r="D168" s="270"/>
      <c r="E168" s="26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</row>
    <row r="169" spans="1:17" ht="15.75" thickTop="1" x14ac:dyDescent="0.25">
      <c r="A169" s="106"/>
      <c r="B169" s="117"/>
      <c r="C169" s="118"/>
      <c r="D169" s="130"/>
      <c r="E169" s="117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</row>
    <row r="170" spans="1:17" x14ac:dyDescent="0.25">
      <c r="A170" s="106"/>
      <c r="B170" s="136" t="s">
        <v>179</v>
      </c>
      <c r="C170" s="109">
        <f>0</f>
        <v>0</v>
      </c>
      <c r="D170" s="136" t="s">
        <v>179</v>
      </c>
      <c r="E170" s="115">
        <f>SUM(E168:E169)</f>
        <v>0</v>
      </c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</row>
    <row r="171" spans="1:17" x14ac:dyDescent="0.25">
      <c r="A171" s="106"/>
      <c r="B171" s="136" t="s">
        <v>178</v>
      </c>
      <c r="C171" s="109">
        <f>C168+C170-E170</f>
        <v>80250</v>
      </c>
      <c r="D171" s="116"/>
      <c r="E171" s="115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</row>
    <row r="172" spans="1:17" x14ac:dyDescent="0.25">
      <c r="A172" s="106"/>
      <c r="B172" s="104"/>
      <c r="C172" s="104"/>
      <c r="D172" s="104"/>
      <c r="E172" s="104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</row>
    <row r="173" spans="1:17" x14ac:dyDescent="0.25">
      <c r="A173" s="106"/>
      <c r="B173" s="104"/>
      <c r="C173" s="104"/>
      <c r="D173" s="104"/>
      <c r="E173" s="104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</row>
    <row r="174" spans="1:17" x14ac:dyDescent="0.25">
      <c r="A174" s="106"/>
      <c r="B174" s="104"/>
      <c r="C174" s="104"/>
      <c r="D174" s="104"/>
      <c r="E174" s="104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</row>
    <row r="175" spans="1:17" ht="15.75" thickBot="1" x14ac:dyDescent="0.3">
      <c r="A175" s="106"/>
      <c r="B175" s="108" t="s">
        <v>121</v>
      </c>
      <c r="C175" s="202">
        <v>220</v>
      </c>
      <c r="D175" s="203"/>
      <c r="E175" s="108" t="s">
        <v>122</v>
      </c>
      <c r="F175" s="106" t="s">
        <v>137</v>
      </c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</row>
    <row r="176" spans="1:17" ht="15.75" thickTop="1" x14ac:dyDescent="0.25">
      <c r="A176" s="106"/>
      <c r="B176" s="113" t="s">
        <v>157</v>
      </c>
      <c r="C176" s="112" t="s">
        <v>158</v>
      </c>
      <c r="D176" s="113" t="s">
        <v>157</v>
      </c>
      <c r="E176" s="112" t="s">
        <v>158</v>
      </c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</row>
    <row r="177" spans="1:17" ht="15.75" thickBot="1" x14ac:dyDescent="0.3">
      <c r="A177" s="268"/>
      <c r="B177" s="127" t="s">
        <v>118</v>
      </c>
      <c r="C177" s="120">
        <v>23540</v>
      </c>
      <c r="D177" s="265"/>
      <c r="E177" s="269"/>
      <c r="F177" s="133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</row>
    <row r="178" spans="1:17" ht="15.75" thickTop="1" x14ac:dyDescent="0.25">
      <c r="A178" s="106"/>
      <c r="B178" s="115"/>
      <c r="C178" s="109"/>
      <c r="D178" s="130"/>
      <c r="E178" s="117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</row>
    <row r="179" spans="1:17" x14ac:dyDescent="0.25">
      <c r="A179" s="106"/>
      <c r="B179" s="136" t="s">
        <v>179</v>
      </c>
      <c r="C179" s="109">
        <f>0</f>
        <v>0</v>
      </c>
      <c r="D179" s="136" t="s">
        <v>179</v>
      </c>
      <c r="E179" s="115">
        <f>SUM(E177:E178)</f>
        <v>0</v>
      </c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5">
      <c r="A180" s="106"/>
      <c r="B180" s="136" t="s">
        <v>178</v>
      </c>
      <c r="C180" s="109">
        <f>C177+C179-E179</f>
        <v>23540</v>
      </c>
      <c r="D180" s="116"/>
      <c r="E180" s="115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</row>
    <row r="181" spans="1:17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</row>
    <row r="182" spans="1:17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</row>
    <row r="183" spans="1:17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</row>
    <row r="184" spans="1:17" ht="15.75" thickBot="1" x14ac:dyDescent="0.3">
      <c r="A184" s="106"/>
      <c r="B184" s="108" t="s">
        <v>121</v>
      </c>
      <c r="C184" s="202">
        <v>230</v>
      </c>
      <c r="D184" s="203"/>
      <c r="E184" s="108" t="s">
        <v>122</v>
      </c>
      <c r="F184" s="106" t="s">
        <v>138</v>
      </c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</row>
    <row r="185" spans="1:17" ht="15.75" thickTop="1" x14ac:dyDescent="0.25">
      <c r="A185" s="106"/>
      <c r="B185" s="113" t="s">
        <v>157</v>
      </c>
      <c r="C185" s="112" t="s">
        <v>158</v>
      </c>
      <c r="D185" s="113" t="s">
        <v>157</v>
      </c>
      <c r="E185" s="112" t="s">
        <v>158</v>
      </c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</row>
    <row r="186" spans="1:17" ht="15.75" thickBot="1" x14ac:dyDescent="0.3">
      <c r="A186" s="106"/>
      <c r="B186" s="127" t="s">
        <v>118</v>
      </c>
      <c r="C186" s="120">
        <v>41880</v>
      </c>
      <c r="D186" s="265"/>
      <c r="E186" s="269"/>
      <c r="F186" s="133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</row>
    <row r="187" spans="1:17" ht="15.75" thickTop="1" x14ac:dyDescent="0.25">
      <c r="A187" s="106"/>
      <c r="B187" s="117">
        <v>7</v>
      </c>
      <c r="C187" s="118">
        <v>68480</v>
      </c>
      <c r="D187" s="130"/>
      <c r="E187" s="117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</row>
    <row r="188" spans="1:17" x14ac:dyDescent="0.25">
      <c r="A188" s="106"/>
      <c r="B188" s="115">
        <v>8</v>
      </c>
      <c r="C188" s="109">
        <v>38520</v>
      </c>
      <c r="D188" s="116"/>
      <c r="E188" s="11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</row>
    <row r="189" spans="1:17" x14ac:dyDescent="0.25">
      <c r="A189" s="106"/>
      <c r="B189" s="115">
        <v>9</v>
      </c>
      <c r="C189" s="109">
        <v>14450</v>
      </c>
      <c r="D189" s="116"/>
      <c r="E189" s="11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</row>
    <row r="190" spans="1:17" x14ac:dyDescent="0.25">
      <c r="A190" s="106"/>
      <c r="B190" s="115">
        <v>13</v>
      </c>
      <c r="C190" s="109">
        <v>13370</v>
      </c>
      <c r="D190" s="116"/>
      <c r="E190" s="11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</row>
    <row r="191" spans="1:17" x14ac:dyDescent="0.25">
      <c r="A191" s="106"/>
      <c r="B191" s="115"/>
      <c r="C191" s="109"/>
      <c r="D191" s="115">
        <v>15</v>
      </c>
      <c r="E191" s="109">
        <v>64200</v>
      </c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</row>
    <row r="192" spans="1:17" x14ac:dyDescent="0.25">
      <c r="A192" s="106"/>
      <c r="B192" s="136" t="s">
        <v>179</v>
      </c>
      <c r="C192" s="109">
        <f>SUM(C187:C191)</f>
        <v>134820</v>
      </c>
      <c r="D192" s="136" t="s">
        <v>179</v>
      </c>
      <c r="E192" s="109">
        <v>64200</v>
      </c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</row>
    <row r="193" spans="1:17" x14ac:dyDescent="0.25">
      <c r="A193" s="106"/>
      <c r="B193" s="136" t="s">
        <v>178</v>
      </c>
      <c r="C193" s="109">
        <f>C189+C192-E192</f>
        <v>85070</v>
      </c>
      <c r="D193" s="134"/>
      <c r="E193" s="134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</row>
    <row r="194" spans="1:17" x14ac:dyDescent="0.25">
      <c r="A194" s="106"/>
      <c r="B194" s="104"/>
      <c r="C194" s="104"/>
      <c r="D194" s="104"/>
      <c r="E194" s="104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</row>
    <row r="195" spans="1:17" x14ac:dyDescent="0.25">
      <c r="A195" s="106"/>
      <c r="B195" s="104"/>
      <c r="C195" s="104"/>
      <c r="D195" s="104"/>
      <c r="E195" s="104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</row>
    <row r="196" spans="1:17" ht="15.75" thickBot="1" x14ac:dyDescent="0.3">
      <c r="A196" s="106"/>
      <c r="B196" s="108" t="s">
        <v>121</v>
      </c>
      <c r="C196" s="202">
        <v>250</v>
      </c>
      <c r="D196" s="203"/>
      <c r="E196" s="108" t="s">
        <v>122</v>
      </c>
      <c r="F196" s="106" t="s">
        <v>142</v>
      </c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</row>
    <row r="197" spans="1:17" ht="15.75" thickTop="1" x14ac:dyDescent="0.25">
      <c r="A197" s="106"/>
      <c r="B197" s="113" t="s">
        <v>157</v>
      </c>
      <c r="C197" s="112" t="s">
        <v>158</v>
      </c>
      <c r="D197" s="113" t="s">
        <v>157</v>
      </c>
      <c r="E197" s="112" t="s">
        <v>158</v>
      </c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</row>
    <row r="198" spans="1:17" ht="15.75" thickBot="1" x14ac:dyDescent="0.3">
      <c r="A198" s="268"/>
      <c r="B198" s="267" t="s">
        <v>118</v>
      </c>
      <c r="C198" s="120">
        <v>96300</v>
      </c>
      <c r="D198" s="265"/>
      <c r="E198" s="26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</row>
    <row r="199" spans="1:17" ht="15.75" thickTop="1" x14ac:dyDescent="0.25">
      <c r="A199" s="106"/>
      <c r="B199" s="115"/>
      <c r="C199" s="109"/>
      <c r="D199" s="130"/>
      <c r="E199" s="117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</row>
    <row r="200" spans="1:17" x14ac:dyDescent="0.25">
      <c r="A200" s="106"/>
      <c r="B200" s="136" t="s">
        <v>179</v>
      </c>
      <c r="C200" s="109">
        <f>SUM(0)</f>
        <v>0</v>
      </c>
      <c r="D200" s="136" t="s">
        <v>179</v>
      </c>
      <c r="E200" s="115">
        <f>SUM(E198:E199)</f>
        <v>0</v>
      </c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</row>
    <row r="201" spans="1:17" x14ac:dyDescent="0.25">
      <c r="A201" s="106"/>
      <c r="B201" s="136" t="s">
        <v>178</v>
      </c>
      <c r="C201" s="109">
        <f>C198+C200-E200</f>
        <v>96300</v>
      </c>
      <c r="D201" s="134"/>
      <c r="E201" s="134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</row>
    <row r="202" spans="1:17" x14ac:dyDescent="0.25">
      <c r="A202" s="106"/>
      <c r="B202" s="104"/>
      <c r="C202" s="104"/>
      <c r="D202" s="104"/>
      <c r="E202" s="104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</row>
    <row r="203" spans="1:17" x14ac:dyDescent="0.25">
      <c r="A203" s="106"/>
      <c r="B203" s="104"/>
      <c r="C203" s="104"/>
      <c r="D203" s="104"/>
      <c r="E203" s="104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</row>
    <row r="204" spans="1:17" x14ac:dyDescent="0.25">
      <c r="A204" s="106"/>
      <c r="B204" s="104"/>
      <c r="C204" s="104"/>
      <c r="D204" s="104"/>
      <c r="E204" s="104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</row>
    <row r="205" spans="1:17" ht="15.75" thickBot="1" x14ac:dyDescent="0.3">
      <c r="A205" s="106"/>
      <c r="B205" s="108" t="s">
        <v>121</v>
      </c>
      <c r="C205" s="202">
        <v>260</v>
      </c>
      <c r="D205" s="203"/>
      <c r="E205" s="108" t="s">
        <v>122</v>
      </c>
      <c r="F205" s="106" t="s">
        <v>139</v>
      </c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</row>
    <row r="206" spans="1:17" ht="16.5" thickTop="1" thickBot="1" x14ac:dyDescent="0.3">
      <c r="A206" s="106"/>
      <c r="B206" s="113" t="s">
        <v>157</v>
      </c>
      <c r="C206" s="112" t="s">
        <v>158</v>
      </c>
      <c r="D206" s="113" t="s">
        <v>157</v>
      </c>
      <c r="E206" s="112" t="s">
        <v>158</v>
      </c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</row>
    <row r="207" spans="1:17" ht="16.5" thickTop="1" thickBot="1" x14ac:dyDescent="0.3">
      <c r="A207" s="268"/>
      <c r="B207" s="267" t="s">
        <v>118</v>
      </c>
      <c r="C207" s="120">
        <v>155150</v>
      </c>
      <c r="D207" s="273"/>
      <c r="E207" s="274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</row>
    <row r="208" spans="1:17" ht="15.75" thickTop="1" x14ac:dyDescent="0.25">
      <c r="A208" s="106"/>
      <c r="B208" s="115">
        <v>15</v>
      </c>
      <c r="C208" s="109">
        <v>64200</v>
      </c>
      <c r="D208" s="117"/>
      <c r="E208" s="118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</row>
    <row r="209" spans="1:17" x14ac:dyDescent="0.25">
      <c r="A209" s="106"/>
      <c r="B209" s="136" t="s">
        <v>179</v>
      </c>
      <c r="C209" s="109">
        <f>C208</f>
        <v>64200</v>
      </c>
      <c r="D209" s="136" t="s">
        <v>179</v>
      </c>
      <c r="E209" s="115">
        <f>SUM(E207:E208)</f>
        <v>0</v>
      </c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</row>
    <row r="210" spans="1:17" x14ac:dyDescent="0.25">
      <c r="A210" s="106"/>
      <c r="B210" s="136" t="s">
        <v>178</v>
      </c>
      <c r="C210" s="109">
        <f>C207+C209-E209</f>
        <v>219350</v>
      </c>
      <c r="D210" s="134"/>
      <c r="E210" s="134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</row>
    <row r="211" spans="1:17" x14ac:dyDescent="0.2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</row>
    <row r="212" spans="1:17" x14ac:dyDescent="0.2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</row>
    <row r="213" spans="1:17" x14ac:dyDescent="0.2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</row>
    <row r="214" spans="1:17" ht="15.75" thickBot="1" x14ac:dyDescent="0.3">
      <c r="A214" s="106"/>
      <c r="B214" s="108" t="s">
        <v>121</v>
      </c>
      <c r="C214" s="202">
        <v>301</v>
      </c>
      <c r="D214" s="203"/>
      <c r="E214" s="108" t="s">
        <v>122</v>
      </c>
      <c r="F214" s="106" t="s">
        <v>145</v>
      </c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</row>
    <row r="215" spans="1:17" ht="15.75" thickTop="1" x14ac:dyDescent="0.25">
      <c r="A215" s="106"/>
      <c r="B215" s="113" t="s">
        <v>157</v>
      </c>
      <c r="C215" s="112" t="s">
        <v>158</v>
      </c>
      <c r="D215" s="113" t="s">
        <v>157</v>
      </c>
      <c r="E215" s="112" t="s">
        <v>158</v>
      </c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</row>
    <row r="216" spans="1:17" ht="15.75" thickBot="1" x14ac:dyDescent="0.3">
      <c r="A216" s="106"/>
      <c r="B216" s="127" t="s">
        <v>118</v>
      </c>
      <c r="C216" s="120">
        <v>1070</v>
      </c>
      <c r="D216" s="265"/>
      <c r="E216" s="266"/>
      <c r="F216" s="133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</row>
    <row r="217" spans="1:17" ht="15.75" thickTop="1" x14ac:dyDescent="0.25">
      <c r="A217" s="106"/>
      <c r="B217" s="263">
        <v>4</v>
      </c>
      <c r="C217" s="109">
        <v>29960</v>
      </c>
      <c r="D217" s="130"/>
      <c r="E217" s="118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</row>
    <row r="218" spans="1:17" x14ac:dyDescent="0.25">
      <c r="A218" s="106"/>
      <c r="B218" s="136" t="s">
        <v>179</v>
      </c>
      <c r="C218" s="109">
        <f>SUM(C217)</f>
        <v>29960</v>
      </c>
      <c r="D218" s="136" t="s">
        <v>179</v>
      </c>
      <c r="E218" s="115">
        <f>SUM(E217)</f>
        <v>0</v>
      </c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</row>
    <row r="219" spans="1:17" x14ac:dyDescent="0.25">
      <c r="A219" s="106"/>
      <c r="B219" s="136" t="s">
        <v>178</v>
      </c>
      <c r="C219" s="109">
        <f>C216+C218-E218</f>
        <v>31030</v>
      </c>
      <c r="D219" s="134"/>
      <c r="E219" s="134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</row>
    <row r="220" spans="1:17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</row>
    <row r="221" spans="1:17" x14ac:dyDescent="0.2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</row>
    <row r="222" spans="1:17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</row>
    <row r="223" spans="1:17" ht="15.75" thickBot="1" x14ac:dyDescent="0.3">
      <c r="A223" s="106"/>
      <c r="B223" s="108" t="s">
        <v>121</v>
      </c>
      <c r="C223" s="202">
        <v>311</v>
      </c>
      <c r="D223" s="203"/>
      <c r="E223" s="108" t="s">
        <v>122</v>
      </c>
      <c r="F223" s="106" t="s">
        <v>144</v>
      </c>
      <c r="G223" s="106"/>
      <c r="H223" s="106"/>
      <c r="I223" s="106"/>
      <c r="J223" s="106"/>
      <c r="K223" s="106"/>
      <c r="L223" s="106"/>
      <c r="M223" s="106"/>
    </row>
    <row r="224" spans="1:17" ht="15.75" thickTop="1" x14ac:dyDescent="0.25">
      <c r="A224" s="106"/>
      <c r="B224" s="113" t="s">
        <v>157</v>
      </c>
      <c r="C224" s="112" t="s">
        <v>158</v>
      </c>
      <c r="D224" s="113" t="s">
        <v>157</v>
      </c>
      <c r="E224" s="112" t="s">
        <v>158</v>
      </c>
      <c r="F224" s="106"/>
      <c r="G224" s="106"/>
      <c r="H224" s="106"/>
      <c r="I224" s="106"/>
      <c r="J224" s="106"/>
      <c r="K224" s="106"/>
      <c r="L224" s="106"/>
      <c r="M224" s="106"/>
    </row>
    <row r="225" spans="1:17" ht="15.75" thickBot="1" x14ac:dyDescent="0.3">
      <c r="A225" s="106"/>
      <c r="B225" s="127" t="s">
        <v>118</v>
      </c>
      <c r="C225" s="120">
        <v>149800</v>
      </c>
      <c r="D225" s="265"/>
      <c r="E225" s="269"/>
      <c r="F225" s="133"/>
      <c r="G225" s="106"/>
      <c r="H225" s="106"/>
      <c r="I225" s="106"/>
      <c r="J225" s="106"/>
      <c r="K225" s="106"/>
      <c r="L225" s="106"/>
      <c r="M225" s="106"/>
    </row>
    <row r="226" spans="1:17" ht="15.75" thickTop="1" x14ac:dyDescent="0.25">
      <c r="A226" s="125"/>
      <c r="B226" s="123">
        <v>1</v>
      </c>
      <c r="C226" s="124">
        <v>41300</v>
      </c>
      <c r="D226" s="130"/>
      <c r="E226" s="117"/>
      <c r="F226" s="106"/>
      <c r="G226" s="106"/>
      <c r="H226" s="106"/>
      <c r="I226" s="106"/>
      <c r="J226" s="106"/>
      <c r="K226" s="106"/>
      <c r="L226" s="106"/>
      <c r="M226" s="106"/>
    </row>
    <row r="227" spans="1:17" x14ac:dyDescent="0.25">
      <c r="A227" s="106"/>
      <c r="B227" s="117">
        <v>2</v>
      </c>
      <c r="C227" s="118">
        <v>3640</v>
      </c>
      <c r="D227" s="116"/>
      <c r="E227" s="115"/>
      <c r="F227" s="106"/>
      <c r="G227" s="106"/>
      <c r="H227" s="106"/>
      <c r="I227" s="106"/>
      <c r="J227" s="106"/>
      <c r="K227" s="106"/>
      <c r="L227" s="106"/>
      <c r="M227" s="106"/>
    </row>
    <row r="228" spans="1:17" x14ac:dyDescent="0.25">
      <c r="A228" s="106"/>
      <c r="B228" s="115"/>
      <c r="C228" s="109"/>
      <c r="D228" s="116">
        <v>3</v>
      </c>
      <c r="E228" s="115">
        <v>17120</v>
      </c>
      <c r="F228" s="106"/>
      <c r="G228" s="106"/>
      <c r="H228" s="106"/>
      <c r="I228" s="106"/>
      <c r="J228" s="106"/>
      <c r="K228" s="106"/>
      <c r="L228" s="106"/>
      <c r="M228" s="106"/>
    </row>
    <row r="229" spans="1:17" x14ac:dyDescent="0.25">
      <c r="A229" s="106"/>
      <c r="B229" s="115"/>
      <c r="C229" s="109"/>
      <c r="D229" s="115">
        <v>4</v>
      </c>
      <c r="E229" s="115">
        <v>29960</v>
      </c>
      <c r="F229" s="106"/>
      <c r="G229" s="106"/>
      <c r="H229" s="106"/>
      <c r="I229" s="106"/>
      <c r="J229" s="106"/>
      <c r="K229" s="106"/>
      <c r="L229" s="106"/>
      <c r="M229" s="106"/>
    </row>
    <row r="230" spans="1:17" x14ac:dyDescent="0.25">
      <c r="A230" s="106"/>
      <c r="B230" s="115">
        <v>5</v>
      </c>
      <c r="C230" s="109">
        <v>29960</v>
      </c>
      <c r="D230" s="116"/>
      <c r="E230" s="115"/>
      <c r="F230" s="106"/>
      <c r="G230" s="106"/>
      <c r="H230" s="106"/>
      <c r="I230" s="106"/>
      <c r="J230" s="106"/>
      <c r="K230" s="106"/>
      <c r="L230" s="106"/>
      <c r="M230" s="106"/>
    </row>
    <row r="231" spans="1:17" x14ac:dyDescent="0.25">
      <c r="A231" s="106"/>
      <c r="B231" s="115">
        <v>14</v>
      </c>
      <c r="C231" s="109">
        <v>26750</v>
      </c>
      <c r="D231" s="116"/>
      <c r="E231" s="115"/>
      <c r="F231" s="106"/>
      <c r="G231" s="106"/>
      <c r="H231" s="106"/>
      <c r="I231" s="106"/>
      <c r="J231" s="106"/>
      <c r="K231" s="106"/>
      <c r="L231" s="106"/>
      <c r="M231" s="106"/>
    </row>
    <row r="232" spans="1:17" x14ac:dyDescent="0.25">
      <c r="A232" s="106"/>
      <c r="B232" s="136" t="s">
        <v>179</v>
      </c>
      <c r="C232" s="109">
        <f>SUM(C226:C231)</f>
        <v>101650</v>
      </c>
      <c r="D232" s="136" t="s">
        <v>179</v>
      </c>
      <c r="E232" s="115">
        <f>SUM(E225:E231)</f>
        <v>47080</v>
      </c>
      <c r="F232" s="106"/>
      <c r="G232" s="106"/>
      <c r="H232" s="106"/>
      <c r="I232" s="106"/>
      <c r="J232" s="106"/>
      <c r="K232" s="106"/>
      <c r="L232" s="106"/>
      <c r="M232" s="106"/>
    </row>
    <row r="233" spans="1:17" x14ac:dyDescent="0.25">
      <c r="A233" s="106"/>
      <c r="B233" s="136" t="s">
        <v>178</v>
      </c>
      <c r="C233" s="109">
        <f>C230+C232-E232</f>
        <v>84530</v>
      </c>
      <c r="D233" s="134"/>
      <c r="E233" s="134"/>
      <c r="F233" s="106"/>
      <c r="G233" s="106"/>
      <c r="H233" s="106"/>
      <c r="I233" s="106"/>
      <c r="J233" s="106"/>
      <c r="K233" s="106"/>
      <c r="L233" s="106"/>
      <c r="M233" s="106"/>
    </row>
    <row r="234" spans="1:17" x14ac:dyDescent="0.2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</row>
    <row r="235" spans="1:17" x14ac:dyDescent="0.2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</row>
    <row r="236" spans="1:17" x14ac:dyDescent="0.2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</row>
    <row r="237" spans="1:17" ht="15.75" thickBot="1" x14ac:dyDescent="0.3">
      <c r="A237" s="106"/>
      <c r="B237" s="108" t="s">
        <v>121</v>
      </c>
      <c r="C237" s="202">
        <v>361</v>
      </c>
      <c r="D237" s="203"/>
      <c r="E237" s="108" t="s">
        <v>122</v>
      </c>
      <c r="F237" s="106" t="s">
        <v>147</v>
      </c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</row>
    <row r="238" spans="1:17" ht="15.75" thickTop="1" x14ac:dyDescent="0.25">
      <c r="A238" s="106"/>
      <c r="B238" s="113" t="s">
        <v>157</v>
      </c>
      <c r="C238" s="112" t="s">
        <v>158</v>
      </c>
      <c r="D238" s="113" t="s">
        <v>157</v>
      </c>
      <c r="E238" s="112" t="s">
        <v>158</v>
      </c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</row>
    <row r="239" spans="1:17" ht="15.75" thickBot="1" x14ac:dyDescent="0.3">
      <c r="A239" s="106"/>
      <c r="B239" s="127" t="s">
        <v>118</v>
      </c>
      <c r="C239" s="120">
        <v>99220</v>
      </c>
      <c r="D239" s="265"/>
      <c r="E239" s="120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</row>
    <row r="240" spans="1:17" ht="15.75" thickTop="1" x14ac:dyDescent="0.25">
      <c r="A240" s="106"/>
      <c r="B240" s="117"/>
      <c r="C240" s="118"/>
      <c r="D240" s="126">
        <v>1</v>
      </c>
      <c r="E240" s="117">
        <v>41300</v>
      </c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</row>
    <row r="241" spans="1:17" x14ac:dyDescent="0.25">
      <c r="A241" s="106"/>
      <c r="B241" s="136" t="s">
        <v>179</v>
      </c>
      <c r="C241" s="109">
        <v>0</v>
      </c>
      <c r="D241" s="136" t="s">
        <v>179</v>
      </c>
      <c r="E241" s="115">
        <f>SUM(E240)</f>
        <v>41300</v>
      </c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</row>
    <row r="242" spans="1:17" x14ac:dyDescent="0.25">
      <c r="A242" s="106"/>
      <c r="B242" s="136" t="s">
        <v>178</v>
      </c>
      <c r="C242" s="109">
        <f>C239+C241-E241</f>
        <v>57920</v>
      </c>
      <c r="D242" s="134"/>
      <c r="E242" s="134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</row>
    <row r="243" spans="1:17" x14ac:dyDescent="0.2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</row>
    <row r="244" spans="1:17" x14ac:dyDescent="0.2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</row>
    <row r="245" spans="1:17" ht="15.75" thickBot="1" x14ac:dyDescent="0.3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</row>
    <row r="246" spans="1:17" ht="24.75" thickTop="1" thickBot="1" x14ac:dyDescent="0.4">
      <c r="A246" s="106"/>
      <c r="B246" s="204" t="s">
        <v>148</v>
      </c>
      <c r="C246" s="204"/>
      <c r="D246" s="204"/>
      <c r="E246" s="114">
        <f>SUM(C6,C15,C42,C24,C51,C60,C69,C78,C87,C96,C105,C114,C123,C132,C142,C151,C160,C168,C177,C186,C198,C207,C216,C225,C239,C33)</f>
        <v>1571830</v>
      </c>
      <c r="F246" s="106"/>
      <c r="G246" s="97" t="s">
        <v>159</v>
      </c>
      <c r="H246" s="97"/>
      <c r="I246" s="97">
        <v>1571830</v>
      </c>
      <c r="J246" s="106"/>
      <c r="K246" s="106"/>
      <c r="L246" s="106"/>
      <c r="M246" s="106"/>
      <c r="N246" s="106"/>
      <c r="O246" s="106"/>
      <c r="P246" s="106"/>
      <c r="Q246" s="106"/>
    </row>
    <row r="247" spans="1:17" ht="15.75" thickTop="1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</row>
    <row r="248" spans="1:17" ht="15.75" thickBot="1" x14ac:dyDescent="0.3">
      <c r="A248" s="106"/>
      <c r="B248" s="106"/>
      <c r="C248" s="106"/>
      <c r="D248" s="106"/>
      <c r="E248" s="106"/>
      <c r="F248" s="106"/>
      <c r="G248" s="205" t="s">
        <v>160</v>
      </c>
      <c r="H248" s="206"/>
      <c r="I248" s="115">
        <f>I246-E246</f>
        <v>0</v>
      </c>
      <c r="J248" s="106"/>
      <c r="K248" s="106"/>
      <c r="L248" s="106"/>
      <c r="M248" s="106"/>
      <c r="N248" s="106"/>
      <c r="O248" s="106"/>
      <c r="P248" s="106"/>
      <c r="Q248" s="106"/>
    </row>
    <row r="249" spans="1:17" ht="16.5" thickTop="1" thickBot="1" x14ac:dyDescent="0.3">
      <c r="A249" s="106"/>
      <c r="B249" s="105" t="s">
        <v>150</v>
      </c>
      <c r="C249" s="105"/>
      <c r="D249" s="114">
        <f>SUM(C15,C42,C105,C33,C24,C6,C60,C51,C69)</f>
        <v>392370</v>
      </c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</row>
    <row r="250" spans="1:17" ht="16.5" thickTop="1" thickBot="1" x14ac:dyDescent="0.3">
      <c r="A250" s="106"/>
      <c r="B250" s="105" t="s">
        <v>151</v>
      </c>
      <c r="C250" s="105"/>
      <c r="D250" s="114">
        <f>SUM(C78,C114)</f>
        <v>6740</v>
      </c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</row>
    <row r="251" spans="1:17" ht="16.5" thickTop="1" thickBot="1" x14ac:dyDescent="0.3">
      <c r="A251" s="106"/>
      <c r="B251" s="105" t="s">
        <v>152</v>
      </c>
      <c r="C251" s="105"/>
      <c r="D251" s="114">
        <f>SUM(C87,C96)</f>
        <v>16050</v>
      </c>
      <c r="E251" s="106"/>
      <c r="F251" s="232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</row>
    <row r="252" spans="1:17" ht="16.5" thickTop="1" thickBot="1" x14ac:dyDescent="0.3">
      <c r="A252" s="106"/>
      <c r="B252" s="105" t="s">
        <v>153</v>
      </c>
      <c r="C252" s="105"/>
      <c r="D252" s="114">
        <f>SUM(D249:D251)</f>
        <v>415160</v>
      </c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</row>
    <row r="253" spans="1:17" ht="16.5" thickTop="1" thickBot="1" x14ac:dyDescent="0.3">
      <c r="A253" s="106"/>
      <c r="B253" s="105" t="s">
        <v>154</v>
      </c>
      <c r="C253" s="105"/>
      <c r="D253" s="114">
        <f>SUM(C142,C177,C186,C207,C168,C160,C198,C132,C151)</f>
        <v>893740</v>
      </c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</row>
    <row r="254" spans="1:17" ht="16.5" thickTop="1" thickBot="1" x14ac:dyDescent="0.3">
      <c r="A254" s="106"/>
      <c r="B254" s="105" t="s">
        <v>155</v>
      </c>
      <c r="C254" s="105"/>
      <c r="D254" s="114">
        <f>SUM(C225,C216)</f>
        <v>150870</v>
      </c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</row>
    <row r="255" spans="1:17" ht="16.5" thickTop="1" thickBot="1" x14ac:dyDescent="0.3">
      <c r="A255" s="106"/>
      <c r="B255" s="105" t="s">
        <v>156</v>
      </c>
      <c r="C255" s="105"/>
      <c r="D255" s="114">
        <f>SUM(C239,C123)</f>
        <v>112060</v>
      </c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</row>
    <row r="256" spans="1:17" ht="15.75" thickTop="1" x14ac:dyDescent="0.2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</row>
    <row r="257" spans="1:17" x14ac:dyDescent="0.2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</row>
  </sheetData>
  <mergeCells count="29">
    <mergeCell ref="C67:D67"/>
    <mergeCell ref="C40:D40"/>
    <mergeCell ref="B2:E2"/>
    <mergeCell ref="C4:D4"/>
    <mergeCell ref="C13:D13"/>
    <mergeCell ref="C22:D22"/>
    <mergeCell ref="C85:D85"/>
    <mergeCell ref="C94:D94"/>
    <mergeCell ref="C31:D31"/>
    <mergeCell ref="C76:D76"/>
    <mergeCell ref="C49:D49"/>
    <mergeCell ref="C58:D58"/>
    <mergeCell ref="C205:D205"/>
    <mergeCell ref="C103:D103"/>
    <mergeCell ref="C112:D112"/>
    <mergeCell ref="C121:D121"/>
    <mergeCell ref="C130:D130"/>
    <mergeCell ref="C140:D140"/>
    <mergeCell ref="C149:D149"/>
    <mergeCell ref="C158:D158"/>
    <mergeCell ref="C166:D166"/>
    <mergeCell ref="C175:D175"/>
    <mergeCell ref="C184:D184"/>
    <mergeCell ref="C196:D196"/>
    <mergeCell ref="C214:D214"/>
    <mergeCell ref="C223:D223"/>
    <mergeCell ref="C237:D237"/>
    <mergeCell ref="B246:D246"/>
    <mergeCell ref="G248:H248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4"/>
  <sheetViews>
    <sheetView workbookViewId="0">
      <selection activeCell="G127" sqref="G127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1" t="s">
        <v>120</v>
      </c>
      <c r="C2" s="201"/>
      <c r="D2" s="201"/>
      <c r="E2" s="201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0">
        <v>40</v>
      </c>
      <c r="D4" s="200"/>
      <c r="E4" s="108" t="s">
        <v>122</v>
      </c>
      <c r="F4" s="106" t="s">
        <v>162</v>
      </c>
    </row>
    <row r="5" spans="2:6" ht="15.75" thickTop="1" x14ac:dyDescent="0.25">
      <c r="B5" s="113" t="s">
        <v>157</v>
      </c>
      <c r="C5" s="112" t="s">
        <v>158</v>
      </c>
      <c r="D5" s="113" t="s">
        <v>157</v>
      </c>
      <c r="E5" s="112" t="s">
        <v>158</v>
      </c>
    </row>
    <row r="6" spans="2:6" ht="15.75" thickBot="1" x14ac:dyDescent="0.3">
      <c r="B6" s="127"/>
      <c r="C6" s="120"/>
      <c r="D6" s="119" t="s">
        <v>118</v>
      </c>
      <c r="E6" s="120">
        <v>695500</v>
      </c>
    </row>
    <row r="7" spans="2:6" ht="15.75" thickTop="1" x14ac:dyDescent="0.25">
      <c r="B7" s="121"/>
      <c r="C7" s="122"/>
      <c r="D7" s="126"/>
      <c r="E7" s="117"/>
    </row>
    <row r="8" spans="2:6" x14ac:dyDescent="0.25">
      <c r="B8" s="97"/>
      <c r="C8" s="111"/>
      <c r="D8" s="110"/>
      <c r="E8" s="115"/>
    </row>
    <row r="9" spans="2:6" x14ac:dyDescent="0.25">
      <c r="B9" s="97"/>
      <c r="C9" s="111"/>
      <c r="D9" s="110"/>
      <c r="E9" s="115"/>
    </row>
    <row r="10" spans="2:6" x14ac:dyDescent="0.25">
      <c r="B10" s="97"/>
      <c r="C10" s="111"/>
      <c r="D10" s="110"/>
      <c r="E10" s="115"/>
    </row>
    <row r="11" spans="2:6" x14ac:dyDescent="0.25">
      <c r="B11" s="97"/>
      <c r="C11" s="111"/>
      <c r="D11" s="110"/>
      <c r="E11" s="115"/>
    </row>
    <row r="12" spans="2:6" x14ac:dyDescent="0.25">
      <c r="B12" s="107"/>
      <c r="C12" s="107"/>
      <c r="D12" s="107"/>
      <c r="E12" s="107"/>
    </row>
    <row r="13" spans="2:6" x14ac:dyDescent="0.25">
      <c r="B13" s="107"/>
      <c r="C13" s="107"/>
      <c r="D13" s="107"/>
      <c r="E13" s="107"/>
    </row>
    <row r="15" spans="2:6" ht="15.75" thickBot="1" x14ac:dyDescent="0.3">
      <c r="B15" s="108" t="s">
        <v>121</v>
      </c>
      <c r="C15" s="200">
        <v>43</v>
      </c>
      <c r="D15" s="200"/>
      <c r="E15" s="108" t="s">
        <v>122</v>
      </c>
      <c r="F15" s="106" t="s">
        <v>163</v>
      </c>
    </row>
    <row r="16" spans="2:6" ht="15.75" thickTop="1" x14ac:dyDescent="0.25">
      <c r="B16" s="113" t="s">
        <v>157</v>
      </c>
      <c r="C16" s="112" t="s">
        <v>158</v>
      </c>
      <c r="D16" s="113" t="s">
        <v>157</v>
      </c>
      <c r="E16" s="112" t="s">
        <v>158</v>
      </c>
    </row>
    <row r="17" spans="2:6" ht="15.75" thickBot="1" x14ac:dyDescent="0.3">
      <c r="B17" s="128"/>
      <c r="C17" s="120"/>
      <c r="D17" s="129" t="s">
        <v>118</v>
      </c>
      <c r="E17" s="120">
        <v>113420</v>
      </c>
    </row>
    <row r="18" spans="2:6" ht="15.75" thickTop="1" x14ac:dyDescent="0.25">
      <c r="B18" s="117">
        <v>6</v>
      </c>
      <c r="C18" s="118">
        <v>21400</v>
      </c>
      <c r="D18" s="117"/>
      <c r="E18" s="263"/>
    </row>
    <row r="19" spans="2:6" x14ac:dyDescent="0.25">
      <c r="B19" s="136" t="s">
        <v>179</v>
      </c>
      <c r="C19" s="109">
        <f>SUM(C17:C18)</f>
        <v>21400</v>
      </c>
      <c r="D19" s="136" t="s">
        <v>179</v>
      </c>
      <c r="E19" s="115">
        <f>SUM(E18:E18)</f>
        <v>0</v>
      </c>
    </row>
    <row r="20" spans="2:6" x14ac:dyDescent="0.25">
      <c r="D20" s="136" t="s">
        <v>178</v>
      </c>
      <c r="E20" s="115">
        <f>E17+E19-C19</f>
        <v>92020</v>
      </c>
    </row>
    <row r="21" spans="2:6" x14ac:dyDescent="0.25">
      <c r="E21" s="264"/>
    </row>
    <row r="24" spans="2:6" ht="15.75" thickBot="1" x14ac:dyDescent="0.3">
      <c r="B24" s="108" t="s">
        <v>121</v>
      </c>
      <c r="C24" s="200">
        <v>441</v>
      </c>
      <c r="D24" s="200"/>
      <c r="E24" s="108" t="s">
        <v>122</v>
      </c>
      <c r="F24" s="106" t="s">
        <v>164</v>
      </c>
    </row>
    <row r="25" spans="2:6" ht="15.75" thickTop="1" x14ac:dyDescent="0.25">
      <c r="B25" s="113" t="s">
        <v>157</v>
      </c>
      <c r="C25" s="112" t="s">
        <v>158</v>
      </c>
      <c r="D25" s="113" t="s">
        <v>157</v>
      </c>
      <c r="E25" s="112" t="s">
        <v>158</v>
      </c>
    </row>
    <row r="26" spans="2:6" ht="15.75" thickBot="1" x14ac:dyDescent="0.3">
      <c r="B26" s="128"/>
      <c r="C26" s="120"/>
      <c r="D26" s="129" t="s">
        <v>118</v>
      </c>
      <c r="E26" s="120">
        <v>53500</v>
      </c>
    </row>
    <row r="27" spans="2:6" ht="15.75" thickTop="1" x14ac:dyDescent="0.25">
      <c r="B27" s="117"/>
      <c r="C27" s="118"/>
      <c r="D27" s="117">
        <v>6</v>
      </c>
      <c r="E27" s="263">
        <v>21400</v>
      </c>
    </row>
    <row r="28" spans="2:6" x14ac:dyDescent="0.25">
      <c r="B28" s="136" t="s">
        <v>179</v>
      </c>
      <c r="C28" s="109">
        <f>SUM(C26:C27)</f>
        <v>0</v>
      </c>
      <c r="D28" s="136" t="s">
        <v>179</v>
      </c>
      <c r="E28" s="115">
        <f>SUM(E27:E27)</f>
        <v>21400</v>
      </c>
    </row>
    <row r="29" spans="2:6" x14ac:dyDescent="0.25">
      <c r="D29" s="136" t="s">
        <v>178</v>
      </c>
      <c r="E29" s="115">
        <f>E26+E28-C28</f>
        <v>74900</v>
      </c>
    </row>
    <row r="33" spans="2:6" ht="15.75" thickBot="1" x14ac:dyDescent="0.3">
      <c r="B33" s="108" t="s">
        <v>121</v>
      </c>
      <c r="C33" s="200">
        <v>443</v>
      </c>
      <c r="D33" s="200"/>
      <c r="E33" s="108" t="s">
        <v>122</v>
      </c>
      <c r="F33" s="106" t="s">
        <v>165</v>
      </c>
    </row>
    <row r="34" spans="2:6" ht="15.75" thickTop="1" x14ac:dyDescent="0.25">
      <c r="B34" s="113" t="s">
        <v>157</v>
      </c>
      <c r="C34" s="112" t="s">
        <v>158</v>
      </c>
      <c r="D34" s="113" t="s">
        <v>157</v>
      </c>
      <c r="E34" s="112" t="s">
        <v>158</v>
      </c>
    </row>
    <row r="35" spans="2:6" ht="15.75" thickBot="1" x14ac:dyDescent="0.3">
      <c r="B35" s="128"/>
      <c r="C35" s="120"/>
      <c r="D35" s="129" t="s">
        <v>118</v>
      </c>
      <c r="E35" s="120">
        <v>21400</v>
      </c>
    </row>
    <row r="36" spans="2:6" ht="15.75" thickTop="1" x14ac:dyDescent="0.25">
      <c r="B36" s="117"/>
      <c r="C36" s="118"/>
      <c r="D36" s="130"/>
      <c r="E36" s="117"/>
    </row>
    <row r="37" spans="2:6" x14ac:dyDescent="0.25">
      <c r="B37" s="115"/>
      <c r="C37" s="109"/>
      <c r="D37" s="116"/>
      <c r="E37" s="115"/>
    </row>
    <row r="38" spans="2:6" x14ac:dyDescent="0.25">
      <c r="B38" s="115"/>
      <c r="C38" s="109"/>
      <c r="D38" s="116"/>
      <c r="E38" s="115"/>
    </row>
    <row r="39" spans="2:6" x14ac:dyDescent="0.25">
      <c r="B39" s="115"/>
      <c r="C39" s="109"/>
      <c r="D39" s="116"/>
      <c r="E39" s="115"/>
    </row>
    <row r="40" spans="2:6" x14ac:dyDescent="0.25">
      <c r="B40" s="115"/>
      <c r="C40" s="109"/>
      <c r="D40" s="116"/>
      <c r="E40" s="115"/>
    </row>
    <row r="44" spans="2:6" ht="15.75" thickBot="1" x14ac:dyDescent="0.3">
      <c r="B44" s="108" t="s">
        <v>121</v>
      </c>
      <c r="C44" s="200">
        <v>470</v>
      </c>
      <c r="D44" s="200"/>
      <c r="E44" s="108" t="s">
        <v>122</v>
      </c>
      <c r="F44" s="106" t="s">
        <v>176</v>
      </c>
    </row>
    <row r="45" spans="2:6" ht="15.75" thickTop="1" x14ac:dyDescent="0.25">
      <c r="B45" s="113" t="s">
        <v>157</v>
      </c>
      <c r="C45" s="112" t="s">
        <v>158</v>
      </c>
      <c r="D45" s="113" t="s">
        <v>157</v>
      </c>
      <c r="E45" s="112" t="s">
        <v>158</v>
      </c>
    </row>
    <row r="46" spans="2:6" ht="15.75" thickBot="1" x14ac:dyDescent="0.3">
      <c r="B46" s="128"/>
      <c r="C46" s="120"/>
      <c r="D46" s="129" t="s">
        <v>118</v>
      </c>
      <c r="E46" s="120">
        <v>44940</v>
      </c>
    </row>
    <row r="47" spans="2:6" ht="15.75" thickTop="1" x14ac:dyDescent="0.25">
      <c r="B47" s="117"/>
      <c r="C47" s="118"/>
      <c r="D47" s="130"/>
      <c r="E47" s="117"/>
    </row>
    <row r="48" spans="2:6" x14ac:dyDescent="0.25">
      <c r="B48" s="115"/>
      <c r="C48" s="109"/>
      <c r="D48" s="116"/>
      <c r="E48" s="115"/>
    </row>
    <row r="49" spans="2:6" x14ac:dyDescent="0.25">
      <c r="B49" s="115"/>
      <c r="C49" s="109"/>
      <c r="D49" s="116"/>
      <c r="E49" s="115"/>
    </row>
    <row r="50" spans="2:6" x14ac:dyDescent="0.25">
      <c r="B50" s="115"/>
      <c r="C50" s="109"/>
      <c r="D50" s="116"/>
      <c r="E50" s="115"/>
    </row>
    <row r="51" spans="2:6" x14ac:dyDescent="0.25">
      <c r="B51" s="115"/>
      <c r="C51" s="109"/>
      <c r="D51" s="116"/>
      <c r="E51" s="115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x14ac:dyDescent="0.25">
      <c r="B54" s="104"/>
      <c r="C54" s="104"/>
      <c r="D54" s="104"/>
      <c r="E54" s="104"/>
    </row>
    <row r="55" spans="2:6" ht="15.75" thickBot="1" x14ac:dyDescent="0.3">
      <c r="B55" s="108" t="s">
        <v>121</v>
      </c>
      <c r="C55" s="200">
        <v>501</v>
      </c>
      <c r="D55" s="200"/>
      <c r="E55" s="108" t="s">
        <v>122</v>
      </c>
      <c r="F55" s="106" t="s">
        <v>168</v>
      </c>
    </row>
    <row r="56" spans="2:6" ht="15.75" thickTop="1" x14ac:dyDescent="0.25">
      <c r="B56" s="113" t="s">
        <v>157</v>
      </c>
      <c r="C56" s="112" t="s">
        <v>158</v>
      </c>
      <c r="D56" s="113" t="s">
        <v>157</v>
      </c>
      <c r="E56" s="112" t="s">
        <v>158</v>
      </c>
    </row>
    <row r="57" spans="2:6" ht="15.75" thickBot="1" x14ac:dyDescent="0.3">
      <c r="B57" s="128"/>
      <c r="C57" s="120"/>
      <c r="D57" s="129" t="s">
        <v>118</v>
      </c>
      <c r="E57" s="120">
        <v>288900</v>
      </c>
    </row>
    <row r="58" spans="2:6" ht="15.75" thickTop="1" x14ac:dyDescent="0.25">
      <c r="B58" s="117"/>
      <c r="C58" s="118"/>
      <c r="D58" s="130"/>
      <c r="E58" s="117"/>
    </row>
    <row r="59" spans="2:6" x14ac:dyDescent="0.25">
      <c r="B59" s="115"/>
      <c r="C59" s="109"/>
      <c r="D59" s="116"/>
      <c r="E59" s="115"/>
    </row>
    <row r="60" spans="2:6" x14ac:dyDescent="0.25">
      <c r="B60" s="115"/>
      <c r="C60" s="109"/>
      <c r="D60" s="116"/>
      <c r="E60" s="115"/>
    </row>
    <row r="61" spans="2:6" x14ac:dyDescent="0.25">
      <c r="B61" s="115"/>
      <c r="C61" s="109"/>
      <c r="D61" s="116"/>
      <c r="E61" s="115"/>
    </row>
    <row r="62" spans="2:6" x14ac:dyDescent="0.25">
      <c r="B62" s="115"/>
      <c r="C62" s="109"/>
      <c r="D62" s="116"/>
      <c r="E62" s="115"/>
    </row>
    <row r="66" spans="2:6" ht="15.75" thickBot="1" x14ac:dyDescent="0.3">
      <c r="B66" s="108" t="s">
        <v>121</v>
      </c>
      <c r="C66" s="200">
        <v>601</v>
      </c>
      <c r="D66" s="200"/>
      <c r="E66" s="108" t="s">
        <v>122</v>
      </c>
      <c r="F66" s="106" t="s">
        <v>170</v>
      </c>
    </row>
    <row r="67" spans="2:6" ht="15.75" thickTop="1" x14ac:dyDescent="0.25">
      <c r="B67" s="113" t="s">
        <v>157</v>
      </c>
      <c r="C67" s="112" t="s">
        <v>158</v>
      </c>
      <c r="D67" s="113" t="s">
        <v>157</v>
      </c>
      <c r="E67" s="112" t="s">
        <v>158</v>
      </c>
    </row>
    <row r="68" spans="2:6" ht="15.75" thickBot="1" x14ac:dyDescent="0.3">
      <c r="B68" s="128"/>
      <c r="C68" s="120"/>
      <c r="D68" s="129" t="s">
        <v>118</v>
      </c>
      <c r="E68" s="120">
        <v>49220</v>
      </c>
    </row>
    <row r="69" spans="2:6" ht="15.75" thickTop="1" x14ac:dyDescent="0.25">
      <c r="B69" s="117"/>
      <c r="C69" s="118"/>
      <c r="D69" s="115">
        <v>14</v>
      </c>
      <c r="E69" s="263">
        <v>26750</v>
      </c>
    </row>
    <row r="70" spans="2:6" x14ac:dyDescent="0.25">
      <c r="B70" s="136" t="s">
        <v>179</v>
      </c>
      <c r="C70" s="109">
        <f>SUM(C68:C69)</f>
        <v>0</v>
      </c>
      <c r="D70" s="136" t="s">
        <v>179</v>
      </c>
      <c r="E70" s="115">
        <f>SUM(E69:E69)</f>
        <v>26750</v>
      </c>
    </row>
    <row r="71" spans="2:6" x14ac:dyDescent="0.25">
      <c r="D71" s="136" t="s">
        <v>178</v>
      </c>
      <c r="E71" s="115">
        <f>E68+E70-C70</f>
        <v>75970</v>
      </c>
    </row>
    <row r="72" spans="2:6" x14ac:dyDescent="0.25">
      <c r="B72" s="104"/>
      <c r="C72" s="104"/>
      <c r="D72" s="104"/>
      <c r="E72" s="104"/>
    </row>
    <row r="73" spans="2:6" x14ac:dyDescent="0.25">
      <c r="B73" s="104"/>
      <c r="C73" s="104"/>
      <c r="D73" s="104"/>
      <c r="E73" s="104"/>
    </row>
    <row r="74" spans="2:6" x14ac:dyDescent="0.25">
      <c r="B74" s="104"/>
      <c r="C74" s="104"/>
      <c r="D74" s="104"/>
      <c r="E74" s="104"/>
    </row>
    <row r="75" spans="2:6" ht="15.75" thickBot="1" x14ac:dyDescent="0.3">
      <c r="B75" s="108" t="s">
        <v>121</v>
      </c>
      <c r="C75" s="200">
        <v>611</v>
      </c>
      <c r="D75" s="200"/>
      <c r="E75" s="108" t="s">
        <v>122</v>
      </c>
      <c r="F75" s="106" t="s">
        <v>169</v>
      </c>
    </row>
    <row r="76" spans="2:6" ht="15.75" thickTop="1" x14ac:dyDescent="0.25">
      <c r="B76" s="113" t="s">
        <v>157</v>
      </c>
      <c r="C76" s="112" t="s">
        <v>158</v>
      </c>
      <c r="D76" s="113" t="s">
        <v>157</v>
      </c>
      <c r="E76" s="112" t="s">
        <v>158</v>
      </c>
    </row>
    <row r="77" spans="2:6" ht="15.75" thickBot="1" x14ac:dyDescent="0.3">
      <c r="B77" s="128"/>
      <c r="C77" s="120"/>
      <c r="D77" s="129" t="s">
        <v>118</v>
      </c>
      <c r="E77" s="120">
        <v>117700</v>
      </c>
    </row>
    <row r="78" spans="2:6" ht="15.75" thickTop="1" x14ac:dyDescent="0.25">
      <c r="B78" s="117"/>
      <c r="C78" s="118"/>
      <c r="D78" s="130">
        <v>12</v>
      </c>
      <c r="E78" s="263">
        <v>14980</v>
      </c>
    </row>
    <row r="79" spans="2:6" x14ac:dyDescent="0.25">
      <c r="B79" s="136" t="s">
        <v>179</v>
      </c>
      <c r="C79" s="109">
        <f>SUM(C77:C78)</f>
        <v>0</v>
      </c>
      <c r="D79" s="136" t="s">
        <v>179</v>
      </c>
      <c r="E79" s="115">
        <f>SUM(E78:E78)</f>
        <v>14980</v>
      </c>
    </row>
    <row r="80" spans="2:6" x14ac:dyDescent="0.25">
      <c r="D80" s="136" t="s">
        <v>178</v>
      </c>
      <c r="E80" s="115">
        <f>E77+E79-C79</f>
        <v>132680</v>
      </c>
    </row>
    <row r="81" spans="2:6" x14ac:dyDescent="0.25">
      <c r="B81" s="104"/>
      <c r="C81" s="104"/>
      <c r="D81" s="104"/>
      <c r="E81" s="104"/>
    </row>
    <row r="82" spans="2:6" x14ac:dyDescent="0.25">
      <c r="B82" s="104"/>
      <c r="C82" s="104"/>
      <c r="D82" s="104"/>
      <c r="E82" s="104"/>
    </row>
    <row r="83" spans="2:6" x14ac:dyDescent="0.25">
      <c r="B83" s="104"/>
      <c r="C83" s="104"/>
      <c r="D83" s="104"/>
      <c r="E83" s="104"/>
    </row>
    <row r="84" spans="2:6" ht="15.75" thickBot="1" x14ac:dyDescent="0.3">
      <c r="B84" s="108" t="s">
        <v>121</v>
      </c>
      <c r="C84" s="200">
        <v>620</v>
      </c>
      <c r="D84" s="200"/>
      <c r="E84" s="108" t="s">
        <v>122</v>
      </c>
      <c r="F84" s="106" t="s">
        <v>175</v>
      </c>
    </row>
    <row r="85" spans="2:6" ht="15.75" thickTop="1" x14ac:dyDescent="0.25">
      <c r="B85" s="113" t="s">
        <v>157</v>
      </c>
      <c r="C85" s="112" t="s">
        <v>158</v>
      </c>
      <c r="D85" s="113" t="s">
        <v>157</v>
      </c>
      <c r="E85" s="112" t="s">
        <v>158</v>
      </c>
    </row>
    <row r="86" spans="2:6" ht="15.75" thickBot="1" x14ac:dyDescent="0.3">
      <c r="B86" s="128"/>
      <c r="C86" s="120"/>
      <c r="D86" s="129" t="s">
        <v>118</v>
      </c>
      <c r="E86" s="120">
        <v>10700</v>
      </c>
    </row>
    <row r="87" spans="2:6" ht="15.75" thickTop="1" x14ac:dyDescent="0.25">
      <c r="B87" s="117"/>
      <c r="C87" s="118"/>
      <c r="D87" s="130"/>
      <c r="E87" s="117"/>
    </row>
    <row r="88" spans="2:6" x14ac:dyDescent="0.25">
      <c r="B88" s="115"/>
      <c r="C88" s="109"/>
      <c r="D88" s="116"/>
      <c r="E88" s="115"/>
    </row>
    <row r="89" spans="2:6" x14ac:dyDescent="0.25">
      <c r="B89" s="115"/>
      <c r="C89" s="109"/>
      <c r="D89" s="116"/>
      <c r="E89" s="115"/>
    </row>
    <row r="90" spans="2:6" x14ac:dyDescent="0.25">
      <c r="B90" s="115"/>
      <c r="C90" s="109"/>
      <c r="D90" s="116"/>
      <c r="E90" s="115"/>
    </row>
    <row r="91" spans="2:6" x14ac:dyDescent="0.25">
      <c r="B91" s="115"/>
      <c r="C91" s="109"/>
      <c r="D91" s="116"/>
      <c r="E91" s="115"/>
    </row>
    <row r="92" spans="2:6" x14ac:dyDescent="0.25">
      <c r="B92" s="104"/>
      <c r="C92" s="104"/>
      <c r="D92" s="104"/>
      <c r="E92" s="104"/>
    </row>
    <row r="93" spans="2:6" x14ac:dyDescent="0.25">
      <c r="B93" s="104"/>
      <c r="C93" s="104"/>
      <c r="D93" s="104"/>
      <c r="E93" s="104"/>
    </row>
    <row r="95" spans="2:6" ht="15.75" thickBot="1" x14ac:dyDescent="0.3">
      <c r="B95" s="108" t="s">
        <v>121</v>
      </c>
      <c r="C95" s="200">
        <v>641</v>
      </c>
      <c r="D95" s="200"/>
      <c r="E95" s="108" t="s">
        <v>122</v>
      </c>
      <c r="F95" s="106" t="s">
        <v>171</v>
      </c>
    </row>
    <row r="96" spans="2:6" ht="15.75" thickTop="1" x14ac:dyDescent="0.25">
      <c r="B96" s="113" t="s">
        <v>157</v>
      </c>
      <c r="C96" s="112" t="s">
        <v>158</v>
      </c>
      <c r="D96" s="113" t="s">
        <v>157</v>
      </c>
      <c r="E96" s="112" t="s">
        <v>158</v>
      </c>
    </row>
    <row r="97" spans="2:6" ht="15.75" thickBot="1" x14ac:dyDescent="0.3">
      <c r="B97" s="128"/>
      <c r="C97" s="120"/>
      <c r="D97" s="129" t="s">
        <v>118</v>
      </c>
      <c r="E97" s="120">
        <v>102720</v>
      </c>
    </row>
    <row r="98" spans="2:6" ht="15.75" thickTop="1" x14ac:dyDescent="0.25">
      <c r="B98" s="117">
        <v>3</v>
      </c>
      <c r="C98" s="118">
        <v>17120</v>
      </c>
      <c r="D98" s="130"/>
      <c r="E98" s="117"/>
    </row>
    <row r="99" spans="2:6" x14ac:dyDescent="0.25">
      <c r="B99" s="115"/>
      <c r="C99" s="109"/>
      <c r="D99" s="115">
        <v>10</v>
      </c>
      <c r="E99" s="115">
        <v>6160</v>
      </c>
    </row>
    <row r="100" spans="2:6" x14ac:dyDescent="0.25">
      <c r="B100" s="136" t="s">
        <v>179</v>
      </c>
      <c r="C100" s="109">
        <f>SUM(C98:C99)</f>
        <v>17120</v>
      </c>
      <c r="D100" s="136" t="s">
        <v>179</v>
      </c>
      <c r="E100" s="115">
        <f>SUM(E99:E99)</f>
        <v>6160</v>
      </c>
    </row>
    <row r="101" spans="2:6" x14ac:dyDescent="0.25">
      <c r="D101" s="136" t="s">
        <v>178</v>
      </c>
      <c r="E101" s="115">
        <f>E97+E100-C100</f>
        <v>91760</v>
      </c>
    </row>
    <row r="102" spans="2:6" x14ac:dyDescent="0.25">
      <c r="B102" s="104"/>
      <c r="C102" s="104"/>
      <c r="D102" s="104"/>
      <c r="E102" s="104"/>
    </row>
    <row r="103" spans="2:6" x14ac:dyDescent="0.25">
      <c r="B103" s="104"/>
      <c r="C103" s="104"/>
      <c r="D103" s="104"/>
      <c r="E103" s="104"/>
    </row>
    <row r="104" spans="2:6" x14ac:dyDescent="0.25">
      <c r="B104" s="104"/>
      <c r="C104" s="104"/>
      <c r="D104" s="104"/>
      <c r="E104" s="104"/>
    </row>
    <row r="105" spans="2:6" ht="15.75" thickBot="1" x14ac:dyDescent="0.3">
      <c r="B105" s="108" t="s">
        <v>121</v>
      </c>
      <c r="C105" s="200">
        <v>650</v>
      </c>
      <c r="D105" s="200"/>
      <c r="E105" s="108" t="s">
        <v>122</v>
      </c>
      <c r="F105" s="106" t="s">
        <v>173</v>
      </c>
    </row>
    <row r="106" spans="2:6" ht="15.75" thickTop="1" x14ac:dyDescent="0.25">
      <c r="B106" s="113" t="s">
        <v>157</v>
      </c>
      <c r="C106" s="112" t="s">
        <v>158</v>
      </c>
      <c r="D106" s="113" t="s">
        <v>157</v>
      </c>
      <c r="E106" s="112" t="s">
        <v>158</v>
      </c>
    </row>
    <row r="107" spans="2:6" ht="15.75" thickBot="1" x14ac:dyDescent="0.3">
      <c r="B107" s="128"/>
      <c r="C107" s="120"/>
      <c r="D107" s="129" t="s">
        <v>118</v>
      </c>
      <c r="E107" s="120">
        <v>16050</v>
      </c>
    </row>
    <row r="108" spans="2:6" ht="15.75" thickTop="1" x14ac:dyDescent="0.25">
      <c r="B108" s="115">
        <v>9</v>
      </c>
      <c r="C108" s="109">
        <v>14450</v>
      </c>
      <c r="D108" s="130"/>
      <c r="E108" s="117"/>
    </row>
    <row r="109" spans="2:6" x14ac:dyDescent="0.25">
      <c r="B109" s="115"/>
      <c r="C109" s="109"/>
      <c r="D109" s="115">
        <v>11</v>
      </c>
      <c r="E109" s="115">
        <v>830</v>
      </c>
    </row>
    <row r="110" spans="2:6" x14ac:dyDescent="0.25">
      <c r="B110" s="136" t="s">
        <v>179</v>
      </c>
      <c r="C110" s="109">
        <f>SUM(C108:C109)</f>
        <v>14450</v>
      </c>
      <c r="D110" s="136" t="s">
        <v>179</v>
      </c>
      <c r="E110" s="115">
        <f>SUM(E109:E109)</f>
        <v>830</v>
      </c>
    </row>
    <row r="111" spans="2:6" x14ac:dyDescent="0.25">
      <c r="D111" s="136" t="s">
        <v>178</v>
      </c>
      <c r="E111" s="115">
        <f>E107+E110-C110</f>
        <v>2430</v>
      </c>
    </row>
    <row r="112" spans="2:6" x14ac:dyDescent="0.25">
      <c r="B112" s="104"/>
      <c r="C112" s="104"/>
      <c r="D112" s="104"/>
      <c r="E112" s="104"/>
    </row>
    <row r="113" spans="2:6" x14ac:dyDescent="0.25">
      <c r="B113" s="104"/>
      <c r="C113" s="104"/>
      <c r="D113" s="104"/>
      <c r="E113" s="104"/>
    </row>
    <row r="114" spans="2:6" x14ac:dyDescent="0.25">
      <c r="B114" s="104"/>
      <c r="C114" s="104"/>
      <c r="D114" s="104"/>
      <c r="E114" s="104"/>
    </row>
    <row r="115" spans="2:6" ht="15.75" thickBot="1" x14ac:dyDescent="0.3">
      <c r="B115" s="108" t="s">
        <v>121</v>
      </c>
      <c r="C115" s="200">
        <v>661</v>
      </c>
      <c r="D115" s="200"/>
      <c r="E115" s="108" t="s">
        <v>122</v>
      </c>
      <c r="F115" s="106" t="s">
        <v>174</v>
      </c>
    </row>
    <row r="116" spans="2:6" ht="16.5" thickTop="1" thickBot="1" x14ac:dyDescent="0.3">
      <c r="B116" s="113" t="s">
        <v>157</v>
      </c>
      <c r="C116" s="112" t="s">
        <v>158</v>
      </c>
      <c r="D116" s="113" t="s">
        <v>157</v>
      </c>
      <c r="E116" s="112" t="s">
        <v>158</v>
      </c>
    </row>
    <row r="117" spans="2:6" ht="15.75" thickTop="1" x14ac:dyDescent="0.25">
      <c r="B117" s="113" t="s">
        <v>157</v>
      </c>
      <c r="C117" s="112" t="s">
        <v>158</v>
      </c>
      <c r="D117" s="113" t="s">
        <v>157</v>
      </c>
      <c r="E117" s="112" t="s">
        <v>158</v>
      </c>
    </row>
    <row r="118" spans="2:6" ht="15.75" thickBot="1" x14ac:dyDescent="0.3">
      <c r="B118" s="128"/>
      <c r="C118" s="120"/>
      <c r="D118" s="129" t="s">
        <v>118</v>
      </c>
      <c r="E118" s="120">
        <v>42800</v>
      </c>
    </row>
    <row r="119" spans="2:6" ht="15.75" thickTop="1" x14ac:dyDescent="0.25">
      <c r="B119" s="117"/>
      <c r="C119" s="118"/>
      <c r="D119" s="130">
        <v>5</v>
      </c>
      <c r="E119" s="263">
        <v>29960</v>
      </c>
    </row>
    <row r="120" spans="2:6" x14ac:dyDescent="0.25">
      <c r="B120" s="115"/>
      <c r="C120" s="109"/>
      <c r="D120" s="115">
        <v>8</v>
      </c>
      <c r="E120" s="115">
        <v>38520</v>
      </c>
    </row>
    <row r="121" spans="2:6" x14ac:dyDescent="0.25">
      <c r="B121" s="115">
        <v>10</v>
      </c>
      <c r="C121" s="109">
        <v>6160</v>
      </c>
      <c r="D121" s="116"/>
      <c r="E121" s="115"/>
    </row>
    <row r="122" spans="2:6" x14ac:dyDescent="0.25">
      <c r="B122" s="115">
        <v>11</v>
      </c>
      <c r="C122" s="109">
        <v>830</v>
      </c>
      <c r="D122" s="116"/>
      <c r="E122" s="115"/>
    </row>
    <row r="123" spans="2:6" x14ac:dyDescent="0.25">
      <c r="B123" s="136" t="s">
        <v>179</v>
      </c>
      <c r="C123" s="109">
        <f>SUM(C119:C122)</f>
        <v>6990</v>
      </c>
      <c r="D123" s="136" t="s">
        <v>179</v>
      </c>
      <c r="E123" s="115">
        <f>SUM(E119:E122)</f>
        <v>68480</v>
      </c>
    </row>
    <row r="124" spans="2:6" x14ac:dyDescent="0.25">
      <c r="D124" s="136" t="s">
        <v>178</v>
      </c>
      <c r="E124" s="115">
        <f>E118+E123-C123</f>
        <v>104290</v>
      </c>
    </row>
    <row r="125" spans="2:6" x14ac:dyDescent="0.25">
      <c r="D125" s="141"/>
      <c r="E125" s="134"/>
    </row>
    <row r="126" spans="2:6" x14ac:dyDescent="0.25">
      <c r="D126" s="141"/>
      <c r="E126" s="134"/>
    </row>
    <row r="128" spans="2:6" ht="15.75" thickBot="1" x14ac:dyDescent="0.3">
      <c r="B128" s="108" t="s">
        <v>121</v>
      </c>
      <c r="C128" s="200">
        <v>685</v>
      </c>
      <c r="D128" s="200"/>
      <c r="E128" s="108" t="s">
        <v>122</v>
      </c>
      <c r="F128" s="106" t="s">
        <v>172</v>
      </c>
    </row>
    <row r="129" spans="2:6" ht="15.75" thickTop="1" x14ac:dyDescent="0.25">
      <c r="B129" s="113" t="s">
        <v>157</v>
      </c>
      <c r="C129" s="112" t="s">
        <v>158</v>
      </c>
      <c r="D129" s="113" t="s">
        <v>157</v>
      </c>
      <c r="E129" s="112" t="s">
        <v>158</v>
      </c>
    </row>
    <row r="130" spans="2:6" ht="15.75" thickBot="1" x14ac:dyDescent="0.3">
      <c r="B130" s="128"/>
      <c r="C130" s="120"/>
      <c r="D130" s="129" t="s">
        <v>118</v>
      </c>
      <c r="E130" s="120">
        <v>14980</v>
      </c>
    </row>
    <row r="131" spans="2:6" ht="15.75" thickTop="1" x14ac:dyDescent="0.25">
      <c r="B131" s="117"/>
      <c r="C131" s="118"/>
      <c r="D131" s="130"/>
      <c r="E131" s="117"/>
    </row>
    <row r="132" spans="2:6" x14ac:dyDescent="0.25">
      <c r="B132" s="115"/>
      <c r="C132" s="109"/>
      <c r="D132" s="116"/>
      <c r="E132" s="115"/>
    </row>
    <row r="133" spans="2:6" x14ac:dyDescent="0.25">
      <c r="B133" s="115"/>
      <c r="C133" s="109"/>
      <c r="D133" s="116"/>
      <c r="E133" s="115"/>
    </row>
    <row r="134" spans="2:6" x14ac:dyDescent="0.25">
      <c r="B134" s="115"/>
      <c r="C134" s="109"/>
      <c r="D134" s="116"/>
      <c r="E134" s="115"/>
    </row>
    <row r="135" spans="2:6" x14ac:dyDescent="0.25">
      <c r="B135" s="115"/>
      <c r="C135" s="109"/>
      <c r="D135" s="116"/>
      <c r="E135" s="115"/>
    </row>
    <row r="137" spans="2:6" ht="15.75" thickBot="1" x14ac:dyDescent="0.3"/>
    <row r="138" spans="2:6" ht="24.75" thickTop="1" thickBot="1" x14ac:dyDescent="0.4">
      <c r="B138" s="195" t="s">
        <v>166</v>
      </c>
      <c r="C138" s="196"/>
      <c r="D138" s="197"/>
      <c r="E138" s="114"/>
    </row>
    <row r="139" spans="2:6" ht="15.75" thickTop="1" x14ac:dyDescent="0.25"/>
    <row r="140" spans="2:6" ht="15.75" thickBot="1" x14ac:dyDescent="0.3"/>
    <row r="141" spans="2:6" ht="18.75" customHeight="1" thickTop="1" thickBot="1" x14ac:dyDescent="0.4">
      <c r="B141" s="198" t="s">
        <v>161</v>
      </c>
      <c r="C141" s="199"/>
      <c r="D141" s="131">
        <f>SUM(E6,E17,E26,E35)</f>
        <v>883820</v>
      </c>
    </row>
    <row r="142" spans="2:6" ht="16.5" thickTop="1" thickBot="1" x14ac:dyDescent="0.3">
      <c r="B142" s="192" t="s">
        <v>167</v>
      </c>
      <c r="C142" s="193"/>
      <c r="D142" s="114">
        <f>SUM(E57,E77,E68,E97,E130,E107,E117,E86,E46)</f>
        <v>645210</v>
      </c>
      <c r="E142" s="132"/>
    </row>
    <row r="143" spans="2:6" ht="16.5" thickTop="1" thickBot="1" x14ac:dyDescent="0.3">
      <c r="B143" s="194" t="s">
        <v>177</v>
      </c>
      <c r="C143" s="194"/>
      <c r="D143" s="194"/>
      <c r="E143" s="114">
        <f>D141+D142</f>
        <v>1529030</v>
      </c>
      <c r="F143" s="133"/>
    </row>
    <row r="144" spans="2:6" ht="15.75" thickTop="1" x14ac:dyDescent="0.25"/>
  </sheetData>
  <mergeCells count="18">
    <mergeCell ref="C24:D24"/>
    <mergeCell ref="C33:D33"/>
    <mergeCell ref="C15:D15"/>
    <mergeCell ref="B2:E2"/>
    <mergeCell ref="C4:D4"/>
    <mergeCell ref="C75:D75"/>
    <mergeCell ref="C84:D84"/>
    <mergeCell ref="C55:D55"/>
    <mergeCell ref="C66:D66"/>
    <mergeCell ref="C44:D44"/>
    <mergeCell ref="B142:C142"/>
    <mergeCell ref="B143:D143"/>
    <mergeCell ref="B138:D138"/>
    <mergeCell ref="B141:C141"/>
    <mergeCell ref="C95:D95"/>
    <mergeCell ref="C105:D105"/>
    <mergeCell ref="C115:D115"/>
    <mergeCell ref="C128:D128"/>
  </mergeCells>
  <pageMargins left="0.7" right="0.7" top="0.75" bottom="0.75" header="0.3" footer="0.3"/>
  <pageSetup paperSize="9" orientation="portrait" horizontalDpi="360" verticalDpi="36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51" zoomScale="160" zoomScaleNormal="160" workbookViewId="0">
      <selection activeCell="B61" sqref="B61:E68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1" t="s">
        <v>120</v>
      </c>
      <c r="C2" s="201"/>
      <c r="D2" s="201"/>
      <c r="E2" s="201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0">
        <v>43</v>
      </c>
      <c r="D4" s="200"/>
      <c r="E4" s="108" t="s">
        <v>122</v>
      </c>
      <c r="F4" s="106" t="s">
        <v>163</v>
      </c>
    </row>
    <row r="5" spans="2:6" ht="15.75" thickTop="1" x14ac:dyDescent="0.25">
      <c r="B5" s="113" t="s">
        <v>157</v>
      </c>
      <c r="C5" s="112" t="s">
        <v>158</v>
      </c>
      <c r="D5" s="113" t="s">
        <v>157</v>
      </c>
      <c r="E5" s="112" t="s">
        <v>158</v>
      </c>
    </row>
    <row r="6" spans="2:6" ht="15.75" thickBot="1" x14ac:dyDescent="0.3">
      <c r="B6" s="128"/>
      <c r="C6" s="120"/>
      <c r="D6" s="129" t="s">
        <v>118</v>
      </c>
      <c r="E6" s="120">
        <v>113420</v>
      </c>
    </row>
    <row r="7" spans="2:6" ht="15.75" thickTop="1" x14ac:dyDescent="0.25">
      <c r="B7" s="117">
        <v>6</v>
      </c>
      <c r="C7" s="118">
        <v>21400</v>
      </c>
      <c r="D7" s="117"/>
      <c r="E7" s="118"/>
    </row>
    <row r="8" spans="2:6" x14ac:dyDescent="0.25">
      <c r="B8" s="136" t="s">
        <v>179</v>
      </c>
      <c r="C8" s="109">
        <f>SUM(C6:C7)</f>
        <v>21400</v>
      </c>
      <c r="D8" s="136" t="s">
        <v>179</v>
      </c>
      <c r="E8" s="115">
        <f>SUM(E7:E7)</f>
        <v>0</v>
      </c>
    </row>
    <row r="9" spans="2:6" x14ac:dyDescent="0.25">
      <c r="D9" s="136" t="s">
        <v>178</v>
      </c>
      <c r="E9" s="109">
        <f>E6+E8-C8</f>
        <v>92020</v>
      </c>
    </row>
    <row r="13" spans="2:6" ht="15.75" thickBot="1" x14ac:dyDescent="0.3">
      <c r="B13" s="108" t="s">
        <v>121</v>
      </c>
      <c r="C13" s="200">
        <v>441</v>
      </c>
      <c r="D13" s="200"/>
      <c r="E13" s="108" t="s">
        <v>122</v>
      </c>
      <c r="F13" s="106" t="s">
        <v>164</v>
      </c>
    </row>
    <row r="14" spans="2:6" ht="15.75" thickTop="1" x14ac:dyDescent="0.25">
      <c r="B14" s="113" t="s">
        <v>157</v>
      </c>
      <c r="C14" s="112" t="s">
        <v>158</v>
      </c>
      <c r="D14" s="113" t="s">
        <v>157</v>
      </c>
      <c r="E14" s="112" t="s">
        <v>158</v>
      </c>
    </row>
    <row r="15" spans="2:6" ht="15.75" thickBot="1" x14ac:dyDescent="0.3">
      <c r="B15" s="128"/>
      <c r="C15" s="120"/>
      <c r="D15" s="129" t="s">
        <v>118</v>
      </c>
      <c r="E15" s="120">
        <v>53500</v>
      </c>
    </row>
    <row r="16" spans="2:6" ht="15.75" thickTop="1" x14ac:dyDescent="0.25">
      <c r="B16" s="117"/>
      <c r="C16" s="118"/>
      <c r="D16" s="117">
        <v>6</v>
      </c>
      <c r="E16" s="118">
        <v>21400</v>
      </c>
    </row>
    <row r="17" spans="2:6" x14ac:dyDescent="0.25">
      <c r="B17" s="136" t="s">
        <v>179</v>
      </c>
      <c r="C17" s="109">
        <f>SUM(C15:C16)</f>
        <v>0</v>
      </c>
      <c r="D17" s="136" t="s">
        <v>179</v>
      </c>
      <c r="E17" s="115">
        <f>SUM(E16:E16)</f>
        <v>21400</v>
      </c>
    </row>
    <row r="18" spans="2:6" x14ac:dyDescent="0.25">
      <c r="D18" s="136" t="s">
        <v>178</v>
      </c>
      <c r="E18" s="109">
        <f>E15+E17-C17</f>
        <v>74900</v>
      </c>
    </row>
    <row r="22" spans="2:6" ht="15.75" thickBot="1" x14ac:dyDescent="0.3">
      <c r="B22" s="108" t="s">
        <v>121</v>
      </c>
      <c r="C22" s="200">
        <v>601</v>
      </c>
      <c r="D22" s="200"/>
      <c r="E22" s="108" t="s">
        <v>122</v>
      </c>
      <c r="F22" s="106" t="s">
        <v>170</v>
      </c>
    </row>
    <row r="23" spans="2:6" ht="15.75" thickTop="1" x14ac:dyDescent="0.25">
      <c r="B23" s="113" t="s">
        <v>157</v>
      </c>
      <c r="C23" s="112" t="s">
        <v>158</v>
      </c>
      <c r="D23" s="113" t="s">
        <v>157</v>
      </c>
      <c r="E23" s="112" t="s">
        <v>158</v>
      </c>
    </row>
    <row r="24" spans="2:6" ht="15.75" thickBot="1" x14ac:dyDescent="0.3">
      <c r="B24" s="128"/>
      <c r="C24" s="120"/>
      <c r="D24" s="129" t="s">
        <v>118</v>
      </c>
      <c r="E24" s="120">
        <v>49220</v>
      </c>
    </row>
    <row r="25" spans="2:6" ht="15.75" thickTop="1" x14ac:dyDescent="0.25">
      <c r="B25" s="117"/>
      <c r="C25" s="118"/>
      <c r="D25" s="115">
        <v>14</v>
      </c>
      <c r="E25" s="109">
        <v>26750</v>
      </c>
    </row>
    <row r="26" spans="2:6" x14ac:dyDescent="0.25">
      <c r="B26" s="136" t="s">
        <v>179</v>
      </c>
      <c r="C26" s="109">
        <f>SUM(C24:C25)</f>
        <v>0</v>
      </c>
      <c r="D26" s="136" t="s">
        <v>179</v>
      </c>
      <c r="E26" s="115">
        <f>SUM(E25:E25)</f>
        <v>26750</v>
      </c>
    </row>
    <row r="27" spans="2:6" x14ac:dyDescent="0.25">
      <c r="D27" s="136" t="s">
        <v>178</v>
      </c>
      <c r="E27" s="109">
        <f>E24+E26-C26</f>
        <v>75970</v>
      </c>
    </row>
    <row r="28" spans="2:6" x14ac:dyDescent="0.25">
      <c r="B28" s="104"/>
      <c r="C28" s="104"/>
      <c r="D28" s="104"/>
      <c r="E28" s="10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1" spans="2:6" ht="15.75" thickBot="1" x14ac:dyDescent="0.3">
      <c r="B31" s="108" t="s">
        <v>121</v>
      </c>
      <c r="C31" s="200">
        <v>611</v>
      </c>
      <c r="D31" s="200"/>
      <c r="E31" s="108" t="s">
        <v>122</v>
      </c>
      <c r="F31" s="106" t="s">
        <v>169</v>
      </c>
    </row>
    <row r="32" spans="2:6" ht="15.75" thickTop="1" x14ac:dyDescent="0.25">
      <c r="B32" s="113" t="s">
        <v>157</v>
      </c>
      <c r="C32" s="112" t="s">
        <v>158</v>
      </c>
      <c r="D32" s="113" t="s">
        <v>157</v>
      </c>
      <c r="E32" s="112" t="s">
        <v>158</v>
      </c>
    </row>
    <row r="33" spans="2:6" ht="15.75" thickBot="1" x14ac:dyDescent="0.3">
      <c r="B33" s="128"/>
      <c r="C33" s="120"/>
      <c r="D33" s="129" t="s">
        <v>118</v>
      </c>
      <c r="E33" s="120">
        <v>117700</v>
      </c>
    </row>
    <row r="34" spans="2:6" ht="15.75" thickTop="1" x14ac:dyDescent="0.25">
      <c r="B34" s="117"/>
      <c r="C34" s="118"/>
      <c r="D34" s="130">
        <v>12</v>
      </c>
      <c r="E34" s="117">
        <v>14980</v>
      </c>
    </row>
    <row r="35" spans="2:6" x14ac:dyDescent="0.25">
      <c r="B35" s="136" t="s">
        <v>179</v>
      </c>
      <c r="C35" s="109">
        <f>SUM(C33:C34)</f>
        <v>0</v>
      </c>
      <c r="D35" s="136" t="s">
        <v>179</v>
      </c>
      <c r="E35" s="115">
        <f>SUM(E34:E34)</f>
        <v>14980</v>
      </c>
    </row>
    <row r="36" spans="2:6" x14ac:dyDescent="0.25">
      <c r="D36" s="136" t="s">
        <v>178</v>
      </c>
      <c r="E36" s="109">
        <f>E33+E35-C35</f>
        <v>132680</v>
      </c>
    </row>
    <row r="37" spans="2:6" x14ac:dyDescent="0.25">
      <c r="B37" s="104"/>
      <c r="C37" s="104"/>
      <c r="D37" s="104"/>
      <c r="E37" s="104"/>
    </row>
    <row r="38" spans="2:6" x14ac:dyDescent="0.25">
      <c r="B38" s="104"/>
      <c r="C38" s="104"/>
      <c r="D38" s="104"/>
      <c r="E38" s="104"/>
    </row>
    <row r="39" spans="2:6" x14ac:dyDescent="0.25">
      <c r="B39" s="104"/>
      <c r="C39" s="104"/>
      <c r="D39" s="104"/>
      <c r="E39" s="104"/>
    </row>
    <row r="40" spans="2:6" ht="15.75" thickBot="1" x14ac:dyDescent="0.3">
      <c r="B40" s="108" t="s">
        <v>121</v>
      </c>
      <c r="C40" s="200">
        <v>641</v>
      </c>
      <c r="D40" s="200"/>
      <c r="E40" s="108" t="s">
        <v>122</v>
      </c>
      <c r="F40" s="106" t="s">
        <v>171</v>
      </c>
    </row>
    <row r="41" spans="2:6" ht="15.75" thickTop="1" x14ac:dyDescent="0.25">
      <c r="B41" s="113" t="s">
        <v>157</v>
      </c>
      <c r="C41" s="112" t="s">
        <v>158</v>
      </c>
      <c r="D41" s="113" t="s">
        <v>157</v>
      </c>
      <c r="E41" s="112" t="s">
        <v>158</v>
      </c>
    </row>
    <row r="42" spans="2:6" ht="15.75" thickBot="1" x14ac:dyDescent="0.3">
      <c r="B42" s="128"/>
      <c r="C42" s="120"/>
      <c r="D42" s="129" t="s">
        <v>118</v>
      </c>
      <c r="E42" s="120">
        <v>102720</v>
      </c>
    </row>
    <row r="43" spans="2:6" ht="15.75" thickTop="1" x14ac:dyDescent="0.25">
      <c r="B43" s="117">
        <v>3</v>
      </c>
      <c r="C43" s="118">
        <v>17120</v>
      </c>
      <c r="D43" s="130"/>
      <c r="E43" s="117"/>
    </row>
    <row r="44" spans="2:6" x14ac:dyDescent="0.25">
      <c r="B44" s="115"/>
      <c r="C44" s="109"/>
      <c r="D44" s="115">
        <v>10</v>
      </c>
      <c r="E44" s="109">
        <v>6160</v>
      </c>
    </row>
    <row r="45" spans="2:6" x14ac:dyDescent="0.25">
      <c r="B45" s="136" t="s">
        <v>179</v>
      </c>
      <c r="C45" s="109">
        <f>SUM(C43:C44)</f>
        <v>17120</v>
      </c>
      <c r="D45" s="136" t="s">
        <v>179</v>
      </c>
      <c r="E45" s="115">
        <f>SUM(E44:E44)</f>
        <v>6160</v>
      </c>
    </row>
    <row r="46" spans="2:6" x14ac:dyDescent="0.25">
      <c r="D46" s="136" t="s">
        <v>178</v>
      </c>
      <c r="E46" s="109">
        <f>E42+E45-C45</f>
        <v>91760</v>
      </c>
    </row>
    <row r="47" spans="2:6" x14ac:dyDescent="0.25">
      <c r="B47" s="104"/>
      <c r="C47" s="104"/>
      <c r="D47" s="104"/>
      <c r="E47" s="104"/>
    </row>
    <row r="48" spans="2:6" x14ac:dyDescent="0.25">
      <c r="B48" s="104"/>
      <c r="C48" s="104"/>
      <c r="D48" s="104"/>
      <c r="E48" s="104"/>
    </row>
    <row r="49" spans="2:6" x14ac:dyDescent="0.25">
      <c r="B49" s="104"/>
      <c r="C49" s="104"/>
      <c r="D49" s="104"/>
      <c r="E49" s="104"/>
    </row>
    <row r="50" spans="2:6" ht="15.75" thickBot="1" x14ac:dyDescent="0.3">
      <c r="B50" s="108" t="s">
        <v>121</v>
      </c>
      <c r="C50" s="200">
        <v>650</v>
      </c>
      <c r="D50" s="200"/>
      <c r="E50" s="108" t="s">
        <v>122</v>
      </c>
      <c r="F50" s="106" t="s">
        <v>173</v>
      </c>
    </row>
    <row r="51" spans="2:6" ht="15.75" thickTop="1" x14ac:dyDescent="0.25">
      <c r="B51" s="113" t="s">
        <v>157</v>
      </c>
      <c r="C51" s="112" t="s">
        <v>158</v>
      </c>
      <c r="D51" s="113" t="s">
        <v>157</v>
      </c>
      <c r="E51" s="112" t="s">
        <v>158</v>
      </c>
    </row>
    <row r="52" spans="2:6" ht="15.75" thickBot="1" x14ac:dyDescent="0.3">
      <c r="B52" s="128"/>
      <c r="C52" s="120"/>
      <c r="D52" s="129" t="s">
        <v>118</v>
      </c>
      <c r="E52" s="120">
        <v>16050</v>
      </c>
    </row>
    <row r="53" spans="2:6" ht="15.75" thickTop="1" x14ac:dyDescent="0.25">
      <c r="B53" s="115">
        <v>9</v>
      </c>
      <c r="C53" s="109">
        <v>14450</v>
      </c>
      <c r="D53" s="130"/>
      <c r="E53" s="117"/>
    </row>
    <row r="54" spans="2:6" x14ac:dyDescent="0.25">
      <c r="B54" s="115"/>
      <c r="C54" s="109"/>
      <c r="D54" s="115">
        <v>11</v>
      </c>
      <c r="E54" s="109">
        <v>830</v>
      </c>
    </row>
    <row r="55" spans="2:6" x14ac:dyDescent="0.25">
      <c r="B55" s="136" t="s">
        <v>179</v>
      </c>
      <c r="C55" s="109">
        <f>SUM(C53:C54)</f>
        <v>14450</v>
      </c>
      <c r="D55" s="136" t="s">
        <v>179</v>
      </c>
      <c r="E55" s="115">
        <f>SUM(E54:E54)</f>
        <v>830</v>
      </c>
    </row>
    <row r="56" spans="2:6" x14ac:dyDescent="0.25">
      <c r="D56" s="136" t="s">
        <v>178</v>
      </c>
      <c r="E56" s="109">
        <f>E52+E55-C55</f>
        <v>2430</v>
      </c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x14ac:dyDescent="0.25">
      <c r="B59" s="104"/>
      <c r="C59" s="104"/>
      <c r="D59" s="104"/>
      <c r="E59" s="104"/>
    </row>
    <row r="60" spans="2:6" ht="15.75" thickBot="1" x14ac:dyDescent="0.3">
      <c r="B60" s="108" t="s">
        <v>121</v>
      </c>
      <c r="C60" s="200">
        <v>661</v>
      </c>
      <c r="D60" s="200"/>
      <c r="E60" s="108" t="s">
        <v>122</v>
      </c>
      <c r="F60" s="106" t="s">
        <v>174</v>
      </c>
    </row>
    <row r="61" spans="2:6" ht="15.75" thickTop="1" x14ac:dyDescent="0.25">
      <c r="B61" s="113" t="s">
        <v>157</v>
      </c>
      <c r="C61" s="112" t="s">
        <v>158</v>
      </c>
      <c r="D61" s="113" t="s">
        <v>157</v>
      </c>
      <c r="E61" s="112" t="s">
        <v>158</v>
      </c>
    </row>
    <row r="62" spans="2:6" ht="15.75" thickBot="1" x14ac:dyDescent="0.3">
      <c r="B62" s="128"/>
      <c r="C62" s="120"/>
      <c r="D62" s="129" t="s">
        <v>118</v>
      </c>
      <c r="E62" s="120">
        <v>42800</v>
      </c>
    </row>
    <row r="63" spans="2:6" ht="15.75" thickTop="1" x14ac:dyDescent="0.25">
      <c r="B63" s="117"/>
      <c r="C63" s="118"/>
      <c r="D63" s="130">
        <v>5</v>
      </c>
      <c r="E63" s="109">
        <v>29960</v>
      </c>
    </row>
    <row r="64" spans="2:6" x14ac:dyDescent="0.25">
      <c r="B64" s="115"/>
      <c r="C64" s="109"/>
      <c r="D64" s="115">
        <v>8</v>
      </c>
      <c r="E64" s="109">
        <v>38520</v>
      </c>
    </row>
    <row r="65" spans="2:6" x14ac:dyDescent="0.25">
      <c r="B65" s="115">
        <v>10</v>
      </c>
      <c r="C65" s="109">
        <v>6160</v>
      </c>
      <c r="D65" s="116"/>
      <c r="E65" s="115"/>
    </row>
    <row r="66" spans="2:6" x14ac:dyDescent="0.25">
      <c r="B66" s="115">
        <v>11</v>
      </c>
      <c r="C66" s="109">
        <v>830</v>
      </c>
      <c r="D66" s="116"/>
      <c r="E66" s="115"/>
    </row>
    <row r="67" spans="2:6" x14ac:dyDescent="0.25">
      <c r="B67" s="136" t="s">
        <v>179</v>
      </c>
      <c r="C67" s="109">
        <f>SUM(C63:C66)</f>
        <v>6990</v>
      </c>
      <c r="D67" s="136" t="s">
        <v>179</v>
      </c>
      <c r="E67" s="115">
        <f>SUM(E63:E66)</f>
        <v>68480</v>
      </c>
    </row>
    <row r="68" spans="2:6" x14ac:dyDescent="0.25">
      <c r="D68" s="136" t="s">
        <v>178</v>
      </c>
      <c r="E68" s="109">
        <f>E62+E67-C67</f>
        <v>104290</v>
      </c>
    </row>
    <row r="71" spans="2:6" ht="15.75" thickBot="1" x14ac:dyDescent="0.3"/>
    <row r="72" spans="2:6" ht="24.75" thickTop="1" thickBot="1" x14ac:dyDescent="0.4">
      <c r="B72" s="195" t="s">
        <v>166</v>
      </c>
      <c r="C72" s="196"/>
      <c r="D72" s="197"/>
      <c r="E72" s="114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198" t="s">
        <v>161</v>
      </c>
      <c r="C75" s="199"/>
      <c r="D75" s="131"/>
    </row>
    <row r="76" spans="2:6" ht="16.5" thickTop="1" thickBot="1" x14ac:dyDescent="0.3">
      <c r="B76" s="192" t="s">
        <v>167</v>
      </c>
      <c r="C76" s="193"/>
      <c r="D76" s="114"/>
      <c r="E76" s="132"/>
    </row>
    <row r="77" spans="2:6" ht="16.5" thickTop="1" thickBot="1" x14ac:dyDescent="0.3">
      <c r="B77" s="194" t="s">
        <v>177</v>
      </c>
      <c r="C77" s="194"/>
      <c r="D77" s="194"/>
      <c r="E77" s="114"/>
      <c r="F77" s="133"/>
    </row>
    <row r="78" spans="2:6" ht="15.75" thickTop="1" x14ac:dyDescent="0.25"/>
  </sheetData>
  <mergeCells count="12">
    <mergeCell ref="C22:D22"/>
    <mergeCell ref="C31:D31"/>
    <mergeCell ref="C40:D40"/>
    <mergeCell ref="C50:D50"/>
    <mergeCell ref="B2:E2"/>
    <mergeCell ref="C4:D4"/>
    <mergeCell ref="C13:D13"/>
    <mergeCell ref="C60:D60"/>
    <mergeCell ref="B72:D72"/>
    <mergeCell ref="B75:C75"/>
    <mergeCell ref="B76:C76"/>
    <mergeCell ref="B77:D77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11" zoomScale="145" zoomScaleNormal="145" workbookViewId="0">
      <selection activeCell="G24" sqref="G24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15.75" thickBot="1" x14ac:dyDescent="0.3">
      <c r="B3" s="140" t="s">
        <v>107</v>
      </c>
      <c r="C3" s="137" t="s">
        <v>180</v>
      </c>
      <c r="D3" s="137" t="s">
        <v>181</v>
      </c>
      <c r="E3" s="209" t="s">
        <v>182</v>
      </c>
      <c r="F3" s="210"/>
      <c r="G3" s="214" t="s">
        <v>183</v>
      </c>
      <c r="H3" s="215"/>
      <c r="I3" s="224" t="s">
        <v>184</v>
      </c>
      <c r="J3" s="225"/>
    </row>
    <row r="4" spans="2:10" x14ac:dyDescent="0.25">
      <c r="B4" s="191"/>
      <c r="C4" s="191"/>
      <c r="D4" s="191"/>
      <c r="E4" s="246" t="s">
        <v>185</v>
      </c>
      <c r="F4" s="211" t="s">
        <v>186</v>
      </c>
      <c r="G4" s="216" t="s">
        <v>185</v>
      </c>
      <c r="H4" s="216" t="s">
        <v>186</v>
      </c>
      <c r="I4" s="226" t="s">
        <v>185</v>
      </c>
      <c r="J4" s="226" t="s">
        <v>186</v>
      </c>
    </row>
    <row r="5" spans="2:10" ht="15.75" thickBot="1" x14ac:dyDescent="0.3">
      <c r="B5" s="208"/>
      <c r="C5" s="208"/>
      <c r="D5" s="208"/>
      <c r="E5" s="247"/>
      <c r="F5" s="237"/>
      <c r="G5" s="238"/>
      <c r="H5" s="238"/>
      <c r="I5" s="239"/>
      <c r="J5" s="239"/>
    </row>
    <row r="6" spans="2:10" ht="15.75" thickBot="1" x14ac:dyDescent="0.3">
      <c r="B6" s="138">
        <v>1</v>
      </c>
      <c r="C6" s="240">
        <v>2</v>
      </c>
      <c r="D6" s="240">
        <v>3</v>
      </c>
      <c r="E6" s="254">
        <v>4</v>
      </c>
      <c r="F6" s="255">
        <v>5</v>
      </c>
      <c r="G6" s="256">
        <v>6</v>
      </c>
      <c r="H6" s="256">
        <v>7</v>
      </c>
      <c r="I6" s="257">
        <v>8</v>
      </c>
      <c r="J6" s="258">
        <v>9</v>
      </c>
    </row>
    <row r="7" spans="2:10" ht="15.75" thickBot="1" x14ac:dyDescent="0.3">
      <c r="B7" s="138">
        <v>1</v>
      </c>
      <c r="C7" s="138">
        <v>103</v>
      </c>
      <c r="D7" s="248" t="s">
        <v>124</v>
      </c>
      <c r="E7" s="243">
        <v>199020</v>
      </c>
      <c r="F7" s="212"/>
      <c r="G7" s="217"/>
      <c r="H7" s="218">
        <v>13370</v>
      </c>
      <c r="I7" s="227">
        <v>185650</v>
      </c>
      <c r="J7" s="228"/>
    </row>
    <row r="8" spans="2:10" ht="30.75" thickBot="1" x14ac:dyDescent="0.3">
      <c r="B8" s="138">
        <v>2</v>
      </c>
      <c r="C8" s="101">
        <v>163</v>
      </c>
      <c r="D8" s="249" t="s">
        <v>146</v>
      </c>
      <c r="E8" s="244">
        <v>12840</v>
      </c>
      <c r="F8" s="213"/>
      <c r="G8" s="219"/>
      <c r="H8" s="220">
        <f>SUM(H7:H7)</f>
        <v>13370</v>
      </c>
      <c r="I8" s="229">
        <v>9200</v>
      </c>
      <c r="J8" s="230"/>
    </row>
    <row r="9" spans="2:10" ht="16.5" thickBot="1" x14ac:dyDescent="0.3">
      <c r="B9" s="138">
        <v>3</v>
      </c>
      <c r="C9" s="101">
        <v>201</v>
      </c>
      <c r="D9" s="249" t="s">
        <v>143</v>
      </c>
      <c r="E9" s="245">
        <v>235400</v>
      </c>
      <c r="F9" s="213"/>
      <c r="G9" s="221">
        <v>14980</v>
      </c>
      <c r="H9" s="222">
        <v>68480</v>
      </c>
      <c r="I9" s="229">
        <v>181900</v>
      </c>
      <c r="J9" s="230"/>
    </row>
    <row r="10" spans="2:10" ht="30.75" thickBot="1" x14ac:dyDescent="0.3">
      <c r="B10" s="138">
        <v>4</v>
      </c>
      <c r="C10" s="101">
        <v>230</v>
      </c>
      <c r="D10" s="250" t="s">
        <v>138</v>
      </c>
      <c r="E10" s="244">
        <v>41880</v>
      </c>
      <c r="F10" s="213"/>
      <c r="G10" s="221">
        <v>134820</v>
      </c>
      <c r="H10" s="222">
        <v>64200</v>
      </c>
      <c r="I10" s="229">
        <v>85070</v>
      </c>
      <c r="J10" s="230"/>
    </row>
    <row r="11" spans="2:10" ht="30.75" thickBot="1" x14ac:dyDescent="0.3">
      <c r="B11" s="138">
        <v>5</v>
      </c>
      <c r="C11" s="101">
        <v>260</v>
      </c>
      <c r="D11" s="251" t="s">
        <v>139</v>
      </c>
      <c r="E11" s="244">
        <v>155150</v>
      </c>
      <c r="F11" s="213"/>
      <c r="G11" s="221">
        <v>64200</v>
      </c>
      <c r="H11" s="220"/>
      <c r="I11" s="229">
        <v>219350</v>
      </c>
      <c r="J11" s="230"/>
    </row>
    <row r="12" spans="2:10" ht="16.5" thickBot="1" x14ac:dyDescent="0.3">
      <c r="B12" s="138">
        <v>6</v>
      </c>
      <c r="C12" s="101">
        <v>301</v>
      </c>
      <c r="D12" s="249" t="s">
        <v>145</v>
      </c>
      <c r="E12" s="245">
        <v>1070</v>
      </c>
      <c r="F12" s="213"/>
      <c r="G12" s="219">
        <v>29960</v>
      </c>
      <c r="H12" s="222"/>
      <c r="I12" s="229">
        <v>31030</v>
      </c>
      <c r="J12" s="230"/>
    </row>
    <row r="13" spans="2:10" ht="30.75" thickBot="1" x14ac:dyDescent="0.3">
      <c r="B13" s="138">
        <v>7</v>
      </c>
      <c r="C13" s="100">
        <v>311</v>
      </c>
      <c r="D13" s="249" t="s">
        <v>144</v>
      </c>
      <c r="E13" s="245">
        <v>149800</v>
      </c>
      <c r="F13" s="213"/>
      <c r="G13" s="221">
        <f>SUM(G6:G12)</f>
        <v>243966</v>
      </c>
      <c r="H13" s="222">
        <v>47080</v>
      </c>
      <c r="I13" s="229">
        <v>84530</v>
      </c>
      <c r="J13" s="230"/>
    </row>
    <row r="14" spans="2:10" ht="30.75" thickBot="1" x14ac:dyDescent="0.3">
      <c r="B14" s="138">
        <v>8</v>
      </c>
      <c r="C14" s="241">
        <v>361</v>
      </c>
      <c r="D14" s="251" t="s">
        <v>147</v>
      </c>
      <c r="E14" s="245">
        <v>99220</v>
      </c>
      <c r="F14" s="213"/>
      <c r="G14" s="219"/>
      <c r="H14" s="222">
        <v>41300</v>
      </c>
      <c r="I14" s="229">
        <v>57920</v>
      </c>
      <c r="J14" s="230"/>
    </row>
    <row r="15" spans="2:10" ht="16.5" thickBot="1" x14ac:dyDescent="0.3">
      <c r="B15" s="138">
        <v>9</v>
      </c>
      <c r="C15" s="242">
        <v>43</v>
      </c>
      <c r="D15" s="252" t="s">
        <v>163</v>
      </c>
      <c r="E15" s="245"/>
      <c r="F15" s="213">
        <v>113420</v>
      </c>
      <c r="G15" s="219">
        <v>21400</v>
      </c>
      <c r="H15" s="222"/>
      <c r="I15" s="229"/>
      <c r="J15" s="230">
        <v>92020</v>
      </c>
    </row>
    <row r="16" spans="2:10" ht="30.75" thickBot="1" x14ac:dyDescent="0.3">
      <c r="B16" s="138">
        <v>10</v>
      </c>
      <c r="C16" s="242">
        <v>441</v>
      </c>
      <c r="D16" s="250" t="s">
        <v>164</v>
      </c>
      <c r="E16" s="245"/>
      <c r="F16" s="213">
        <v>53500</v>
      </c>
      <c r="G16" s="219"/>
      <c r="H16" s="222">
        <v>21400</v>
      </c>
      <c r="I16" s="229"/>
      <c r="J16" s="230">
        <v>74900</v>
      </c>
    </row>
    <row r="17" spans="2:10" ht="30.75" thickBot="1" x14ac:dyDescent="0.3">
      <c r="B17" s="138">
        <v>11</v>
      </c>
      <c r="C17" s="242">
        <v>601</v>
      </c>
      <c r="D17" s="250" t="s">
        <v>170</v>
      </c>
      <c r="E17" s="245"/>
      <c r="F17" s="213">
        <v>49220</v>
      </c>
      <c r="G17" s="219"/>
      <c r="H17" s="222">
        <v>26750</v>
      </c>
      <c r="I17" s="229"/>
      <c r="J17" s="230">
        <v>75970</v>
      </c>
    </row>
    <row r="18" spans="2:10" ht="30.75" thickBot="1" x14ac:dyDescent="0.3">
      <c r="B18" s="138">
        <v>12</v>
      </c>
      <c r="C18" s="242">
        <v>611</v>
      </c>
      <c r="D18" s="251" t="s">
        <v>171</v>
      </c>
      <c r="E18" s="245"/>
      <c r="F18" s="213">
        <v>117700</v>
      </c>
      <c r="G18" s="219"/>
      <c r="H18" s="222">
        <v>14980</v>
      </c>
      <c r="I18" s="229"/>
      <c r="J18" s="230">
        <v>132680</v>
      </c>
    </row>
    <row r="19" spans="2:10" ht="30.75" thickBot="1" x14ac:dyDescent="0.3">
      <c r="B19" s="138">
        <v>13</v>
      </c>
      <c r="C19" s="242">
        <v>64</v>
      </c>
      <c r="D19" s="251" t="s">
        <v>171</v>
      </c>
      <c r="E19" s="245"/>
      <c r="F19" s="213">
        <v>102720</v>
      </c>
      <c r="G19" s="219">
        <v>17120</v>
      </c>
      <c r="H19" s="222">
        <v>6160</v>
      </c>
      <c r="I19" s="229"/>
      <c r="J19" s="230">
        <v>91760</v>
      </c>
    </row>
    <row r="20" spans="2:10" ht="45.75" thickBot="1" x14ac:dyDescent="0.3">
      <c r="B20" s="138">
        <v>14</v>
      </c>
      <c r="C20" s="242">
        <v>650</v>
      </c>
      <c r="D20" s="251" t="s">
        <v>173</v>
      </c>
      <c r="E20" s="245"/>
      <c r="F20" s="213">
        <v>16050</v>
      </c>
      <c r="G20" s="219">
        <v>14450</v>
      </c>
      <c r="H20" s="222">
        <v>830</v>
      </c>
      <c r="I20" s="229"/>
      <c r="J20" s="230">
        <v>2430</v>
      </c>
    </row>
    <row r="21" spans="2:10" ht="30.75" thickBot="1" x14ac:dyDescent="0.3">
      <c r="B21" s="138">
        <v>15</v>
      </c>
      <c r="C21" s="242">
        <v>661</v>
      </c>
      <c r="D21" s="253" t="s">
        <v>174</v>
      </c>
      <c r="E21" s="245"/>
      <c r="F21" s="213"/>
      <c r="G21" s="219">
        <v>45510</v>
      </c>
      <c r="H21" s="222">
        <v>68480</v>
      </c>
      <c r="I21" s="229"/>
      <c r="J21" s="230">
        <v>104290</v>
      </c>
    </row>
    <row r="22" spans="2:10" ht="16.5" thickBot="1" x14ac:dyDescent="0.3">
      <c r="B22" s="139"/>
      <c r="C22" s="207" t="s">
        <v>187</v>
      </c>
      <c r="D22" s="207"/>
      <c r="E22" s="233">
        <f t="shared" ref="E22:J22" si="0">SUM(E7:E21)</f>
        <v>894380</v>
      </c>
      <c r="F22" s="234">
        <f t="shared" si="0"/>
        <v>452610</v>
      </c>
      <c r="G22" s="235">
        <f t="shared" si="0"/>
        <v>586406</v>
      </c>
      <c r="H22" s="223">
        <f t="shared" si="0"/>
        <v>386400</v>
      </c>
      <c r="I22" s="236">
        <f t="shared" si="0"/>
        <v>854650</v>
      </c>
      <c r="J22" s="231">
        <f t="shared" si="0"/>
        <v>574050</v>
      </c>
    </row>
    <row r="24" spans="2:10" x14ac:dyDescent="0.25">
      <c r="G24" s="103">
        <f>G22-H22</f>
        <v>200006</v>
      </c>
    </row>
  </sheetData>
  <mergeCells count="13">
    <mergeCell ref="B4:B5"/>
    <mergeCell ref="C4:C5"/>
    <mergeCell ref="D4:D5"/>
    <mergeCell ref="E4:E5"/>
    <mergeCell ref="F4:F5"/>
    <mergeCell ref="I4:I5"/>
    <mergeCell ref="J4:J5"/>
    <mergeCell ref="C22:D22"/>
    <mergeCell ref="E3:F3"/>
    <mergeCell ref="G3:H3"/>
    <mergeCell ref="I3:J3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Актив</vt:lpstr>
      <vt:lpstr>Пасив</vt:lpstr>
      <vt:lpstr>укрп баланс</vt:lpstr>
      <vt:lpstr>баланс 2 (6)</vt:lpstr>
      <vt:lpstr>Счета актива с оборотом</vt:lpstr>
      <vt:lpstr>Счета актива</vt:lpstr>
      <vt:lpstr>Счета пассива</vt:lpstr>
      <vt:lpstr>Счета пассива с оборотом</vt:lpstr>
      <vt:lpstr>оборотная ведомость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2019-06-09T22:18:18Z</dcterms:modified>
</cp:coreProperties>
</file>