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актива" sheetId="11" r:id="rId5"/>
    <sheet name="Счета пассива" sheetId="12" r:id="rId6"/>
  </sheets>
  <definedNames>
    <definedName name="Сальдо_начальное">'Счета актива'!$K$17,'Счета актива'!$C$6,'Счета актива'!$C$17,'Счета актива'!$C$28,'Счета актива'!$C$39,'Счета актива'!$K$50,'Счета актива'!$C$50,'Счета актива'!$C$72,'Счета актива'!$C$83,'Счета актива'!$C$94,'Счета актива'!$C$105,'Счета актива'!$C$116,'Счета актива'!$C$127,'Счета актива'!$C$138,'Счета актива'!$C$149,'Счета актива'!$C$160,'Счета актива'!$C$171,'Счета актива'!$C$181,'Счета актива'!$C$192,'Счета актива'!$C$203,'Счета актива'!$C$214,'Счета актива'!$C$225,'Счета актива'!$C$236,'Счета актива'!$C$247,'Счета актива'!$C$258</definedName>
  </definedNames>
  <calcPr calcId="144525"/>
</workbook>
</file>

<file path=xl/calcChain.xml><?xml version="1.0" encoding="utf-8"?>
<calcChain xmlns="http://schemas.openxmlformats.org/spreadsheetml/2006/main">
  <c r="D276" i="11" l="1"/>
  <c r="D275" i="11"/>
  <c r="D274" i="11"/>
  <c r="D273" i="11"/>
  <c r="D272" i="11"/>
  <c r="D271" i="11"/>
  <c r="D270" i="11"/>
  <c r="E267" i="11"/>
  <c r="P19" i="10" l="1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<sst xmlns="http://schemas.openxmlformats.org/spreadsheetml/2006/main" count="352" uniqueCount="157">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</sst>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right"/>
    </xf>
    <xf numFmtId="0" fontId="0" fillId="0" borderId="16" xfId="0" applyBorder="1"/>
    <xf numFmtId="0" fontId="0" fillId="0" borderId="0" xfId="0" applyBorder="1"/>
    <xf numFmtId="0" fontId="0" fillId="0" borderId="25" xfId="0" applyBorder="1"/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8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" fillId="0" borderId="28" xfId="0" applyFont="1" applyBorder="1" applyAlignment="1">
      <alignment horizontal="center"/>
    </xf>
    <xf numFmtId="3" fontId="0" fillId="0" borderId="25" xfId="0" applyNumberFormat="1" applyBorder="1"/>
    <xf numFmtId="3" fontId="0" fillId="6" borderId="25" xfId="0" applyNumberFormat="1" applyFill="1" applyBorder="1"/>
    <xf numFmtId="3" fontId="0" fillId="0" borderId="28" xfId="0" applyNumberFormat="1" applyBorder="1"/>
    <xf numFmtId="3" fontId="0" fillId="6" borderId="28" xfId="0" applyNumberFormat="1" applyFill="1" applyBorder="1"/>
    <xf numFmtId="0" fontId="0" fillId="0" borderId="28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40" zoomScaleNormal="100" workbookViewId="0">
      <selection activeCell="J41" sqref="J41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02" t="s">
        <v>68</v>
      </c>
      <c r="D2" s="102"/>
      <c r="E2" s="102"/>
      <c r="F2" s="102"/>
      <c r="G2" s="102"/>
      <c r="H2" s="102"/>
      <c r="I2" s="102"/>
      <c r="J2" s="102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112" t="s">
        <v>69</v>
      </c>
      <c r="I12" s="112"/>
      <c r="J12" s="18">
        <f>SUM(J3:J11)</f>
        <v>392370</v>
      </c>
    </row>
    <row r="15" spans="3:10" ht="15.75" thickBot="1" x14ac:dyDescent="0.3">
      <c r="C15" s="105" t="s">
        <v>70</v>
      </c>
      <c r="D15" s="105"/>
      <c r="E15" s="105"/>
      <c r="F15" s="105"/>
      <c r="G15" s="105"/>
      <c r="H15" s="105"/>
      <c r="I15" s="105"/>
      <c r="J15" s="105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9">
        <v>22</v>
      </c>
      <c r="I17" s="27" t="s">
        <v>23</v>
      </c>
      <c r="J17" s="28">
        <v>-8560</v>
      </c>
    </row>
    <row r="18" spans="3:10" ht="23.25" customHeight="1" x14ac:dyDescent="0.35">
      <c r="H18" s="112" t="s">
        <v>69</v>
      </c>
      <c r="I18" s="112"/>
      <c r="J18" s="3">
        <f>SUM(J16:J17)</f>
        <v>6740</v>
      </c>
    </row>
    <row r="21" spans="3:10" ht="15.75" thickBot="1" x14ac:dyDescent="0.3">
      <c r="C21" s="105" t="s">
        <v>8</v>
      </c>
      <c r="D21" s="105"/>
      <c r="E21" s="105"/>
      <c r="F21" s="105"/>
      <c r="G21" s="105"/>
      <c r="H21" s="105"/>
      <c r="I21" s="105"/>
      <c r="J21" s="105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2">
        <v>34</v>
      </c>
      <c r="I23" s="25" t="s">
        <v>35</v>
      </c>
      <c r="J23" s="36">
        <v>-3210</v>
      </c>
    </row>
    <row r="24" spans="3:10" ht="23.25" customHeight="1" x14ac:dyDescent="0.35">
      <c r="H24" s="111" t="s">
        <v>69</v>
      </c>
      <c r="I24" s="111"/>
      <c r="J24" s="3">
        <f>SUM(J22:J23)</f>
        <v>16050</v>
      </c>
    </row>
    <row r="28" spans="3:10" ht="26.25" x14ac:dyDescent="0.4">
      <c r="C28" s="108" t="s">
        <v>72</v>
      </c>
      <c r="D28" s="109"/>
      <c r="E28" s="109"/>
      <c r="F28" s="109"/>
      <c r="G28" s="109"/>
      <c r="H28" s="109"/>
      <c r="I28" s="110"/>
      <c r="J28" s="18">
        <f>J24+J18+J12</f>
        <v>415160</v>
      </c>
    </row>
    <row r="31" spans="3:10" ht="15.75" thickBot="1" x14ac:dyDescent="0.3">
      <c r="C31" s="105" t="s">
        <v>73</v>
      </c>
      <c r="D31" s="105"/>
      <c r="E31" s="105"/>
      <c r="F31" s="105"/>
      <c r="G31" s="105"/>
      <c r="H31" s="105"/>
      <c r="I31" s="105"/>
      <c r="J31" s="105"/>
    </row>
    <row r="32" spans="3:10" ht="38.25" thickBot="1" x14ac:dyDescent="0.3">
      <c r="H32" s="19">
        <v>6</v>
      </c>
      <c r="I32" s="24" t="s">
        <v>7</v>
      </c>
      <c r="J32" s="10">
        <v>84670</v>
      </c>
    </row>
    <row r="33" spans="3:10" ht="38.25" thickBot="1" x14ac:dyDescent="0.3">
      <c r="H33" s="20">
        <v>8</v>
      </c>
      <c r="I33" s="31" t="s">
        <v>9</v>
      </c>
      <c r="J33" s="11">
        <v>41880</v>
      </c>
    </row>
    <row r="34" spans="3:10" ht="57" thickBot="1" x14ac:dyDescent="0.3">
      <c r="H34" s="20">
        <v>13</v>
      </c>
      <c r="I34" s="31" t="s">
        <v>14</v>
      </c>
      <c r="J34" s="11">
        <v>23540</v>
      </c>
    </row>
    <row r="35" spans="3:10" ht="38.25" thickBot="1" x14ac:dyDescent="0.3">
      <c r="H35" s="19">
        <v>20</v>
      </c>
      <c r="I35" s="24" t="s">
        <v>21</v>
      </c>
      <c r="J35" s="10">
        <v>155150</v>
      </c>
    </row>
    <row r="36" spans="3:10" ht="18.75" x14ac:dyDescent="0.25">
      <c r="H36" s="21">
        <v>25</v>
      </c>
      <c r="I36" s="25" t="s">
        <v>26</v>
      </c>
      <c r="J36" s="26">
        <v>107000</v>
      </c>
    </row>
    <row r="37" spans="3:10" ht="19.5" thickBot="1" x14ac:dyDescent="0.3">
      <c r="H37" s="20">
        <v>30</v>
      </c>
      <c r="I37" s="31" t="s">
        <v>31</v>
      </c>
      <c r="J37" s="11">
        <v>80250</v>
      </c>
    </row>
    <row r="38" spans="3:10" ht="19.5" thickBot="1" x14ac:dyDescent="0.3">
      <c r="H38" s="20">
        <v>32</v>
      </c>
      <c r="I38" s="31" t="s">
        <v>33</v>
      </c>
      <c r="J38" s="11">
        <v>69550</v>
      </c>
    </row>
    <row r="39" spans="3:10" ht="19.5" thickBot="1" x14ac:dyDescent="0.3">
      <c r="H39" s="20">
        <v>33</v>
      </c>
      <c r="I39" s="31" t="s">
        <v>34</v>
      </c>
      <c r="J39" s="11">
        <v>96300</v>
      </c>
    </row>
    <row r="40" spans="3:10" ht="37.5" x14ac:dyDescent="0.25">
      <c r="H40" s="21">
        <v>38</v>
      </c>
      <c r="I40" s="25" t="s">
        <v>39</v>
      </c>
      <c r="J40" s="12">
        <v>235400</v>
      </c>
    </row>
    <row r="41" spans="3:10" ht="23.25" customHeight="1" x14ac:dyDescent="0.35">
      <c r="H41" s="103" t="s">
        <v>69</v>
      </c>
      <c r="I41" s="104"/>
      <c r="J41" s="35">
        <f>SUM(J32:J40)</f>
        <v>893740</v>
      </c>
    </row>
    <row r="44" spans="3:10" ht="15.75" thickBot="1" x14ac:dyDescent="0.3">
      <c r="C44" s="113" t="s">
        <v>74</v>
      </c>
      <c r="D44" s="113"/>
      <c r="E44" s="113"/>
      <c r="F44" s="113"/>
      <c r="G44" s="113"/>
      <c r="H44" s="113"/>
      <c r="I44" s="113"/>
      <c r="J44" s="113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103" t="s">
        <v>69</v>
      </c>
      <c r="I47" s="104"/>
      <c r="J47" s="35">
        <f>SUM(J45:J46)</f>
        <v>150870</v>
      </c>
    </row>
    <row r="49" spans="3:10" ht="15.75" thickBot="1" x14ac:dyDescent="0.3">
      <c r="C49" s="105" t="s">
        <v>24</v>
      </c>
      <c r="D49" s="105"/>
      <c r="E49" s="105"/>
      <c r="F49" s="105"/>
      <c r="G49" s="105"/>
      <c r="H49" s="105"/>
      <c r="I49" s="105"/>
      <c r="J49" s="105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103" t="s">
        <v>69</v>
      </c>
      <c r="I52" s="104"/>
      <c r="J52" s="35">
        <f>SUM(J50:J51)</f>
        <v>112060</v>
      </c>
    </row>
    <row r="56" spans="3:10" ht="26.25" x14ac:dyDescent="0.4">
      <c r="C56" s="106" t="s">
        <v>75</v>
      </c>
      <c r="D56" s="106"/>
      <c r="E56" s="106"/>
      <c r="F56" s="106"/>
      <c r="G56" s="106"/>
      <c r="H56" s="106"/>
      <c r="I56" s="106"/>
      <c r="J56" s="18">
        <f>J52+J47+J41</f>
        <v>1156670</v>
      </c>
    </row>
    <row r="58" spans="3:10" ht="26.25" x14ac:dyDescent="0.4">
      <c r="C58" s="107" t="s">
        <v>1</v>
      </c>
      <c r="D58" s="107"/>
      <c r="E58" s="107"/>
      <c r="F58" s="107"/>
      <c r="G58" s="107"/>
      <c r="H58" s="107"/>
      <c r="I58" s="107"/>
      <c r="J58" s="18">
        <f>J56+J28</f>
        <v>1571830</v>
      </c>
    </row>
  </sheetData>
  <mergeCells count="15">
    <mergeCell ref="C58:I58"/>
    <mergeCell ref="C28:I28"/>
    <mergeCell ref="H41:I41"/>
    <mergeCell ref="H24:I24"/>
    <mergeCell ref="H18:I18"/>
    <mergeCell ref="C44:J44"/>
    <mergeCell ref="C31:J31"/>
    <mergeCell ref="C21:J21"/>
    <mergeCell ref="C2:J2"/>
    <mergeCell ref="H47:I47"/>
    <mergeCell ref="C49:J49"/>
    <mergeCell ref="H52:I52"/>
    <mergeCell ref="C56:I56"/>
    <mergeCell ref="H12:I1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zoomScale="85" zoomScaleNormal="85" workbookViewId="0">
      <selection activeCell="E10" sqref="E10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15" t="s">
        <v>76</v>
      </c>
      <c r="C3" s="115"/>
      <c r="D3" s="115"/>
      <c r="E3" s="115"/>
      <c r="F3" s="115"/>
      <c r="G3" s="115"/>
    </row>
    <row r="4" spans="2:7" ht="19.5" thickBot="1" x14ac:dyDescent="0.3">
      <c r="D4" s="37">
        <v>9</v>
      </c>
      <c r="E4" s="38" t="s">
        <v>10</v>
      </c>
      <c r="F4" s="39">
        <v>695500</v>
      </c>
    </row>
    <row r="5" spans="2:7" ht="19.5" thickBot="1" x14ac:dyDescent="0.3">
      <c r="D5" s="40" t="s">
        <v>77</v>
      </c>
      <c r="E5" s="41" t="s">
        <v>77</v>
      </c>
      <c r="F5" s="41" t="s">
        <v>77</v>
      </c>
    </row>
    <row r="6" spans="2:7" ht="19.5" thickBot="1" x14ac:dyDescent="0.3">
      <c r="D6" s="40" t="s">
        <v>77</v>
      </c>
      <c r="E6" s="41" t="s">
        <v>77</v>
      </c>
      <c r="F6" s="41" t="s">
        <v>77</v>
      </c>
    </row>
    <row r="7" spans="2:7" ht="19.5" thickBot="1" x14ac:dyDescent="0.3">
      <c r="D7" s="40" t="s">
        <v>77</v>
      </c>
      <c r="E7" s="41" t="s">
        <v>77</v>
      </c>
      <c r="F7" s="41" t="s">
        <v>77</v>
      </c>
    </row>
    <row r="8" spans="2:7" ht="19.5" thickBot="1" x14ac:dyDescent="0.3">
      <c r="D8" s="40" t="s">
        <v>77</v>
      </c>
      <c r="E8" s="41" t="s">
        <v>77</v>
      </c>
      <c r="F8" s="41" t="s">
        <v>77</v>
      </c>
    </row>
    <row r="9" spans="2:7" ht="19.5" thickBot="1" x14ac:dyDescent="0.3">
      <c r="D9" s="40">
        <v>14</v>
      </c>
      <c r="E9" s="42" t="s">
        <v>15</v>
      </c>
      <c r="F9" s="43">
        <v>113420</v>
      </c>
    </row>
    <row r="10" spans="2:7" ht="38.25" thickBot="1" x14ac:dyDescent="0.3">
      <c r="D10" s="37">
        <v>27</v>
      </c>
      <c r="E10" s="38" t="s">
        <v>28</v>
      </c>
      <c r="F10" s="39">
        <v>53500</v>
      </c>
    </row>
    <row r="11" spans="2:7" ht="19.5" thickBot="1" x14ac:dyDescent="0.3">
      <c r="D11" s="40">
        <v>24</v>
      </c>
      <c r="E11" s="42" t="s">
        <v>25</v>
      </c>
      <c r="F11" s="43">
        <v>21400</v>
      </c>
    </row>
    <row r="12" spans="2:7" ht="19.5" thickBot="1" x14ac:dyDescent="0.3">
      <c r="D12" s="40" t="s">
        <v>77</v>
      </c>
      <c r="E12" s="41" t="s">
        <v>77</v>
      </c>
      <c r="F12" s="41" t="s">
        <v>77</v>
      </c>
    </row>
    <row r="13" spans="2:7" ht="19.5" thickBot="1" x14ac:dyDescent="0.3">
      <c r="D13" s="40" t="s">
        <v>77</v>
      </c>
      <c r="E13" s="41" t="s">
        <v>77</v>
      </c>
      <c r="F13" s="44" t="s">
        <v>77</v>
      </c>
    </row>
    <row r="14" spans="2:7" ht="25.5" x14ac:dyDescent="0.35">
      <c r="D14" s="112" t="s">
        <v>69</v>
      </c>
      <c r="E14" s="112"/>
      <c r="F14" s="35">
        <f>SUM(F4:F13)</f>
        <v>883820</v>
      </c>
    </row>
    <row r="18" spans="2:6" ht="19.5" thickBot="1" x14ac:dyDescent="0.3">
      <c r="B18" s="102" t="s">
        <v>78</v>
      </c>
      <c r="C18" s="102"/>
      <c r="D18" s="102"/>
      <c r="E18" s="102"/>
      <c r="F18" s="102"/>
    </row>
    <row r="19" spans="2:6" ht="38.25" thickBot="1" x14ac:dyDescent="0.3">
      <c r="C19" s="48" t="s">
        <v>79</v>
      </c>
      <c r="D19" s="19">
        <v>15</v>
      </c>
      <c r="E19" s="45" t="s">
        <v>16</v>
      </c>
      <c r="F19" s="10">
        <v>288900</v>
      </c>
    </row>
    <row r="20" spans="2:6" ht="25.5" x14ac:dyDescent="0.35">
      <c r="D20" s="112" t="s">
        <v>69</v>
      </c>
      <c r="E20" s="112"/>
      <c r="F20" s="34">
        <f>SUM(F19)</f>
        <v>288900</v>
      </c>
    </row>
    <row r="23" spans="2:6" ht="15.75" thickBot="1" x14ac:dyDescent="0.3"/>
    <row r="24" spans="2:6" ht="38.25" thickBot="1" x14ac:dyDescent="0.3">
      <c r="C24" s="49" t="s">
        <v>80</v>
      </c>
      <c r="D24" s="19">
        <v>5</v>
      </c>
      <c r="E24" s="45" t="s">
        <v>6</v>
      </c>
      <c r="F24" s="10">
        <v>117700</v>
      </c>
    </row>
    <row r="25" spans="2:6" ht="38.25" thickBot="1" x14ac:dyDescent="0.3">
      <c r="D25" s="20">
        <v>18</v>
      </c>
      <c r="E25" s="46" t="s">
        <v>19</v>
      </c>
      <c r="F25" s="11">
        <v>49220</v>
      </c>
    </row>
    <row r="26" spans="2:6" ht="38.25" thickBot="1" x14ac:dyDescent="0.3">
      <c r="D26" s="47">
        <v>19</v>
      </c>
      <c r="E26" s="46" t="s">
        <v>20</v>
      </c>
      <c r="F26" s="11">
        <v>102720</v>
      </c>
    </row>
    <row r="27" spans="2:6" ht="57" thickBot="1" x14ac:dyDescent="0.3">
      <c r="D27" s="20">
        <v>28</v>
      </c>
      <c r="E27" s="46" t="s">
        <v>29</v>
      </c>
      <c r="F27" s="11">
        <v>14980</v>
      </c>
    </row>
    <row r="28" spans="2:6" ht="38.25" thickBot="1" x14ac:dyDescent="0.3">
      <c r="D28" s="20">
        <v>31</v>
      </c>
      <c r="E28" s="46" t="s">
        <v>32</v>
      </c>
      <c r="F28" s="11">
        <v>16050</v>
      </c>
    </row>
    <row r="29" spans="2:6" ht="57" thickBot="1" x14ac:dyDescent="0.3">
      <c r="D29" s="20">
        <v>29</v>
      </c>
      <c r="E29" s="46" t="s">
        <v>30</v>
      </c>
      <c r="F29" s="11">
        <v>42800</v>
      </c>
    </row>
    <row r="30" spans="2:6" ht="38.25" thickBot="1" x14ac:dyDescent="0.3">
      <c r="D30" s="30">
        <v>35</v>
      </c>
      <c r="E30" s="31" t="s">
        <v>36</v>
      </c>
      <c r="F30" s="11">
        <v>10700</v>
      </c>
    </row>
    <row r="31" spans="2:6" ht="25.5" x14ac:dyDescent="0.35">
      <c r="D31" s="112" t="s">
        <v>69</v>
      </c>
      <c r="E31" s="112"/>
      <c r="F31" s="35">
        <f>SUM(F24:F30)</f>
        <v>354170</v>
      </c>
    </row>
    <row r="34" spans="2:6" ht="15.75" thickBot="1" x14ac:dyDescent="0.3"/>
    <row r="35" spans="2:6" ht="38.25" thickBot="1" x14ac:dyDescent="0.3">
      <c r="C35" s="49" t="s">
        <v>81</v>
      </c>
      <c r="D35" s="19">
        <v>16</v>
      </c>
      <c r="E35" s="50" t="s">
        <v>17</v>
      </c>
      <c r="F35" s="16">
        <v>44940</v>
      </c>
    </row>
    <row r="36" spans="2:6" ht="25.5" x14ac:dyDescent="0.35">
      <c r="D36" s="112" t="s">
        <v>69</v>
      </c>
      <c r="E36" s="103"/>
      <c r="F36" s="34">
        <f>SUM(F35)</f>
        <v>44940</v>
      </c>
    </row>
    <row r="38" spans="2:6" ht="26.25" x14ac:dyDescent="0.4">
      <c r="B38" s="114" t="s">
        <v>0</v>
      </c>
      <c r="C38" s="114"/>
      <c r="D38" s="114"/>
      <c r="E38" s="114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1" t="s">
        <v>85</v>
      </c>
      <c r="E2" s="51" t="s">
        <v>86</v>
      </c>
    </row>
    <row r="3" spans="2:11" ht="19.5" thickBot="1" x14ac:dyDescent="0.3">
      <c r="B3" s="1">
        <v>392370</v>
      </c>
      <c r="E3" s="52">
        <v>883820</v>
      </c>
      <c r="H3" s="51" t="s">
        <v>87</v>
      </c>
      <c r="K3">
        <f>SUM(B3:B5)</f>
        <v>522160</v>
      </c>
    </row>
    <row r="4" spans="2:11" ht="19.5" thickBot="1" x14ac:dyDescent="0.3">
      <c r="B4" s="2">
        <v>113740</v>
      </c>
      <c r="E4" s="53">
        <v>44940</v>
      </c>
    </row>
    <row r="5" spans="2:11" ht="19.5" thickBot="1" x14ac:dyDescent="0.3">
      <c r="B5" s="2">
        <v>16050</v>
      </c>
      <c r="E5" s="53">
        <v>288900</v>
      </c>
      <c r="H5" s="51" t="s">
        <v>88</v>
      </c>
      <c r="K5">
        <f>SUM(B7:B9)</f>
        <v>1049670</v>
      </c>
    </row>
    <row r="6" spans="2:11" ht="19.5" thickBot="1" x14ac:dyDescent="0.3">
      <c r="B6" s="2"/>
      <c r="E6" s="53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6"/>
      <c r="B1" s="140" t="s">
        <v>85</v>
      </c>
      <c r="C1" s="141"/>
      <c r="D1" s="142"/>
      <c r="E1" s="143" t="s">
        <v>86</v>
      </c>
      <c r="F1" s="144"/>
      <c r="G1" s="145"/>
    </row>
    <row r="2" spans="1:16" ht="39" customHeight="1" thickBot="1" x14ac:dyDescent="0.35">
      <c r="A2" s="77">
        <v>1</v>
      </c>
      <c r="B2" s="78">
        <v>2</v>
      </c>
      <c r="C2" s="79">
        <v>3</v>
      </c>
      <c r="D2" s="79">
        <v>4</v>
      </c>
      <c r="E2" s="82">
        <v>6</v>
      </c>
      <c r="F2" s="56">
        <v>7</v>
      </c>
      <c r="G2" s="64">
        <v>8</v>
      </c>
      <c r="N2" s="5" t="s">
        <v>0</v>
      </c>
      <c r="O2" s="7">
        <v>677310</v>
      </c>
    </row>
    <row r="3" spans="1:16" ht="39" customHeight="1" thickBot="1" x14ac:dyDescent="0.3">
      <c r="A3" s="55" t="s">
        <v>107</v>
      </c>
      <c r="B3" s="80" t="s">
        <v>47</v>
      </c>
      <c r="C3" s="80" t="s">
        <v>108</v>
      </c>
      <c r="D3" s="80" t="s">
        <v>112</v>
      </c>
      <c r="E3" s="80" t="s">
        <v>47</v>
      </c>
      <c r="F3" s="80" t="s">
        <v>108</v>
      </c>
      <c r="G3" s="80" t="s">
        <v>112</v>
      </c>
      <c r="O3" s="6"/>
    </row>
    <row r="4" spans="1:16" ht="39" customHeight="1" thickBot="1" x14ac:dyDescent="0.3">
      <c r="A4" s="81">
        <v>36892</v>
      </c>
      <c r="B4" s="56" t="s">
        <v>68</v>
      </c>
      <c r="C4" s="91" t="s">
        <v>93</v>
      </c>
      <c r="D4" s="57">
        <v>392370</v>
      </c>
      <c r="E4" s="56" t="s">
        <v>98</v>
      </c>
      <c r="F4" s="73" t="s">
        <v>99</v>
      </c>
      <c r="G4" s="60">
        <v>883820</v>
      </c>
    </row>
    <row r="5" spans="1:16" ht="39" customHeight="1" thickBot="1" x14ac:dyDescent="0.3">
      <c r="A5" s="81">
        <v>37257</v>
      </c>
      <c r="B5" s="56" t="s">
        <v>94</v>
      </c>
      <c r="C5" s="64" t="s">
        <v>95</v>
      </c>
      <c r="D5" s="57">
        <v>113740</v>
      </c>
      <c r="E5" s="56" t="s">
        <v>81</v>
      </c>
      <c r="F5" s="56" t="s">
        <v>100</v>
      </c>
      <c r="G5" s="60">
        <v>44940</v>
      </c>
    </row>
    <row r="6" spans="1:16" ht="39" customHeight="1" thickBot="1" x14ac:dyDescent="0.3">
      <c r="A6" s="55">
        <v>1.2</v>
      </c>
      <c r="B6" s="56" t="s">
        <v>71</v>
      </c>
      <c r="C6" s="64" t="s">
        <v>96</v>
      </c>
      <c r="D6" s="57">
        <v>16050</v>
      </c>
      <c r="E6" s="56" t="s">
        <v>101</v>
      </c>
      <c r="F6" s="56" t="s">
        <v>102</v>
      </c>
      <c r="G6" s="60">
        <v>288900</v>
      </c>
    </row>
    <row r="7" spans="1:16" ht="39" customHeight="1" thickBot="1" x14ac:dyDescent="0.3">
      <c r="A7" s="143" t="s">
        <v>87</v>
      </c>
      <c r="B7" s="144"/>
      <c r="C7" s="145"/>
      <c r="D7" s="83">
        <v>522160</v>
      </c>
      <c r="E7" s="56" t="s">
        <v>103</v>
      </c>
      <c r="F7" s="72" t="s">
        <v>90</v>
      </c>
      <c r="G7" s="60">
        <v>354170</v>
      </c>
    </row>
    <row r="8" spans="1:16" ht="39" customHeight="1" thickBot="1" x14ac:dyDescent="0.3">
      <c r="A8" s="55">
        <v>2.1</v>
      </c>
      <c r="B8" s="56" t="s">
        <v>97</v>
      </c>
      <c r="C8" s="86" t="s">
        <v>91</v>
      </c>
      <c r="D8" s="57">
        <v>786740</v>
      </c>
      <c r="E8" s="56" t="s">
        <v>113</v>
      </c>
      <c r="F8" s="56" t="s">
        <v>114</v>
      </c>
      <c r="G8" s="64" t="s">
        <v>77</v>
      </c>
    </row>
    <row r="9" spans="1:16" ht="39" customHeight="1" thickBot="1" x14ac:dyDescent="0.3">
      <c r="A9" s="55">
        <v>2.2000000000000002</v>
      </c>
      <c r="B9" s="56" t="s">
        <v>74</v>
      </c>
      <c r="C9" s="70" t="s">
        <v>89</v>
      </c>
      <c r="D9" s="57">
        <v>150870</v>
      </c>
      <c r="E9" s="56"/>
      <c r="F9" s="56"/>
      <c r="G9" s="60"/>
    </row>
    <row r="10" spans="1:16" ht="39" customHeight="1" thickBot="1" x14ac:dyDescent="0.3">
      <c r="A10" s="55">
        <v>2.2999999999999998</v>
      </c>
      <c r="B10" s="56" t="s">
        <v>24</v>
      </c>
      <c r="C10" s="71" t="s">
        <v>92</v>
      </c>
      <c r="D10" s="57">
        <v>112060</v>
      </c>
      <c r="E10" s="56"/>
      <c r="F10" s="56"/>
      <c r="G10" s="60"/>
    </row>
    <row r="11" spans="1:16" ht="39" customHeight="1" thickBot="1" x14ac:dyDescent="0.3">
      <c r="A11" s="143" t="s">
        <v>88</v>
      </c>
      <c r="B11" s="144"/>
      <c r="C11" s="145"/>
      <c r="D11" s="84">
        <v>1049670</v>
      </c>
      <c r="E11" s="56"/>
      <c r="F11" s="56"/>
      <c r="G11" s="60"/>
    </row>
    <row r="12" spans="1:16" ht="39" customHeight="1" thickBot="1" x14ac:dyDescent="0.3">
      <c r="A12" s="55">
        <v>3</v>
      </c>
      <c r="B12" s="56" t="s">
        <v>109</v>
      </c>
      <c r="C12" s="64" t="s">
        <v>110</v>
      </c>
      <c r="D12" s="64" t="s">
        <v>77</v>
      </c>
      <c r="E12" s="56"/>
      <c r="F12" s="56"/>
      <c r="G12" s="60"/>
    </row>
    <row r="13" spans="1:16" ht="39" customHeight="1" thickBot="1" x14ac:dyDescent="0.3">
      <c r="A13" s="146" t="s">
        <v>111</v>
      </c>
      <c r="B13" s="147"/>
      <c r="C13" s="148"/>
      <c r="D13" s="85">
        <f>SUM(D4:D6,D8:D10)</f>
        <v>1571830</v>
      </c>
      <c r="E13" s="149">
        <f>SUM(G4:G8)</f>
        <v>1571830</v>
      </c>
      <c r="F13" s="150"/>
      <c r="G13" s="151"/>
    </row>
    <row r="16" spans="1:16" ht="39" customHeight="1" thickBot="1" x14ac:dyDescent="0.3">
      <c r="J16" s="116" t="s">
        <v>116</v>
      </c>
      <c r="K16" s="117"/>
      <c r="L16" s="33">
        <f>SUM(K17,D5,D6,L17,M17,N17)</f>
        <v>1571830</v>
      </c>
      <c r="N16" s="116" t="s">
        <v>117</v>
      </c>
      <c r="O16" s="117"/>
      <c r="P16" s="33">
        <f>SUM(O17,G5,G6,P17)</f>
        <v>1571830</v>
      </c>
    </row>
    <row r="17" spans="1:16" ht="39" customHeight="1" x14ac:dyDescent="0.25">
      <c r="A17" s="118" t="s">
        <v>41</v>
      </c>
      <c r="B17" s="119"/>
      <c r="C17" s="120"/>
      <c r="D17" s="124" t="s">
        <v>42</v>
      </c>
      <c r="E17" s="125"/>
      <c r="F17" s="125"/>
      <c r="G17" s="126"/>
      <c r="H17" s="130" t="s">
        <v>43</v>
      </c>
      <c r="J17" s="74" t="s">
        <v>105</v>
      </c>
      <c r="K17" s="94">
        <f>D4</f>
        <v>392370</v>
      </c>
      <c r="L17" s="94">
        <f>D8</f>
        <v>786740</v>
      </c>
      <c r="M17" s="94">
        <f>D9</f>
        <v>150870</v>
      </c>
      <c r="N17" s="94">
        <f>D10</f>
        <v>112060</v>
      </c>
      <c r="O17" s="94">
        <f>G4</f>
        <v>883820</v>
      </c>
      <c r="P17" s="94">
        <f>G7</f>
        <v>354170</v>
      </c>
    </row>
    <row r="18" spans="1:16" ht="39" customHeight="1" thickBot="1" x14ac:dyDescent="0.3">
      <c r="A18" s="121"/>
      <c r="B18" s="122"/>
      <c r="C18" s="123"/>
      <c r="D18" s="127"/>
      <c r="E18" s="128"/>
      <c r="F18" s="128"/>
      <c r="G18" s="129"/>
      <c r="H18" s="131"/>
      <c r="J18" s="75"/>
      <c r="K18" s="93" t="s">
        <v>93</v>
      </c>
      <c r="L18" s="86" t="s">
        <v>91</v>
      </c>
      <c r="M18" s="70" t="s">
        <v>89</v>
      </c>
      <c r="N18" s="71" t="s">
        <v>92</v>
      </c>
      <c r="O18" s="73" t="s">
        <v>99</v>
      </c>
      <c r="P18" s="72" t="s">
        <v>90</v>
      </c>
    </row>
    <row r="19" spans="1:16" ht="39" customHeight="1" thickBot="1" x14ac:dyDescent="0.3">
      <c r="A19" s="8" t="s">
        <v>44</v>
      </c>
      <c r="B19" s="132" t="s">
        <v>47</v>
      </c>
      <c r="C19" s="135" t="s">
        <v>48</v>
      </c>
      <c r="D19" s="61" t="s">
        <v>49</v>
      </c>
      <c r="E19" s="61" t="s">
        <v>51</v>
      </c>
      <c r="F19" s="61" t="s">
        <v>53</v>
      </c>
      <c r="G19" s="61" t="s">
        <v>51</v>
      </c>
      <c r="H19" s="133"/>
      <c r="J19" s="74" t="s">
        <v>106</v>
      </c>
      <c r="K19" s="57">
        <f>K17+H34</f>
        <v>405740</v>
      </c>
      <c r="L19" s="57">
        <f>L17+H33</f>
        <v>801720</v>
      </c>
      <c r="M19" s="57">
        <f>M17+H22+H23-H24+H25-H25-H26-H29-H30-H34+H35</f>
        <v>109140</v>
      </c>
      <c r="N19" s="57">
        <f>N17-H22-H23</f>
        <v>67120</v>
      </c>
      <c r="O19" s="60">
        <v>883820</v>
      </c>
      <c r="P19" s="60">
        <f>P17-H24-H26-H29-H30+H33+H35</f>
        <v>295850</v>
      </c>
    </row>
    <row r="20" spans="1:16" ht="39" customHeight="1" x14ac:dyDescent="0.25">
      <c r="A20" s="8" t="s">
        <v>45</v>
      </c>
      <c r="B20" s="133"/>
      <c r="C20" s="136"/>
      <c r="D20" s="61" t="s">
        <v>50</v>
      </c>
      <c r="E20" s="61" t="s">
        <v>52</v>
      </c>
      <c r="F20" s="61" t="s">
        <v>50</v>
      </c>
      <c r="G20" s="61" t="s">
        <v>52</v>
      </c>
      <c r="H20" s="133"/>
      <c r="I20" s="100" t="str">
        <f>IF(L20=P20,"верно","!!!!!!!!!!!!!")</f>
        <v>верно</v>
      </c>
      <c r="J20" s="116" t="s">
        <v>116</v>
      </c>
      <c r="K20" s="138"/>
      <c r="L20" s="95">
        <f>SUM(K19,D5,D6,L19,M19,N19)</f>
        <v>1513510</v>
      </c>
      <c r="N20" s="139" t="s">
        <v>117</v>
      </c>
      <c r="O20" s="138"/>
      <c r="P20" s="95">
        <f>SUM(O19,G5,G6,P19)</f>
        <v>1513510</v>
      </c>
    </row>
    <row r="21" spans="1:16" ht="39" customHeight="1" thickBot="1" x14ac:dyDescent="0.3">
      <c r="A21" s="9" t="s">
        <v>46</v>
      </c>
      <c r="B21" s="134"/>
      <c r="C21" s="137"/>
      <c r="D21" s="62"/>
      <c r="E21" s="62"/>
      <c r="F21" s="62"/>
      <c r="G21" s="62"/>
      <c r="H21" s="134"/>
      <c r="I21" s="97"/>
      <c r="J21" s="97"/>
      <c r="K21" s="96"/>
      <c r="L21" s="96"/>
      <c r="M21" s="96"/>
      <c r="N21" s="96"/>
      <c r="O21" s="96"/>
      <c r="P21" s="96"/>
    </row>
    <row r="22" spans="1:16" ht="39" customHeight="1" thickBot="1" x14ac:dyDescent="0.3">
      <c r="A22" s="92">
        <v>1</v>
      </c>
      <c r="B22" s="63" t="s">
        <v>54</v>
      </c>
      <c r="C22" s="64">
        <v>1</v>
      </c>
      <c r="D22" s="65" t="s">
        <v>89</v>
      </c>
      <c r="E22" s="64" t="s">
        <v>104</v>
      </c>
      <c r="F22" s="66" t="s">
        <v>92</v>
      </c>
      <c r="G22" s="64" t="s">
        <v>77</v>
      </c>
      <c r="H22" s="60">
        <v>41300</v>
      </c>
      <c r="I22" s="97"/>
      <c r="J22" s="97"/>
      <c r="K22" s="96"/>
      <c r="L22" s="96"/>
      <c r="M22" s="98">
        <f>M17+H22</f>
        <v>192170</v>
      </c>
      <c r="N22" s="98">
        <f>N17-H22</f>
        <v>70760</v>
      </c>
      <c r="O22" s="96"/>
      <c r="P22" s="96"/>
    </row>
    <row r="23" spans="1:16" ht="39" customHeight="1" thickBot="1" x14ac:dyDescent="0.3">
      <c r="A23" s="92">
        <v>2</v>
      </c>
      <c r="B23" s="56" t="s">
        <v>55</v>
      </c>
      <c r="C23" s="64">
        <v>1</v>
      </c>
      <c r="D23" s="65" t="s">
        <v>89</v>
      </c>
      <c r="E23" s="64" t="s">
        <v>104</v>
      </c>
      <c r="F23" s="66" t="s">
        <v>92</v>
      </c>
      <c r="G23" s="64" t="s">
        <v>77</v>
      </c>
      <c r="H23" s="60">
        <v>3640</v>
      </c>
      <c r="I23" s="97"/>
      <c r="J23" s="97"/>
      <c r="K23" s="96"/>
      <c r="L23" s="96"/>
      <c r="M23" s="99">
        <v>195810</v>
      </c>
      <c r="N23" s="99">
        <v>67120</v>
      </c>
      <c r="O23" s="96"/>
      <c r="P23" s="96"/>
    </row>
    <row r="24" spans="1:16" ht="39" customHeight="1" thickBot="1" x14ac:dyDescent="0.3">
      <c r="A24" s="92">
        <v>3</v>
      </c>
      <c r="B24" s="56" t="s">
        <v>56</v>
      </c>
      <c r="C24" s="64">
        <v>4</v>
      </c>
      <c r="D24" s="67" t="s">
        <v>90</v>
      </c>
      <c r="E24" s="64" t="s">
        <v>77</v>
      </c>
      <c r="F24" s="65" t="s">
        <v>89</v>
      </c>
      <c r="G24" s="64" t="s">
        <v>77</v>
      </c>
      <c r="H24" s="60">
        <v>17120</v>
      </c>
      <c r="I24" s="97"/>
      <c r="J24" s="97"/>
      <c r="K24" s="96"/>
      <c r="L24" s="96"/>
      <c r="M24" s="99">
        <v>178690</v>
      </c>
      <c r="N24" s="96"/>
      <c r="O24" s="96"/>
      <c r="P24" s="99">
        <v>337050</v>
      </c>
    </row>
    <row r="25" spans="1:16" ht="39" customHeight="1" thickBot="1" x14ac:dyDescent="0.3">
      <c r="A25" s="92">
        <v>4</v>
      </c>
      <c r="B25" s="56" t="s">
        <v>57</v>
      </c>
      <c r="C25" s="64">
        <v>1</v>
      </c>
      <c r="D25" s="65" t="s">
        <v>89</v>
      </c>
      <c r="E25" s="64" t="s">
        <v>104</v>
      </c>
      <c r="F25" s="65" t="s">
        <v>89</v>
      </c>
      <c r="G25" s="64" t="s">
        <v>77</v>
      </c>
      <c r="H25" s="60">
        <v>29960</v>
      </c>
      <c r="I25" s="97"/>
      <c r="J25" s="97"/>
      <c r="K25" s="96"/>
      <c r="L25" s="96"/>
      <c r="M25" s="99">
        <v>178690</v>
      </c>
      <c r="N25" s="96"/>
      <c r="O25" s="96"/>
      <c r="P25" s="96"/>
    </row>
    <row r="26" spans="1:16" ht="39" customHeight="1" thickBot="1" x14ac:dyDescent="0.3">
      <c r="A26" s="92">
        <v>5</v>
      </c>
      <c r="B26" s="56" t="s">
        <v>58</v>
      </c>
      <c r="C26" s="64">
        <v>4</v>
      </c>
      <c r="D26" s="65" t="s">
        <v>89</v>
      </c>
      <c r="E26" s="64" t="s">
        <v>77</v>
      </c>
      <c r="F26" s="67" t="s">
        <v>90</v>
      </c>
      <c r="G26" s="64" t="s">
        <v>77</v>
      </c>
      <c r="H26" s="60">
        <v>29960</v>
      </c>
      <c r="I26" s="97"/>
      <c r="J26" s="97"/>
      <c r="K26" s="96"/>
      <c r="L26" s="96"/>
      <c r="M26" s="33">
        <v>148730</v>
      </c>
      <c r="N26" s="96"/>
      <c r="O26" s="96"/>
      <c r="P26" s="33">
        <v>307090</v>
      </c>
    </row>
    <row r="27" spans="1:16" ht="39" customHeight="1" thickBot="1" x14ac:dyDescent="0.3">
      <c r="A27" s="92">
        <v>6</v>
      </c>
      <c r="B27" s="56" t="s">
        <v>59</v>
      </c>
      <c r="C27" s="64">
        <v>2</v>
      </c>
      <c r="D27" s="68" t="s">
        <v>99</v>
      </c>
      <c r="E27" s="64" t="s">
        <v>77</v>
      </c>
      <c r="F27" s="68" t="s">
        <v>99</v>
      </c>
      <c r="G27" s="64" t="s">
        <v>104</v>
      </c>
      <c r="H27" s="60">
        <v>21400</v>
      </c>
      <c r="I27" s="97"/>
      <c r="J27" s="97"/>
      <c r="K27" s="96"/>
      <c r="L27" s="96"/>
      <c r="M27" s="96"/>
      <c r="N27" s="96"/>
      <c r="O27" s="96"/>
      <c r="P27" s="96"/>
    </row>
    <row r="28" spans="1:16" ht="39" customHeight="1" thickBot="1" x14ac:dyDescent="0.3">
      <c r="A28" s="92">
        <v>7</v>
      </c>
      <c r="B28" s="56" t="s">
        <v>60</v>
      </c>
      <c r="C28" s="64">
        <v>1</v>
      </c>
      <c r="D28" s="69" t="s">
        <v>91</v>
      </c>
      <c r="E28" s="64" t="s">
        <v>77</v>
      </c>
      <c r="F28" s="69" t="s">
        <v>91</v>
      </c>
      <c r="G28" s="64" t="s">
        <v>104</v>
      </c>
      <c r="H28" s="60">
        <v>68480</v>
      </c>
      <c r="I28" s="97"/>
      <c r="J28" s="97"/>
      <c r="K28" s="96"/>
      <c r="L28" s="96"/>
      <c r="M28" s="96"/>
      <c r="N28" s="96"/>
      <c r="O28" s="96"/>
      <c r="P28" s="96"/>
    </row>
    <row r="29" spans="1:16" ht="39" customHeight="1" thickBot="1" x14ac:dyDescent="0.3">
      <c r="A29" s="92">
        <v>8</v>
      </c>
      <c r="B29" s="54" t="s">
        <v>61</v>
      </c>
      <c r="C29" s="87">
        <v>4</v>
      </c>
      <c r="D29" s="88" t="s">
        <v>89</v>
      </c>
      <c r="E29" s="87" t="s">
        <v>77</v>
      </c>
      <c r="F29" s="89" t="s">
        <v>90</v>
      </c>
      <c r="G29" s="87" t="s">
        <v>77</v>
      </c>
      <c r="H29" s="59">
        <v>38520</v>
      </c>
      <c r="I29" s="97"/>
      <c r="J29" s="97"/>
      <c r="K29" s="96"/>
      <c r="L29" s="96"/>
      <c r="M29" s="33">
        <v>110210</v>
      </c>
      <c r="N29" s="96"/>
      <c r="O29" s="96"/>
      <c r="P29" s="33">
        <v>268570</v>
      </c>
    </row>
    <row r="30" spans="1:16" ht="39" customHeight="1" thickBot="1" x14ac:dyDescent="0.3">
      <c r="A30" s="92">
        <v>9</v>
      </c>
      <c r="B30" s="56" t="s">
        <v>62</v>
      </c>
      <c r="C30" s="64">
        <v>4</v>
      </c>
      <c r="D30" s="65" t="s">
        <v>89</v>
      </c>
      <c r="E30" s="64" t="s">
        <v>77</v>
      </c>
      <c r="F30" s="67" t="s">
        <v>90</v>
      </c>
      <c r="G30" s="64" t="s">
        <v>77</v>
      </c>
      <c r="H30" s="60">
        <v>14450</v>
      </c>
      <c r="I30" s="97"/>
      <c r="J30" s="97"/>
      <c r="K30" s="96"/>
      <c r="L30" s="96"/>
      <c r="M30" s="33">
        <v>95760</v>
      </c>
      <c r="N30" s="96"/>
      <c r="O30" s="96"/>
      <c r="P30" s="33">
        <v>254120</v>
      </c>
    </row>
    <row r="31" spans="1:16" ht="39" customHeight="1" thickBot="1" x14ac:dyDescent="0.3">
      <c r="A31" s="92">
        <v>10</v>
      </c>
      <c r="B31" s="90" t="s">
        <v>63</v>
      </c>
      <c r="C31" s="64">
        <v>2</v>
      </c>
      <c r="D31" s="67" t="s">
        <v>90</v>
      </c>
      <c r="E31" s="64" t="s">
        <v>104</v>
      </c>
      <c r="F31" s="67" t="s">
        <v>90</v>
      </c>
      <c r="G31" s="64" t="s">
        <v>77</v>
      </c>
      <c r="H31" s="60">
        <v>6160</v>
      </c>
      <c r="I31" s="97"/>
      <c r="J31" s="97"/>
      <c r="K31" s="96"/>
      <c r="L31" s="96"/>
      <c r="M31" s="96"/>
      <c r="N31" s="96"/>
      <c r="O31" s="96"/>
      <c r="P31" s="96"/>
    </row>
    <row r="32" spans="1:16" ht="39" customHeight="1" thickBot="1" x14ac:dyDescent="0.3">
      <c r="A32" s="92">
        <v>11</v>
      </c>
      <c r="B32" s="56" t="s">
        <v>64</v>
      </c>
      <c r="C32" s="64">
        <v>2</v>
      </c>
      <c r="D32" s="67" t="s">
        <v>90</v>
      </c>
      <c r="E32" s="64" t="s">
        <v>104</v>
      </c>
      <c r="F32" s="67" t="s">
        <v>90</v>
      </c>
      <c r="G32" s="64" t="s">
        <v>77</v>
      </c>
      <c r="H32" s="60">
        <v>830</v>
      </c>
      <c r="I32" s="97"/>
      <c r="J32" s="97"/>
      <c r="K32" s="96"/>
      <c r="L32" s="96"/>
      <c r="M32" s="96"/>
      <c r="N32" s="96"/>
      <c r="O32" s="96"/>
      <c r="P32" s="96"/>
    </row>
    <row r="33" spans="1:16" ht="39" customHeight="1" thickBot="1" x14ac:dyDescent="0.3">
      <c r="A33" s="92">
        <v>12</v>
      </c>
      <c r="B33" s="56" t="s">
        <v>65</v>
      </c>
      <c r="C33" s="64">
        <v>3</v>
      </c>
      <c r="D33" s="69" t="s">
        <v>91</v>
      </c>
      <c r="E33" s="64" t="s">
        <v>104</v>
      </c>
      <c r="F33" s="67" t="s">
        <v>90</v>
      </c>
      <c r="G33" s="64" t="s">
        <v>104</v>
      </c>
      <c r="H33" s="60">
        <v>14980</v>
      </c>
      <c r="I33" s="97"/>
      <c r="J33" s="97"/>
      <c r="K33" s="96"/>
      <c r="L33" s="33">
        <v>801720</v>
      </c>
      <c r="M33" s="96"/>
      <c r="N33" s="96"/>
      <c r="O33" s="96"/>
      <c r="P33" s="33">
        <v>269100</v>
      </c>
    </row>
    <row r="34" spans="1:16" ht="39" customHeight="1" thickBot="1" x14ac:dyDescent="0.3">
      <c r="A34" s="92">
        <v>13</v>
      </c>
      <c r="B34" s="56" t="s">
        <v>66</v>
      </c>
      <c r="C34" s="64"/>
      <c r="D34" s="65" t="s">
        <v>89</v>
      </c>
      <c r="E34" s="64" t="s">
        <v>77</v>
      </c>
      <c r="F34" s="91" t="s">
        <v>93</v>
      </c>
      <c r="G34" s="101" t="s">
        <v>104</v>
      </c>
      <c r="H34" s="60">
        <v>13370</v>
      </c>
      <c r="I34" s="97"/>
      <c r="J34" s="97"/>
      <c r="K34" s="33">
        <v>405740</v>
      </c>
      <c r="L34" s="96"/>
      <c r="M34" s="33">
        <v>82390</v>
      </c>
      <c r="N34" s="96"/>
      <c r="O34" s="96"/>
      <c r="P34" s="96"/>
    </row>
    <row r="35" spans="1:16" ht="39" customHeight="1" thickBot="1" x14ac:dyDescent="0.3">
      <c r="A35" s="92">
        <v>14</v>
      </c>
      <c r="B35" s="56" t="s">
        <v>115</v>
      </c>
      <c r="C35" s="64">
        <v>3</v>
      </c>
      <c r="D35" s="65" t="s">
        <v>89</v>
      </c>
      <c r="E35" s="64" t="s">
        <v>104</v>
      </c>
      <c r="F35" s="67" t="s">
        <v>90</v>
      </c>
      <c r="G35" s="64" t="s">
        <v>104</v>
      </c>
      <c r="H35" s="60">
        <v>26750</v>
      </c>
      <c r="I35" s="97"/>
      <c r="J35" s="97"/>
      <c r="K35" s="96"/>
      <c r="L35" s="96"/>
      <c r="M35" s="33">
        <v>109140</v>
      </c>
      <c r="N35" s="96"/>
      <c r="O35" s="96"/>
      <c r="P35" s="33">
        <v>295850</v>
      </c>
    </row>
    <row r="36" spans="1:16" ht="39" customHeight="1" thickBot="1" x14ac:dyDescent="0.3">
      <c r="A36" s="92">
        <v>15</v>
      </c>
      <c r="B36" s="56" t="s">
        <v>67</v>
      </c>
      <c r="C36" s="64">
        <v>1</v>
      </c>
      <c r="D36" s="69" t="s">
        <v>91</v>
      </c>
      <c r="E36" s="64" t="s">
        <v>104</v>
      </c>
      <c r="F36" s="69" t="s">
        <v>91</v>
      </c>
      <c r="G36" s="64" t="s">
        <v>77</v>
      </c>
      <c r="H36" s="60">
        <v>64200</v>
      </c>
      <c r="I36" s="97"/>
      <c r="J36" s="97"/>
      <c r="K36" s="96"/>
      <c r="L36" s="96"/>
      <c r="M36" s="96"/>
      <c r="N36" s="96"/>
      <c r="O36" s="96"/>
      <c r="P36" s="96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B1:D1"/>
    <mergeCell ref="E1:G1"/>
    <mergeCell ref="A7:C7"/>
    <mergeCell ref="A11:C11"/>
    <mergeCell ref="A13:C13"/>
    <mergeCell ref="E13:G13"/>
    <mergeCell ref="B19:B21"/>
    <mergeCell ref="C19:C21"/>
    <mergeCell ref="H19:H21"/>
    <mergeCell ref="J20:K20"/>
    <mergeCell ref="N20:O20"/>
    <mergeCell ref="J16:K16"/>
    <mergeCell ref="N16:O16"/>
    <mergeCell ref="A17:C18"/>
    <mergeCell ref="D17:G18"/>
    <mergeCell ref="H17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7"/>
  <sheetViews>
    <sheetView tabSelected="1" topLeftCell="A257" zoomScale="160" zoomScaleNormal="160" workbookViewId="0">
      <selection activeCell="F270" sqref="F270"/>
    </sheetView>
  </sheetViews>
  <sheetFormatPr defaultRowHeight="15" x14ac:dyDescent="0.25"/>
  <sheetData>
    <row r="2" spans="2:14" x14ac:dyDescent="0.25">
      <c r="B2" s="152" t="s">
        <v>119</v>
      </c>
      <c r="C2" s="152"/>
      <c r="D2" s="152"/>
      <c r="E2" s="152"/>
    </row>
    <row r="3" spans="2:14" x14ac:dyDescent="0.25">
      <c r="B3" s="58"/>
      <c r="C3" s="58"/>
      <c r="D3" s="58"/>
      <c r="E3" s="58"/>
    </row>
    <row r="4" spans="2:14" ht="15.75" thickBot="1" x14ac:dyDescent="0.3">
      <c r="B4" s="161" t="s">
        <v>121</v>
      </c>
      <c r="C4" s="162">
        <v>101</v>
      </c>
      <c r="D4" s="162"/>
      <c r="E4" s="161" t="s">
        <v>122</v>
      </c>
      <c r="F4" t="s">
        <v>126</v>
      </c>
    </row>
    <row r="5" spans="2:14" ht="15.75" thickTop="1" x14ac:dyDescent="0.25">
      <c r="B5" s="160"/>
      <c r="C5" s="158"/>
      <c r="D5" s="159"/>
      <c r="E5" s="157"/>
    </row>
    <row r="6" spans="2:14" x14ac:dyDescent="0.25">
      <c r="B6" s="153" t="s">
        <v>118</v>
      </c>
      <c r="C6" s="174">
        <v>28890</v>
      </c>
      <c r="D6" s="154"/>
      <c r="E6" s="33"/>
    </row>
    <row r="7" spans="2:14" x14ac:dyDescent="0.25">
      <c r="B7" s="33"/>
      <c r="C7" s="156"/>
      <c r="D7" s="154"/>
      <c r="E7" s="33"/>
    </row>
    <row r="8" spans="2:14" x14ac:dyDescent="0.25">
      <c r="B8" s="33"/>
      <c r="C8" s="156"/>
      <c r="D8" s="154"/>
      <c r="E8" s="33"/>
    </row>
    <row r="9" spans="2:14" x14ac:dyDescent="0.25">
      <c r="B9" s="33"/>
      <c r="C9" s="156"/>
      <c r="D9" s="154"/>
      <c r="E9" s="33"/>
    </row>
    <row r="10" spans="2:14" x14ac:dyDescent="0.25">
      <c r="B10" s="33"/>
      <c r="C10" s="156"/>
      <c r="D10" s="154"/>
      <c r="E10" s="33"/>
    </row>
    <row r="11" spans="2:14" x14ac:dyDescent="0.25">
      <c r="B11" s="33"/>
      <c r="C11" s="156"/>
      <c r="D11" s="154"/>
      <c r="E11" s="33"/>
    </row>
    <row r="12" spans="2:14" x14ac:dyDescent="0.25">
      <c r="B12" s="58"/>
      <c r="C12" s="58"/>
      <c r="D12" s="58"/>
      <c r="E12" s="58"/>
    </row>
    <row r="13" spans="2:14" x14ac:dyDescent="0.25">
      <c r="B13" s="58"/>
      <c r="C13" s="58"/>
      <c r="D13" s="58"/>
      <c r="E13" s="58"/>
    </row>
    <row r="15" spans="2:14" ht="15.75" thickBot="1" x14ac:dyDescent="0.3">
      <c r="B15" s="161" t="s">
        <v>121</v>
      </c>
      <c r="C15" s="162">
        <v>103</v>
      </c>
      <c r="D15" s="162"/>
      <c r="E15" s="161" t="s">
        <v>122</v>
      </c>
      <c r="F15" t="s">
        <v>124</v>
      </c>
      <c r="J15" s="161" t="s">
        <v>121</v>
      </c>
      <c r="K15" s="162">
        <v>103</v>
      </c>
      <c r="L15" s="162"/>
      <c r="M15" s="161" t="s">
        <v>122</v>
      </c>
      <c r="N15" t="s">
        <v>123</v>
      </c>
    </row>
    <row r="16" spans="2:14" ht="15.75" thickTop="1" x14ac:dyDescent="0.25">
      <c r="B16" s="160"/>
      <c r="C16" s="158"/>
      <c r="D16" s="166"/>
      <c r="E16" s="167"/>
      <c r="J16" s="160"/>
      <c r="K16" s="158"/>
      <c r="L16" s="166"/>
      <c r="M16" s="167"/>
    </row>
    <row r="17" spans="2:13" x14ac:dyDescent="0.25">
      <c r="B17" s="153" t="s">
        <v>118</v>
      </c>
      <c r="C17" s="174">
        <v>199020</v>
      </c>
      <c r="D17" s="154"/>
      <c r="E17" s="33"/>
      <c r="J17" s="153" t="s">
        <v>118</v>
      </c>
      <c r="K17" s="174">
        <v>42800</v>
      </c>
      <c r="L17" s="154"/>
      <c r="M17" s="33"/>
    </row>
    <row r="18" spans="2:13" x14ac:dyDescent="0.25">
      <c r="B18" s="33"/>
      <c r="C18" s="156"/>
      <c r="D18" s="154"/>
      <c r="E18" s="33"/>
      <c r="J18" s="33"/>
      <c r="K18" s="156"/>
      <c r="L18" s="154"/>
      <c r="M18" s="33"/>
    </row>
    <row r="19" spans="2:13" x14ac:dyDescent="0.25">
      <c r="B19" s="33"/>
      <c r="C19" s="156"/>
      <c r="D19" s="154"/>
      <c r="E19" s="33"/>
      <c r="J19" s="33"/>
      <c r="K19" s="156"/>
      <c r="L19" s="154"/>
      <c r="M19" s="33"/>
    </row>
    <row r="20" spans="2:13" x14ac:dyDescent="0.25">
      <c r="B20" s="33"/>
      <c r="C20" s="156"/>
      <c r="D20" s="154"/>
      <c r="E20" s="33"/>
      <c r="J20" s="33"/>
      <c r="K20" s="156"/>
      <c r="L20" s="154"/>
      <c r="M20" s="33"/>
    </row>
    <row r="21" spans="2:13" x14ac:dyDescent="0.25">
      <c r="B21" s="33"/>
      <c r="C21" s="156"/>
      <c r="D21" s="154"/>
      <c r="E21" s="33"/>
      <c r="J21" s="33"/>
      <c r="K21" s="156"/>
      <c r="L21" s="154"/>
      <c r="M21" s="33"/>
    </row>
    <row r="22" spans="2:13" x14ac:dyDescent="0.25">
      <c r="B22" s="33"/>
      <c r="C22" s="156"/>
      <c r="D22" s="154"/>
      <c r="E22" s="33"/>
      <c r="J22" s="33"/>
      <c r="K22" s="156"/>
      <c r="L22" s="154"/>
      <c r="M22" s="33"/>
    </row>
    <row r="26" spans="2:13" ht="15.75" thickBot="1" x14ac:dyDescent="0.3">
      <c r="B26" s="161" t="s">
        <v>121</v>
      </c>
      <c r="C26" s="162">
        <v>104</v>
      </c>
      <c r="D26" s="162"/>
      <c r="E26" s="161" t="s">
        <v>122</v>
      </c>
      <c r="F26" t="s">
        <v>125</v>
      </c>
    </row>
    <row r="27" spans="2:13" ht="15.75" thickTop="1" x14ac:dyDescent="0.25">
      <c r="B27" s="160"/>
      <c r="C27" s="158"/>
      <c r="D27" s="166"/>
      <c r="E27" s="167"/>
    </row>
    <row r="28" spans="2:13" x14ac:dyDescent="0.25">
      <c r="B28" s="153" t="s">
        <v>118</v>
      </c>
      <c r="C28" s="174">
        <v>69550</v>
      </c>
      <c r="D28" s="154"/>
      <c r="E28" s="33"/>
    </row>
    <row r="29" spans="2:13" x14ac:dyDescent="0.25">
      <c r="B29" s="33"/>
      <c r="C29" s="156"/>
      <c r="D29" s="154"/>
      <c r="E29" s="33"/>
    </row>
    <row r="30" spans="2:13" x14ac:dyDescent="0.25">
      <c r="B30" s="33"/>
      <c r="C30" s="156"/>
      <c r="D30" s="154"/>
      <c r="E30" s="33"/>
    </row>
    <row r="31" spans="2:13" x14ac:dyDescent="0.25">
      <c r="B31" s="33"/>
      <c r="C31" s="156"/>
      <c r="D31" s="154"/>
      <c r="E31" s="33"/>
    </row>
    <row r="32" spans="2:13" x14ac:dyDescent="0.25">
      <c r="B32" s="33"/>
      <c r="C32" s="156"/>
      <c r="D32" s="154"/>
      <c r="E32" s="33"/>
    </row>
    <row r="33" spans="2:14" x14ac:dyDescent="0.25">
      <c r="B33" s="33"/>
      <c r="C33" s="156"/>
      <c r="D33" s="154"/>
      <c r="E33" s="33"/>
    </row>
    <row r="37" spans="2:14" ht="15.75" thickBot="1" x14ac:dyDescent="0.3">
      <c r="B37" s="161" t="s">
        <v>121</v>
      </c>
      <c r="C37" s="162">
        <v>105</v>
      </c>
      <c r="D37" s="162"/>
      <c r="E37" s="161" t="s">
        <v>122</v>
      </c>
      <c r="F37" t="s">
        <v>130</v>
      </c>
    </row>
    <row r="38" spans="2:14" ht="15.75" thickTop="1" x14ac:dyDescent="0.25">
      <c r="B38" s="160"/>
      <c r="C38" s="158"/>
      <c r="D38" s="166"/>
      <c r="E38" s="167"/>
    </row>
    <row r="39" spans="2:14" x14ac:dyDescent="0.25">
      <c r="B39" s="153" t="s">
        <v>118</v>
      </c>
      <c r="C39" s="174">
        <v>57780</v>
      </c>
      <c r="D39" s="154"/>
      <c r="E39" s="33"/>
    </row>
    <row r="40" spans="2:14" x14ac:dyDescent="0.25">
      <c r="B40" s="33"/>
      <c r="C40" s="156"/>
      <c r="D40" s="154"/>
      <c r="E40" s="33"/>
    </row>
    <row r="41" spans="2:14" x14ac:dyDescent="0.25">
      <c r="B41" s="33"/>
      <c r="C41" s="156"/>
      <c r="D41" s="154"/>
      <c r="E41" s="33"/>
    </row>
    <row r="42" spans="2:14" x14ac:dyDescent="0.25">
      <c r="B42" s="33"/>
      <c r="C42" s="156"/>
      <c r="D42" s="154"/>
      <c r="E42" s="33"/>
    </row>
    <row r="43" spans="2:14" x14ac:dyDescent="0.25">
      <c r="B43" s="33"/>
      <c r="C43" s="156"/>
      <c r="D43" s="154"/>
      <c r="E43" s="33"/>
    </row>
    <row r="44" spans="2:14" x14ac:dyDescent="0.25">
      <c r="B44" s="33"/>
      <c r="C44" s="156"/>
      <c r="D44" s="154"/>
      <c r="E44" s="33"/>
    </row>
    <row r="48" spans="2:14" ht="15.75" thickBot="1" x14ac:dyDescent="0.3">
      <c r="B48" s="161" t="s">
        <v>121</v>
      </c>
      <c r="C48" s="162">
        <v>106</v>
      </c>
      <c r="D48" s="162"/>
      <c r="E48" s="161" t="s">
        <v>122</v>
      </c>
      <c r="F48" t="s">
        <v>128</v>
      </c>
      <c r="J48" s="161" t="s">
        <v>121</v>
      </c>
      <c r="K48" s="162">
        <v>106</v>
      </c>
      <c r="L48" s="162"/>
      <c r="M48" s="161" t="s">
        <v>122</v>
      </c>
      <c r="N48" t="s">
        <v>129</v>
      </c>
    </row>
    <row r="49" spans="2:13" ht="15.75" thickTop="1" x14ac:dyDescent="0.25">
      <c r="B49" s="160"/>
      <c r="C49" s="158"/>
      <c r="D49" s="166"/>
      <c r="E49" s="167"/>
      <c r="J49" s="160"/>
      <c r="K49" s="158"/>
      <c r="L49" s="166"/>
      <c r="M49" s="167"/>
    </row>
    <row r="50" spans="2:13" x14ac:dyDescent="0.25">
      <c r="B50" s="153" t="s">
        <v>118</v>
      </c>
      <c r="C50" s="174">
        <v>16050</v>
      </c>
      <c r="D50" s="154"/>
      <c r="E50" s="33"/>
      <c r="J50" s="153" t="s">
        <v>118</v>
      </c>
      <c r="K50" s="174">
        <v>36060</v>
      </c>
      <c r="L50" s="154"/>
      <c r="M50" s="33"/>
    </row>
    <row r="51" spans="2:13" x14ac:dyDescent="0.25">
      <c r="B51" s="33"/>
      <c r="C51" s="156"/>
      <c r="D51" s="154"/>
      <c r="E51" s="33"/>
      <c r="J51" s="33"/>
      <c r="K51" s="156"/>
      <c r="L51" s="154"/>
      <c r="M51" s="33"/>
    </row>
    <row r="52" spans="2:13" x14ac:dyDescent="0.25">
      <c r="B52" s="33"/>
      <c r="C52" s="156"/>
      <c r="D52" s="154"/>
      <c r="E52" s="33"/>
      <c r="J52" s="33"/>
      <c r="K52" s="156"/>
      <c r="L52" s="154"/>
      <c r="M52" s="33"/>
    </row>
    <row r="53" spans="2:13" x14ac:dyDescent="0.25">
      <c r="B53" s="33"/>
      <c r="C53" s="156"/>
      <c r="D53" s="154"/>
      <c r="E53" s="33"/>
      <c r="J53" s="33"/>
      <c r="K53" s="156"/>
      <c r="L53" s="154"/>
      <c r="M53" s="33"/>
    </row>
    <row r="54" spans="2:13" x14ac:dyDescent="0.25">
      <c r="B54" s="33"/>
      <c r="C54" s="156"/>
      <c r="D54" s="154"/>
      <c r="E54" s="33"/>
      <c r="J54" s="33"/>
      <c r="K54" s="156"/>
      <c r="L54" s="154"/>
      <c r="M54" s="33"/>
    </row>
    <row r="55" spans="2:13" x14ac:dyDescent="0.25">
      <c r="B55" s="33"/>
      <c r="C55" s="156"/>
      <c r="D55" s="154"/>
      <c r="E55" s="33"/>
      <c r="J55" s="33"/>
      <c r="K55" s="156"/>
      <c r="L55" s="154"/>
      <c r="M55" s="33"/>
    </row>
    <row r="56" spans="2:13" x14ac:dyDescent="0.25">
      <c r="B56" s="155"/>
      <c r="C56" s="155"/>
      <c r="D56" s="155"/>
      <c r="E56" s="155"/>
      <c r="J56" s="155"/>
      <c r="K56" s="155"/>
      <c r="L56" s="155"/>
      <c r="M56" s="155"/>
    </row>
    <row r="57" spans="2:13" x14ac:dyDescent="0.25">
      <c r="B57" s="155"/>
      <c r="C57" s="155"/>
      <c r="D57" s="155"/>
      <c r="E57" s="155"/>
      <c r="J57" s="155"/>
      <c r="K57" s="155"/>
      <c r="L57" s="155"/>
      <c r="M57" s="155"/>
    </row>
    <row r="58" spans="2:13" x14ac:dyDescent="0.25">
      <c r="B58" s="155"/>
      <c r="C58" s="155"/>
      <c r="D58" s="155"/>
      <c r="E58" s="155"/>
      <c r="J58" s="155"/>
      <c r="K58" s="155"/>
      <c r="L58" s="155"/>
      <c r="M58" s="155"/>
    </row>
    <row r="59" spans="2:13" ht="15.75" thickBot="1" x14ac:dyDescent="0.3">
      <c r="B59" s="161" t="s">
        <v>121</v>
      </c>
      <c r="C59" s="162">
        <v>109</v>
      </c>
      <c r="D59" s="162"/>
      <c r="E59" s="161" t="s">
        <v>122</v>
      </c>
      <c r="F59" t="s">
        <v>149</v>
      </c>
    </row>
    <row r="60" spans="2:13" ht="15.75" thickTop="1" x14ac:dyDescent="0.25">
      <c r="B60" s="160"/>
      <c r="C60" s="158"/>
      <c r="D60" s="166"/>
      <c r="E60" s="167"/>
    </row>
    <row r="61" spans="2:13" x14ac:dyDescent="0.25">
      <c r="B61" s="153" t="s">
        <v>118</v>
      </c>
      <c r="C61" s="174">
        <v>102720</v>
      </c>
      <c r="D61" s="154"/>
      <c r="E61" s="33"/>
    </row>
    <row r="62" spans="2:13" x14ac:dyDescent="0.25">
      <c r="B62" s="33"/>
      <c r="C62" s="156"/>
      <c r="D62" s="154"/>
      <c r="E62" s="33"/>
    </row>
    <row r="63" spans="2:13" x14ac:dyDescent="0.25">
      <c r="B63" s="33"/>
      <c r="C63" s="156"/>
      <c r="D63" s="154"/>
      <c r="E63" s="33"/>
    </row>
    <row r="64" spans="2:13" x14ac:dyDescent="0.25">
      <c r="B64" s="33"/>
      <c r="C64" s="156"/>
      <c r="D64" s="154"/>
      <c r="E64" s="33"/>
    </row>
    <row r="65" spans="2:13" x14ac:dyDescent="0.25">
      <c r="B65" s="33"/>
      <c r="C65" s="156"/>
      <c r="D65" s="154"/>
      <c r="E65" s="33"/>
    </row>
    <row r="66" spans="2:13" x14ac:dyDescent="0.25">
      <c r="B66" s="33"/>
      <c r="C66" s="156"/>
      <c r="D66" s="154"/>
      <c r="E66" s="33"/>
    </row>
    <row r="70" spans="2:13" ht="15.75" thickBot="1" x14ac:dyDescent="0.3">
      <c r="B70" s="161" t="s">
        <v>121</v>
      </c>
      <c r="C70" s="162">
        <v>112</v>
      </c>
      <c r="D70" s="162"/>
      <c r="E70" s="161" t="s">
        <v>122</v>
      </c>
      <c r="F70" t="s">
        <v>131</v>
      </c>
      <c r="J70" s="155"/>
      <c r="K70" s="155"/>
      <c r="L70" s="155"/>
      <c r="M70" s="155"/>
    </row>
    <row r="71" spans="2:13" ht="15.75" thickTop="1" x14ac:dyDescent="0.25">
      <c r="B71" s="160"/>
      <c r="C71" s="158"/>
      <c r="D71" s="166"/>
      <c r="E71" s="167"/>
      <c r="J71" s="155"/>
      <c r="K71" s="155"/>
      <c r="L71" s="155"/>
      <c r="M71" s="155"/>
    </row>
    <row r="72" spans="2:13" x14ac:dyDescent="0.25">
      <c r="B72" s="153" t="s">
        <v>118</v>
      </c>
      <c r="C72" s="174">
        <v>15300</v>
      </c>
      <c r="D72" s="154"/>
      <c r="E72" s="33"/>
      <c r="J72" s="155"/>
      <c r="K72" s="155"/>
      <c r="L72" s="155"/>
      <c r="M72" s="155"/>
    </row>
    <row r="73" spans="2:13" x14ac:dyDescent="0.25">
      <c r="B73" s="33"/>
      <c r="C73" s="156"/>
      <c r="D73" s="154"/>
      <c r="E73" s="33"/>
      <c r="J73" s="155"/>
      <c r="K73" s="155"/>
      <c r="L73" s="155"/>
      <c r="M73" s="155"/>
    </row>
    <row r="74" spans="2:13" x14ac:dyDescent="0.25">
      <c r="B74" s="33"/>
      <c r="C74" s="156"/>
      <c r="D74" s="154"/>
      <c r="E74" s="33"/>
      <c r="J74" s="155"/>
      <c r="K74" s="155"/>
      <c r="L74" s="155"/>
      <c r="M74" s="155"/>
    </row>
    <row r="75" spans="2:13" x14ac:dyDescent="0.25">
      <c r="B75" s="33"/>
      <c r="C75" s="156"/>
      <c r="D75" s="154"/>
      <c r="E75" s="33"/>
      <c r="J75" s="155"/>
      <c r="K75" s="155"/>
      <c r="L75" s="155"/>
      <c r="M75" s="155"/>
    </row>
    <row r="76" spans="2:13" x14ac:dyDescent="0.25">
      <c r="B76" s="33"/>
      <c r="C76" s="156"/>
      <c r="D76" s="154"/>
      <c r="E76" s="33"/>
    </row>
    <row r="77" spans="2:13" x14ac:dyDescent="0.25">
      <c r="B77" s="33"/>
      <c r="C77" s="156"/>
      <c r="D77" s="154"/>
      <c r="E77" s="33"/>
    </row>
    <row r="78" spans="2:13" x14ac:dyDescent="0.25">
      <c r="B78" s="155"/>
      <c r="C78" s="155"/>
      <c r="D78" s="155"/>
      <c r="E78" s="155"/>
    </row>
    <row r="79" spans="2:13" x14ac:dyDescent="0.25">
      <c r="B79" s="155"/>
      <c r="C79" s="155"/>
      <c r="D79" s="155"/>
      <c r="E79" s="155"/>
    </row>
    <row r="80" spans="2:13" x14ac:dyDescent="0.25">
      <c r="B80" s="155"/>
      <c r="C80" s="155"/>
      <c r="D80" s="155"/>
      <c r="E80" s="155"/>
    </row>
    <row r="81" spans="2:6" ht="15.75" thickBot="1" x14ac:dyDescent="0.3">
      <c r="B81" s="161" t="s">
        <v>121</v>
      </c>
      <c r="C81" s="162">
        <v>120</v>
      </c>
      <c r="D81" s="162"/>
      <c r="E81" s="161" t="s">
        <v>122</v>
      </c>
      <c r="F81" t="s">
        <v>134</v>
      </c>
    </row>
    <row r="82" spans="2:6" ht="15.75" thickTop="1" x14ac:dyDescent="0.25">
      <c r="B82" s="160"/>
      <c r="C82" s="158"/>
      <c r="D82" s="166"/>
      <c r="E82" s="167"/>
    </row>
    <row r="83" spans="2:6" x14ac:dyDescent="0.25">
      <c r="B83" s="153" t="s">
        <v>118</v>
      </c>
      <c r="C83" s="174">
        <v>19260</v>
      </c>
      <c r="D83" s="154"/>
      <c r="E83" s="33"/>
    </row>
    <row r="84" spans="2:6" x14ac:dyDescent="0.25">
      <c r="B84" s="33"/>
      <c r="C84" s="156"/>
      <c r="D84" s="154"/>
      <c r="E84" s="33"/>
    </row>
    <row r="85" spans="2:6" x14ac:dyDescent="0.25">
      <c r="B85" s="33"/>
      <c r="C85" s="156"/>
      <c r="D85" s="154"/>
      <c r="E85" s="33"/>
    </row>
    <row r="86" spans="2:6" x14ac:dyDescent="0.25">
      <c r="B86" s="33"/>
      <c r="C86" s="156"/>
      <c r="D86" s="154"/>
      <c r="E86" s="33"/>
    </row>
    <row r="87" spans="2:6" x14ac:dyDescent="0.25">
      <c r="B87" s="33"/>
      <c r="C87" s="156"/>
      <c r="D87" s="154"/>
      <c r="E87" s="33"/>
    </row>
    <row r="88" spans="2:6" x14ac:dyDescent="0.25">
      <c r="B88" s="33"/>
      <c r="C88" s="156"/>
      <c r="D88" s="154"/>
      <c r="E88" s="33"/>
    </row>
    <row r="89" spans="2:6" x14ac:dyDescent="0.25">
      <c r="B89" s="155"/>
      <c r="C89" s="155"/>
      <c r="D89" s="155"/>
      <c r="E89" s="155"/>
    </row>
    <row r="90" spans="2:6" x14ac:dyDescent="0.25">
      <c r="B90" s="155"/>
      <c r="C90" s="155"/>
      <c r="D90" s="155"/>
      <c r="E90" s="155"/>
    </row>
    <row r="91" spans="2:6" x14ac:dyDescent="0.25">
      <c r="B91" s="155"/>
      <c r="C91" s="155"/>
      <c r="D91" s="155"/>
      <c r="E91" s="155"/>
    </row>
    <row r="92" spans="2:6" ht="15.75" thickBot="1" x14ac:dyDescent="0.3">
      <c r="B92" s="161" t="s">
        <v>121</v>
      </c>
      <c r="C92" s="162">
        <v>130</v>
      </c>
      <c r="D92" s="162"/>
      <c r="E92" s="161" t="s">
        <v>122</v>
      </c>
      <c r="F92" t="s">
        <v>135</v>
      </c>
    </row>
    <row r="93" spans="2:6" ht="15.75" thickTop="1" x14ac:dyDescent="0.25">
      <c r="B93" s="160"/>
      <c r="C93" s="158"/>
      <c r="D93" s="166"/>
      <c r="E93" s="167"/>
    </row>
    <row r="94" spans="2:6" x14ac:dyDescent="0.25">
      <c r="B94" s="153" t="s">
        <v>118</v>
      </c>
      <c r="C94" s="174">
        <v>-3210</v>
      </c>
      <c r="D94" s="154"/>
      <c r="E94" s="33"/>
    </row>
    <row r="95" spans="2:6" x14ac:dyDescent="0.25">
      <c r="B95" s="33"/>
      <c r="C95" s="156"/>
      <c r="D95" s="154"/>
      <c r="E95" s="33"/>
    </row>
    <row r="96" spans="2:6" x14ac:dyDescent="0.25">
      <c r="B96" s="33"/>
      <c r="C96" s="156"/>
      <c r="D96" s="154"/>
      <c r="E96" s="33"/>
    </row>
    <row r="97" spans="2:6" x14ac:dyDescent="0.25">
      <c r="B97" s="33"/>
      <c r="C97" s="156"/>
      <c r="D97" s="154"/>
      <c r="E97" s="33"/>
    </row>
    <row r="98" spans="2:6" x14ac:dyDescent="0.25">
      <c r="B98" s="33"/>
      <c r="C98" s="156"/>
      <c r="D98" s="154"/>
      <c r="E98" s="33"/>
    </row>
    <row r="99" spans="2:6" x14ac:dyDescent="0.25">
      <c r="B99" s="33"/>
      <c r="C99" s="156"/>
      <c r="D99" s="154"/>
      <c r="E99" s="33"/>
    </row>
    <row r="100" spans="2:6" x14ac:dyDescent="0.25">
      <c r="B100" s="155"/>
      <c r="C100" s="155"/>
      <c r="D100" s="155"/>
      <c r="E100" s="155"/>
    </row>
    <row r="101" spans="2:6" x14ac:dyDescent="0.25">
      <c r="B101" s="155"/>
      <c r="C101" s="155"/>
      <c r="D101" s="155"/>
      <c r="E101" s="155"/>
    </row>
    <row r="103" spans="2:6" ht="15.75" thickBot="1" x14ac:dyDescent="0.3">
      <c r="B103" s="161" t="s">
        <v>121</v>
      </c>
      <c r="C103" s="170">
        <v>131</v>
      </c>
      <c r="D103" s="171"/>
      <c r="E103" s="161" t="s">
        <v>122</v>
      </c>
      <c r="F103" t="s">
        <v>127</v>
      </c>
    </row>
    <row r="104" spans="2:6" ht="15.75" thickTop="1" x14ac:dyDescent="0.25">
      <c r="B104" s="164"/>
      <c r="C104" s="165"/>
      <c r="D104" s="168"/>
      <c r="E104" s="169"/>
    </row>
    <row r="105" spans="2:6" x14ac:dyDescent="0.25">
      <c r="B105" s="153" t="s">
        <v>118</v>
      </c>
      <c r="C105" s="174">
        <v>-160500</v>
      </c>
      <c r="D105" s="154"/>
      <c r="E105" s="33"/>
    </row>
    <row r="106" spans="2:6" x14ac:dyDescent="0.25">
      <c r="B106" s="33"/>
      <c r="C106" s="156"/>
      <c r="D106" s="154"/>
      <c r="E106" s="33"/>
    </row>
    <row r="107" spans="2:6" x14ac:dyDescent="0.25">
      <c r="B107" s="33"/>
      <c r="C107" s="156"/>
      <c r="D107" s="154"/>
      <c r="E107" s="33"/>
    </row>
    <row r="108" spans="2:6" x14ac:dyDescent="0.25">
      <c r="B108" s="33"/>
      <c r="C108" s="156"/>
      <c r="D108" s="154"/>
      <c r="E108" s="33"/>
    </row>
    <row r="109" spans="2:6" x14ac:dyDescent="0.25">
      <c r="B109" s="33"/>
      <c r="C109" s="156"/>
      <c r="D109" s="154"/>
      <c r="E109" s="33"/>
    </row>
    <row r="110" spans="2:6" x14ac:dyDescent="0.25">
      <c r="B110" s="33"/>
      <c r="C110" s="156"/>
      <c r="D110" s="154"/>
      <c r="E110" s="33"/>
    </row>
    <row r="111" spans="2:6" x14ac:dyDescent="0.25">
      <c r="B111" s="155"/>
      <c r="C111" s="155"/>
      <c r="D111" s="155"/>
      <c r="E111" s="155"/>
    </row>
    <row r="112" spans="2:6" x14ac:dyDescent="0.25">
      <c r="B112" s="155"/>
      <c r="C112" s="155"/>
      <c r="D112" s="155"/>
      <c r="E112" s="155"/>
    </row>
    <row r="113" spans="2:6" x14ac:dyDescent="0.25">
      <c r="B113" s="155"/>
      <c r="C113" s="155"/>
      <c r="D113" s="155"/>
      <c r="E113" s="155"/>
    </row>
    <row r="114" spans="2:6" ht="15.75" thickBot="1" x14ac:dyDescent="0.3">
      <c r="B114" s="161" t="s">
        <v>121</v>
      </c>
      <c r="C114" s="170">
        <v>132</v>
      </c>
      <c r="D114" s="171"/>
      <c r="E114" s="161" t="s">
        <v>122</v>
      </c>
      <c r="F114" t="s">
        <v>133</v>
      </c>
    </row>
    <row r="115" spans="2:6" ht="15.75" thickTop="1" x14ac:dyDescent="0.25">
      <c r="B115" s="164"/>
      <c r="C115" s="165"/>
      <c r="D115" s="168"/>
      <c r="E115" s="169"/>
    </row>
    <row r="116" spans="2:6" x14ac:dyDescent="0.25">
      <c r="B116" s="153" t="s">
        <v>118</v>
      </c>
      <c r="C116" s="174">
        <v>-8560</v>
      </c>
      <c r="D116" s="154"/>
      <c r="E116" s="33"/>
    </row>
    <row r="117" spans="2:6" x14ac:dyDescent="0.25">
      <c r="B117" s="33"/>
      <c r="C117" s="156"/>
      <c r="D117" s="154"/>
      <c r="E117" s="33"/>
    </row>
    <row r="118" spans="2:6" x14ac:dyDescent="0.25">
      <c r="B118" s="33"/>
      <c r="C118" s="156"/>
      <c r="D118" s="154"/>
      <c r="E118" s="33"/>
    </row>
    <row r="119" spans="2:6" x14ac:dyDescent="0.25">
      <c r="B119" s="33"/>
      <c r="C119" s="156"/>
      <c r="D119" s="154"/>
      <c r="E119" s="33"/>
    </row>
    <row r="120" spans="2:6" x14ac:dyDescent="0.25">
      <c r="B120" s="33"/>
      <c r="C120" s="156"/>
      <c r="D120" s="154"/>
      <c r="E120" s="33"/>
    </row>
    <row r="121" spans="2:6" x14ac:dyDescent="0.25">
      <c r="B121" s="33"/>
      <c r="C121" s="156"/>
      <c r="D121" s="154"/>
      <c r="E121" s="33"/>
    </row>
    <row r="122" spans="2:6" x14ac:dyDescent="0.25">
      <c r="B122" s="155"/>
      <c r="C122" s="155"/>
      <c r="D122" s="155"/>
      <c r="E122" s="155"/>
    </row>
    <row r="123" spans="2:6" x14ac:dyDescent="0.25">
      <c r="B123" s="155"/>
      <c r="C123" s="155"/>
      <c r="D123" s="155"/>
      <c r="E123" s="155"/>
    </row>
    <row r="124" spans="2:6" x14ac:dyDescent="0.25">
      <c r="B124" s="155"/>
      <c r="C124" s="155"/>
      <c r="D124" s="155"/>
      <c r="E124" s="155"/>
    </row>
    <row r="125" spans="2:6" ht="15.75" thickBot="1" x14ac:dyDescent="0.3">
      <c r="B125" s="161" t="s">
        <v>121</v>
      </c>
      <c r="C125" s="170">
        <v>163</v>
      </c>
      <c r="D125" s="171"/>
      <c r="E125" s="161" t="s">
        <v>122</v>
      </c>
      <c r="F125" t="s">
        <v>146</v>
      </c>
    </row>
    <row r="126" spans="2:6" ht="15.75" thickTop="1" x14ac:dyDescent="0.25">
      <c r="B126" s="164"/>
      <c r="C126" s="165"/>
      <c r="D126" s="168"/>
      <c r="E126" s="169"/>
    </row>
    <row r="127" spans="2:6" x14ac:dyDescent="0.25">
      <c r="B127" s="153" t="s">
        <v>118</v>
      </c>
      <c r="C127" s="173">
        <v>12840</v>
      </c>
      <c r="D127" s="154"/>
      <c r="E127" s="33"/>
    </row>
    <row r="128" spans="2:6" x14ac:dyDescent="0.25">
      <c r="B128" s="33"/>
      <c r="C128" s="156"/>
      <c r="D128" s="154"/>
      <c r="E128" s="33"/>
    </row>
    <row r="129" spans="2:6" x14ac:dyDescent="0.25">
      <c r="B129" s="33"/>
      <c r="C129" s="156"/>
      <c r="D129" s="154"/>
      <c r="E129" s="33"/>
    </row>
    <row r="130" spans="2:6" x14ac:dyDescent="0.25">
      <c r="B130" s="33"/>
      <c r="C130" s="156"/>
      <c r="D130" s="154"/>
      <c r="E130" s="33"/>
    </row>
    <row r="131" spans="2:6" x14ac:dyDescent="0.25">
      <c r="B131" s="33"/>
      <c r="C131" s="156"/>
      <c r="D131" s="154"/>
      <c r="E131" s="33"/>
    </row>
    <row r="132" spans="2:6" x14ac:dyDescent="0.25">
      <c r="B132" s="33"/>
      <c r="C132" s="156"/>
      <c r="D132" s="154"/>
      <c r="E132" s="33"/>
    </row>
    <row r="136" spans="2:6" ht="15.75" thickBot="1" x14ac:dyDescent="0.3">
      <c r="B136" s="161" t="s">
        <v>121</v>
      </c>
      <c r="C136" s="170">
        <v>201</v>
      </c>
      <c r="D136" s="171"/>
      <c r="E136" s="161" t="s">
        <v>122</v>
      </c>
      <c r="F136" t="s">
        <v>143</v>
      </c>
    </row>
    <row r="137" spans="2:6" ht="15.75" thickTop="1" x14ac:dyDescent="0.25">
      <c r="B137" s="164"/>
      <c r="C137" s="165"/>
      <c r="D137" s="168"/>
      <c r="E137" s="169"/>
    </row>
    <row r="138" spans="2:6" x14ac:dyDescent="0.25">
      <c r="B138" s="153" t="s">
        <v>118</v>
      </c>
      <c r="C138" s="173">
        <v>235400</v>
      </c>
      <c r="D138" s="154"/>
      <c r="E138" s="33"/>
    </row>
    <row r="139" spans="2:6" x14ac:dyDescent="0.25">
      <c r="B139" s="33"/>
      <c r="C139" s="156"/>
      <c r="D139" s="154"/>
      <c r="E139" s="33"/>
    </row>
    <row r="140" spans="2:6" x14ac:dyDescent="0.25">
      <c r="B140" s="33"/>
      <c r="C140" s="156"/>
      <c r="D140" s="154"/>
      <c r="E140" s="33"/>
    </row>
    <row r="141" spans="2:6" x14ac:dyDescent="0.25">
      <c r="B141" s="33"/>
      <c r="C141" s="156"/>
      <c r="D141" s="154"/>
      <c r="E141" s="33"/>
    </row>
    <row r="142" spans="2:6" x14ac:dyDescent="0.25">
      <c r="B142" s="33"/>
      <c r="C142" s="156"/>
      <c r="D142" s="154"/>
      <c r="E142" s="33"/>
    </row>
    <row r="143" spans="2:6" x14ac:dyDescent="0.25">
      <c r="B143" s="33"/>
      <c r="C143" s="156"/>
      <c r="D143" s="154"/>
      <c r="E143" s="33"/>
    </row>
    <row r="144" spans="2:6" x14ac:dyDescent="0.25">
      <c r="B144" s="155"/>
      <c r="C144" s="155"/>
      <c r="D144" s="155"/>
      <c r="E144" s="155"/>
    </row>
    <row r="145" spans="2:6" x14ac:dyDescent="0.25">
      <c r="B145" s="155"/>
      <c r="C145" s="155"/>
      <c r="D145" s="155"/>
      <c r="E145" s="155"/>
    </row>
    <row r="147" spans="2:6" ht="15.75" thickBot="1" x14ac:dyDescent="0.3">
      <c r="B147" s="161" t="s">
        <v>121</v>
      </c>
      <c r="C147" s="170">
        <v>203</v>
      </c>
      <c r="D147" s="171"/>
      <c r="E147" s="161" t="s">
        <v>122</v>
      </c>
      <c r="F147" t="s">
        <v>136</v>
      </c>
    </row>
    <row r="148" spans="2:6" ht="15.75" thickTop="1" x14ac:dyDescent="0.25">
      <c r="B148" s="164"/>
      <c r="C148" s="165"/>
      <c r="D148" s="168"/>
      <c r="E148" s="169"/>
    </row>
    <row r="149" spans="2:6" x14ac:dyDescent="0.25">
      <c r="B149" s="153" t="s">
        <v>118</v>
      </c>
      <c r="C149" s="173">
        <v>84670</v>
      </c>
      <c r="D149" s="154"/>
      <c r="E149" s="33"/>
    </row>
    <row r="150" spans="2:6" x14ac:dyDescent="0.25">
      <c r="B150" s="33"/>
      <c r="C150" s="156"/>
      <c r="D150" s="154"/>
      <c r="E150" s="33"/>
    </row>
    <row r="151" spans="2:6" x14ac:dyDescent="0.25">
      <c r="B151" s="33"/>
      <c r="C151" s="156"/>
      <c r="D151" s="154"/>
      <c r="E151" s="33"/>
    </row>
    <row r="152" spans="2:6" x14ac:dyDescent="0.25">
      <c r="B152" s="33"/>
      <c r="C152" s="156"/>
      <c r="D152" s="154"/>
      <c r="E152" s="33"/>
    </row>
    <row r="153" spans="2:6" x14ac:dyDescent="0.25">
      <c r="B153" s="33"/>
      <c r="C153" s="156"/>
      <c r="D153" s="154"/>
      <c r="E153" s="33"/>
    </row>
    <row r="154" spans="2:6" x14ac:dyDescent="0.25">
      <c r="B154" s="33"/>
      <c r="C154" s="156"/>
      <c r="D154" s="154"/>
      <c r="E154" s="33"/>
    </row>
    <row r="155" spans="2:6" x14ac:dyDescent="0.25">
      <c r="B155" s="155"/>
      <c r="C155" s="155"/>
      <c r="D155" s="155"/>
      <c r="E155" s="155"/>
    </row>
    <row r="156" spans="2:6" x14ac:dyDescent="0.25">
      <c r="B156" s="155"/>
      <c r="C156" s="155"/>
      <c r="D156" s="155"/>
      <c r="E156" s="155"/>
    </row>
    <row r="158" spans="2:6" ht="15.75" thickBot="1" x14ac:dyDescent="0.3">
      <c r="B158" s="161" t="s">
        <v>121</v>
      </c>
      <c r="C158" s="170">
        <v>204</v>
      </c>
      <c r="D158" s="171"/>
      <c r="E158" s="161" t="s">
        <v>122</v>
      </c>
      <c r="F158" t="s">
        <v>132</v>
      </c>
    </row>
    <row r="159" spans="2:6" ht="15.75" thickTop="1" x14ac:dyDescent="0.25">
      <c r="B159" s="164"/>
      <c r="C159" s="165"/>
      <c r="D159" s="168"/>
      <c r="E159" s="169"/>
    </row>
    <row r="160" spans="2:6" x14ac:dyDescent="0.25">
      <c r="B160" s="153" t="s">
        <v>118</v>
      </c>
      <c r="C160" s="174">
        <v>107000</v>
      </c>
      <c r="D160" s="154"/>
      <c r="E160" s="33"/>
    </row>
    <row r="161" spans="2:6" x14ac:dyDescent="0.25">
      <c r="B161" s="33"/>
      <c r="C161" s="156"/>
      <c r="D161" s="154"/>
      <c r="E161" s="33"/>
    </row>
    <row r="162" spans="2:6" x14ac:dyDescent="0.25">
      <c r="B162" s="33"/>
      <c r="C162" s="156"/>
      <c r="D162" s="154"/>
      <c r="E162" s="33"/>
    </row>
    <row r="163" spans="2:6" x14ac:dyDescent="0.25">
      <c r="B163" s="33"/>
      <c r="C163" s="156"/>
      <c r="D163" s="154"/>
      <c r="E163" s="33"/>
    </row>
    <row r="164" spans="2:6" x14ac:dyDescent="0.25">
      <c r="B164" s="33"/>
      <c r="C164" s="156"/>
      <c r="D164" s="154"/>
      <c r="E164" s="33"/>
    </row>
    <row r="165" spans="2:6" x14ac:dyDescent="0.25">
      <c r="B165" s="33"/>
      <c r="C165" s="156"/>
      <c r="D165" s="154"/>
      <c r="E165" s="33"/>
    </row>
    <row r="166" spans="2:6" x14ac:dyDescent="0.25">
      <c r="B166" s="155"/>
      <c r="C166" s="155"/>
      <c r="D166" s="155"/>
      <c r="E166" s="155"/>
    </row>
    <row r="167" spans="2:6" x14ac:dyDescent="0.25">
      <c r="B167" s="155"/>
      <c r="C167" s="155"/>
      <c r="D167" s="155"/>
      <c r="E167" s="155"/>
    </row>
    <row r="169" spans="2:6" ht="15.75" thickBot="1" x14ac:dyDescent="0.3">
      <c r="B169" s="161" t="s">
        <v>121</v>
      </c>
      <c r="C169" s="170">
        <v>205</v>
      </c>
      <c r="D169" s="171"/>
      <c r="E169" s="161" t="s">
        <v>122</v>
      </c>
      <c r="F169" t="s">
        <v>141</v>
      </c>
    </row>
    <row r="170" spans="2:6" ht="15.75" thickTop="1" x14ac:dyDescent="0.25">
      <c r="B170" s="164"/>
      <c r="C170" s="165"/>
      <c r="D170" s="168"/>
      <c r="E170" s="169"/>
    </row>
    <row r="171" spans="2:6" x14ac:dyDescent="0.25">
      <c r="B171" s="153" t="s">
        <v>118</v>
      </c>
      <c r="C171" s="173">
        <v>69550</v>
      </c>
      <c r="D171" s="154"/>
      <c r="E171" s="33"/>
    </row>
    <row r="172" spans="2:6" x14ac:dyDescent="0.25">
      <c r="B172" s="33"/>
      <c r="C172" s="156"/>
      <c r="D172" s="154"/>
      <c r="E172" s="33"/>
    </row>
    <row r="173" spans="2:6" x14ac:dyDescent="0.25">
      <c r="B173" s="33"/>
      <c r="C173" s="156"/>
      <c r="D173" s="154"/>
      <c r="E173" s="33"/>
    </row>
    <row r="174" spans="2:6" x14ac:dyDescent="0.25">
      <c r="B174" s="33"/>
      <c r="C174" s="156"/>
      <c r="D174" s="154"/>
      <c r="E174" s="33"/>
    </row>
    <row r="175" spans="2:6" x14ac:dyDescent="0.25">
      <c r="B175" s="33"/>
      <c r="C175" s="156"/>
      <c r="D175" s="154"/>
      <c r="E175" s="33"/>
    </row>
    <row r="176" spans="2:6" x14ac:dyDescent="0.25">
      <c r="B176" s="33"/>
      <c r="C176" s="156"/>
      <c r="D176" s="154"/>
      <c r="E176" s="33"/>
    </row>
    <row r="177" spans="2:6" x14ac:dyDescent="0.25">
      <c r="B177" s="155"/>
      <c r="C177" s="155"/>
      <c r="D177" s="155"/>
      <c r="E177" s="155"/>
    </row>
    <row r="178" spans="2:6" x14ac:dyDescent="0.25">
      <c r="B178" s="155"/>
      <c r="C178" s="155"/>
      <c r="D178" s="155"/>
      <c r="E178" s="155"/>
    </row>
    <row r="179" spans="2:6" ht="15.75" thickBot="1" x14ac:dyDescent="0.3">
      <c r="B179" s="161" t="s">
        <v>121</v>
      </c>
      <c r="C179" s="170">
        <v>207</v>
      </c>
      <c r="D179" s="171"/>
      <c r="E179" s="161" t="s">
        <v>122</v>
      </c>
      <c r="F179" t="s">
        <v>140</v>
      </c>
    </row>
    <row r="180" spans="2:6" ht="15.75" thickTop="1" x14ac:dyDescent="0.25">
      <c r="B180" s="164"/>
      <c r="C180" s="165"/>
      <c r="D180" s="168"/>
      <c r="E180" s="169"/>
    </row>
    <row r="181" spans="2:6" x14ac:dyDescent="0.25">
      <c r="B181" s="153" t="s">
        <v>118</v>
      </c>
      <c r="C181" s="173">
        <v>80250</v>
      </c>
      <c r="D181" s="154"/>
      <c r="E181" s="33"/>
    </row>
    <row r="182" spans="2:6" x14ac:dyDescent="0.25">
      <c r="B182" s="33"/>
      <c r="C182" s="156"/>
      <c r="D182" s="154"/>
      <c r="E182" s="33"/>
    </row>
    <row r="183" spans="2:6" x14ac:dyDescent="0.25">
      <c r="B183" s="33"/>
      <c r="C183" s="156"/>
      <c r="D183" s="154"/>
      <c r="E183" s="33"/>
    </row>
    <row r="184" spans="2:6" x14ac:dyDescent="0.25">
      <c r="B184" s="33"/>
      <c r="C184" s="156"/>
      <c r="D184" s="154"/>
      <c r="E184" s="33"/>
    </row>
    <row r="185" spans="2:6" x14ac:dyDescent="0.25">
      <c r="B185" s="33"/>
      <c r="C185" s="156"/>
      <c r="D185" s="154"/>
      <c r="E185" s="33"/>
    </row>
    <row r="186" spans="2:6" x14ac:dyDescent="0.25">
      <c r="B186" s="33"/>
      <c r="C186" s="156"/>
      <c r="D186" s="154"/>
      <c r="E186" s="33"/>
    </row>
    <row r="187" spans="2:6" x14ac:dyDescent="0.25">
      <c r="B187" s="155"/>
      <c r="C187" s="155"/>
      <c r="D187" s="155"/>
      <c r="E187" s="155"/>
    </row>
    <row r="188" spans="2:6" x14ac:dyDescent="0.25">
      <c r="B188" s="155"/>
      <c r="C188" s="155"/>
      <c r="D188" s="155"/>
      <c r="E188" s="155"/>
    </row>
    <row r="189" spans="2:6" x14ac:dyDescent="0.25">
      <c r="B189" s="155"/>
      <c r="C189" s="155"/>
      <c r="D189" s="155"/>
      <c r="E189" s="155"/>
    </row>
    <row r="190" spans="2:6" ht="15.75" thickBot="1" x14ac:dyDescent="0.3">
      <c r="B190" s="161" t="s">
        <v>121</v>
      </c>
      <c r="C190" s="170">
        <v>220</v>
      </c>
      <c r="D190" s="171"/>
      <c r="E190" s="161" t="s">
        <v>122</v>
      </c>
      <c r="F190" t="s">
        <v>137</v>
      </c>
    </row>
    <row r="191" spans="2:6" ht="15.75" thickTop="1" x14ac:dyDescent="0.25">
      <c r="B191" s="164"/>
      <c r="C191" s="165"/>
      <c r="D191" s="168"/>
      <c r="E191" s="169"/>
    </row>
    <row r="192" spans="2:6" x14ac:dyDescent="0.25">
      <c r="B192" s="153" t="s">
        <v>118</v>
      </c>
      <c r="C192" s="173">
        <v>23540</v>
      </c>
      <c r="D192" s="154"/>
      <c r="E192" s="33"/>
    </row>
    <row r="193" spans="2:6" x14ac:dyDescent="0.25">
      <c r="B193" s="33"/>
      <c r="C193" s="156"/>
      <c r="D193" s="154"/>
      <c r="E193" s="33"/>
    </row>
    <row r="194" spans="2:6" x14ac:dyDescent="0.25">
      <c r="B194" s="33"/>
      <c r="C194" s="156"/>
      <c r="D194" s="154"/>
      <c r="E194" s="33"/>
    </row>
    <row r="195" spans="2:6" x14ac:dyDescent="0.25">
      <c r="B195" s="33"/>
      <c r="C195" s="156"/>
      <c r="D195" s="154"/>
      <c r="E195" s="33"/>
    </row>
    <row r="196" spans="2:6" x14ac:dyDescent="0.25">
      <c r="B196" s="33"/>
      <c r="C196" s="156"/>
      <c r="D196" s="154"/>
      <c r="E196" s="33"/>
    </row>
    <row r="197" spans="2:6" x14ac:dyDescent="0.25">
      <c r="B197" s="33"/>
      <c r="C197" s="156"/>
      <c r="D197" s="154"/>
      <c r="E197" s="33"/>
    </row>
    <row r="201" spans="2:6" ht="15.75" thickBot="1" x14ac:dyDescent="0.3">
      <c r="B201" s="161" t="s">
        <v>121</v>
      </c>
      <c r="C201" s="170">
        <v>230</v>
      </c>
      <c r="D201" s="171"/>
      <c r="E201" s="161" t="s">
        <v>122</v>
      </c>
      <c r="F201" t="s">
        <v>138</v>
      </c>
    </row>
    <row r="202" spans="2:6" ht="15.75" thickTop="1" x14ac:dyDescent="0.25">
      <c r="B202" s="164"/>
      <c r="C202" s="165"/>
      <c r="D202" s="168"/>
      <c r="E202" s="169"/>
    </row>
    <row r="203" spans="2:6" x14ac:dyDescent="0.25">
      <c r="B203" s="153" t="s">
        <v>118</v>
      </c>
      <c r="C203" s="173">
        <v>41880</v>
      </c>
      <c r="D203" s="154"/>
      <c r="E203" s="33"/>
    </row>
    <row r="204" spans="2:6" x14ac:dyDescent="0.25">
      <c r="B204" s="33"/>
      <c r="C204" s="156"/>
      <c r="D204" s="154"/>
      <c r="E204" s="33"/>
    </row>
    <row r="205" spans="2:6" x14ac:dyDescent="0.25">
      <c r="B205" s="33"/>
      <c r="C205" s="156"/>
      <c r="D205" s="154"/>
      <c r="E205" s="33"/>
    </row>
    <row r="206" spans="2:6" x14ac:dyDescent="0.25">
      <c r="B206" s="33"/>
      <c r="C206" s="156"/>
      <c r="D206" s="154"/>
      <c r="E206" s="33"/>
    </row>
    <row r="207" spans="2:6" x14ac:dyDescent="0.25">
      <c r="B207" s="33"/>
      <c r="C207" s="156"/>
      <c r="D207" s="154"/>
      <c r="E207" s="33"/>
    </row>
    <row r="208" spans="2:6" x14ac:dyDescent="0.25">
      <c r="B208" s="33"/>
      <c r="C208" s="156"/>
      <c r="D208" s="154"/>
      <c r="E208" s="33"/>
    </row>
    <row r="209" spans="2:6" x14ac:dyDescent="0.25">
      <c r="B209" s="155"/>
      <c r="C209" s="155"/>
      <c r="D209" s="155"/>
      <c r="E209" s="155"/>
    </row>
    <row r="210" spans="2:6" x14ac:dyDescent="0.25">
      <c r="B210" s="155"/>
      <c r="C210" s="155"/>
      <c r="D210" s="155"/>
      <c r="E210" s="155"/>
    </row>
    <row r="211" spans="2:6" x14ac:dyDescent="0.25">
      <c r="B211" s="155"/>
      <c r="C211" s="155"/>
      <c r="D211" s="155"/>
      <c r="E211" s="155"/>
    </row>
    <row r="212" spans="2:6" ht="15.75" thickBot="1" x14ac:dyDescent="0.3">
      <c r="B212" s="161" t="s">
        <v>121</v>
      </c>
      <c r="C212" s="170">
        <v>250</v>
      </c>
      <c r="D212" s="171"/>
      <c r="E212" s="161" t="s">
        <v>122</v>
      </c>
      <c r="F212" t="s">
        <v>142</v>
      </c>
    </row>
    <row r="213" spans="2:6" ht="15.75" thickTop="1" x14ac:dyDescent="0.25">
      <c r="B213" s="164"/>
      <c r="C213" s="165"/>
      <c r="D213" s="168"/>
      <c r="E213" s="169"/>
    </row>
    <row r="214" spans="2:6" x14ac:dyDescent="0.25">
      <c r="B214" s="153" t="s">
        <v>118</v>
      </c>
      <c r="C214" s="173">
        <v>96300</v>
      </c>
      <c r="D214" s="154"/>
      <c r="E214" s="33"/>
    </row>
    <row r="215" spans="2:6" x14ac:dyDescent="0.25">
      <c r="B215" s="33"/>
      <c r="C215" s="156"/>
      <c r="D215" s="154"/>
      <c r="E215" s="33"/>
    </row>
    <row r="216" spans="2:6" x14ac:dyDescent="0.25">
      <c r="B216" s="33"/>
      <c r="C216" s="156"/>
      <c r="D216" s="154"/>
      <c r="E216" s="33"/>
    </row>
    <row r="217" spans="2:6" x14ac:dyDescent="0.25">
      <c r="B217" s="33"/>
      <c r="C217" s="156"/>
      <c r="D217" s="154"/>
      <c r="E217" s="33"/>
    </row>
    <row r="218" spans="2:6" x14ac:dyDescent="0.25">
      <c r="B218" s="33"/>
      <c r="C218" s="156"/>
      <c r="D218" s="154"/>
      <c r="E218" s="33"/>
    </row>
    <row r="219" spans="2:6" x14ac:dyDescent="0.25">
      <c r="B219" s="33"/>
      <c r="C219" s="156"/>
      <c r="D219" s="154"/>
      <c r="E219" s="33"/>
    </row>
    <row r="220" spans="2:6" x14ac:dyDescent="0.25">
      <c r="B220" s="155"/>
      <c r="C220" s="155"/>
      <c r="D220" s="155"/>
      <c r="E220" s="155"/>
    </row>
    <row r="221" spans="2:6" x14ac:dyDescent="0.25">
      <c r="B221" s="155"/>
      <c r="C221" s="155"/>
      <c r="D221" s="155"/>
      <c r="E221" s="155"/>
    </row>
    <row r="222" spans="2:6" x14ac:dyDescent="0.25">
      <c r="B222" s="155"/>
      <c r="C222" s="155"/>
      <c r="D222" s="155"/>
      <c r="E222" s="155"/>
    </row>
    <row r="223" spans="2:6" ht="15.75" thickBot="1" x14ac:dyDescent="0.3">
      <c r="B223" s="161" t="s">
        <v>121</v>
      </c>
      <c r="C223" s="170">
        <v>260</v>
      </c>
      <c r="D223" s="171"/>
      <c r="E223" s="161" t="s">
        <v>122</v>
      </c>
      <c r="F223" t="s">
        <v>139</v>
      </c>
    </row>
    <row r="224" spans="2:6" ht="15.75" thickTop="1" x14ac:dyDescent="0.25">
      <c r="B224" s="164"/>
      <c r="C224" s="165"/>
      <c r="D224" s="168"/>
      <c r="E224" s="169"/>
    </row>
    <row r="225" spans="2:6" x14ac:dyDescent="0.25">
      <c r="B225" s="153" t="s">
        <v>118</v>
      </c>
      <c r="C225" s="173">
        <v>155150</v>
      </c>
      <c r="D225" s="154"/>
      <c r="E225" s="33"/>
    </row>
    <row r="226" spans="2:6" x14ac:dyDescent="0.25">
      <c r="B226" s="33"/>
      <c r="C226" s="156"/>
      <c r="D226" s="154"/>
      <c r="E226" s="33"/>
    </row>
    <row r="227" spans="2:6" x14ac:dyDescent="0.25">
      <c r="B227" s="33"/>
      <c r="C227" s="156"/>
      <c r="D227" s="154"/>
      <c r="E227" s="33"/>
    </row>
    <row r="228" spans="2:6" x14ac:dyDescent="0.25">
      <c r="B228" s="33"/>
      <c r="C228" s="156"/>
      <c r="D228" s="154"/>
      <c r="E228" s="33"/>
    </row>
    <row r="229" spans="2:6" x14ac:dyDescent="0.25">
      <c r="B229" s="33"/>
      <c r="C229" s="156"/>
      <c r="D229" s="154"/>
      <c r="E229" s="33"/>
    </row>
    <row r="230" spans="2:6" x14ac:dyDescent="0.25">
      <c r="B230" s="33"/>
      <c r="C230" s="156"/>
      <c r="D230" s="154"/>
      <c r="E230" s="33"/>
    </row>
    <row r="234" spans="2:6" ht="15.75" thickBot="1" x14ac:dyDescent="0.3">
      <c r="B234" s="161" t="s">
        <v>121</v>
      </c>
      <c r="C234" s="170">
        <v>301</v>
      </c>
      <c r="D234" s="171"/>
      <c r="E234" s="161" t="s">
        <v>122</v>
      </c>
      <c r="F234" t="s">
        <v>145</v>
      </c>
    </row>
    <row r="235" spans="2:6" ht="15.75" thickTop="1" x14ac:dyDescent="0.25">
      <c r="B235" s="164"/>
      <c r="C235" s="165"/>
      <c r="D235" s="168"/>
      <c r="E235" s="169"/>
    </row>
    <row r="236" spans="2:6" x14ac:dyDescent="0.25">
      <c r="B236" s="153" t="s">
        <v>118</v>
      </c>
      <c r="C236" s="173">
        <v>1070</v>
      </c>
      <c r="D236" s="154"/>
      <c r="E236" s="33"/>
    </row>
    <row r="237" spans="2:6" x14ac:dyDescent="0.25">
      <c r="B237" s="33"/>
      <c r="C237" s="156"/>
      <c r="D237" s="154"/>
      <c r="E237" s="33"/>
    </row>
    <row r="238" spans="2:6" x14ac:dyDescent="0.25">
      <c r="B238" s="33"/>
      <c r="C238" s="156"/>
      <c r="D238" s="154"/>
      <c r="E238" s="33"/>
    </row>
    <row r="239" spans="2:6" x14ac:dyDescent="0.25">
      <c r="B239" s="33"/>
      <c r="C239" s="156"/>
      <c r="D239" s="154"/>
      <c r="E239" s="33"/>
    </row>
    <row r="240" spans="2:6" x14ac:dyDescent="0.25">
      <c r="B240" s="33"/>
      <c r="C240" s="156"/>
      <c r="D240" s="154"/>
      <c r="E240" s="33"/>
    </row>
    <row r="241" spans="2:6" x14ac:dyDescent="0.25">
      <c r="B241" s="33"/>
      <c r="C241" s="156"/>
      <c r="D241" s="154"/>
      <c r="E241" s="33"/>
    </row>
    <row r="245" spans="2:6" ht="15.75" thickBot="1" x14ac:dyDescent="0.3">
      <c r="B245" s="161" t="s">
        <v>121</v>
      </c>
      <c r="C245" s="170">
        <v>311</v>
      </c>
      <c r="D245" s="171"/>
      <c r="E245" s="161" t="s">
        <v>122</v>
      </c>
      <c r="F245" t="s">
        <v>144</v>
      </c>
    </row>
    <row r="246" spans="2:6" ht="15.75" thickTop="1" x14ac:dyDescent="0.25">
      <c r="B246" s="164"/>
      <c r="C246" s="165"/>
      <c r="D246" s="168"/>
      <c r="E246" s="169"/>
    </row>
    <row r="247" spans="2:6" x14ac:dyDescent="0.25">
      <c r="B247" s="153" t="s">
        <v>118</v>
      </c>
      <c r="C247" s="173">
        <v>149800</v>
      </c>
      <c r="D247" s="154"/>
      <c r="E247" s="33"/>
    </row>
    <row r="248" spans="2:6" x14ac:dyDescent="0.25">
      <c r="B248" s="33"/>
      <c r="C248" s="156"/>
      <c r="D248" s="154"/>
      <c r="E248" s="33"/>
    </row>
    <row r="249" spans="2:6" x14ac:dyDescent="0.25">
      <c r="B249" s="33"/>
      <c r="C249" s="156"/>
      <c r="D249" s="154"/>
      <c r="E249" s="33"/>
    </row>
    <row r="250" spans="2:6" x14ac:dyDescent="0.25">
      <c r="B250" s="33"/>
      <c r="C250" s="156"/>
      <c r="D250" s="154"/>
      <c r="E250" s="33"/>
    </row>
    <row r="251" spans="2:6" x14ac:dyDescent="0.25">
      <c r="B251" s="33"/>
      <c r="C251" s="156"/>
      <c r="D251" s="154"/>
      <c r="E251" s="33"/>
    </row>
    <row r="252" spans="2:6" x14ac:dyDescent="0.25">
      <c r="B252" s="33"/>
      <c r="C252" s="156"/>
      <c r="D252" s="154"/>
      <c r="E252" s="33"/>
    </row>
    <row r="256" spans="2:6" ht="15.75" thickBot="1" x14ac:dyDescent="0.3">
      <c r="B256" s="161" t="s">
        <v>121</v>
      </c>
      <c r="C256" s="170">
        <v>611</v>
      </c>
      <c r="D256" s="171"/>
      <c r="E256" s="161" t="s">
        <v>122</v>
      </c>
      <c r="F256" t="s">
        <v>147</v>
      </c>
    </row>
    <row r="257" spans="2:5" ht="15.75" thickTop="1" x14ac:dyDescent="0.25">
      <c r="B257" s="164"/>
      <c r="C257" s="165"/>
      <c r="D257" s="168"/>
      <c r="E257" s="169"/>
    </row>
    <row r="258" spans="2:5" x14ac:dyDescent="0.25">
      <c r="B258" s="153" t="s">
        <v>118</v>
      </c>
      <c r="C258" s="173">
        <v>99220</v>
      </c>
      <c r="D258" s="154"/>
      <c r="E258" s="33"/>
    </row>
    <row r="259" spans="2:5" x14ac:dyDescent="0.25">
      <c r="B259" s="33"/>
      <c r="C259" s="156"/>
      <c r="D259" s="154"/>
      <c r="E259" s="33"/>
    </row>
    <row r="260" spans="2:5" x14ac:dyDescent="0.25">
      <c r="B260" s="33"/>
      <c r="C260" s="156"/>
      <c r="D260" s="154"/>
      <c r="E260" s="33"/>
    </row>
    <row r="261" spans="2:5" x14ac:dyDescent="0.25">
      <c r="B261" s="33"/>
      <c r="C261" s="156"/>
      <c r="D261" s="154"/>
      <c r="E261" s="33"/>
    </row>
    <row r="262" spans="2:5" x14ac:dyDescent="0.25">
      <c r="B262" s="33"/>
      <c r="C262" s="156"/>
      <c r="D262" s="154"/>
      <c r="E262" s="33"/>
    </row>
    <row r="263" spans="2:5" x14ac:dyDescent="0.25">
      <c r="B263" s="33"/>
      <c r="C263" s="156"/>
      <c r="D263" s="154"/>
      <c r="E263" s="33"/>
    </row>
    <row r="266" spans="2:5" ht="15.75" thickBot="1" x14ac:dyDescent="0.3"/>
    <row r="267" spans="2:5" ht="24.75" thickTop="1" thickBot="1" x14ac:dyDescent="0.4">
      <c r="B267" s="172" t="s">
        <v>148</v>
      </c>
      <c r="C267" s="172"/>
      <c r="D267" s="172"/>
      <c r="E267" s="175">
        <f>SUM(C6,C17,C28,K17,C39,C50,K50,C72,C83,C94,C105,C116,C127,C138,C149,C160,C171,C181,C192,C203,C214,C225,C236,C247,C258,C61)</f>
        <v>1571830</v>
      </c>
    </row>
    <row r="268" spans="2:5" ht="15.75" thickTop="1" x14ac:dyDescent="0.25"/>
    <row r="269" spans="2:5" ht="15.75" thickBot="1" x14ac:dyDescent="0.3"/>
    <row r="270" spans="2:5" ht="16.5" thickTop="1" thickBot="1" x14ac:dyDescent="0.3">
      <c r="B270" s="163" t="s">
        <v>150</v>
      </c>
      <c r="C270" s="163"/>
      <c r="D270" s="176">
        <f>SUM(C17,C28,C105,C61,K17,C6,C50,C39,K50)</f>
        <v>392370</v>
      </c>
    </row>
    <row r="271" spans="2:5" ht="16.5" thickTop="1" thickBot="1" x14ac:dyDescent="0.3">
      <c r="B271" s="163" t="s">
        <v>151</v>
      </c>
      <c r="C271" s="163"/>
      <c r="D271" s="176">
        <f>SUM(C72,C160,C116)</f>
        <v>113740</v>
      </c>
    </row>
    <row r="272" spans="2:5" ht="16.5" thickTop="1" thickBot="1" x14ac:dyDescent="0.3">
      <c r="B272" s="163" t="s">
        <v>152</v>
      </c>
      <c r="C272" s="163"/>
      <c r="D272" s="176">
        <f>SUM(C83,C94)</f>
        <v>16050</v>
      </c>
    </row>
    <row r="273" spans="2:4" ht="16.5" thickTop="1" thickBot="1" x14ac:dyDescent="0.3">
      <c r="B273" s="163" t="s">
        <v>153</v>
      </c>
      <c r="C273" s="163"/>
      <c r="D273" s="176">
        <f>SUM(D270:D272)</f>
        <v>522160</v>
      </c>
    </row>
    <row r="274" spans="2:4" ht="16.5" thickTop="1" thickBot="1" x14ac:dyDescent="0.3">
      <c r="B274" s="177" t="s">
        <v>154</v>
      </c>
      <c r="C274" s="163"/>
      <c r="D274" s="175">
        <f>SUM(C149,C192,C203,C225,C181,C171,C214,C138)</f>
        <v>786740</v>
      </c>
    </row>
    <row r="275" spans="2:4" ht="16.5" thickTop="1" thickBot="1" x14ac:dyDescent="0.3">
      <c r="B275" s="177" t="s">
        <v>155</v>
      </c>
      <c r="C275" s="163"/>
      <c r="D275" s="175">
        <f>SUM(C247,C236)</f>
        <v>150870</v>
      </c>
    </row>
    <row r="276" spans="2:4" ht="16.5" thickTop="1" thickBot="1" x14ac:dyDescent="0.3">
      <c r="B276" s="177" t="s">
        <v>156</v>
      </c>
      <c r="C276" s="163"/>
      <c r="D276" s="175">
        <f>SUM(C258,C127)</f>
        <v>112060</v>
      </c>
    </row>
    <row r="277" spans="2:4" ht="15.75" thickTop="1" x14ac:dyDescent="0.25"/>
  </sheetData>
  <mergeCells count="50">
    <mergeCell ref="C234:D234"/>
    <mergeCell ref="C245:D245"/>
    <mergeCell ref="C256:D256"/>
    <mergeCell ref="C125:D125"/>
    <mergeCell ref="B267:D267"/>
    <mergeCell ref="C190:D190"/>
    <mergeCell ref="C201:D201"/>
    <mergeCell ref="C223:D223"/>
    <mergeCell ref="C179:D179"/>
    <mergeCell ref="C169:D169"/>
    <mergeCell ref="C212:D212"/>
    <mergeCell ref="C103:D103"/>
    <mergeCell ref="C158:D158"/>
    <mergeCell ref="C114:D114"/>
    <mergeCell ref="C81:D81"/>
    <mergeCell ref="B82:C82"/>
    <mergeCell ref="D82:E82"/>
    <mergeCell ref="C92:D92"/>
    <mergeCell ref="B93:C93"/>
    <mergeCell ref="D93:E93"/>
    <mergeCell ref="C147:D147"/>
    <mergeCell ref="C136:D136"/>
    <mergeCell ref="C37:D37"/>
    <mergeCell ref="B38:C38"/>
    <mergeCell ref="D38:E38"/>
    <mergeCell ref="C70:D70"/>
    <mergeCell ref="B71:C71"/>
    <mergeCell ref="D71:E71"/>
    <mergeCell ref="C59:D59"/>
    <mergeCell ref="B60:C60"/>
    <mergeCell ref="D60:E60"/>
    <mergeCell ref="C48:D48"/>
    <mergeCell ref="B49:C49"/>
    <mergeCell ref="D49:E49"/>
    <mergeCell ref="K48:L48"/>
    <mergeCell ref="J49:K49"/>
    <mergeCell ref="L49:M49"/>
    <mergeCell ref="K15:L15"/>
    <mergeCell ref="J16:K16"/>
    <mergeCell ref="L16:M16"/>
    <mergeCell ref="C4:D4"/>
    <mergeCell ref="B5:C5"/>
    <mergeCell ref="D5:E5"/>
    <mergeCell ref="C26:D26"/>
    <mergeCell ref="B27:C27"/>
    <mergeCell ref="D27:E27"/>
    <mergeCell ref="C15:D15"/>
    <mergeCell ref="B2:E2"/>
    <mergeCell ref="B16:C16"/>
    <mergeCell ref="D16:E16"/>
  </mergeCells>
  <pageMargins left="0.7" right="0.7" top="0.75" bottom="0.75" header="0.3" footer="0.3"/>
  <pageSetup paperSize="9" orientation="portrait" horizontalDpi="360" verticalDpi="36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H14" sqref="H14"/>
    </sheetView>
  </sheetViews>
  <sheetFormatPr defaultRowHeight="15" x14ac:dyDescent="0.25"/>
  <sheetData>
    <row r="2" spans="2:5" x14ac:dyDescent="0.25">
      <c r="B2" s="152" t="s">
        <v>120</v>
      </c>
      <c r="C2" s="152"/>
      <c r="D2" s="152"/>
      <c r="E2" s="152"/>
    </row>
    <row r="4" spans="2:5" ht="15.75" thickBot="1" x14ac:dyDescent="0.3">
      <c r="B4" s="161" t="s">
        <v>121</v>
      </c>
      <c r="C4" s="162">
        <v>40</v>
      </c>
      <c r="D4" s="162"/>
      <c r="E4" s="161" t="s">
        <v>122</v>
      </c>
    </row>
    <row r="5" spans="2:5" ht="15.75" thickTop="1" x14ac:dyDescent="0.25">
      <c r="B5" s="160"/>
      <c r="C5" s="158"/>
      <c r="D5" s="159"/>
      <c r="E5" s="157"/>
    </row>
    <row r="6" spans="2:5" x14ac:dyDescent="0.25">
      <c r="B6" s="153" t="s">
        <v>118</v>
      </c>
      <c r="C6" s="156">
        <v>199020</v>
      </c>
      <c r="D6" s="154"/>
      <c r="E6" s="33"/>
    </row>
    <row r="7" spans="2:5" x14ac:dyDescent="0.25">
      <c r="B7" s="33"/>
      <c r="C7" s="156"/>
      <c r="D7" s="154"/>
      <c r="E7" s="33"/>
    </row>
    <row r="8" spans="2:5" x14ac:dyDescent="0.25">
      <c r="B8" s="33"/>
      <c r="C8" s="156"/>
      <c r="D8" s="154"/>
      <c r="E8" s="33"/>
    </row>
    <row r="9" spans="2:5" x14ac:dyDescent="0.25">
      <c r="B9" s="33"/>
      <c r="C9" s="156"/>
      <c r="D9" s="154"/>
      <c r="E9" s="33"/>
    </row>
    <row r="10" spans="2:5" x14ac:dyDescent="0.25">
      <c r="B10" s="33"/>
      <c r="C10" s="156"/>
      <c r="D10" s="154"/>
      <c r="E10" s="33"/>
    </row>
    <row r="11" spans="2:5" x14ac:dyDescent="0.25">
      <c r="B11" s="33"/>
      <c r="C11" s="156"/>
      <c r="D11" s="154"/>
      <c r="E11" s="33"/>
    </row>
    <row r="15" spans="2:5" ht="15.75" thickBot="1" x14ac:dyDescent="0.3">
      <c r="B15" s="161" t="s">
        <v>121</v>
      </c>
      <c r="C15" s="162">
        <v>103</v>
      </c>
      <c r="D15" s="162"/>
      <c r="E15" s="161" t="s">
        <v>122</v>
      </c>
    </row>
    <row r="16" spans="2:5" ht="15.75" thickTop="1" x14ac:dyDescent="0.25">
      <c r="B16" s="160"/>
      <c r="C16" s="158"/>
      <c r="D16" s="159"/>
      <c r="E16" s="157"/>
    </row>
    <row r="17" spans="2:5" x14ac:dyDescent="0.25">
      <c r="B17" s="153" t="s">
        <v>118</v>
      </c>
      <c r="C17" s="156">
        <v>199020</v>
      </c>
      <c r="D17" s="154"/>
      <c r="E17" s="33"/>
    </row>
    <row r="18" spans="2:5" x14ac:dyDescent="0.25">
      <c r="B18" s="33"/>
      <c r="C18" s="156"/>
      <c r="D18" s="154"/>
      <c r="E18" s="33"/>
    </row>
    <row r="19" spans="2:5" x14ac:dyDescent="0.25">
      <c r="B19" s="33"/>
      <c r="C19" s="156"/>
      <c r="D19" s="154"/>
      <c r="E19" s="33"/>
    </row>
    <row r="20" spans="2:5" x14ac:dyDescent="0.25">
      <c r="B20" s="33"/>
      <c r="C20" s="156"/>
      <c r="D20" s="154"/>
      <c r="E20" s="33"/>
    </row>
    <row r="21" spans="2:5" x14ac:dyDescent="0.25">
      <c r="B21" s="33"/>
      <c r="C21" s="156"/>
      <c r="D21" s="154"/>
      <c r="E21" s="33"/>
    </row>
    <row r="22" spans="2:5" x14ac:dyDescent="0.25">
      <c r="B22" s="33"/>
      <c r="C22" s="156"/>
      <c r="D22" s="154"/>
      <c r="E22" s="33"/>
    </row>
  </sheetData>
  <mergeCells count="7">
    <mergeCell ref="C15:D15"/>
    <mergeCell ref="B16:C16"/>
    <mergeCell ref="D16:E16"/>
    <mergeCell ref="B2:E2"/>
    <mergeCell ref="C4:D4"/>
    <mergeCell ref="B5:C5"/>
    <mergeCell ref="D5:E5"/>
  </mergeCells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Актив</vt:lpstr>
      <vt:lpstr>Пасив</vt:lpstr>
      <vt:lpstr>укрп баланс</vt:lpstr>
      <vt:lpstr>баланс 2 (6)</vt:lpstr>
      <vt:lpstr>Счета актива</vt:lpstr>
      <vt:lpstr>Счета пассива</vt:lpstr>
      <vt:lpstr>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2019-06-08T07:58:02Z</dcterms:modified>
</cp:coreProperties>
</file>