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пассива" sheetId="12" r:id="rId5"/>
    <sheet name="Счета актива" sheetId="13" r:id="rId6"/>
    <sheet name="Счета актива с оборотом" sheetId="14" r:id="rId7"/>
  </sheets>
  <definedNames>
    <definedName name="Сальдо_начальное" localSheetId="5">'Счета актива'!$K$15,'Счета актива'!$C$6,'Счета актива'!$C$15,'Счета актива'!$C$24,'Счета актива'!$C$33,'Счета актива'!$K$42,'Счета актива'!$C$42,'Счета актива'!$C$60,'Счета актива'!$C$69,'Счета актива'!$C$78,'Счета актива'!$C$87,'Счета актива'!$C$96,'Счета актива'!$C$105,'Счета актива'!$C$114,'Счета актива'!$C$124,'Счета актива'!$C$133,'Счета актива'!$C$142,'Счета актива'!$C$150,'Счета актива'!$C$159,'Счета актива'!$C$168,'Счета актива'!$C$180,'Счета актива'!$C$189,'Счета актива'!$C$198,'Счета актива'!$C$207,'Счета актива'!$C$221</definedName>
    <definedName name="Сальдо_начальное" localSheetId="6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оборотом'!$C$46,'Счета актива с оборотом'!$C$55,'Счета актива с оборотом'!$C$69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E8" i="14" l="1"/>
  <c r="D85" i="14"/>
  <c r="D84" i="14"/>
  <c r="D83" i="14"/>
  <c r="D81" i="14"/>
  <c r="D80" i="14"/>
  <c r="D79" i="14"/>
  <c r="E76" i="14"/>
  <c r="I78" i="14" s="1"/>
  <c r="E71" i="14"/>
  <c r="C72" i="14" s="1"/>
  <c r="E62" i="14"/>
  <c r="C62" i="14"/>
  <c r="E48" i="14"/>
  <c r="C48" i="14"/>
  <c r="E39" i="14"/>
  <c r="C39" i="14"/>
  <c r="E27" i="14"/>
  <c r="C27" i="14"/>
  <c r="E17" i="14"/>
  <c r="C18" i="14" s="1"/>
  <c r="C8" i="14"/>
  <c r="C224" i="13"/>
  <c r="E223" i="13"/>
  <c r="E214" i="13"/>
  <c r="C214" i="13"/>
  <c r="C200" i="13"/>
  <c r="E200" i="13"/>
  <c r="E191" i="13"/>
  <c r="C191" i="13"/>
  <c r="C192" i="13" s="1"/>
  <c r="C182" i="13"/>
  <c r="E182" i="13"/>
  <c r="C173" i="13"/>
  <c r="E173" i="13"/>
  <c r="E161" i="13"/>
  <c r="C161" i="13"/>
  <c r="E152" i="13"/>
  <c r="C152" i="13"/>
  <c r="E144" i="13"/>
  <c r="C144" i="13"/>
  <c r="E135" i="13"/>
  <c r="C135" i="13"/>
  <c r="C126" i="13"/>
  <c r="C117" i="13"/>
  <c r="E126" i="13"/>
  <c r="E117" i="13"/>
  <c r="E107" i="13"/>
  <c r="C108" i="13" s="1"/>
  <c r="E98" i="13"/>
  <c r="C99" i="13" s="1"/>
  <c r="E89" i="13"/>
  <c r="C80" i="13"/>
  <c r="C81" i="13" s="1"/>
  <c r="C71" i="13"/>
  <c r="C72" i="13" s="1"/>
  <c r="C62" i="13"/>
  <c r="C63" i="13" s="1"/>
  <c r="C53" i="13"/>
  <c r="C54" i="13" s="1"/>
  <c r="K44" i="13"/>
  <c r="K45" i="13" s="1"/>
  <c r="C44" i="13"/>
  <c r="C45" i="13" s="1"/>
  <c r="K17" i="13"/>
  <c r="K18" i="13" s="1"/>
  <c r="C35" i="13"/>
  <c r="C36" i="13" s="1"/>
  <c r="C26" i="13"/>
  <c r="C27" i="13" s="1"/>
  <c r="C17" i="13"/>
  <c r="C18" i="13" s="1"/>
  <c r="C8" i="13"/>
  <c r="C9" i="13" s="1"/>
  <c r="E151" i="12"/>
  <c r="D150" i="12"/>
  <c r="D149" i="12"/>
  <c r="D237" i="13"/>
  <c r="D236" i="13"/>
  <c r="D235" i="13"/>
  <c r="D233" i="13"/>
  <c r="D232" i="13"/>
  <c r="D231" i="13"/>
  <c r="E228" i="13"/>
  <c r="I230" i="13" s="1"/>
  <c r="C9" i="14" l="1"/>
  <c r="C40" i="14"/>
  <c r="C63" i="14"/>
  <c r="D82" i="14"/>
  <c r="C28" i="14"/>
  <c r="C49" i="14"/>
  <c r="C127" i="13"/>
  <c r="C215" i="13"/>
  <c r="C201" i="13"/>
  <c r="C183" i="13"/>
  <c r="C174" i="13"/>
  <c r="C162" i="13"/>
  <c r="C145" i="13"/>
  <c r="C153" i="13"/>
  <c r="C136" i="13"/>
  <c r="C118" i="13"/>
  <c r="C90" i="13"/>
  <c r="D234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<sst xmlns="http://schemas.openxmlformats.org/spreadsheetml/2006/main" count="726" uniqueCount="180">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</sst>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3" fontId="0" fillId="6" borderId="28" xfId="0" applyNumberFormat="1" applyFill="1" applyBorder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40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01" t="s">
        <v>68</v>
      </c>
      <c r="D2" s="101"/>
      <c r="E2" s="101"/>
      <c r="F2" s="101"/>
      <c r="G2" s="101"/>
      <c r="H2" s="101"/>
      <c r="I2" s="101"/>
      <c r="J2" s="101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11" t="s">
        <v>69</v>
      </c>
      <c r="I12" s="111"/>
      <c r="J12" s="18">
        <f>SUM(J3:J11)</f>
        <v>392370</v>
      </c>
    </row>
    <row r="15" spans="3:10" ht="15.75" thickBot="1" x14ac:dyDescent="0.3">
      <c r="C15" s="104" t="s">
        <v>70</v>
      </c>
      <c r="D15" s="104"/>
      <c r="E15" s="104"/>
      <c r="F15" s="104"/>
      <c r="G15" s="104"/>
      <c r="H15" s="104"/>
      <c r="I15" s="104"/>
      <c r="J15" s="10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9">
        <v>22</v>
      </c>
      <c r="I17" s="27" t="s">
        <v>23</v>
      </c>
      <c r="J17" s="28">
        <v>-8560</v>
      </c>
    </row>
    <row r="18" spans="3:10" ht="23.25" customHeight="1" x14ac:dyDescent="0.35">
      <c r="H18" s="111" t="s">
        <v>69</v>
      </c>
      <c r="I18" s="111"/>
      <c r="J18" s="3">
        <f>SUM(J16:J17)</f>
        <v>6740</v>
      </c>
    </row>
    <row r="21" spans="3:10" ht="15.75" thickBot="1" x14ac:dyDescent="0.3">
      <c r="C21" s="104" t="s">
        <v>8</v>
      </c>
      <c r="D21" s="104"/>
      <c r="E21" s="104"/>
      <c r="F21" s="104"/>
      <c r="G21" s="104"/>
      <c r="H21" s="104"/>
      <c r="I21" s="104"/>
      <c r="J21" s="104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2">
        <v>34</v>
      </c>
      <c r="I23" s="25" t="s">
        <v>35</v>
      </c>
      <c r="J23" s="36">
        <v>-3210</v>
      </c>
    </row>
    <row r="24" spans="3:10" ht="23.25" customHeight="1" x14ac:dyDescent="0.35">
      <c r="H24" s="110" t="s">
        <v>69</v>
      </c>
      <c r="I24" s="110"/>
      <c r="J24" s="3">
        <f>SUM(J22:J23)</f>
        <v>16050</v>
      </c>
    </row>
    <row r="28" spans="3:10" ht="26.25" x14ac:dyDescent="0.4">
      <c r="C28" s="107" t="s">
        <v>72</v>
      </c>
      <c r="D28" s="108"/>
      <c r="E28" s="108"/>
      <c r="F28" s="108"/>
      <c r="G28" s="108"/>
      <c r="H28" s="108"/>
      <c r="I28" s="109"/>
      <c r="J28" s="18">
        <f>J24+J18+J12</f>
        <v>415160</v>
      </c>
    </row>
    <row r="31" spans="3:10" ht="15.75" thickBot="1" x14ac:dyDescent="0.3">
      <c r="C31" s="104" t="s">
        <v>73</v>
      </c>
      <c r="D31" s="104"/>
      <c r="E31" s="104"/>
      <c r="F31" s="104"/>
      <c r="G31" s="104"/>
      <c r="H31" s="104"/>
      <c r="I31" s="104"/>
      <c r="J31" s="104"/>
    </row>
    <row r="32" spans="3:10" ht="38.25" thickBot="1" x14ac:dyDescent="0.3">
      <c r="H32" s="19">
        <v>6</v>
      </c>
      <c r="I32" s="24" t="s">
        <v>7</v>
      </c>
      <c r="J32" s="10">
        <v>84670</v>
      </c>
    </row>
    <row r="33" spans="3:10" ht="38.25" thickBot="1" x14ac:dyDescent="0.3">
      <c r="H33" s="20">
        <v>8</v>
      </c>
      <c r="I33" s="31" t="s">
        <v>9</v>
      </c>
      <c r="J33" s="11">
        <v>41880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19">
        <v>20</v>
      </c>
      <c r="I35" s="24" t="s">
        <v>21</v>
      </c>
      <c r="J35" s="10">
        <v>155150</v>
      </c>
    </row>
    <row r="36" spans="3:10" ht="18.75" x14ac:dyDescent="0.25">
      <c r="H36" s="21">
        <v>25</v>
      </c>
      <c r="I36" s="25" t="s">
        <v>26</v>
      </c>
      <c r="J36" s="26">
        <v>107000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102" t="s">
        <v>69</v>
      </c>
      <c r="I41" s="103"/>
      <c r="J41" s="35">
        <f>SUM(J32:J40)</f>
        <v>893740</v>
      </c>
    </row>
    <row r="44" spans="3:10" ht="15.75" thickBot="1" x14ac:dyDescent="0.3">
      <c r="C44" s="112" t="s">
        <v>74</v>
      </c>
      <c r="D44" s="112"/>
      <c r="E44" s="112"/>
      <c r="F44" s="112"/>
      <c r="G44" s="112"/>
      <c r="H44" s="112"/>
      <c r="I44" s="112"/>
      <c r="J44" s="112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02" t="s">
        <v>69</v>
      </c>
      <c r="I47" s="103"/>
      <c r="J47" s="35">
        <f>SUM(J45:J46)</f>
        <v>150870</v>
      </c>
    </row>
    <row r="49" spans="3:10" ht="15.75" thickBot="1" x14ac:dyDescent="0.3">
      <c r="C49" s="104" t="s">
        <v>24</v>
      </c>
      <c r="D49" s="104"/>
      <c r="E49" s="104"/>
      <c r="F49" s="104"/>
      <c r="G49" s="104"/>
      <c r="H49" s="104"/>
      <c r="I49" s="104"/>
      <c r="J49" s="10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02" t="s">
        <v>69</v>
      </c>
      <c r="I52" s="103"/>
      <c r="J52" s="35">
        <f>SUM(J50:J51)</f>
        <v>112060</v>
      </c>
    </row>
    <row r="56" spans="3:10" ht="26.25" x14ac:dyDescent="0.4">
      <c r="C56" s="105" t="s">
        <v>75</v>
      </c>
      <c r="D56" s="105"/>
      <c r="E56" s="105"/>
      <c r="F56" s="105"/>
      <c r="G56" s="105"/>
      <c r="H56" s="105"/>
      <c r="I56" s="105"/>
      <c r="J56" s="18">
        <f>J52+J47+J41</f>
        <v>1156670</v>
      </c>
    </row>
    <row r="58" spans="3:10" ht="26.25" x14ac:dyDescent="0.4">
      <c r="C58" s="106" t="s">
        <v>1</v>
      </c>
      <c r="D58" s="106"/>
      <c r="E58" s="106"/>
      <c r="F58" s="106"/>
      <c r="G58" s="106"/>
      <c r="H58" s="106"/>
      <c r="I58" s="106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14" t="s">
        <v>76</v>
      </c>
      <c r="C3" s="114"/>
      <c r="D3" s="114"/>
      <c r="E3" s="114"/>
      <c r="F3" s="114"/>
      <c r="G3" s="114"/>
    </row>
    <row r="4" spans="2:7" ht="19.5" thickBot="1" x14ac:dyDescent="0.3">
      <c r="D4" s="37">
        <v>9</v>
      </c>
      <c r="E4" s="38" t="s">
        <v>10</v>
      </c>
      <c r="F4" s="39">
        <v>695500</v>
      </c>
    </row>
    <row r="5" spans="2:7" ht="19.5" thickBot="1" x14ac:dyDescent="0.3">
      <c r="D5" s="40" t="s">
        <v>77</v>
      </c>
      <c r="E5" s="41" t="s">
        <v>77</v>
      </c>
      <c r="F5" s="41" t="s">
        <v>77</v>
      </c>
    </row>
    <row r="6" spans="2:7" ht="19.5" thickBot="1" x14ac:dyDescent="0.3">
      <c r="D6" s="40" t="s">
        <v>77</v>
      </c>
      <c r="E6" s="41" t="s">
        <v>77</v>
      </c>
      <c r="F6" s="41" t="s">
        <v>77</v>
      </c>
    </row>
    <row r="7" spans="2:7" ht="19.5" thickBot="1" x14ac:dyDescent="0.3">
      <c r="D7" s="40" t="s">
        <v>77</v>
      </c>
      <c r="E7" s="41" t="s">
        <v>77</v>
      </c>
      <c r="F7" s="41" t="s">
        <v>77</v>
      </c>
    </row>
    <row r="8" spans="2:7" ht="19.5" thickBot="1" x14ac:dyDescent="0.3">
      <c r="D8" s="40" t="s">
        <v>77</v>
      </c>
      <c r="E8" s="41" t="s">
        <v>77</v>
      </c>
      <c r="F8" s="41" t="s">
        <v>77</v>
      </c>
    </row>
    <row r="9" spans="2:7" ht="19.5" thickBot="1" x14ac:dyDescent="0.3">
      <c r="D9" s="40">
        <v>14</v>
      </c>
      <c r="E9" s="42" t="s">
        <v>15</v>
      </c>
      <c r="F9" s="43">
        <v>113420</v>
      </c>
    </row>
    <row r="10" spans="2:7" ht="38.25" thickBot="1" x14ac:dyDescent="0.3">
      <c r="D10" s="37">
        <v>27</v>
      </c>
      <c r="E10" s="38" t="s">
        <v>28</v>
      </c>
      <c r="F10" s="39">
        <v>53500</v>
      </c>
    </row>
    <row r="11" spans="2:7" ht="19.5" thickBot="1" x14ac:dyDescent="0.3">
      <c r="D11" s="40">
        <v>24</v>
      </c>
      <c r="E11" s="42" t="s">
        <v>25</v>
      </c>
      <c r="F11" s="43">
        <v>21400</v>
      </c>
    </row>
    <row r="12" spans="2:7" ht="19.5" thickBot="1" x14ac:dyDescent="0.3">
      <c r="D12" s="40" t="s">
        <v>77</v>
      </c>
      <c r="E12" s="41" t="s">
        <v>77</v>
      </c>
      <c r="F12" s="41" t="s">
        <v>77</v>
      </c>
    </row>
    <row r="13" spans="2:7" ht="19.5" thickBot="1" x14ac:dyDescent="0.3">
      <c r="D13" s="40" t="s">
        <v>77</v>
      </c>
      <c r="E13" s="41" t="s">
        <v>77</v>
      </c>
      <c r="F13" s="44" t="s">
        <v>77</v>
      </c>
    </row>
    <row r="14" spans="2:7" ht="25.5" x14ac:dyDescent="0.35">
      <c r="D14" s="111" t="s">
        <v>69</v>
      </c>
      <c r="E14" s="111"/>
      <c r="F14" s="35">
        <f>SUM(F4:F13)</f>
        <v>883820</v>
      </c>
    </row>
    <row r="18" spans="2:6" ht="19.5" thickBot="1" x14ac:dyDescent="0.3">
      <c r="B18" s="101" t="s">
        <v>78</v>
      </c>
      <c r="C18" s="101"/>
      <c r="D18" s="101"/>
      <c r="E18" s="101"/>
      <c r="F18" s="101"/>
    </row>
    <row r="19" spans="2:6" ht="38.25" thickBot="1" x14ac:dyDescent="0.3">
      <c r="C19" s="48" t="s">
        <v>79</v>
      </c>
      <c r="D19" s="19">
        <v>15</v>
      </c>
      <c r="E19" s="45" t="s">
        <v>16</v>
      </c>
      <c r="F19" s="10">
        <v>288900</v>
      </c>
    </row>
    <row r="20" spans="2:6" ht="25.5" x14ac:dyDescent="0.35">
      <c r="D20" s="111" t="s">
        <v>69</v>
      </c>
      <c r="E20" s="111"/>
      <c r="F20" s="34">
        <f>SUM(F19)</f>
        <v>288900</v>
      </c>
    </row>
    <row r="23" spans="2:6" ht="15.75" thickBot="1" x14ac:dyDescent="0.3"/>
    <row r="24" spans="2:6" ht="38.25" thickBot="1" x14ac:dyDescent="0.3">
      <c r="C24" s="49" t="s">
        <v>80</v>
      </c>
      <c r="D24" s="19">
        <v>5</v>
      </c>
      <c r="E24" s="45" t="s">
        <v>6</v>
      </c>
      <c r="F24" s="10">
        <v>117700</v>
      </c>
    </row>
    <row r="25" spans="2:6" ht="38.25" thickBot="1" x14ac:dyDescent="0.3">
      <c r="D25" s="20">
        <v>18</v>
      </c>
      <c r="E25" s="46" t="s">
        <v>19</v>
      </c>
      <c r="F25" s="11">
        <v>49220</v>
      </c>
    </row>
    <row r="26" spans="2:6" ht="38.25" thickBot="1" x14ac:dyDescent="0.3">
      <c r="D26" s="47">
        <v>19</v>
      </c>
      <c r="E26" s="46" t="s">
        <v>20</v>
      </c>
      <c r="F26" s="11">
        <v>102720</v>
      </c>
    </row>
    <row r="27" spans="2:6" ht="57" thickBot="1" x14ac:dyDescent="0.3">
      <c r="D27" s="20">
        <v>28</v>
      </c>
      <c r="E27" s="46" t="s">
        <v>29</v>
      </c>
      <c r="F27" s="11">
        <v>14980</v>
      </c>
    </row>
    <row r="28" spans="2:6" ht="38.25" thickBot="1" x14ac:dyDescent="0.3">
      <c r="D28" s="20">
        <v>31</v>
      </c>
      <c r="E28" s="46" t="s">
        <v>32</v>
      </c>
      <c r="F28" s="11">
        <v>16050</v>
      </c>
    </row>
    <row r="29" spans="2:6" ht="57" thickBot="1" x14ac:dyDescent="0.3">
      <c r="D29" s="20">
        <v>29</v>
      </c>
      <c r="E29" s="46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111" t="s">
        <v>69</v>
      </c>
      <c r="E31" s="111"/>
      <c r="F31" s="35">
        <f>SUM(F24:F30)</f>
        <v>354170</v>
      </c>
    </row>
    <row r="34" spans="2:6" ht="15.75" thickBot="1" x14ac:dyDescent="0.3"/>
    <row r="35" spans="2:6" ht="38.25" thickBot="1" x14ac:dyDescent="0.3">
      <c r="C35" s="49" t="s">
        <v>81</v>
      </c>
      <c r="D35" s="19">
        <v>16</v>
      </c>
      <c r="E35" s="50" t="s">
        <v>17</v>
      </c>
      <c r="F35" s="16">
        <v>44940</v>
      </c>
    </row>
    <row r="36" spans="2:6" ht="25.5" x14ac:dyDescent="0.35">
      <c r="D36" s="111" t="s">
        <v>69</v>
      </c>
      <c r="E36" s="102"/>
      <c r="F36" s="34">
        <f>SUM(F35)</f>
        <v>44940</v>
      </c>
    </row>
    <row r="38" spans="2:6" ht="26.25" x14ac:dyDescent="0.4">
      <c r="B38" s="113" t="s">
        <v>0</v>
      </c>
      <c r="C38" s="113"/>
      <c r="D38" s="113"/>
      <c r="E38" s="113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1" t="s">
        <v>85</v>
      </c>
      <c r="E2" s="51" t="s">
        <v>86</v>
      </c>
    </row>
    <row r="3" spans="2:11" ht="19.5" thickBot="1" x14ac:dyDescent="0.3">
      <c r="B3" s="1">
        <v>392370</v>
      </c>
      <c r="E3" s="52">
        <v>883820</v>
      </c>
      <c r="H3" s="51" t="s">
        <v>87</v>
      </c>
      <c r="K3">
        <f>SUM(B3:B5)</f>
        <v>522160</v>
      </c>
    </row>
    <row r="4" spans="2:11" ht="19.5" thickBot="1" x14ac:dyDescent="0.3">
      <c r="B4" s="2">
        <v>113740</v>
      </c>
      <c r="E4" s="53">
        <v>44940</v>
      </c>
    </row>
    <row r="5" spans="2:11" ht="19.5" thickBot="1" x14ac:dyDescent="0.3">
      <c r="B5" s="2">
        <v>16050</v>
      </c>
      <c r="E5" s="53">
        <v>288900</v>
      </c>
      <c r="H5" s="51" t="s">
        <v>88</v>
      </c>
      <c r="K5">
        <f>SUM(B7:B9)</f>
        <v>1049670</v>
      </c>
    </row>
    <row r="6" spans="2:11" ht="19.5" thickBot="1" x14ac:dyDescent="0.3">
      <c r="B6" s="2"/>
      <c r="E6" s="53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5"/>
      <c r="B1" s="139" t="s">
        <v>85</v>
      </c>
      <c r="C1" s="140"/>
      <c r="D1" s="141"/>
      <c r="E1" s="142" t="s">
        <v>86</v>
      </c>
      <c r="F1" s="143"/>
      <c r="G1" s="144"/>
    </row>
    <row r="2" spans="1:16" ht="39" customHeight="1" thickBot="1" x14ac:dyDescent="0.35">
      <c r="A2" s="76">
        <v>1</v>
      </c>
      <c r="B2" s="77">
        <v>2</v>
      </c>
      <c r="C2" s="78">
        <v>3</v>
      </c>
      <c r="D2" s="78">
        <v>4</v>
      </c>
      <c r="E2" s="81">
        <v>6</v>
      </c>
      <c r="F2" s="56">
        <v>7</v>
      </c>
      <c r="G2" s="63">
        <v>8</v>
      </c>
      <c r="N2" s="5" t="s">
        <v>0</v>
      </c>
      <c r="O2" s="7">
        <v>677310</v>
      </c>
    </row>
    <row r="3" spans="1:16" ht="39" customHeight="1" thickBot="1" x14ac:dyDescent="0.3">
      <c r="A3" s="55" t="s">
        <v>107</v>
      </c>
      <c r="B3" s="79" t="s">
        <v>47</v>
      </c>
      <c r="C3" s="79" t="s">
        <v>108</v>
      </c>
      <c r="D3" s="79" t="s">
        <v>112</v>
      </c>
      <c r="E3" s="79" t="s">
        <v>47</v>
      </c>
      <c r="F3" s="79" t="s">
        <v>108</v>
      </c>
      <c r="G3" s="79" t="s">
        <v>112</v>
      </c>
      <c r="O3" s="6"/>
    </row>
    <row r="4" spans="1:16" ht="39" customHeight="1" thickBot="1" x14ac:dyDescent="0.3">
      <c r="A4" s="80">
        <v>36892</v>
      </c>
      <c r="B4" s="56" t="s">
        <v>68</v>
      </c>
      <c r="C4" s="90" t="s">
        <v>93</v>
      </c>
      <c r="D4" s="57">
        <v>392370</v>
      </c>
      <c r="E4" s="56" t="s">
        <v>98</v>
      </c>
      <c r="F4" s="72" t="s">
        <v>99</v>
      </c>
      <c r="G4" s="59">
        <v>883820</v>
      </c>
    </row>
    <row r="5" spans="1:16" ht="39" customHeight="1" thickBot="1" x14ac:dyDescent="0.3">
      <c r="A5" s="80">
        <v>37257</v>
      </c>
      <c r="B5" s="56" t="s">
        <v>94</v>
      </c>
      <c r="C5" s="63" t="s">
        <v>95</v>
      </c>
      <c r="D5" s="57">
        <v>113740</v>
      </c>
      <c r="E5" s="56" t="s">
        <v>81</v>
      </c>
      <c r="F5" s="56" t="s">
        <v>100</v>
      </c>
      <c r="G5" s="59">
        <v>44940</v>
      </c>
    </row>
    <row r="6" spans="1:16" ht="39" customHeight="1" thickBot="1" x14ac:dyDescent="0.3">
      <c r="A6" s="55">
        <v>1.2</v>
      </c>
      <c r="B6" s="56" t="s">
        <v>71</v>
      </c>
      <c r="C6" s="63" t="s">
        <v>96</v>
      </c>
      <c r="D6" s="57">
        <v>16050</v>
      </c>
      <c r="E6" s="56" t="s">
        <v>101</v>
      </c>
      <c r="F6" s="56" t="s">
        <v>102</v>
      </c>
      <c r="G6" s="59">
        <v>288900</v>
      </c>
    </row>
    <row r="7" spans="1:16" ht="39" customHeight="1" thickBot="1" x14ac:dyDescent="0.3">
      <c r="A7" s="142" t="s">
        <v>87</v>
      </c>
      <c r="B7" s="143"/>
      <c r="C7" s="144"/>
      <c r="D7" s="82">
        <v>522160</v>
      </c>
      <c r="E7" s="56" t="s">
        <v>103</v>
      </c>
      <c r="F7" s="71" t="s">
        <v>90</v>
      </c>
      <c r="G7" s="59">
        <v>354170</v>
      </c>
    </row>
    <row r="8" spans="1:16" ht="39" customHeight="1" thickBot="1" x14ac:dyDescent="0.3">
      <c r="A8" s="55">
        <v>2.1</v>
      </c>
      <c r="B8" s="56" t="s">
        <v>97</v>
      </c>
      <c r="C8" s="85" t="s">
        <v>91</v>
      </c>
      <c r="D8" s="57">
        <v>786740</v>
      </c>
      <c r="E8" s="56" t="s">
        <v>113</v>
      </c>
      <c r="F8" s="56" t="s">
        <v>114</v>
      </c>
      <c r="G8" s="63" t="s">
        <v>77</v>
      </c>
    </row>
    <row r="9" spans="1:16" ht="39" customHeight="1" thickBot="1" x14ac:dyDescent="0.3">
      <c r="A9" s="55">
        <v>2.2000000000000002</v>
      </c>
      <c r="B9" s="56" t="s">
        <v>74</v>
      </c>
      <c r="C9" s="69" t="s">
        <v>89</v>
      </c>
      <c r="D9" s="57">
        <v>150870</v>
      </c>
      <c r="E9" s="56"/>
      <c r="F9" s="56"/>
      <c r="G9" s="59"/>
    </row>
    <row r="10" spans="1:16" ht="39" customHeight="1" thickBot="1" x14ac:dyDescent="0.3">
      <c r="A10" s="55">
        <v>2.2999999999999998</v>
      </c>
      <c r="B10" s="56" t="s">
        <v>24</v>
      </c>
      <c r="C10" s="70" t="s">
        <v>92</v>
      </c>
      <c r="D10" s="57">
        <v>112060</v>
      </c>
      <c r="E10" s="56"/>
      <c r="F10" s="56"/>
      <c r="G10" s="59"/>
    </row>
    <row r="11" spans="1:16" ht="39" customHeight="1" thickBot="1" x14ac:dyDescent="0.3">
      <c r="A11" s="142" t="s">
        <v>88</v>
      </c>
      <c r="B11" s="143"/>
      <c r="C11" s="144"/>
      <c r="D11" s="83">
        <v>1049670</v>
      </c>
      <c r="E11" s="56"/>
      <c r="F11" s="56"/>
      <c r="G11" s="59"/>
    </row>
    <row r="12" spans="1:16" ht="39" customHeight="1" thickBot="1" x14ac:dyDescent="0.3">
      <c r="A12" s="55">
        <v>3</v>
      </c>
      <c r="B12" s="56" t="s">
        <v>109</v>
      </c>
      <c r="C12" s="63" t="s">
        <v>110</v>
      </c>
      <c r="D12" s="63" t="s">
        <v>77</v>
      </c>
      <c r="E12" s="56"/>
      <c r="F12" s="56"/>
      <c r="G12" s="59"/>
    </row>
    <row r="13" spans="1:16" ht="39" customHeight="1" thickBot="1" x14ac:dyDescent="0.3">
      <c r="A13" s="145" t="s">
        <v>111</v>
      </c>
      <c r="B13" s="146"/>
      <c r="C13" s="147"/>
      <c r="D13" s="84">
        <f>SUM(D4:D6,D8:D10)</f>
        <v>1571830</v>
      </c>
      <c r="E13" s="148">
        <f>SUM(G4:G8)</f>
        <v>1571830</v>
      </c>
      <c r="F13" s="149"/>
      <c r="G13" s="150"/>
    </row>
    <row r="16" spans="1:16" ht="39" customHeight="1" thickBot="1" x14ac:dyDescent="0.3">
      <c r="J16" s="115" t="s">
        <v>116</v>
      </c>
      <c r="K16" s="116"/>
      <c r="L16" s="33">
        <f>SUM(K17,D5,D6,L17,M17,N17)</f>
        <v>1571830</v>
      </c>
      <c r="N16" s="115" t="s">
        <v>117</v>
      </c>
      <c r="O16" s="116"/>
      <c r="P16" s="33">
        <f>SUM(O17,G5,G6,P17)</f>
        <v>1571830</v>
      </c>
    </row>
    <row r="17" spans="1:16" ht="39" customHeight="1" x14ac:dyDescent="0.25">
      <c r="A17" s="117" t="s">
        <v>41</v>
      </c>
      <c r="B17" s="118"/>
      <c r="C17" s="119"/>
      <c r="D17" s="123" t="s">
        <v>42</v>
      </c>
      <c r="E17" s="124"/>
      <c r="F17" s="124"/>
      <c r="G17" s="125"/>
      <c r="H17" s="129" t="s">
        <v>43</v>
      </c>
      <c r="J17" s="73" t="s">
        <v>105</v>
      </c>
      <c r="K17" s="93">
        <f>D4</f>
        <v>392370</v>
      </c>
      <c r="L17" s="93">
        <f>D8</f>
        <v>786740</v>
      </c>
      <c r="M17" s="93">
        <f>D9</f>
        <v>150870</v>
      </c>
      <c r="N17" s="93">
        <f>D10</f>
        <v>112060</v>
      </c>
      <c r="O17" s="93">
        <f>G4</f>
        <v>883820</v>
      </c>
      <c r="P17" s="93">
        <f>G7</f>
        <v>354170</v>
      </c>
    </row>
    <row r="18" spans="1:16" ht="39" customHeight="1" thickBot="1" x14ac:dyDescent="0.3">
      <c r="A18" s="120"/>
      <c r="B18" s="121"/>
      <c r="C18" s="122"/>
      <c r="D18" s="126"/>
      <c r="E18" s="127"/>
      <c r="F18" s="127"/>
      <c r="G18" s="128"/>
      <c r="H18" s="130"/>
      <c r="J18" s="74"/>
      <c r="K18" s="92" t="s">
        <v>93</v>
      </c>
      <c r="L18" s="85" t="s">
        <v>91</v>
      </c>
      <c r="M18" s="69" t="s">
        <v>89</v>
      </c>
      <c r="N18" s="70" t="s">
        <v>92</v>
      </c>
      <c r="O18" s="72" t="s">
        <v>99</v>
      </c>
      <c r="P18" s="71" t="s">
        <v>90</v>
      </c>
    </row>
    <row r="19" spans="1:16" ht="39" customHeight="1" thickBot="1" x14ac:dyDescent="0.3">
      <c r="A19" s="8" t="s">
        <v>44</v>
      </c>
      <c r="B19" s="131" t="s">
        <v>47</v>
      </c>
      <c r="C19" s="134" t="s">
        <v>48</v>
      </c>
      <c r="D19" s="60" t="s">
        <v>49</v>
      </c>
      <c r="E19" s="60" t="s">
        <v>51</v>
      </c>
      <c r="F19" s="60" t="s">
        <v>53</v>
      </c>
      <c r="G19" s="60" t="s">
        <v>51</v>
      </c>
      <c r="H19" s="132"/>
      <c r="J19" s="73" t="s">
        <v>106</v>
      </c>
      <c r="K19" s="57">
        <f>K17+H34</f>
        <v>405740</v>
      </c>
      <c r="L19" s="57">
        <f>L17+H33</f>
        <v>801720</v>
      </c>
      <c r="M19" s="57">
        <f>M17+H22+H23-H24+H25-H25-H26-H29-H30-H34+H35</f>
        <v>109140</v>
      </c>
      <c r="N19" s="57">
        <f>N17-H22-H23</f>
        <v>67120</v>
      </c>
      <c r="O19" s="59">
        <v>883820</v>
      </c>
      <c r="P19" s="59">
        <f>P17-H24-H26-H29-H30+H33+H35</f>
        <v>295850</v>
      </c>
    </row>
    <row r="20" spans="1:16" ht="39" customHeight="1" x14ac:dyDescent="0.25">
      <c r="A20" s="8" t="s">
        <v>45</v>
      </c>
      <c r="B20" s="132"/>
      <c r="C20" s="135"/>
      <c r="D20" s="60" t="s">
        <v>50</v>
      </c>
      <c r="E20" s="60" t="s">
        <v>52</v>
      </c>
      <c r="F20" s="60" t="s">
        <v>50</v>
      </c>
      <c r="G20" s="60" t="s">
        <v>52</v>
      </c>
      <c r="H20" s="132"/>
      <c r="I20" s="99" t="str">
        <f>IF(L20=P20,"верно","!!!!!!!!!!!!!")</f>
        <v>верно</v>
      </c>
      <c r="J20" s="115" t="s">
        <v>116</v>
      </c>
      <c r="K20" s="137"/>
      <c r="L20" s="94">
        <f>SUM(K19,D5,D6,L19,M19,N19)</f>
        <v>1513510</v>
      </c>
      <c r="N20" s="138" t="s">
        <v>117</v>
      </c>
      <c r="O20" s="137"/>
      <c r="P20" s="94">
        <f>SUM(O19,G5,G6,P19)</f>
        <v>1513510</v>
      </c>
    </row>
    <row r="21" spans="1:16" ht="39" customHeight="1" thickBot="1" x14ac:dyDescent="0.3">
      <c r="A21" s="9" t="s">
        <v>46</v>
      </c>
      <c r="B21" s="133"/>
      <c r="C21" s="136"/>
      <c r="D21" s="61"/>
      <c r="E21" s="61"/>
      <c r="F21" s="61"/>
      <c r="G21" s="61"/>
      <c r="H21" s="133"/>
      <c r="I21" s="96"/>
      <c r="J21" s="96"/>
      <c r="K21" s="95"/>
      <c r="L21" s="95"/>
      <c r="M21" s="95"/>
      <c r="N21" s="95"/>
      <c r="O21" s="95"/>
      <c r="P21" s="95"/>
    </row>
    <row r="22" spans="1:16" ht="39" customHeight="1" thickBot="1" x14ac:dyDescent="0.3">
      <c r="A22" s="91">
        <v>1</v>
      </c>
      <c r="B22" s="62" t="s">
        <v>54</v>
      </c>
      <c r="C22" s="63">
        <v>1</v>
      </c>
      <c r="D22" s="64" t="s">
        <v>89</v>
      </c>
      <c r="E22" s="63" t="s">
        <v>104</v>
      </c>
      <c r="F22" s="65" t="s">
        <v>92</v>
      </c>
      <c r="G22" s="63" t="s">
        <v>77</v>
      </c>
      <c r="H22" s="59">
        <v>41300</v>
      </c>
      <c r="I22" s="96"/>
      <c r="J22" s="96"/>
      <c r="K22" s="95"/>
      <c r="L22" s="95"/>
      <c r="M22" s="97">
        <f>M17+H22</f>
        <v>192170</v>
      </c>
      <c r="N22" s="97">
        <f>N17-H22</f>
        <v>70760</v>
      </c>
      <c r="O22" s="95"/>
      <c r="P22" s="95"/>
    </row>
    <row r="23" spans="1:16" ht="39" customHeight="1" thickBot="1" x14ac:dyDescent="0.3">
      <c r="A23" s="91">
        <v>2</v>
      </c>
      <c r="B23" s="56" t="s">
        <v>55</v>
      </c>
      <c r="C23" s="63">
        <v>1</v>
      </c>
      <c r="D23" s="64" t="s">
        <v>89</v>
      </c>
      <c r="E23" s="63" t="s">
        <v>104</v>
      </c>
      <c r="F23" s="65" t="s">
        <v>92</v>
      </c>
      <c r="G23" s="63" t="s">
        <v>77</v>
      </c>
      <c r="H23" s="59">
        <v>3640</v>
      </c>
      <c r="I23" s="96"/>
      <c r="J23" s="96"/>
      <c r="K23" s="95"/>
      <c r="L23" s="95"/>
      <c r="M23" s="98">
        <v>195810</v>
      </c>
      <c r="N23" s="98">
        <v>67120</v>
      </c>
      <c r="O23" s="95"/>
      <c r="P23" s="95"/>
    </row>
    <row r="24" spans="1:16" ht="39" customHeight="1" thickBot="1" x14ac:dyDescent="0.3">
      <c r="A24" s="91">
        <v>3</v>
      </c>
      <c r="B24" s="56" t="s">
        <v>56</v>
      </c>
      <c r="C24" s="63">
        <v>4</v>
      </c>
      <c r="D24" s="66" t="s">
        <v>90</v>
      </c>
      <c r="E24" s="63" t="s">
        <v>77</v>
      </c>
      <c r="F24" s="64" t="s">
        <v>89</v>
      </c>
      <c r="G24" s="63" t="s">
        <v>77</v>
      </c>
      <c r="H24" s="59">
        <v>17120</v>
      </c>
      <c r="I24" s="96"/>
      <c r="J24" s="96"/>
      <c r="K24" s="95"/>
      <c r="L24" s="95"/>
      <c r="M24" s="98">
        <v>178690</v>
      </c>
      <c r="N24" s="95"/>
      <c r="O24" s="95"/>
      <c r="P24" s="98">
        <v>337050</v>
      </c>
    </row>
    <row r="25" spans="1:16" ht="39" customHeight="1" thickBot="1" x14ac:dyDescent="0.3">
      <c r="A25" s="91">
        <v>4</v>
      </c>
      <c r="B25" s="56" t="s">
        <v>57</v>
      </c>
      <c r="C25" s="63">
        <v>1</v>
      </c>
      <c r="D25" s="64" t="s">
        <v>89</v>
      </c>
      <c r="E25" s="63" t="s">
        <v>104</v>
      </c>
      <c r="F25" s="64" t="s">
        <v>89</v>
      </c>
      <c r="G25" s="63" t="s">
        <v>77</v>
      </c>
      <c r="H25" s="59">
        <v>29960</v>
      </c>
      <c r="I25" s="96"/>
      <c r="J25" s="96"/>
      <c r="K25" s="95"/>
      <c r="L25" s="95"/>
      <c r="M25" s="98">
        <v>178690</v>
      </c>
      <c r="N25" s="95"/>
      <c r="O25" s="95"/>
      <c r="P25" s="95"/>
    </row>
    <row r="26" spans="1:16" ht="39" customHeight="1" thickBot="1" x14ac:dyDescent="0.3">
      <c r="A26" s="91">
        <v>5</v>
      </c>
      <c r="B26" s="56" t="s">
        <v>58</v>
      </c>
      <c r="C26" s="63">
        <v>4</v>
      </c>
      <c r="D26" s="64" t="s">
        <v>89</v>
      </c>
      <c r="E26" s="63" t="s">
        <v>77</v>
      </c>
      <c r="F26" s="66" t="s">
        <v>90</v>
      </c>
      <c r="G26" s="63" t="s">
        <v>77</v>
      </c>
      <c r="H26" s="59">
        <v>29960</v>
      </c>
      <c r="I26" s="96"/>
      <c r="J26" s="96"/>
      <c r="K26" s="95"/>
      <c r="L26" s="95"/>
      <c r="M26" s="33">
        <v>148730</v>
      </c>
      <c r="N26" s="95"/>
      <c r="O26" s="95"/>
      <c r="P26" s="33">
        <v>307090</v>
      </c>
    </row>
    <row r="27" spans="1:16" ht="39" customHeight="1" thickBot="1" x14ac:dyDescent="0.3">
      <c r="A27" s="91">
        <v>6</v>
      </c>
      <c r="B27" s="56" t="s">
        <v>59</v>
      </c>
      <c r="C27" s="63">
        <v>2</v>
      </c>
      <c r="D27" s="67" t="s">
        <v>99</v>
      </c>
      <c r="E27" s="63" t="s">
        <v>77</v>
      </c>
      <c r="F27" s="67" t="s">
        <v>99</v>
      </c>
      <c r="G27" s="63" t="s">
        <v>104</v>
      </c>
      <c r="H27" s="59">
        <v>21400</v>
      </c>
      <c r="I27" s="96"/>
      <c r="J27" s="96"/>
      <c r="K27" s="95"/>
      <c r="L27" s="95"/>
      <c r="M27" s="95"/>
      <c r="N27" s="95"/>
      <c r="O27" s="95"/>
      <c r="P27" s="95"/>
    </row>
    <row r="28" spans="1:16" ht="39" customHeight="1" thickBot="1" x14ac:dyDescent="0.3">
      <c r="A28" s="91">
        <v>7</v>
      </c>
      <c r="B28" s="56" t="s">
        <v>60</v>
      </c>
      <c r="C28" s="63">
        <v>1</v>
      </c>
      <c r="D28" s="68" t="s">
        <v>91</v>
      </c>
      <c r="E28" s="63" t="s">
        <v>77</v>
      </c>
      <c r="F28" s="68" t="s">
        <v>91</v>
      </c>
      <c r="G28" s="63" t="s">
        <v>104</v>
      </c>
      <c r="H28" s="59">
        <v>68480</v>
      </c>
      <c r="I28" s="96"/>
      <c r="J28" s="96"/>
      <c r="K28" s="95"/>
      <c r="L28" s="95"/>
      <c r="M28" s="95"/>
      <c r="N28" s="95"/>
      <c r="O28" s="95"/>
      <c r="P28" s="95"/>
    </row>
    <row r="29" spans="1:16" ht="39" customHeight="1" thickBot="1" x14ac:dyDescent="0.3">
      <c r="A29" s="91">
        <v>8</v>
      </c>
      <c r="B29" s="54" t="s">
        <v>61</v>
      </c>
      <c r="C29" s="86">
        <v>4</v>
      </c>
      <c r="D29" s="87" t="s">
        <v>89</v>
      </c>
      <c r="E29" s="86" t="s">
        <v>77</v>
      </c>
      <c r="F29" s="88" t="s">
        <v>90</v>
      </c>
      <c r="G29" s="86" t="s">
        <v>77</v>
      </c>
      <c r="H29" s="58">
        <v>38520</v>
      </c>
      <c r="I29" s="96"/>
      <c r="J29" s="96"/>
      <c r="K29" s="95"/>
      <c r="L29" s="95"/>
      <c r="M29" s="33">
        <v>110210</v>
      </c>
      <c r="N29" s="95"/>
      <c r="O29" s="95"/>
      <c r="P29" s="33">
        <v>268570</v>
      </c>
    </row>
    <row r="30" spans="1:16" ht="39" customHeight="1" thickBot="1" x14ac:dyDescent="0.3">
      <c r="A30" s="91">
        <v>9</v>
      </c>
      <c r="B30" s="56" t="s">
        <v>62</v>
      </c>
      <c r="C30" s="63">
        <v>4</v>
      </c>
      <c r="D30" s="64" t="s">
        <v>89</v>
      </c>
      <c r="E30" s="63" t="s">
        <v>77</v>
      </c>
      <c r="F30" s="66" t="s">
        <v>90</v>
      </c>
      <c r="G30" s="63" t="s">
        <v>77</v>
      </c>
      <c r="H30" s="59">
        <v>14450</v>
      </c>
      <c r="I30" s="96"/>
      <c r="J30" s="96"/>
      <c r="K30" s="95"/>
      <c r="L30" s="95"/>
      <c r="M30" s="33">
        <v>95760</v>
      </c>
      <c r="N30" s="95"/>
      <c r="O30" s="95"/>
      <c r="P30" s="33">
        <v>254120</v>
      </c>
    </row>
    <row r="31" spans="1:16" ht="39" customHeight="1" thickBot="1" x14ac:dyDescent="0.3">
      <c r="A31" s="91">
        <v>10</v>
      </c>
      <c r="B31" s="89" t="s">
        <v>63</v>
      </c>
      <c r="C31" s="63">
        <v>2</v>
      </c>
      <c r="D31" s="66" t="s">
        <v>90</v>
      </c>
      <c r="E31" s="63" t="s">
        <v>104</v>
      </c>
      <c r="F31" s="66" t="s">
        <v>90</v>
      </c>
      <c r="G31" s="63" t="s">
        <v>77</v>
      </c>
      <c r="H31" s="59">
        <v>6160</v>
      </c>
      <c r="I31" s="96"/>
      <c r="J31" s="96"/>
      <c r="K31" s="95"/>
      <c r="L31" s="95"/>
      <c r="M31" s="95"/>
      <c r="N31" s="95"/>
      <c r="O31" s="95"/>
      <c r="P31" s="95"/>
    </row>
    <row r="32" spans="1:16" ht="39" customHeight="1" thickBot="1" x14ac:dyDescent="0.3">
      <c r="A32" s="91">
        <v>11</v>
      </c>
      <c r="B32" s="56" t="s">
        <v>64</v>
      </c>
      <c r="C32" s="63">
        <v>2</v>
      </c>
      <c r="D32" s="66" t="s">
        <v>90</v>
      </c>
      <c r="E32" s="63" t="s">
        <v>104</v>
      </c>
      <c r="F32" s="66" t="s">
        <v>90</v>
      </c>
      <c r="G32" s="63" t="s">
        <v>77</v>
      </c>
      <c r="H32" s="59">
        <v>830</v>
      </c>
      <c r="I32" s="96"/>
      <c r="J32" s="96"/>
      <c r="K32" s="95"/>
      <c r="L32" s="95"/>
      <c r="M32" s="95"/>
      <c r="N32" s="95"/>
      <c r="O32" s="95"/>
      <c r="P32" s="95"/>
    </row>
    <row r="33" spans="1:16" ht="39" customHeight="1" thickBot="1" x14ac:dyDescent="0.3">
      <c r="A33" s="91">
        <v>12</v>
      </c>
      <c r="B33" s="56" t="s">
        <v>65</v>
      </c>
      <c r="C33" s="63">
        <v>3</v>
      </c>
      <c r="D33" s="68" t="s">
        <v>91</v>
      </c>
      <c r="E33" s="63" t="s">
        <v>104</v>
      </c>
      <c r="F33" s="66" t="s">
        <v>90</v>
      </c>
      <c r="G33" s="63" t="s">
        <v>104</v>
      </c>
      <c r="H33" s="59">
        <v>14980</v>
      </c>
      <c r="I33" s="96"/>
      <c r="J33" s="96"/>
      <c r="K33" s="95"/>
      <c r="L33" s="33">
        <v>801720</v>
      </c>
      <c r="M33" s="95"/>
      <c r="N33" s="95"/>
      <c r="O33" s="95"/>
      <c r="P33" s="33">
        <v>269100</v>
      </c>
    </row>
    <row r="34" spans="1:16" ht="39" customHeight="1" thickBot="1" x14ac:dyDescent="0.3">
      <c r="A34" s="91">
        <v>13</v>
      </c>
      <c r="B34" s="56" t="s">
        <v>66</v>
      </c>
      <c r="C34" s="63"/>
      <c r="D34" s="64" t="s">
        <v>89</v>
      </c>
      <c r="E34" s="63" t="s">
        <v>77</v>
      </c>
      <c r="F34" s="90" t="s">
        <v>93</v>
      </c>
      <c r="G34" s="100" t="s">
        <v>104</v>
      </c>
      <c r="H34" s="59">
        <v>13370</v>
      </c>
      <c r="I34" s="96"/>
      <c r="J34" s="96"/>
      <c r="K34" s="33">
        <v>405740</v>
      </c>
      <c r="L34" s="95"/>
      <c r="M34" s="33">
        <v>82390</v>
      </c>
      <c r="N34" s="95"/>
      <c r="O34" s="95"/>
      <c r="P34" s="95"/>
    </row>
    <row r="35" spans="1:16" ht="39" customHeight="1" thickBot="1" x14ac:dyDescent="0.3">
      <c r="A35" s="91">
        <v>14</v>
      </c>
      <c r="B35" s="56" t="s">
        <v>115</v>
      </c>
      <c r="C35" s="63">
        <v>3</v>
      </c>
      <c r="D35" s="64" t="s">
        <v>89</v>
      </c>
      <c r="E35" s="63" t="s">
        <v>104</v>
      </c>
      <c r="F35" s="66" t="s">
        <v>90</v>
      </c>
      <c r="G35" s="63" t="s">
        <v>104</v>
      </c>
      <c r="H35" s="59">
        <v>26750</v>
      </c>
      <c r="I35" s="96"/>
      <c r="J35" s="96"/>
      <c r="K35" s="95"/>
      <c r="L35" s="95"/>
      <c r="M35" s="33">
        <v>109140</v>
      </c>
      <c r="N35" s="95"/>
      <c r="O35" s="95"/>
      <c r="P35" s="33">
        <v>295850</v>
      </c>
    </row>
    <row r="36" spans="1:16" ht="39" customHeight="1" thickBot="1" x14ac:dyDescent="0.3">
      <c r="A36" s="91">
        <v>15</v>
      </c>
      <c r="B36" s="56" t="s">
        <v>67</v>
      </c>
      <c r="C36" s="63">
        <v>1</v>
      </c>
      <c r="D36" s="68" t="s">
        <v>91</v>
      </c>
      <c r="E36" s="63" t="s">
        <v>104</v>
      </c>
      <c r="F36" s="68" t="s">
        <v>91</v>
      </c>
      <c r="G36" s="63" t="s">
        <v>77</v>
      </c>
      <c r="H36" s="59">
        <v>64200</v>
      </c>
      <c r="I36" s="96"/>
      <c r="J36" s="96"/>
      <c r="K36" s="95"/>
      <c r="L36" s="95"/>
      <c r="M36" s="95"/>
      <c r="N36" s="95"/>
      <c r="O36" s="95"/>
      <c r="P36" s="95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2"/>
  <sheetViews>
    <sheetView topLeftCell="A42" workbookViewId="0">
      <selection activeCell="H76" sqref="H76"/>
    </sheetView>
  </sheetViews>
  <sheetFormatPr defaultRowHeight="15" x14ac:dyDescent="0.25"/>
  <cols>
    <col min="1" max="2" width="9.140625" style="154"/>
    <col min="3" max="3" width="9.85546875" style="154" customWidth="1"/>
    <col min="4" max="4" width="11.42578125" style="154" bestFit="1" customWidth="1"/>
    <col min="5" max="16384" width="9.140625" style="154"/>
  </cols>
  <sheetData>
    <row r="2" spans="2:6" x14ac:dyDescent="0.25">
      <c r="B2" s="155" t="s">
        <v>120</v>
      </c>
      <c r="C2" s="155"/>
      <c r="D2" s="155"/>
      <c r="E2" s="155"/>
    </row>
    <row r="3" spans="2:6" x14ac:dyDescent="0.25">
      <c r="B3" s="156"/>
      <c r="C3" s="156"/>
      <c r="D3" s="156"/>
      <c r="E3" s="156"/>
    </row>
    <row r="4" spans="2:6" ht="15.75" thickBot="1" x14ac:dyDescent="0.3">
      <c r="B4" s="157" t="s">
        <v>121</v>
      </c>
      <c r="C4" s="158">
        <v>40</v>
      </c>
      <c r="D4" s="158"/>
      <c r="E4" s="157" t="s">
        <v>122</v>
      </c>
      <c r="F4" s="154" t="s">
        <v>162</v>
      </c>
    </row>
    <row r="5" spans="2:6" ht="15.75" thickTop="1" x14ac:dyDescent="0.25">
      <c r="B5" s="166" t="s">
        <v>157</v>
      </c>
      <c r="C5" s="165" t="s">
        <v>158</v>
      </c>
      <c r="D5" s="166" t="s">
        <v>157</v>
      </c>
      <c r="E5" s="165" t="s">
        <v>158</v>
      </c>
    </row>
    <row r="6" spans="2:6" ht="15.75" thickBot="1" x14ac:dyDescent="0.3">
      <c r="B6" s="183"/>
      <c r="C6" s="174"/>
      <c r="D6" s="173" t="s">
        <v>118</v>
      </c>
      <c r="E6" s="174">
        <v>695500</v>
      </c>
    </row>
    <row r="7" spans="2:6" ht="15.75" thickTop="1" x14ac:dyDescent="0.25">
      <c r="B7" s="175"/>
      <c r="C7" s="176"/>
      <c r="D7" s="182"/>
      <c r="E7" s="171"/>
    </row>
    <row r="8" spans="2:6" x14ac:dyDescent="0.25">
      <c r="B8" s="98"/>
      <c r="C8" s="162"/>
      <c r="D8" s="161"/>
      <c r="E8" s="169"/>
    </row>
    <row r="9" spans="2:6" x14ac:dyDescent="0.25">
      <c r="B9" s="98"/>
      <c r="C9" s="162"/>
      <c r="D9" s="161"/>
      <c r="E9" s="169"/>
    </row>
    <row r="10" spans="2:6" x14ac:dyDescent="0.25">
      <c r="B10" s="98"/>
      <c r="C10" s="162"/>
      <c r="D10" s="161"/>
      <c r="E10" s="169"/>
    </row>
    <row r="11" spans="2:6" x14ac:dyDescent="0.25">
      <c r="B11" s="98"/>
      <c r="C11" s="162"/>
      <c r="D11" s="161"/>
      <c r="E11" s="169"/>
    </row>
    <row r="12" spans="2:6" x14ac:dyDescent="0.25">
      <c r="B12" s="156"/>
      <c r="C12" s="156"/>
      <c r="D12" s="156"/>
      <c r="E12" s="156"/>
    </row>
    <row r="13" spans="2:6" x14ac:dyDescent="0.25">
      <c r="B13" s="156"/>
      <c r="C13" s="156"/>
      <c r="D13" s="156"/>
      <c r="E13" s="156"/>
    </row>
    <row r="15" spans="2:6" ht="15.75" thickBot="1" x14ac:dyDescent="0.3">
      <c r="B15" s="157" t="s">
        <v>121</v>
      </c>
      <c r="C15" s="158">
        <v>43</v>
      </c>
      <c r="D15" s="158"/>
      <c r="E15" s="157" t="s">
        <v>122</v>
      </c>
      <c r="F15" s="154" t="s">
        <v>163</v>
      </c>
    </row>
    <row r="16" spans="2:6" ht="15.75" thickTop="1" x14ac:dyDescent="0.25">
      <c r="B16" s="166" t="s">
        <v>157</v>
      </c>
      <c r="C16" s="165" t="s">
        <v>158</v>
      </c>
      <c r="D16" s="166" t="s">
        <v>157</v>
      </c>
      <c r="E16" s="165" t="s">
        <v>158</v>
      </c>
    </row>
    <row r="17" spans="2:6" ht="15.75" thickBot="1" x14ac:dyDescent="0.3">
      <c r="B17" s="184"/>
      <c r="C17" s="174"/>
      <c r="D17" s="185" t="s">
        <v>118</v>
      </c>
      <c r="E17" s="174">
        <v>113420</v>
      </c>
    </row>
    <row r="18" spans="2:6" ht="15.75" thickTop="1" x14ac:dyDescent="0.25">
      <c r="B18" s="171"/>
      <c r="C18" s="172"/>
      <c r="D18" s="171">
        <v>6</v>
      </c>
      <c r="E18" s="172">
        <v>21400</v>
      </c>
    </row>
    <row r="19" spans="2:6" x14ac:dyDescent="0.25">
      <c r="B19" s="169"/>
      <c r="C19" s="160"/>
      <c r="D19" s="170"/>
      <c r="E19" s="169"/>
    </row>
    <row r="20" spans="2:6" x14ac:dyDescent="0.25">
      <c r="B20" s="169"/>
      <c r="C20" s="160"/>
      <c r="D20" s="170"/>
      <c r="E20" s="169"/>
    </row>
    <row r="21" spans="2:6" x14ac:dyDescent="0.25">
      <c r="B21" s="169"/>
      <c r="C21" s="160"/>
      <c r="D21" s="170"/>
      <c r="E21" s="169"/>
    </row>
    <row r="22" spans="2:6" x14ac:dyDescent="0.25">
      <c r="B22" s="169"/>
      <c r="C22" s="160"/>
      <c r="D22" s="170"/>
      <c r="E22" s="169"/>
    </row>
    <row r="26" spans="2:6" ht="15.75" thickBot="1" x14ac:dyDescent="0.3">
      <c r="B26" s="157" t="s">
        <v>121</v>
      </c>
      <c r="C26" s="158">
        <v>441</v>
      </c>
      <c r="D26" s="158"/>
      <c r="E26" s="157" t="s">
        <v>122</v>
      </c>
      <c r="F26" s="154" t="s">
        <v>164</v>
      </c>
    </row>
    <row r="27" spans="2:6" ht="15.75" thickTop="1" x14ac:dyDescent="0.25">
      <c r="B27" s="166" t="s">
        <v>157</v>
      </c>
      <c r="C27" s="165" t="s">
        <v>158</v>
      </c>
      <c r="D27" s="166" t="s">
        <v>157</v>
      </c>
      <c r="E27" s="165" t="s">
        <v>158</v>
      </c>
    </row>
    <row r="28" spans="2:6" ht="15.75" thickBot="1" x14ac:dyDescent="0.3">
      <c r="B28" s="184"/>
      <c r="C28" s="174"/>
      <c r="D28" s="185" t="s">
        <v>118</v>
      </c>
      <c r="E28" s="174">
        <v>53500</v>
      </c>
    </row>
    <row r="29" spans="2:6" ht="15.75" thickTop="1" x14ac:dyDescent="0.25">
      <c r="B29" s="171">
        <v>6</v>
      </c>
      <c r="C29" s="172">
        <v>21400</v>
      </c>
      <c r="D29" s="186"/>
      <c r="E29" s="171"/>
    </row>
    <row r="30" spans="2:6" x14ac:dyDescent="0.25">
      <c r="B30" s="169"/>
      <c r="C30" s="160"/>
      <c r="D30" s="170"/>
      <c r="E30" s="169"/>
    </row>
    <row r="31" spans="2:6" x14ac:dyDescent="0.25">
      <c r="B31" s="169"/>
      <c r="C31" s="160"/>
      <c r="D31" s="170"/>
      <c r="E31" s="169"/>
    </row>
    <row r="32" spans="2:6" x14ac:dyDescent="0.25">
      <c r="B32" s="169"/>
      <c r="C32" s="160"/>
      <c r="D32" s="170"/>
      <c r="E32" s="169"/>
    </row>
    <row r="33" spans="2:6" x14ac:dyDescent="0.25">
      <c r="B33" s="169"/>
      <c r="C33" s="160"/>
      <c r="D33" s="170"/>
      <c r="E33" s="169"/>
    </row>
    <row r="37" spans="2:6" ht="15.75" thickBot="1" x14ac:dyDescent="0.3">
      <c r="B37" s="157" t="s">
        <v>121</v>
      </c>
      <c r="C37" s="158">
        <v>443</v>
      </c>
      <c r="D37" s="158"/>
      <c r="E37" s="157" t="s">
        <v>122</v>
      </c>
      <c r="F37" s="154" t="s">
        <v>165</v>
      </c>
    </row>
    <row r="38" spans="2:6" ht="15.75" thickTop="1" x14ac:dyDescent="0.25">
      <c r="B38" s="166" t="s">
        <v>157</v>
      </c>
      <c r="C38" s="165" t="s">
        <v>158</v>
      </c>
      <c r="D38" s="166" t="s">
        <v>157</v>
      </c>
      <c r="E38" s="165" t="s">
        <v>158</v>
      </c>
    </row>
    <row r="39" spans="2:6" ht="15.75" thickBot="1" x14ac:dyDescent="0.3">
      <c r="B39" s="184"/>
      <c r="C39" s="174"/>
      <c r="D39" s="185" t="s">
        <v>118</v>
      </c>
      <c r="E39" s="174">
        <v>21400</v>
      </c>
    </row>
    <row r="40" spans="2:6" ht="15.75" thickTop="1" x14ac:dyDescent="0.25">
      <c r="B40" s="171"/>
      <c r="C40" s="172"/>
      <c r="D40" s="186"/>
      <c r="E40" s="171"/>
    </row>
    <row r="41" spans="2:6" x14ac:dyDescent="0.25">
      <c r="B41" s="169"/>
      <c r="C41" s="160"/>
      <c r="D41" s="170"/>
      <c r="E41" s="169"/>
    </row>
    <row r="42" spans="2:6" x14ac:dyDescent="0.25">
      <c r="B42" s="169"/>
      <c r="C42" s="160"/>
      <c r="D42" s="170"/>
      <c r="E42" s="169"/>
    </row>
    <row r="43" spans="2:6" x14ac:dyDescent="0.25">
      <c r="B43" s="169"/>
      <c r="C43" s="160"/>
      <c r="D43" s="170"/>
      <c r="E43" s="169"/>
    </row>
    <row r="44" spans="2:6" x14ac:dyDescent="0.25">
      <c r="B44" s="169"/>
      <c r="C44" s="160"/>
      <c r="D44" s="170"/>
      <c r="E44" s="169"/>
    </row>
    <row r="48" spans="2:6" ht="15.75" thickBot="1" x14ac:dyDescent="0.3">
      <c r="B48" s="157" t="s">
        <v>121</v>
      </c>
      <c r="C48" s="158">
        <v>470</v>
      </c>
      <c r="D48" s="158"/>
      <c r="E48" s="157" t="s">
        <v>122</v>
      </c>
      <c r="F48" s="154" t="s">
        <v>176</v>
      </c>
    </row>
    <row r="49" spans="2:6" ht="15.75" thickTop="1" x14ac:dyDescent="0.25">
      <c r="B49" s="166" t="s">
        <v>157</v>
      </c>
      <c r="C49" s="165" t="s">
        <v>158</v>
      </c>
      <c r="D49" s="166" t="s">
        <v>157</v>
      </c>
      <c r="E49" s="165" t="s">
        <v>158</v>
      </c>
    </row>
    <row r="50" spans="2:6" ht="15.75" thickBot="1" x14ac:dyDescent="0.3">
      <c r="B50" s="184"/>
      <c r="C50" s="174"/>
      <c r="D50" s="185" t="s">
        <v>118</v>
      </c>
      <c r="E50" s="174">
        <v>44940</v>
      </c>
    </row>
    <row r="51" spans="2:6" ht="15.75" thickTop="1" x14ac:dyDescent="0.25">
      <c r="B51" s="171"/>
      <c r="C51" s="172"/>
      <c r="D51" s="186"/>
      <c r="E51" s="171"/>
    </row>
    <row r="52" spans="2:6" x14ac:dyDescent="0.25">
      <c r="B52" s="169"/>
      <c r="C52" s="160"/>
      <c r="D52" s="170"/>
      <c r="E52" s="169"/>
    </row>
    <row r="53" spans="2:6" x14ac:dyDescent="0.25">
      <c r="B53" s="169"/>
      <c r="C53" s="160"/>
      <c r="D53" s="170"/>
      <c r="E53" s="169"/>
    </row>
    <row r="54" spans="2:6" x14ac:dyDescent="0.25">
      <c r="B54" s="169"/>
      <c r="C54" s="160"/>
      <c r="D54" s="170"/>
      <c r="E54" s="169"/>
    </row>
    <row r="55" spans="2:6" x14ac:dyDescent="0.25">
      <c r="B55" s="169"/>
      <c r="C55" s="160"/>
      <c r="D55" s="170"/>
      <c r="E55" s="169"/>
    </row>
    <row r="56" spans="2:6" x14ac:dyDescent="0.25">
      <c r="B56" s="152"/>
      <c r="C56" s="152"/>
      <c r="D56" s="152"/>
      <c r="E56" s="152"/>
    </row>
    <row r="57" spans="2:6" x14ac:dyDescent="0.25">
      <c r="B57" s="152"/>
      <c r="C57" s="152"/>
      <c r="D57" s="152"/>
      <c r="E57" s="152"/>
    </row>
    <row r="58" spans="2:6" x14ac:dyDescent="0.25">
      <c r="B58" s="152"/>
      <c r="C58" s="152"/>
      <c r="D58" s="152"/>
      <c r="E58" s="152"/>
    </row>
    <row r="59" spans="2:6" ht="15.75" thickBot="1" x14ac:dyDescent="0.3">
      <c r="B59" s="157" t="s">
        <v>121</v>
      </c>
      <c r="C59" s="158">
        <v>501</v>
      </c>
      <c r="D59" s="158"/>
      <c r="E59" s="157" t="s">
        <v>122</v>
      </c>
      <c r="F59" s="154" t="s">
        <v>168</v>
      </c>
    </row>
    <row r="60" spans="2:6" ht="15.75" thickTop="1" x14ac:dyDescent="0.25">
      <c r="B60" s="166" t="s">
        <v>157</v>
      </c>
      <c r="C60" s="165" t="s">
        <v>158</v>
      </c>
      <c r="D60" s="166" t="s">
        <v>157</v>
      </c>
      <c r="E60" s="165" t="s">
        <v>158</v>
      </c>
    </row>
    <row r="61" spans="2:6" ht="15.75" thickBot="1" x14ac:dyDescent="0.3">
      <c r="B61" s="184"/>
      <c r="C61" s="174"/>
      <c r="D61" s="185" t="s">
        <v>118</v>
      </c>
      <c r="E61" s="174">
        <v>288900</v>
      </c>
    </row>
    <row r="62" spans="2:6" ht="15.75" thickTop="1" x14ac:dyDescent="0.25">
      <c r="B62" s="171"/>
      <c r="C62" s="172"/>
      <c r="D62" s="186"/>
      <c r="E62" s="171"/>
    </row>
    <row r="63" spans="2:6" x14ac:dyDescent="0.25">
      <c r="B63" s="169"/>
      <c r="C63" s="160"/>
      <c r="D63" s="170"/>
      <c r="E63" s="169"/>
    </row>
    <row r="64" spans="2:6" x14ac:dyDescent="0.25">
      <c r="B64" s="169"/>
      <c r="C64" s="160"/>
      <c r="D64" s="170"/>
      <c r="E64" s="169"/>
    </row>
    <row r="65" spans="2:6" x14ac:dyDescent="0.25">
      <c r="B65" s="169"/>
      <c r="C65" s="160"/>
      <c r="D65" s="170"/>
      <c r="E65" s="169"/>
    </row>
    <row r="66" spans="2:6" x14ac:dyDescent="0.25">
      <c r="B66" s="169"/>
      <c r="C66" s="160"/>
      <c r="D66" s="170"/>
      <c r="E66" s="169"/>
    </row>
    <row r="70" spans="2:6" ht="15.75" thickBot="1" x14ac:dyDescent="0.3">
      <c r="B70" s="157" t="s">
        <v>121</v>
      </c>
      <c r="C70" s="158">
        <v>601</v>
      </c>
      <c r="D70" s="158"/>
      <c r="E70" s="157" t="s">
        <v>122</v>
      </c>
      <c r="F70" s="154" t="s">
        <v>170</v>
      </c>
    </row>
    <row r="71" spans="2:6" ht="15.75" thickTop="1" x14ac:dyDescent="0.25">
      <c r="B71" s="166" t="s">
        <v>157</v>
      </c>
      <c r="C71" s="165" t="s">
        <v>158</v>
      </c>
      <c r="D71" s="166" t="s">
        <v>157</v>
      </c>
      <c r="E71" s="165" t="s">
        <v>158</v>
      </c>
    </row>
    <row r="72" spans="2:6" ht="15.75" thickBot="1" x14ac:dyDescent="0.3">
      <c r="B72" s="184"/>
      <c r="C72" s="174"/>
      <c r="D72" s="185" t="s">
        <v>118</v>
      </c>
      <c r="E72" s="174">
        <v>49220</v>
      </c>
    </row>
    <row r="73" spans="2:6" ht="15.75" thickTop="1" x14ac:dyDescent="0.25">
      <c r="B73" s="171"/>
      <c r="C73" s="172"/>
      <c r="D73" s="169">
        <v>14</v>
      </c>
      <c r="E73" s="160">
        <v>26750</v>
      </c>
    </row>
    <row r="74" spans="2:6" x14ac:dyDescent="0.25">
      <c r="B74" s="169"/>
      <c r="C74" s="160"/>
      <c r="D74" s="170"/>
      <c r="E74" s="169"/>
    </row>
    <row r="75" spans="2:6" x14ac:dyDescent="0.25">
      <c r="B75" s="169"/>
      <c r="C75" s="160"/>
      <c r="D75" s="170"/>
      <c r="E75" s="169"/>
    </row>
    <row r="76" spans="2:6" x14ac:dyDescent="0.25">
      <c r="B76" s="169"/>
      <c r="C76" s="160"/>
      <c r="D76" s="170"/>
      <c r="E76" s="169"/>
    </row>
    <row r="77" spans="2:6" x14ac:dyDescent="0.25">
      <c r="B77" s="169"/>
      <c r="C77" s="160"/>
      <c r="D77" s="170"/>
      <c r="E77" s="169"/>
    </row>
    <row r="78" spans="2:6" x14ac:dyDescent="0.25">
      <c r="B78" s="152"/>
      <c r="C78" s="152"/>
      <c r="D78" s="152"/>
      <c r="E78" s="152"/>
    </row>
    <row r="79" spans="2:6" x14ac:dyDescent="0.25">
      <c r="B79" s="152"/>
      <c r="C79" s="152"/>
      <c r="D79" s="152"/>
      <c r="E79" s="152"/>
    </row>
    <row r="80" spans="2:6" x14ac:dyDescent="0.25">
      <c r="B80" s="152"/>
      <c r="C80" s="152"/>
      <c r="D80" s="152"/>
      <c r="E80" s="152"/>
    </row>
    <row r="81" spans="2:6" ht="15.75" thickBot="1" x14ac:dyDescent="0.3">
      <c r="B81" s="157" t="s">
        <v>121</v>
      </c>
      <c r="C81" s="158">
        <v>611</v>
      </c>
      <c r="D81" s="158"/>
      <c r="E81" s="157" t="s">
        <v>122</v>
      </c>
      <c r="F81" s="154" t="s">
        <v>169</v>
      </c>
    </row>
    <row r="82" spans="2:6" ht="15.75" thickTop="1" x14ac:dyDescent="0.25">
      <c r="B82" s="166" t="s">
        <v>157</v>
      </c>
      <c r="C82" s="165" t="s">
        <v>158</v>
      </c>
      <c r="D82" s="166" t="s">
        <v>157</v>
      </c>
      <c r="E82" s="165" t="s">
        <v>158</v>
      </c>
    </row>
    <row r="83" spans="2:6" ht="15.75" thickBot="1" x14ac:dyDescent="0.3">
      <c r="B83" s="184"/>
      <c r="C83" s="174"/>
      <c r="D83" s="185" t="s">
        <v>118</v>
      </c>
      <c r="E83" s="174">
        <v>117700</v>
      </c>
    </row>
    <row r="84" spans="2:6" ht="15.75" thickTop="1" x14ac:dyDescent="0.25">
      <c r="B84" s="171"/>
      <c r="C84" s="172"/>
      <c r="D84" s="186">
        <v>12</v>
      </c>
      <c r="E84" s="171">
        <v>14980</v>
      </c>
    </row>
    <row r="85" spans="2:6" x14ac:dyDescent="0.25">
      <c r="B85" s="169"/>
      <c r="C85" s="160"/>
      <c r="D85" s="170"/>
      <c r="E85" s="169"/>
    </row>
    <row r="86" spans="2:6" x14ac:dyDescent="0.25">
      <c r="B86" s="169"/>
      <c r="C86" s="160"/>
      <c r="D86" s="170"/>
      <c r="E86" s="169"/>
    </row>
    <row r="87" spans="2:6" x14ac:dyDescent="0.25">
      <c r="B87" s="169"/>
      <c r="C87" s="160"/>
      <c r="D87" s="170"/>
      <c r="E87" s="169"/>
    </row>
    <row r="88" spans="2:6" x14ac:dyDescent="0.25">
      <c r="B88" s="169"/>
      <c r="C88" s="160"/>
      <c r="D88" s="170"/>
      <c r="E88" s="169"/>
    </row>
    <row r="89" spans="2:6" x14ac:dyDescent="0.25">
      <c r="B89" s="152"/>
      <c r="C89" s="152"/>
      <c r="D89" s="152"/>
      <c r="E89" s="152"/>
    </row>
    <row r="90" spans="2:6" x14ac:dyDescent="0.25">
      <c r="B90" s="152"/>
      <c r="C90" s="152"/>
      <c r="D90" s="152"/>
      <c r="E90" s="152"/>
    </row>
    <row r="91" spans="2:6" x14ac:dyDescent="0.25">
      <c r="B91" s="152"/>
      <c r="C91" s="152"/>
      <c r="D91" s="152"/>
      <c r="E91" s="152"/>
    </row>
    <row r="92" spans="2:6" ht="15.75" thickBot="1" x14ac:dyDescent="0.3">
      <c r="B92" s="157" t="s">
        <v>121</v>
      </c>
      <c r="C92" s="158">
        <v>620</v>
      </c>
      <c r="D92" s="158"/>
      <c r="E92" s="157" t="s">
        <v>122</v>
      </c>
      <c r="F92" s="154" t="s">
        <v>175</v>
      </c>
    </row>
    <row r="93" spans="2:6" ht="15.75" thickTop="1" x14ac:dyDescent="0.25">
      <c r="B93" s="166" t="s">
        <v>157</v>
      </c>
      <c r="C93" s="165" t="s">
        <v>158</v>
      </c>
      <c r="D93" s="166" t="s">
        <v>157</v>
      </c>
      <c r="E93" s="165" t="s">
        <v>158</v>
      </c>
    </row>
    <row r="94" spans="2:6" ht="15.75" thickBot="1" x14ac:dyDescent="0.3">
      <c r="B94" s="184"/>
      <c r="C94" s="174"/>
      <c r="D94" s="185" t="s">
        <v>118</v>
      </c>
      <c r="E94" s="174">
        <v>10700</v>
      </c>
    </row>
    <row r="95" spans="2:6" ht="15.75" thickTop="1" x14ac:dyDescent="0.25">
      <c r="B95" s="171"/>
      <c r="C95" s="172"/>
      <c r="D95" s="186"/>
      <c r="E95" s="171"/>
    </row>
    <row r="96" spans="2:6" x14ac:dyDescent="0.25">
      <c r="B96" s="169"/>
      <c r="C96" s="160"/>
      <c r="D96" s="170"/>
      <c r="E96" s="169"/>
    </row>
    <row r="97" spans="2:6" x14ac:dyDescent="0.25">
      <c r="B97" s="169"/>
      <c r="C97" s="160"/>
      <c r="D97" s="170"/>
      <c r="E97" s="169"/>
    </row>
    <row r="98" spans="2:6" x14ac:dyDescent="0.25">
      <c r="B98" s="169"/>
      <c r="C98" s="160"/>
      <c r="D98" s="170"/>
      <c r="E98" s="169"/>
    </row>
    <row r="99" spans="2:6" x14ac:dyDescent="0.25">
      <c r="B99" s="169"/>
      <c r="C99" s="160"/>
      <c r="D99" s="170"/>
      <c r="E99" s="169"/>
    </row>
    <row r="100" spans="2:6" x14ac:dyDescent="0.25">
      <c r="B100" s="152"/>
      <c r="C100" s="152"/>
      <c r="D100" s="152"/>
      <c r="E100" s="152"/>
    </row>
    <row r="101" spans="2:6" x14ac:dyDescent="0.25">
      <c r="B101" s="152"/>
      <c r="C101" s="152"/>
      <c r="D101" s="152"/>
      <c r="E101" s="152"/>
    </row>
    <row r="103" spans="2:6" ht="15.75" thickBot="1" x14ac:dyDescent="0.3">
      <c r="B103" s="157" t="s">
        <v>121</v>
      </c>
      <c r="C103" s="158">
        <v>64</v>
      </c>
      <c r="D103" s="158"/>
      <c r="E103" s="157" t="s">
        <v>122</v>
      </c>
      <c r="F103" s="154" t="s">
        <v>171</v>
      </c>
    </row>
    <row r="104" spans="2:6" ht="15.75" thickTop="1" x14ac:dyDescent="0.25">
      <c r="B104" s="166" t="s">
        <v>157</v>
      </c>
      <c r="C104" s="165" t="s">
        <v>158</v>
      </c>
      <c r="D104" s="166" t="s">
        <v>157</v>
      </c>
      <c r="E104" s="165" t="s">
        <v>158</v>
      </c>
    </row>
    <row r="105" spans="2:6" ht="15.75" thickBot="1" x14ac:dyDescent="0.3">
      <c r="B105" s="184"/>
      <c r="C105" s="174"/>
      <c r="D105" s="185" t="s">
        <v>118</v>
      </c>
      <c r="E105" s="174">
        <v>102720</v>
      </c>
    </row>
    <row r="106" spans="2:6" ht="15.75" thickTop="1" x14ac:dyDescent="0.25">
      <c r="B106" s="171">
        <v>3</v>
      </c>
      <c r="C106" s="172">
        <v>17120</v>
      </c>
      <c r="D106" s="186"/>
      <c r="E106" s="171"/>
    </row>
    <row r="107" spans="2:6" x14ac:dyDescent="0.25">
      <c r="B107" s="169"/>
      <c r="C107" s="160"/>
      <c r="D107" s="169">
        <v>10</v>
      </c>
      <c r="E107" s="160">
        <v>6160</v>
      </c>
    </row>
    <row r="108" spans="2:6" x14ac:dyDescent="0.25">
      <c r="B108" s="169"/>
      <c r="C108" s="160"/>
      <c r="D108" s="170"/>
      <c r="E108" s="169"/>
    </row>
    <row r="109" spans="2:6" x14ac:dyDescent="0.25">
      <c r="B109" s="169"/>
      <c r="C109" s="160"/>
      <c r="D109" s="170"/>
      <c r="E109" s="169"/>
    </row>
    <row r="110" spans="2:6" x14ac:dyDescent="0.25">
      <c r="B110" s="169"/>
      <c r="C110" s="160"/>
      <c r="D110" s="170"/>
      <c r="E110" s="169"/>
    </row>
    <row r="111" spans="2:6" x14ac:dyDescent="0.25">
      <c r="B111" s="152"/>
      <c r="C111" s="152"/>
      <c r="D111" s="152"/>
      <c r="E111" s="152"/>
    </row>
    <row r="112" spans="2:6" x14ac:dyDescent="0.25">
      <c r="B112" s="152"/>
      <c r="C112" s="152"/>
      <c r="D112" s="152"/>
      <c r="E112" s="152"/>
    </row>
    <row r="113" spans="2:6" x14ac:dyDescent="0.25">
      <c r="B113" s="152"/>
      <c r="C113" s="152"/>
      <c r="D113" s="152"/>
      <c r="E113" s="152"/>
    </row>
    <row r="114" spans="2:6" ht="15.75" thickBot="1" x14ac:dyDescent="0.3">
      <c r="B114" s="157" t="s">
        <v>121</v>
      </c>
      <c r="C114" s="158">
        <v>650</v>
      </c>
      <c r="D114" s="158"/>
      <c r="E114" s="157" t="s">
        <v>122</v>
      </c>
      <c r="F114" s="154" t="s">
        <v>173</v>
      </c>
    </row>
    <row r="115" spans="2:6" ht="15.75" thickTop="1" x14ac:dyDescent="0.25">
      <c r="B115" s="166" t="s">
        <v>157</v>
      </c>
      <c r="C115" s="165" t="s">
        <v>158</v>
      </c>
      <c r="D115" s="166" t="s">
        <v>157</v>
      </c>
      <c r="E115" s="165" t="s">
        <v>158</v>
      </c>
    </row>
    <row r="116" spans="2:6" ht="15.75" thickBot="1" x14ac:dyDescent="0.3">
      <c r="B116" s="184"/>
      <c r="C116" s="174"/>
      <c r="D116" s="185" t="s">
        <v>118</v>
      </c>
      <c r="E116" s="174">
        <v>16050</v>
      </c>
    </row>
    <row r="117" spans="2:6" ht="15.75" thickTop="1" x14ac:dyDescent="0.25">
      <c r="B117" s="169">
        <v>9</v>
      </c>
      <c r="C117" s="160">
        <v>14450</v>
      </c>
      <c r="D117" s="186"/>
      <c r="E117" s="171"/>
    </row>
    <row r="118" spans="2:6" x14ac:dyDescent="0.25">
      <c r="B118" s="169"/>
      <c r="C118" s="160"/>
      <c r="D118" s="169">
        <v>11</v>
      </c>
      <c r="E118" s="160">
        <v>830</v>
      </c>
    </row>
    <row r="119" spans="2:6" x14ac:dyDescent="0.25">
      <c r="B119" s="169"/>
      <c r="C119" s="160"/>
      <c r="D119" s="170"/>
      <c r="E119" s="169"/>
    </row>
    <row r="120" spans="2:6" x14ac:dyDescent="0.25">
      <c r="B120" s="169"/>
      <c r="C120" s="160"/>
      <c r="D120" s="170"/>
      <c r="E120" s="169"/>
    </row>
    <row r="121" spans="2:6" x14ac:dyDescent="0.25">
      <c r="B121" s="169"/>
      <c r="C121" s="160"/>
      <c r="D121" s="170"/>
      <c r="E121" s="169"/>
    </row>
    <row r="122" spans="2:6" x14ac:dyDescent="0.25">
      <c r="B122" s="152"/>
      <c r="C122" s="152"/>
      <c r="D122" s="152"/>
      <c r="E122" s="152"/>
    </row>
    <row r="123" spans="2:6" x14ac:dyDescent="0.25">
      <c r="B123" s="152"/>
      <c r="C123" s="152"/>
      <c r="D123" s="152"/>
      <c r="E123" s="152"/>
    </row>
    <row r="124" spans="2:6" x14ac:dyDescent="0.25">
      <c r="B124" s="152"/>
      <c r="C124" s="152"/>
      <c r="D124" s="152"/>
      <c r="E124" s="152"/>
    </row>
    <row r="125" spans="2:6" ht="15.75" thickBot="1" x14ac:dyDescent="0.3">
      <c r="B125" s="157" t="s">
        <v>121</v>
      </c>
      <c r="C125" s="158">
        <v>66</v>
      </c>
      <c r="D125" s="158"/>
      <c r="E125" s="157" t="s">
        <v>122</v>
      </c>
      <c r="F125" s="154" t="s">
        <v>174</v>
      </c>
    </row>
    <row r="126" spans="2:6" ht="15.75" thickTop="1" x14ac:dyDescent="0.25">
      <c r="B126" s="166" t="s">
        <v>157</v>
      </c>
      <c r="C126" s="165" t="s">
        <v>158</v>
      </c>
      <c r="D126" s="166" t="s">
        <v>157</v>
      </c>
      <c r="E126" s="165" t="s">
        <v>158</v>
      </c>
    </row>
    <row r="127" spans="2:6" ht="15.75" thickBot="1" x14ac:dyDescent="0.3">
      <c r="B127" s="184"/>
      <c r="C127" s="174"/>
      <c r="D127" s="185" t="s">
        <v>118</v>
      </c>
      <c r="E127" s="174">
        <v>42800</v>
      </c>
    </row>
    <row r="128" spans="2:6" ht="15.75" thickTop="1" x14ac:dyDescent="0.25">
      <c r="B128" s="171"/>
      <c r="C128" s="172"/>
      <c r="D128" s="186">
        <v>5</v>
      </c>
      <c r="E128" s="160">
        <v>29960</v>
      </c>
    </row>
    <row r="129" spans="2:6" x14ac:dyDescent="0.25">
      <c r="B129" s="169">
        <v>8</v>
      </c>
      <c r="C129" s="160">
        <v>38520</v>
      </c>
      <c r="D129" s="170"/>
      <c r="E129" s="169"/>
    </row>
    <row r="130" spans="2:6" x14ac:dyDescent="0.25">
      <c r="B130" s="169">
        <v>10</v>
      </c>
      <c r="C130" s="160">
        <v>6160</v>
      </c>
      <c r="D130" s="170"/>
      <c r="E130" s="169"/>
    </row>
    <row r="131" spans="2:6" x14ac:dyDescent="0.25">
      <c r="B131" s="169">
        <v>11</v>
      </c>
      <c r="C131" s="160">
        <v>830</v>
      </c>
      <c r="D131" s="170"/>
      <c r="E131" s="169"/>
    </row>
    <row r="132" spans="2:6" x14ac:dyDescent="0.25">
      <c r="B132" s="169"/>
      <c r="C132" s="160"/>
      <c r="D132" s="170"/>
      <c r="E132" s="169"/>
    </row>
    <row r="136" spans="2:6" ht="15.75" thickBot="1" x14ac:dyDescent="0.3">
      <c r="B136" s="157" t="s">
        <v>121</v>
      </c>
      <c r="C136" s="158">
        <v>685</v>
      </c>
      <c r="D136" s="158"/>
      <c r="E136" s="157" t="s">
        <v>122</v>
      </c>
      <c r="F136" s="154" t="s">
        <v>172</v>
      </c>
    </row>
    <row r="137" spans="2:6" ht="15.75" thickTop="1" x14ac:dyDescent="0.25">
      <c r="B137" s="166" t="s">
        <v>157</v>
      </c>
      <c r="C137" s="165" t="s">
        <v>158</v>
      </c>
      <c r="D137" s="166" t="s">
        <v>157</v>
      </c>
      <c r="E137" s="165" t="s">
        <v>158</v>
      </c>
    </row>
    <row r="138" spans="2:6" ht="15.75" thickBot="1" x14ac:dyDescent="0.3">
      <c r="B138" s="184"/>
      <c r="C138" s="174"/>
      <c r="D138" s="185" t="s">
        <v>118</v>
      </c>
      <c r="E138" s="174">
        <v>14980</v>
      </c>
    </row>
    <row r="139" spans="2:6" ht="15.75" thickTop="1" x14ac:dyDescent="0.25">
      <c r="B139" s="171"/>
      <c r="C139" s="172"/>
      <c r="D139" s="186"/>
      <c r="E139" s="171"/>
    </row>
    <row r="140" spans="2:6" x14ac:dyDescent="0.25">
      <c r="B140" s="169"/>
      <c r="C140" s="160"/>
      <c r="D140" s="170"/>
      <c r="E140" s="169"/>
    </row>
    <row r="141" spans="2:6" x14ac:dyDescent="0.25">
      <c r="B141" s="169"/>
      <c r="C141" s="160"/>
      <c r="D141" s="170"/>
      <c r="E141" s="169"/>
    </row>
    <row r="142" spans="2:6" x14ac:dyDescent="0.25">
      <c r="B142" s="169"/>
      <c r="C142" s="160"/>
      <c r="D142" s="170"/>
      <c r="E142" s="169"/>
    </row>
    <row r="143" spans="2:6" x14ac:dyDescent="0.25">
      <c r="B143" s="169"/>
      <c r="C143" s="160"/>
      <c r="D143" s="170"/>
      <c r="E143" s="169"/>
    </row>
    <row r="145" spans="2:6" ht="15.75" thickBot="1" x14ac:dyDescent="0.3"/>
    <row r="146" spans="2:6" ht="24.75" thickTop="1" thickBot="1" x14ac:dyDescent="0.4">
      <c r="B146" s="189" t="s">
        <v>166</v>
      </c>
      <c r="C146" s="190"/>
      <c r="D146" s="191"/>
      <c r="E146" s="168"/>
    </row>
    <row r="147" spans="2:6" ht="15.75" thickTop="1" x14ac:dyDescent="0.25"/>
    <row r="148" spans="2:6" ht="15.75" thickBot="1" x14ac:dyDescent="0.3"/>
    <row r="149" spans="2:6" ht="18.75" customHeight="1" thickTop="1" thickBot="1" x14ac:dyDescent="0.4">
      <c r="B149" s="187" t="s">
        <v>161</v>
      </c>
      <c r="C149" s="188"/>
      <c r="D149" s="195">
        <f>SUM(E6,E17,E28,E39)</f>
        <v>883820</v>
      </c>
    </row>
    <row r="150" spans="2:6" ht="16.5" thickTop="1" thickBot="1" x14ac:dyDescent="0.3">
      <c r="B150" s="193" t="s">
        <v>167</v>
      </c>
      <c r="C150" s="194"/>
      <c r="D150" s="168">
        <f>SUM(E61,E83,E72,E105,E138,E116,E127,E94,E50)</f>
        <v>688010</v>
      </c>
      <c r="E150" s="196"/>
    </row>
    <row r="151" spans="2:6" ht="16.5" thickTop="1" thickBot="1" x14ac:dyDescent="0.3">
      <c r="B151" s="192" t="s">
        <v>177</v>
      </c>
      <c r="C151" s="192"/>
      <c r="D151" s="192"/>
      <c r="E151" s="168">
        <f>D149+D150</f>
        <v>1571830</v>
      </c>
      <c r="F151" s="197"/>
    </row>
    <row r="152" spans="2:6" ht="15.75" thickTop="1" x14ac:dyDescent="0.25"/>
  </sheetData>
  <mergeCells count="18">
    <mergeCell ref="B150:C150"/>
    <mergeCell ref="B151:D151"/>
    <mergeCell ref="B146:D146"/>
    <mergeCell ref="B149:C149"/>
    <mergeCell ref="C103:D103"/>
    <mergeCell ref="C114:D114"/>
    <mergeCell ref="C125:D125"/>
    <mergeCell ref="C136:D136"/>
    <mergeCell ref="C81:D81"/>
    <mergeCell ref="C92:D92"/>
    <mergeCell ref="C59:D59"/>
    <mergeCell ref="C70:D70"/>
    <mergeCell ref="C48:D48"/>
    <mergeCell ref="C26:D26"/>
    <mergeCell ref="C37:D37"/>
    <mergeCell ref="C15:D15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opLeftCell="A213" zoomScale="130" zoomScaleNormal="130" workbookViewId="0">
      <selection activeCell="H224" sqref="H224"/>
    </sheetView>
  </sheetViews>
  <sheetFormatPr defaultRowHeight="15" x14ac:dyDescent="0.25"/>
  <cols>
    <col min="5" max="5" width="10" customWidth="1"/>
  </cols>
  <sheetData>
    <row r="1" spans="1:17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7" x14ac:dyDescent="0.25">
      <c r="A2" s="154"/>
      <c r="B2" s="155" t="s">
        <v>119</v>
      </c>
      <c r="C2" s="155"/>
      <c r="D2" s="155"/>
      <c r="E2" s="155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7" x14ac:dyDescent="0.25">
      <c r="A3" s="154"/>
      <c r="B3" s="156"/>
      <c r="C3" s="156"/>
      <c r="D3" s="156"/>
      <c r="E3" s="156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ht="15.75" thickBot="1" x14ac:dyDescent="0.3">
      <c r="A4" s="154"/>
      <c r="B4" s="157" t="s">
        <v>121</v>
      </c>
      <c r="C4" s="158">
        <v>101</v>
      </c>
      <c r="D4" s="158"/>
      <c r="E4" s="157" t="s">
        <v>122</v>
      </c>
      <c r="F4" s="154" t="s">
        <v>126</v>
      </c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</row>
    <row r="5" spans="1:17" ht="15.75" thickTop="1" x14ac:dyDescent="0.25">
      <c r="A5" s="154"/>
      <c r="B5" s="166" t="s">
        <v>157</v>
      </c>
      <c r="C5" s="165" t="s">
        <v>158</v>
      </c>
      <c r="D5" s="166" t="s">
        <v>157</v>
      </c>
      <c r="E5" s="165" t="s">
        <v>158</v>
      </c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 ht="15.75" thickBot="1" x14ac:dyDescent="0.3">
      <c r="A6" s="154"/>
      <c r="B6" s="173" t="s">
        <v>118</v>
      </c>
      <c r="C6" s="174">
        <v>28890</v>
      </c>
      <c r="D6" s="161"/>
      <c r="E6" s="98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</row>
    <row r="7" spans="1:17" ht="15.75" thickTop="1" x14ac:dyDescent="0.25">
      <c r="A7" s="154"/>
      <c r="B7" s="199"/>
      <c r="C7" s="172"/>
      <c r="D7" s="170"/>
      <c r="E7" s="169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 x14ac:dyDescent="0.25">
      <c r="A8" s="154"/>
      <c r="B8" s="200" t="s">
        <v>179</v>
      </c>
      <c r="C8" s="160">
        <f>SUM(C7)</f>
        <v>0</v>
      </c>
      <c r="D8" s="200" t="s">
        <v>179</v>
      </c>
      <c r="E8" s="169">
        <v>0</v>
      </c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 x14ac:dyDescent="0.25">
      <c r="A9" s="154"/>
      <c r="B9" s="200" t="s">
        <v>178</v>
      </c>
      <c r="C9" s="160">
        <f>C6+C8-E8</f>
        <v>28890</v>
      </c>
      <c r="D9" s="170"/>
      <c r="E9" s="169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</row>
    <row r="10" spans="1:17" x14ac:dyDescent="0.25">
      <c r="A10" s="154"/>
      <c r="B10" s="156"/>
      <c r="C10" s="156"/>
      <c r="D10" s="156"/>
      <c r="E10" s="156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 x14ac:dyDescent="0.25">
      <c r="A11" s="154"/>
      <c r="B11" s="156"/>
      <c r="C11" s="156"/>
      <c r="D11" s="156"/>
      <c r="E11" s="156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</row>
    <row r="13" spans="1:17" ht="15.75" thickBot="1" x14ac:dyDescent="0.3">
      <c r="A13" s="154"/>
      <c r="B13" s="157" t="s">
        <v>121</v>
      </c>
      <c r="C13" s="158">
        <v>103</v>
      </c>
      <c r="D13" s="158"/>
      <c r="E13" s="157" t="s">
        <v>122</v>
      </c>
      <c r="F13" s="154" t="s">
        <v>124</v>
      </c>
      <c r="G13" s="154"/>
      <c r="H13" s="154"/>
      <c r="I13" s="154"/>
      <c r="J13" s="157" t="s">
        <v>121</v>
      </c>
      <c r="K13" s="158">
        <v>103</v>
      </c>
      <c r="L13" s="158"/>
      <c r="M13" s="157" t="s">
        <v>122</v>
      </c>
      <c r="N13" s="154" t="s">
        <v>123</v>
      </c>
      <c r="O13" s="154"/>
      <c r="P13" s="154"/>
      <c r="Q13" s="154"/>
    </row>
    <row r="14" spans="1:17" ht="15.75" thickTop="1" x14ac:dyDescent="0.25">
      <c r="A14" s="154"/>
      <c r="B14" s="166" t="s">
        <v>157</v>
      </c>
      <c r="C14" s="165" t="s">
        <v>158</v>
      </c>
      <c r="D14" s="166" t="s">
        <v>157</v>
      </c>
      <c r="E14" s="165" t="s">
        <v>158</v>
      </c>
      <c r="F14" s="154"/>
      <c r="G14" s="154"/>
      <c r="H14" s="154"/>
      <c r="I14" s="154"/>
      <c r="J14" s="166" t="s">
        <v>157</v>
      </c>
      <c r="K14" s="165" t="s">
        <v>158</v>
      </c>
      <c r="L14" s="166" t="s">
        <v>157</v>
      </c>
      <c r="M14" s="165" t="s">
        <v>158</v>
      </c>
      <c r="N14" s="154"/>
      <c r="O14" s="154"/>
      <c r="P14" s="154"/>
      <c r="Q14" s="154"/>
    </row>
    <row r="15" spans="1:17" ht="15.75" thickBot="1" x14ac:dyDescent="0.3">
      <c r="A15" s="154"/>
      <c r="B15" s="173" t="s">
        <v>118</v>
      </c>
      <c r="C15" s="174">
        <v>199020</v>
      </c>
      <c r="D15" s="161"/>
      <c r="E15" s="98"/>
      <c r="F15" s="154"/>
      <c r="G15" s="154"/>
      <c r="H15" s="154"/>
      <c r="I15" s="154"/>
      <c r="J15" s="159" t="s">
        <v>118</v>
      </c>
      <c r="K15" s="160">
        <v>42800</v>
      </c>
      <c r="L15" s="161"/>
      <c r="M15" s="98"/>
      <c r="N15" s="154"/>
      <c r="O15" s="154"/>
      <c r="P15" s="154"/>
      <c r="Q15" s="154"/>
    </row>
    <row r="16" spans="1:17" ht="15.75" thickTop="1" x14ac:dyDescent="0.25">
      <c r="A16" s="154"/>
      <c r="B16" s="169"/>
      <c r="C16" s="160"/>
      <c r="D16" s="170"/>
      <c r="E16" s="169"/>
      <c r="F16" s="154"/>
      <c r="G16" s="154"/>
      <c r="H16" s="154"/>
      <c r="I16" s="154"/>
      <c r="J16" s="169"/>
      <c r="K16" s="160"/>
      <c r="L16" s="170"/>
      <c r="M16" s="169"/>
      <c r="N16" s="154"/>
      <c r="O16" s="154"/>
      <c r="P16" s="154"/>
      <c r="Q16" s="154"/>
    </row>
    <row r="17" spans="1:17" ht="15.75" thickTop="1" x14ac:dyDescent="0.25">
      <c r="A17" s="154"/>
      <c r="B17" s="200" t="s">
        <v>179</v>
      </c>
      <c r="C17" s="160">
        <f>SUM(C16)</f>
        <v>0</v>
      </c>
      <c r="D17" s="200" t="s">
        <v>179</v>
      </c>
      <c r="E17" s="169">
        <v>0</v>
      </c>
      <c r="F17" s="154"/>
      <c r="G17" s="154"/>
      <c r="H17" s="154"/>
      <c r="I17" s="154"/>
      <c r="J17" s="200" t="s">
        <v>179</v>
      </c>
      <c r="K17" s="160">
        <f>SUM(K16)</f>
        <v>0</v>
      </c>
      <c r="L17" s="200" t="s">
        <v>179</v>
      </c>
      <c r="M17" s="169">
        <v>0</v>
      </c>
      <c r="N17" s="154"/>
      <c r="O17" s="154"/>
      <c r="P17" s="154"/>
      <c r="Q17" s="154"/>
    </row>
    <row r="18" spans="1:17" x14ac:dyDescent="0.25">
      <c r="A18" s="154"/>
      <c r="B18" s="200" t="s">
        <v>178</v>
      </c>
      <c r="C18" s="160">
        <f>C15+C17-E17</f>
        <v>199020</v>
      </c>
      <c r="D18" s="170"/>
      <c r="E18" s="169"/>
      <c r="F18" s="154"/>
      <c r="G18" s="154"/>
      <c r="H18" s="154"/>
      <c r="I18" s="154"/>
      <c r="J18" s="200" t="s">
        <v>178</v>
      </c>
      <c r="K18" s="160">
        <f>K15+K17-M17</f>
        <v>42800</v>
      </c>
      <c r="L18" s="170"/>
      <c r="M18" s="169"/>
      <c r="N18" s="154"/>
      <c r="O18" s="154"/>
      <c r="P18" s="154"/>
      <c r="Q18" s="154"/>
    </row>
    <row r="19" spans="1:17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L21" s="154"/>
      <c r="M21" s="154"/>
      <c r="N21" s="154"/>
      <c r="O21" s="154"/>
      <c r="P21" s="154"/>
      <c r="Q21" s="154"/>
    </row>
    <row r="22" spans="1:17" ht="15.75" thickBot="1" x14ac:dyDescent="0.3">
      <c r="A22" s="154"/>
      <c r="B22" s="157" t="s">
        <v>121</v>
      </c>
      <c r="C22" s="158">
        <v>104</v>
      </c>
      <c r="D22" s="158"/>
      <c r="E22" s="157" t="s">
        <v>122</v>
      </c>
      <c r="F22" s="154" t="s">
        <v>125</v>
      </c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1:17" ht="15.75" thickTop="1" x14ac:dyDescent="0.25">
      <c r="A23" s="154"/>
      <c r="B23" s="166" t="s">
        <v>157</v>
      </c>
      <c r="C23" s="165" t="s">
        <v>158</v>
      </c>
      <c r="D23" s="166" t="s">
        <v>157</v>
      </c>
      <c r="E23" s="165" t="s">
        <v>158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1:17" ht="15.75" thickBot="1" x14ac:dyDescent="0.3">
      <c r="A24" s="154"/>
      <c r="B24" s="173" t="s">
        <v>118</v>
      </c>
      <c r="C24" s="174">
        <v>69550</v>
      </c>
      <c r="D24" s="161"/>
      <c r="E24" s="98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</row>
    <row r="25" spans="1:17" ht="15.75" thickTop="1" x14ac:dyDescent="0.25">
      <c r="A25" s="154"/>
      <c r="B25" s="169"/>
      <c r="C25" s="160"/>
      <c r="D25" s="170"/>
      <c r="E25" s="169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1:17" x14ac:dyDescent="0.25">
      <c r="A26" s="154"/>
      <c r="B26" s="200" t="s">
        <v>179</v>
      </c>
      <c r="C26" s="160">
        <f>SUM(C25)</f>
        <v>0</v>
      </c>
      <c r="D26" s="200" t="s">
        <v>179</v>
      </c>
      <c r="E26" s="169">
        <v>0</v>
      </c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1:17" x14ac:dyDescent="0.25">
      <c r="A27" s="154"/>
      <c r="B27" s="200" t="s">
        <v>178</v>
      </c>
      <c r="C27" s="160">
        <f>C24+C26-E26</f>
        <v>69550</v>
      </c>
      <c r="D27" s="170"/>
      <c r="E27" s="169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1:17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</row>
    <row r="29" spans="1:17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</row>
    <row r="30" spans="1:17" x14ac:dyDescent="0.25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</row>
    <row r="31" spans="1:17" ht="15.75" thickBot="1" x14ac:dyDescent="0.3">
      <c r="A31" s="154"/>
      <c r="B31" s="157" t="s">
        <v>121</v>
      </c>
      <c r="C31" s="158">
        <v>105</v>
      </c>
      <c r="D31" s="158"/>
      <c r="E31" s="157" t="s">
        <v>122</v>
      </c>
      <c r="F31" s="154" t="s">
        <v>130</v>
      </c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</row>
    <row r="32" spans="1:17" ht="15.75" thickTop="1" x14ac:dyDescent="0.25">
      <c r="A32" s="154"/>
      <c r="B32" s="166" t="s">
        <v>157</v>
      </c>
      <c r="C32" s="165" t="s">
        <v>158</v>
      </c>
      <c r="D32" s="166" t="s">
        <v>157</v>
      </c>
      <c r="E32" s="165" t="s">
        <v>158</v>
      </c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</row>
    <row r="33" spans="1:17" ht="15.75" thickBot="1" x14ac:dyDescent="0.3">
      <c r="A33" s="154"/>
      <c r="B33" s="173" t="s">
        <v>118</v>
      </c>
      <c r="C33" s="174">
        <v>57780</v>
      </c>
      <c r="D33" s="161"/>
      <c r="E33" s="98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</row>
    <row r="34" spans="1:17" ht="15.75" thickTop="1" x14ac:dyDescent="0.25">
      <c r="A34" s="154"/>
      <c r="B34" s="169"/>
      <c r="C34" s="160"/>
      <c r="D34" s="170"/>
      <c r="E34" s="169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</row>
    <row r="35" spans="1:17" x14ac:dyDescent="0.25">
      <c r="A35" s="154"/>
      <c r="B35" s="200" t="s">
        <v>179</v>
      </c>
      <c r="C35" s="160">
        <f>SUM(C34)</f>
        <v>0</v>
      </c>
      <c r="D35" s="200" t="s">
        <v>179</v>
      </c>
      <c r="E35" s="169">
        <v>0</v>
      </c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</row>
    <row r="36" spans="1:17" x14ac:dyDescent="0.25">
      <c r="A36" s="154"/>
      <c r="B36" s="200" t="s">
        <v>178</v>
      </c>
      <c r="C36" s="160">
        <f>C33+C35-E35</f>
        <v>57780</v>
      </c>
      <c r="D36" s="170"/>
      <c r="E36" s="169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</row>
    <row r="37" spans="1:17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</row>
    <row r="38" spans="1:17" x14ac:dyDescent="0.25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</row>
    <row r="39" spans="1:17" x14ac:dyDescent="0.25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</row>
    <row r="40" spans="1:17" ht="15.75" thickBot="1" x14ac:dyDescent="0.3">
      <c r="A40" s="154"/>
      <c r="B40" s="157" t="s">
        <v>121</v>
      </c>
      <c r="C40" s="158">
        <v>106</v>
      </c>
      <c r="D40" s="158"/>
      <c r="E40" s="157" t="s">
        <v>122</v>
      </c>
      <c r="F40" s="154" t="s">
        <v>128</v>
      </c>
      <c r="G40" s="154"/>
      <c r="H40" s="154"/>
      <c r="I40" s="154"/>
      <c r="J40" s="157" t="s">
        <v>121</v>
      </c>
      <c r="K40" s="158">
        <v>106</v>
      </c>
      <c r="L40" s="158"/>
      <c r="M40" s="157" t="s">
        <v>122</v>
      </c>
      <c r="N40" s="154" t="s">
        <v>129</v>
      </c>
      <c r="O40" s="154"/>
      <c r="P40" s="154"/>
      <c r="Q40" s="154"/>
    </row>
    <row r="41" spans="1:17" ht="15.75" thickTop="1" x14ac:dyDescent="0.25">
      <c r="A41" s="154"/>
      <c r="B41" s="166" t="s">
        <v>157</v>
      </c>
      <c r="C41" s="165" t="s">
        <v>158</v>
      </c>
      <c r="D41" s="166" t="s">
        <v>157</v>
      </c>
      <c r="E41" s="165" t="s">
        <v>158</v>
      </c>
      <c r="F41" s="154"/>
      <c r="G41" s="154"/>
      <c r="H41" s="154"/>
      <c r="I41" s="154"/>
      <c r="J41" s="166" t="s">
        <v>157</v>
      </c>
      <c r="K41" s="165" t="s">
        <v>158</v>
      </c>
      <c r="L41" s="166" t="s">
        <v>157</v>
      </c>
      <c r="M41" s="165" t="s">
        <v>158</v>
      </c>
      <c r="N41" s="154"/>
      <c r="O41" s="154"/>
      <c r="P41" s="154"/>
      <c r="Q41" s="154"/>
    </row>
    <row r="42" spans="1:17" ht="15.75" thickBot="1" x14ac:dyDescent="0.3">
      <c r="A42" s="154"/>
      <c r="B42" s="173" t="s">
        <v>118</v>
      </c>
      <c r="C42" s="174">
        <v>16050</v>
      </c>
      <c r="D42" s="161"/>
      <c r="E42" s="98"/>
      <c r="F42" s="154"/>
      <c r="G42" s="154"/>
      <c r="H42" s="154"/>
      <c r="I42" s="154"/>
      <c r="J42" s="159" t="s">
        <v>118</v>
      </c>
      <c r="K42" s="160">
        <v>36060</v>
      </c>
      <c r="L42" s="161"/>
      <c r="M42" s="98"/>
      <c r="N42" s="154"/>
      <c r="O42" s="154"/>
      <c r="P42" s="154"/>
      <c r="Q42" s="154"/>
    </row>
    <row r="43" spans="1:17" ht="15.75" thickTop="1" x14ac:dyDescent="0.25">
      <c r="A43" s="154"/>
      <c r="B43" s="169"/>
      <c r="C43" s="160"/>
      <c r="D43" s="170"/>
      <c r="E43" s="169"/>
      <c r="F43" s="154"/>
      <c r="G43" s="154"/>
      <c r="H43" s="154"/>
      <c r="I43" s="154"/>
      <c r="J43" s="169"/>
      <c r="K43" s="160"/>
      <c r="L43" s="170"/>
      <c r="M43" s="169"/>
      <c r="N43" s="154"/>
      <c r="O43" s="154"/>
      <c r="P43" s="154"/>
      <c r="Q43" s="154"/>
    </row>
    <row r="44" spans="1:17" x14ac:dyDescent="0.25">
      <c r="A44" s="154"/>
      <c r="B44" s="200" t="s">
        <v>179</v>
      </c>
      <c r="C44" s="160">
        <f>SUM(C43)</f>
        <v>0</v>
      </c>
      <c r="D44" s="200" t="s">
        <v>179</v>
      </c>
      <c r="E44" s="169">
        <v>0</v>
      </c>
      <c r="F44" s="154"/>
      <c r="G44" s="154"/>
      <c r="H44" s="154"/>
      <c r="I44" s="154"/>
      <c r="J44" s="200" t="s">
        <v>179</v>
      </c>
      <c r="K44" s="160">
        <f>SUM(K43)</f>
        <v>0</v>
      </c>
      <c r="L44" s="200" t="s">
        <v>179</v>
      </c>
      <c r="M44" s="169">
        <v>0</v>
      </c>
      <c r="N44" s="154"/>
      <c r="O44" s="154"/>
      <c r="P44" s="154"/>
      <c r="Q44" s="154"/>
    </row>
    <row r="45" spans="1:17" x14ac:dyDescent="0.25">
      <c r="A45" s="154"/>
      <c r="B45" s="200" t="s">
        <v>178</v>
      </c>
      <c r="C45" s="160">
        <f>C42+C44-E44</f>
        <v>16050</v>
      </c>
      <c r="D45" s="170"/>
      <c r="E45" s="169"/>
      <c r="F45" s="154"/>
      <c r="G45" s="154"/>
      <c r="H45" s="154"/>
      <c r="I45" s="154"/>
      <c r="J45" s="200" t="s">
        <v>178</v>
      </c>
      <c r="K45" s="160">
        <f>K42+K44-M44</f>
        <v>36060</v>
      </c>
      <c r="L45" s="170"/>
      <c r="M45" s="169"/>
      <c r="N45" s="154"/>
      <c r="O45" s="154"/>
      <c r="P45" s="154"/>
      <c r="Q45" s="154"/>
    </row>
    <row r="46" spans="1:17" x14ac:dyDescent="0.25">
      <c r="A46" s="154"/>
      <c r="B46" s="152"/>
      <c r="C46" s="152"/>
      <c r="D46" s="152"/>
      <c r="E46" s="152"/>
      <c r="F46" s="154"/>
      <c r="G46" s="154"/>
      <c r="H46" s="154"/>
      <c r="I46" s="154"/>
      <c r="J46" s="152"/>
      <c r="K46" s="152"/>
      <c r="L46" s="152"/>
      <c r="M46" s="152"/>
      <c r="N46" s="154"/>
      <c r="O46" s="154"/>
      <c r="P46" s="154"/>
      <c r="Q46" s="154"/>
    </row>
    <row r="47" spans="1:17" x14ac:dyDescent="0.25">
      <c r="A47" s="154"/>
      <c r="B47" s="152"/>
      <c r="C47" s="152"/>
      <c r="D47" s="152"/>
      <c r="E47" s="152"/>
      <c r="F47" s="154"/>
      <c r="G47" s="154"/>
      <c r="H47" s="154"/>
      <c r="I47" s="154"/>
      <c r="J47" s="152"/>
      <c r="K47" s="152"/>
      <c r="L47" s="152"/>
      <c r="M47" s="152"/>
      <c r="N47" s="154"/>
      <c r="O47" s="154"/>
      <c r="P47" s="154"/>
      <c r="Q47" s="154"/>
    </row>
    <row r="48" spans="1:17" x14ac:dyDescent="0.25">
      <c r="A48" s="154"/>
      <c r="B48" s="152"/>
      <c r="C48" s="152"/>
      <c r="D48" s="152"/>
      <c r="E48" s="152"/>
      <c r="F48" s="154"/>
      <c r="G48" s="154"/>
      <c r="H48" s="154"/>
      <c r="I48" s="154"/>
      <c r="J48" s="152"/>
      <c r="K48" s="152"/>
      <c r="L48" s="152"/>
      <c r="M48" s="152"/>
      <c r="N48" s="154"/>
      <c r="O48" s="154"/>
      <c r="P48" s="154"/>
      <c r="Q48" s="154"/>
    </row>
    <row r="49" spans="1:17" ht="15.75" thickBot="1" x14ac:dyDescent="0.3">
      <c r="A49" s="154"/>
      <c r="B49" s="157" t="s">
        <v>121</v>
      </c>
      <c r="C49" s="158">
        <v>109</v>
      </c>
      <c r="D49" s="158"/>
      <c r="E49" s="157" t="s">
        <v>122</v>
      </c>
      <c r="F49" s="154" t="s">
        <v>149</v>
      </c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</row>
    <row r="50" spans="1:17" ht="15.75" thickTop="1" x14ac:dyDescent="0.25">
      <c r="A50" s="154"/>
      <c r="B50" s="166" t="s">
        <v>157</v>
      </c>
      <c r="C50" s="165" t="s">
        <v>158</v>
      </c>
      <c r="D50" s="166" t="s">
        <v>157</v>
      </c>
      <c r="E50" s="165" t="s">
        <v>158</v>
      </c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</row>
    <row r="51" spans="1:17" ht="15.75" thickBot="1" x14ac:dyDescent="0.3">
      <c r="A51" s="154"/>
      <c r="B51" s="173" t="s">
        <v>118</v>
      </c>
      <c r="C51" s="174">
        <v>102720</v>
      </c>
      <c r="D51" s="161"/>
      <c r="E51" s="98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</row>
    <row r="52" spans="1:17" ht="15.75" thickTop="1" x14ac:dyDescent="0.25">
      <c r="A52" s="154"/>
      <c r="B52" s="169"/>
      <c r="C52" s="160"/>
      <c r="D52" s="170"/>
      <c r="E52" s="169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</row>
    <row r="53" spans="1:17" x14ac:dyDescent="0.25">
      <c r="A53" s="154"/>
      <c r="B53" s="200" t="s">
        <v>179</v>
      </c>
      <c r="C53" s="160">
        <f>SUM(C52)</f>
        <v>0</v>
      </c>
      <c r="D53" s="200" t="s">
        <v>179</v>
      </c>
      <c r="E53" s="169">
        <v>0</v>
      </c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</row>
    <row r="54" spans="1:17" x14ac:dyDescent="0.25">
      <c r="A54" s="154"/>
      <c r="B54" s="200" t="s">
        <v>178</v>
      </c>
      <c r="C54" s="160">
        <f>C51+C53-E53</f>
        <v>102720</v>
      </c>
      <c r="D54" s="170"/>
      <c r="E54" s="169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</row>
    <row r="55" spans="1:17" x14ac:dyDescent="0.2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</row>
    <row r="56" spans="1:17" x14ac:dyDescent="0.2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</row>
    <row r="57" spans="1:17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</row>
    <row r="58" spans="1:17" ht="15.75" thickBot="1" x14ac:dyDescent="0.3">
      <c r="A58" s="154"/>
      <c r="B58" s="157" t="s">
        <v>121</v>
      </c>
      <c r="C58" s="158">
        <v>112</v>
      </c>
      <c r="D58" s="158"/>
      <c r="E58" s="157" t="s">
        <v>122</v>
      </c>
      <c r="F58" s="154" t="s">
        <v>131</v>
      </c>
      <c r="G58" s="154"/>
      <c r="H58" s="154"/>
      <c r="I58" s="154"/>
      <c r="J58" s="152"/>
      <c r="K58" s="152"/>
      <c r="L58" s="152"/>
      <c r="M58" s="152"/>
      <c r="N58" s="154"/>
      <c r="O58" s="154"/>
      <c r="P58" s="154"/>
      <c r="Q58" s="154"/>
    </row>
    <row r="59" spans="1:17" ht="15.75" thickTop="1" x14ac:dyDescent="0.25">
      <c r="A59" s="154"/>
      <c r="B59" s="166" t="s">
        <v>157</v>
      </c>
      <c r="C59" s="165" t="s">
        <v>158</v>
      </c>
      <c r="D59" s="166" t="s">
        <v>157</v>
      </c>
      <c r="E59" s="165" t="s">
        <v>158</v>
      </c>
      <c r="F59" s="154"/>
      <c r="G59" s="154"/>
      <c r="H59" s="154"/>
      <c r="I59" s="154"/>
      <c r="J59" s="152"/>
      <c r="K59" s="152"/>
      <c r="L59" s="152"/>
      <c r="M59" s="152"/>
      <c r="N59" s="154"/>
      <c r="O59" s="154"/>
      <c r="P59" s="154"/>
      <c r="Q59" s="154"/>
    </row>
    <row r="60" spans="1:17" ht="15.75" thickBot="1" x14ac:dyDescent="0.3">
      <c r="A60" s="154"/>
      <c r="B60" s="173" t="s">
        <v>118</v>
      </c>
      <c r="C60" s="174">
        <v>15300</v>
      </c>
      <c r="D60" s="161"/>
      <c r="E60" s="98"/>
      <c r="F60" s="154"/>
      <c r="G60" s="154"/>
      <c r="H60" s="154"/>
      <c r="I60" s="154"/>
      <c r="J60" s="152"/>
      <c r="K60" s="152"/>
      <c r="L60" s="152"/>
      <c r="M60" s="152"/>
      <c r="N60" s="154"/>
      <c r="O60" s="154"/>
      <c r="P60" s="154"/>
      <c r="Q60" s="154"/>
    </row>
    <row r="61" spans="1:17" ht="15.75" thickTop="1" x14ac:dyDescent="0.25">
      <c r="A61" s="154"/>
      <c r="B61" s="169"/>
      <c r="C61" s="160"/>
      <c r="D61" s="170"/>
      <c r="E61" s="169"/>
      <c r="F61" s="154"/>
      <c r="G61" s="154"/>
      <c r="H61" s="154"/>
      <c r="I61" s="154"/>
      <c r="J61" s="152"/>
      <c r="K61" s="152"/>
      <c r="L61" s="152"/>
      <c r="M61" s="152"/>
      <c r="N61" s="154"/>
      <c r="O61" s="154"/>
      <c r="P61" s="154"/>
      <c r="Q61" s="154"/>
    </row>
    <row r="62" spans="1:17" x14ac:dyDescent="0.25">
      <c r="A62" s="154"/>
      <c r="B62" s="200" t="s">
        <v>179</v>
      </c>
      <c r="C62" s="160">
        <f>SUM(C61)</f>
        <v>0</v>
      </c>
      <c r="D62" s="200" t="s">
        <v>179</v>
      </c>
      <c r="E62" s="169">
        <v>0</v>
      </c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</row>
    <row r="63" spans="1:17" x14ac:dyDescent="0.25">
      <c r="A63" s="154"/>
      <c r="B63" s="200" t="s">
        <v>178</v>
      </c>
      <c r="C63" s="160">
        <f>C60+C62-E62</f>
        <v>15300</v>
      </c>
      <c r="D63" s="170"/>
      <c r="E63" s="169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</row>
    <row r="64" spans="1:17" x14ac:dyDescent="0.25">
      <c r="A64" s="154"/>
      <c r="B64" s="152"/>
      <c r="C64" s="152"/>
      <c r="D64" s="152"/>
      <c r="E64" s="152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</row>
    <row r="65" spans="1:17" x14ac:dyDescent="0.25">
      <c r="A65" s="154"/>
      <c r="B65" s="152"/>
      <c r="C65" s="152"/>
      <c r="D65" s="152"/>
      <c r="E65" s="152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</row>
    <row r="66" spans="1:17" x14ac:dyDescent="0.25">
      <c r="A66" s="154"/>
      <c r="B66" s="152"/>
      <c r="C66" s="152"/>
      <c r="D66" s="152"/>
      <c r="E66" s="152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</row>
    <row r="67" spans="1:17" ht="15.75" thickBot="1" x14ac:dyDescent="0.3">
      <c r="A67" s="154"/>
      <c r="B67" s="157" t="s">
        <v>121</v>
      </c>
      <c r="C67" s="158">
        <v>120</v>
      </c>
      <c r="D67" s="158"/>
      <c r="E67" s="157" t="s">
        <v>122</v>
      </c>
      <c r="F67" s="154" t="s">
        <v>134</v>
      </c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</row>
    <row r="68" spans="1:17" ht="15.75" thickTop="1" x14ac:dyDescent="0.25">
      <c r="A68" s="154"/>
      <c r="B68" s="166" t="s">
        <v>157</v>
      </c>
      <c r="C68" s="165" t="s">
        <v>158</v>
      </c>
      <c r="D68" s="166" t="s">
        <v>157</v>
      </c>
      <c r="E68" s="165" t="s">
        <v>158</v>
      </c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</row>
    <row r="69" spans="1:17" ht="15.75" thickBot="1" x14ac:dyDescent="0.3">
      <c r="A69" s="154"/>
      <c r="B69" s="173" t="s">
        <v>118</v>
      </c>
      <c r="C69" s="174">
        <v>19260</v>
      </c>
      <c r="D69" s="161"/>
      <c r="E69" s="98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</row>
    <row r="70" spans="1:17" ht="15.75" thickTop="1" x14ac:dyDescent="0.25">
      <c r="A70" s="154"/>
      <c r="B70" s="169"/>
      <c r="C70" s="160"/>
      <c r="D70" s="170"/>
      <c r="E70" s="169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</row>
    <row r="71" spans="1:17" x14ac:dyDescent="0.25">
      <c r="A71" s="154"/>
      <c r="B71" s="200" t="s">
        <v>179</v>
      </c>
      <c r="C71" s="160">
        <f>SUM(C70)</f>
        <v>0</v>
      </c>
      <c r="D71" s="200" t="s">
        <v>179</v>
      </c>
      <c r="E71" s="169">
        <v>0</v>
      </c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</row>
    <row r="72" spans="1:17" x14ac:dyDescent="0.25">
      <c r="A72" s="154"/>
      <c r="B72" s="200" t="s">
        <v>178</v>
      </c>
      <c r="C72" s="160">
        <f>C69+C71-E71</f>
        <v>19260</v>
      </c>
      <c r="D72" s="170"/>
      <c r="E72" s="169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</row>
    <row r="73" spans="1:17" x14ac:dyDescent="0.25">
      <c r="A73" s="154"/>
      <c r="B73" s="152"/>
      <c r="C73" s="152"/>
      <c r="D73" s="152"/>
      <c r="E73" s="152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</row>
    <row r="74" spans="1:17" x14ac:dyDescent="0.25">
      <c r="A74" s="154"/>
      <c r="B74" s="152"/>
      <c r="C74" s="152"/>
      <c r="D74" s="152"/>
      <c r="E74" s="152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</row>
    <row r="75" spans="1:17" x14ac:dyDescent="0.25">
      <c r="A75" s="154"/>
      <c r="B75" s="152"/>
      <c r="C75" s="152"/>
      <c r="D75" s="152"/>
      <c r="E75" s="152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</row>
    <row r="76" spans="1:17" ht="15.75" thickBot="1" x14ac:dyDescent="0.3">
      <c r="A76" s="154"/>
      <c r="B76" s="157" t="s">
        <v>121</v>
      </c>
      <c r="C76" s="158">
        <v>130</v>
      </c>
      <c r="D76" s="158"/>
      <c r="E76" s="157" t="s">
        <v>122</v>
      </c>
      <c r="F76" s="154" t="s">
        <v>135</v>
      </c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</row>
    <row r="77" spans="1:17" ht="15.75" thickTop="1" x14ac:dyDescent="0.25">
      <c r="A77" s="154"/>
      <c r="B77" s="166" t="s">
        <v>157</v>
      </c>
      <c r="C77" s="165" t="s">
        <v>158</v>
      </c>
      <c r="D77" s="166" t="s">
        <v>157</v>
      </c>
      <c r="E77" s="165" t="s">
        <v>158</v>
      </c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</row>
    <row r="78" spans="1:17" ht="15.75" thickBot="1" x14ac:dyDescent="0.3">
      <c r="A78" s="154"/>
      <c r="B78" s="173" t="s">
        <v>118</v>
      </c>
      <c r="C78" s="174">
        <v>-3210</v>
      </c>
      <c r="D78" s="161"/>
      <c r="E78" s="98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</row>
    <row r="79" spans="1:17" ht="15.75" thickTop="1" x14ac:dyDescent="0.25">
      <c r="A79" s="154"/>
      <c r="B79" s="169"/>
      <c r="C79" s="160"/>
      <c r="D79" s="170"/>
      <c r="E79" s="169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</row>
    <row r="80" spans="1:17" x14ac:dyDescent="0.25">
      <c r="A80" s="154"/>
      <c r="B80" s="200" t="s">
        <v>179</v>
      </c>
      <c r="C80" s="160">
        <f>SUM(C79)</f>
        <v>0</v>
      </c>
      <c r="D80" s="200" t="s">
        <v>179</v>
      </c>
      <c r="E80" s="169">
        <v>0</v>
      </c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</row>
    <row r="81" spans="1:17" x14ac:dyDescent="0.25">
      <c r="A81" s="154"/>
      <c r="B81" s="200" t="s">
        <v>178</v>
      </c>
      <c r="C81" s="160">
        <f>C78+C80-E80</f>
        <v>-3210</v>
      </c>
      <c r="D81" s="170"/>
      <c r="E81" s="169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</row>
    <row r="82" spans="1:17" x14ac:dyDescent="0.25">
      <c r="A82" s="154"/>
      <c r="B82" s="152"/>
      <c r="C82" s="152"/>
      <c r="D82" s="152"/>
      <c r="E82" s="152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</row>
    <row r="83" spans="1:17" x14ac:dyDescent="0.25">
      <c r="A83" s="154"/>
      <c r="B83" s="152"/>
      <c r="C83" s="152"/>
      <c r="D83" s="152"/>
      <c r="E83" s="152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</row>
    <row r="84" spans="1:1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</row>
    <row r="85" spans="1:17" ht="15.75" thickBot="1" x14ac:dyDescent="0.3">
      <c r="A85" s="154"/>
      <c r="B85" s="157" t="s">
        <v>121</v>
      </c>
      <c r="C85" s="163">
        <v>131</v>
      </c>
      <c r="D85" s="164"/>
      <c r="E85" s="157" t="s">
        <v>122</v>
      </c>
      <c r="F85" s="154" t="s">
        <v>127</v>
      </c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</row>
    <row r="86" spans="1:17" ht="15.75" thickTop="1" x14ac:dyDescent="0.25">
      <c r="A86" s="154"/>
      <c r="B86" s="166" t="s">
        <v>157</v>
      </c>
      <c r="C86" s="165" t="s">
        <v>158</v>
      </c>
      <c r="D86" s="166" t="s">
        <v>157</v>
      </c>
      <c r="E86" s="165" t="s">
        <v>158</v>
      </c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</row>
    <row r="87" spans="1:17" ht="15.75" thickBot="1" x14ac:dyDescent="0.3">
      <c r="A87" s="154"/>
      <c r="B87" s="173" t="s">
        <v>118</v>
      </c>
      <c r="C87" s="174">
        <v>-160500</v>
      </c>
      <c r="D87" s="161"/>
      <c r="E87" s="98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7" ht="15.75" thickTop="1" x14ac:dyDescent="0.25">
      <c r="A88" s="154"/>
      <c r="B88" s="171"/>
      <c r="C88" s="172"/>
      <c r="D88" s="169">
        <v>13</v>
      </c>
      <c r="E88" s="160">
        <v>13370</v>
      </c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</row>
    <row r="89" spans="1:17" x14ac:dyDescent="0.25">
      <c r="A89" s="154"/>
      <c r="B89" s="200" t="s">
        <v>179</v>
      </c>
      <c r="C89" s="160">
        <v>0</v>
      </c>
      <c r="D89" s="200" t="s">
        <v>179</v>
      </c>
      <c r="E89" s="169">
        <f>SUM(E88:E88)</f>
        <v>13370</v>
      </c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7" x14ac:dyDescent="0.25">
      <c r="A90" s="154"/>
      <c r="B90" s="200" t="s">
        <v>178</v>
      </c>
      <c r="C90" s="151">
        <f>C87+C89-E89</f>
        <v>-173870</v>
      </c>
      <c r="D90" s="170"/>
      <c r="E90" s="169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</row>
    <row r="91" spans="1:17" x14ac:dyDescent="0.25">
      <c r="A91" s="154"/>
      <c r="B91" s="152"/>
      <c r="C91" s="152"/>
      <c r="D91" s="152"/>
      <c r="E91" s="152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</row>
    <row r="92" spans="1:17" x14ac:dyDescent="0.25">
      <c r="A92" s="154"/>
      <c r="B92" s="152"/>
      <c r="C92" s="152"/>
      <c r="D92" s="152"/>
      <c r="E92" s="152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</row>
    <row r="93" spans="1:17" x14ac:dyDescent="0.25">
      <c r="A93" s="154"/>
      <c r="B93" s="152"/>
      <c r="C93" s="152"/>
      <c r="D93" s="152"/>
      <c r="E93" s="152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</row>
    <row r="94" spans="1:17" ht="15.75" thickBot="1" x14ac:dyDescent="0.3">
      <c r="A94" s="154"/>
      <c r="B94" s="157" t="s">
        <v>121</v>
      </c>
      <c r="C94" s="163">
        <v>132</v>
      </c>
      <c r="D94" s="164"/>
      <c r="E94" s="157" t="s">
        <v>122</v>
      </c>
      <c r="F94" s="154" t="s">
        <v>133</v>
      </c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</row>
    <row r="95" spans="1:17" ht="15.75" thickTop="1" x14ac:dyDescent="0.25">
      <c r="A95" s="154"/>
      <c r="B95" s="166" t="s">
        <v>157</v>
      </c>
      <c r="C95" s="165" t="s">
        <v>158</v>
      </c>
      <c r="D95" s="166" t="s">
        <v>157</v>
      </c>
      <c r="E95" s="165" t="s">
        <v>158</v>
      </c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</row>
    <row r="96" spans="1:17" ht="15.75" thickBot="1" x14ac:dyDescent="0.3">
      <c r="A96" s="154"/>
      <c r="B96" s="173" t="s">
        <v>118</v>
      </c>
      <c r="C96" s="174">
        <v>-8560</v>
      </c>
      <c r="D96" s="161"/>
      <c r="E96" s="98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</row>
    <row r="97" spans="1:17" ht="15.75" thickTop="1" x14ac:dyDescent="0.25">
      <c r="A97" s="154"/>
      <c r="B97" s="169"/>
      <c r="C97" s="160"/>
      <c r="D97" s="170"/>
      <c r="E97" s="169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</row>
    <row r="98" spans="1:17" x14ac:dyDescent="0.25">
      <c r="A98" s="154"/>
      <c r="B98" s="200" t="s">
        <v>179</v>
      </c>
      <c r="C98" s="160">
        <v>0</v>
      </c>
      <c r="D98" s="200" t="s">
        <v>179</v>
      </c>
      <c r="E98" s="169">
        <f>SUM(E97:E97)</f>
        <v>0</v>
      </c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</row>
    <row r="99" spans="1:17" x14ac:dyDescent="0.25">
      <c r="A99" s="154"/>
      <c r="B99" s="200" t="s">
        <v>178</v>
      </c>
      <c r="C99" s="160">
        <f>C96+C98-E98</f>
        <v>-8560</v>
      </c>
      <c r="D99" s="170"/>
      <c r="E99" s="169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</row>
    <row r="100" spans="1:17" x14ac:dyDescent="0.25">
      <c r="A100" s="154"/>
      <c r="B100" s="152"/>
      <c r="C100" s="152"/>
      <c r="D100" s="152"/>
      <c r="E100" s="152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</row>
    <row r="101" spans="1:17" x14ac:dyDescent="0.25">
      <c r="A101" s="154"/>
      <c r="B101" s="152"/>
      <c r="C101" s="152"/>
      <c r="D101" s="152"/>
      <c r="E101" s="152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</row>
    <row r="102" spans="1:17" x14ac:dyDescent="0.25">
      <c r="A102" s="154"/>
      <c r="B102" s="152"/>
      <c r="C102" s="152"/>
      <c r="D102" s="152"/>
      <c r="E102" s="152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</row>
    <row r="103" spans="1:17" ht="15.75" thickBot="1" x14ac:dyDescent="0.3">
      <c r="A103" s="154"/>
      <c r="B103" s="157" t="s">
        <v>121</v>
      </c>
      <c r="C103" s="163">
        <v>163</v>
      </c>
      <c r="D103" s="164"/>
      <c r="E103" s="157" t="s">
        <v>122</v>
      </c>
      <c r="F103" s="154" t="s">
        <v>146</v>
      </c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</row>
    <row r="104" spans="1:17" ht="15.75" thickTop="1" x14ac:dyDescent="0.25">
      <c r="A104" s="154"/>
      <c r="B104" s="166" t="s">
        <v>157</v>
      </c>
      <c r="C104" s="165" t="s">
        <v>158</v>
      </c>
      <c r="D104" s="166" t="s">
        <v>157</v>
      </c>
      <c r="E104" s="165" t="s">
        <v>158</v>
      </c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</row>
    <row r="105" spans="1:17" ht="15.75" thickBot="1" x14ac:dyDescent="0.3">
      <c r="A105" s="154"/>
      <c r="B105" s="173" t="s">
        <v>118</v>
      </c>
      <c r="C105" s="174">
        <v>12840</v>
      </c>
      <c r="D105" s="161"/>
      <c r="E105" s="98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</row>
    <row r="106" spans="1:17" ht="15.75" thickTop="1" x14ac:dyDescent="0.25">
      <c r="A106" s="154"/>
      <c r="B106" s="171"/>
      <c r="C106" s="172"/>
      <c r="D106" s="170">
        <v>2</v>
      </c>
      <c r="E106" s="169">
        <v>3640</v>
      </c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</row>
    <row r="107" spans="1:17" x14ac:dyDescent="0.25">
      <c r="A107" s="154"/>
      <c r="B107" s="200" t="s">
        <v>179</v>
      </c>
      <c r="C107" s="160">
        <v>0</v>
      </c>
      <c r="D107" s="200" t="s">
        <v>179</v>
      </c>
      <c r="E107" s="169">
        <f>SUM(E106:E106)</f>
        <v>3640</v>
      </c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</row>
    <row r="108" spans="1:17" x14ac:dyDescent="0.25">
      <c r="A108" s="154"/>
      <c r="B108" s="200" t="s">
        <v>178</v>
      </c>
      <c r="C108" s="151">
        <f>C105+C107-E107</f>
        <v>9200</v>
      </c>
      <c r="D108" s="170"/>
      <c r="E108" s="169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</row>
    <row r="109" spans="1:17" x14ac:dyDescent="0.25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</row>
    <row r="110" spans="1:17" x14ac:dyDescent="0.25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</row>
    <row r="111" spans="1:17" x14ac:dyDescent="0.25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</row>
    <row r="112" spans="1:17" ht="15.75" thickBot="1" x14ac:dyDescent="0.3">
      <c r="A112" s="154"/>
      <c r="B112" s="157" t="s">
        <v>121</v>
      </c>
      <c r="C112" s="163">
        <v>201</v>
      </c>
      <c r="D112" s="164"/>
      <c r="E112" s="157" t="s">
        <v>122</v>
      </c>
      <c r="F112" s="154" t="s">
        <v>143</v>
      </c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</row>
    <row r="113" spans="1:17" ht="15.75" thickTop="1" x14ac:dyDescent="0.25">
      <c r="A113" s="154"/>
      <c r="B113" s="166" t="s">
        <v>157</v>
      </c>
      <c r="C113" s="165" t="s">
        <v>158</v>
      </c>
      <c r="D113" s="166" t="s">
        <v>157</v>
      </c>
      <c r="E113" s="165" t="s">
        <v>158</v>
      </c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</row>
    <row r="114" spans="1:17" ht="15.75" thickBot="1" x14ac:dyDescent="0.3">
      <c r="A114" s="154"/>
      <c r="B114" s="173" t="s">
        <v>118</v>
      </c>
      <c r="C114" s="174">
        <v>235400</v>
      </c>
      <c r="D114" s="161"/>
      <c r="E114" s="98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</row>
    <row r="115" spans="1:17" ht="15.75" thickTop="1" x14ac:dyDescent="0.25">
      <c r="A115" s="154"/>
      <c r="B115" s="171"/>
      <c r="C115" s="172"/>
      <c r="D115" s="171">
        <v>7</v>
      </c>
      <c r="E115" s="172">
        <v>68480</v>
      </c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</row>
    <row r="116" spans="1:17" x14ac:dyDescent="0.25">
      <c r="A116" s="154"/>
      <c r="B116" s="186">
        <v>12</v>
      </c>
      <c r="C116" s="171">
        <v>14980</v>
      </c>
      <c r="D116" s="170"/>
      <c r="E116" s="169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</row>
    <row r="117" spans="1:17" x14ac:dyDescent="0.25">
      <c r="A117" s="154"/>
      <c r="B117" s="200" t="s">
        <v>179</v>
      </c>
      <c r="C117" s="160">
        <f>SUM(C116)</f>
        <v>14980</v>
      </c>
      <c r="D117" s="200" t="s">
        <v>179</v>
      </c>
      <c r="E117" s="169">
        <f>SUM(E115:E116)</f>
        <v>68480</v>
      </c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</row>
    <row r="118" spans="1:17" x14ac:dyDescent="0.25">
      <c r="A118" s="154"/>
      <c r="B118" s="200" t="s">
        <v>178</v>
      </c>
      <c r="C118" s="151">
        <f>C114+C117-E117</f>
        <v>181900</v>
      </c>
      <c r="D118" s="170"/>
      <c r="E118" s="169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</row>
    <row r="119" spans="1:17" x14ac:dyDescent="0.25">
      <c r="A119" s="154"/>
      <c r="B119" s="152"/>
      <c r="C119" s="152"/>
      <c r="D119" s="152"/>
      <c r="E119" s="152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</row>
    <row r="120" spans="1:17" x14ac:dyDescent="0.25">
      <c r="A120" s="154"/>
      <c r="B120" s="152"/>
      <c r="C120" s="152"/>
      <c r="D120" s="152"/>
      <c r="E120" s="152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</row>
    <row r="121" spans="1:17" x14ac:dyDescent="0.25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</row>
    <row r="122" spans="1:17" ht="15.75" thickBot="1" x14ac:dyDescent="0.3">
      <c r="A122" s="154"/>
      <c r="B122" s="157" t="s">
        <v>121</v>
      </c>
      <c r="C122" s="163">
        <v>203</v>
      </c>
      <c r="D122" s="164"/>
      <c r="E122" s="157" t="s">
        <v>122</v>
      </c>
      <c r="F122" s="154" t="s">
        <v>136</v>
      </c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</row>
    <row r="123" spans="1:17" ht="15.75" thickTop="1" x14ac:dyDescent="0.25">
      <c r="A123" s="154"/>
      <c r="B123" s="166" t="s">
        <v>157</v>
      </c>
      <c r="C123" s="165" t="s">
        <v>158</v>
      </c>
      <c r="D123" s="166" t="s">
        <v>157</v>
      </c>
      <c r="E123" s="165" t="s">
        <v>158</v>
      </c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</row>
    <row r="124" spans="1:17" ht="15.75" thickBot="1" x14ac:dyDescent="0.3">
      <c r="A124" s="154"/>
      <c r="B124" s="173" t="s">
        <v>118</v>
      </c>
      <c r="C124" s="174">
        <v>84670</v>
      </c>
      <c r="D124" s="161"/>
      <c r="E124" s="98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</row>
    <row r="125" spans="1:17" ht="15.75" thickTop="1" x14ac:dyDescent="0.25">
      <c r="A125" s="154"/>
      <c r="B125" s="169"/>
      <c r="C125" s="160"/>
      <c r="D125" s="170"/>
      <c r="E125" s="169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</row>
    <row r="126" spans="1:17" x14ac:dyDescent="0.25">
      <c r="A126" s="154"/>
      <c r="B126" s="200" t="s">
        <v>179</v>
      </c>
      <c r="C126" s="160">
        <f>0</f>
        <v>0</v>
      </c>
      <c r="D126" s="200" t="s">
        <v>179</v>
      </c>
      <c r="E126" s="169">
        <f>SUM(E124:E125)</f>
        <v>0</v>
      </c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</row>
    <row r="127" spans="1:17" x14ac:dyDescent="0.25">
      <c r="A127" s="154"/>
      <c r="B127" s="200" t="s">
        <v>178</v>
      </c>
      <c r="C127" s="160">
        <f>C124+C126-E126</f>
        <v>84670</v>
      </c>
      <c r="D127" s="170"/>
      <c r="E127" s="169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</row>
    <row r="128" spans="1:17" x14ac:dyDescent="0.25">
      <c r="A128" s="154"/>
      <c r="B128" s="152"/>
      <c r="C128" s="152"/>
      <c r="D128" s="152"/>
      <c r="E128" s="152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</row>
    <row r="129" spans="1:17" x14ac:dyDescent="0.25">
      <c r="A129" s="154"/>
      <c r="B129" s="152"/>
      <c r="C129" s="152"/>
      <c r="D129" s="152"/>
      <c r="E129" s="152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</row>
    <row r="130" spans="1:17" x14ac:dyDescent="0.25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</row>
    <row r="131" spans="1:17" ht="15.75" thickBot="1" x14ac:dyDescent="0.3">
      <c r="A131" s="154"/>
      <c r="B131" s="157" t="s">
        <v>121</v>
      </c>
      <c r="C131" s="163">
        <v>204</v>
      </c>
      <c r="D131" s="164"/>
      <c r="E131" s="157" t="s">
        <v>122</v>
      </c>
      <c r="F131" s="154" t="s">
        <v>132</v>
      </c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</row>
    <row r="132" spans="1:17" ht="15.75" thickTop="1" x14ac:dyDescent="0.25">
      <c r="A132" s="154"/>
      <c r="B132" s="166" t="s">
        <v>157</v>
      </c>
      <c r="C132" s="165" t="s">
        <v>158</v>
      </c>
      <c r="D132" s="166" t="s">
        <v>157</v>
      </c>
      <c r="E132" s="165" t="s">
        <v>158</v>
      </c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</row>
    <row r="133" spans="1:17" ht="15.75" thickBot="1" x14ac:dyDescent="0.3">
      <c r="A133" s="154"/>
      <c r="B133" s="173" t="s">
        <v>118</v>
      </c>
      <c r="C133" s="174">
        <v>107000</v>
      </c>
      <c r="D133" s="161"/>
      <c r="E133" s="98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</row>
    <row r="134" spans="1:17" ht="15.75" thickTop="1" x14ac:dyDescent="0.25">
      <c r="A134" s="154"/>
      <c r="B134" s="169"/>
      <c r="C134" s="160"/>
      <c r="D134" s="170"/>
      <c r="E134" s="169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</row>
    <row r="135" spans="1:17" x14ac:dyDescent="0.25">
      <c r="A135" s="154"/>
      <c r="B135" s="200" t="s">
        <v>179</v>
      </c>
      <c r="C135" s="160">
        <f>0</f>
        <v>0</v>
      </c>
      <c r="D135" s="200" t="s">
        <v>179</v>
      </c>
      <c r="E135" s="169">
        <f>SUM(E133:E134)</f>
        <v>0</v>
      </c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</row>
    <row r="136" spans="1:17" x14ac:dyDescent="0.25">
      <c r="A136" s="154"/>
      <c r="B136" s="200" t="s">
        <v>178</v>
      </c>
      <c r="C136" s="160">
        <f>C133+C135-E135</f>
        <v>107000</v>
      </c>
      <c r="D136" s="170"/>
      <c r="E136" s="169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</row>
    <row r="137" spans="1:17" x14ac:dyDescent="0.25">
      <c r="A137" s="154"/>
      <c r="B137" s="152"/>
      <c r="C137" s="152"/>
      <c r="D137" s="152"/>
      <c r="E137" s="152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</row>
    <row r="138" spans="1:17" x14ac:dyDescent="0.25">
      <c r="A138" s="154"/>
      <c r="B138" s="152"/>
      <c r="C138" s="152"/>
      <c r="D138" s="152"/>
      <c r="E138" s="152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</row>
    <row r="139" spans="1:17" x14ac:dyDescent="0.25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</row>
    <row r="140" spans="1:17" ht="15.75" thickBot="1" x14ac:dyDescent="0.3">
      <c r="A140" s="154"/>
      <c r="B140" s="157" t="s">
        <v>121</v>
      </c>
      <c r="C140" s="163">
        <v>205</v>
      </c>
      <c r="D140" s="164"/>
      <c r="E140" s="157" t="s">
        <v>122</v>
      </c>
      <c r="F140" s="154" t="s">
        <v>141</v>
      </c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</row>
    <row r="141" spans="1:17" ht="15.75" thickTop="1" x14ac:dyDescent="0.25">
      <c r="A141" s="154"/>
      <c r="B141" s="166" t="s">
        <v>157</v>
      </c>
      <c r="C141" s="165" t="s">
        <v>158</v>
      </c>
      <c r="D141" s="166" t="s">
        <v>157</v>
      </c>
      <c r="E141" s="165" t="s">
        <v>158</v>
      </c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</row>
    <row r="142" spans="1:17" ht="15.75" thickBot="1" x14ac:dyDescent="0.3">
      <c r="A142" s="154"/>
      <c r="B142" s="173" t="s">
        <v>118</v>
      </c>
      <c r="C142" s="174">
        <v>69550</v>
      </c>
      <c r="D142" s="161"/>
      <c r="E142" s="98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</row>
    <row r="143" spans="1:17" ht="15.75" thickTop="1" x14ac:dyDescent="0.25">
      <c r="A143" s="154"/>
      <c r="B143" s="169"/>
      <c r="C143" s="160"/>
      <c r="D143" s="170"/>
      <c r="E143" s="169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</row>
    <row r="144" spans="1:17" x14ac:dyDescent="0.25">
      <c r="A144" s="154"/>
      <c r="B144" s="200" t="s">
        <v>179</v>
      </c>
      <c r="C144" s="160">
        <f>0</f>
        <v>0</v>
      </c>
      <c r="D144" s="200" t="s">
        <v>179</v>
      </c>
      <c r="E144" s="169">
        <f>SUM(E142:E143)</f>
        <v>0</v>
      </c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</row>
    <row r="145" spans="1:17" x14ac:dyDescent="0.25">
      <c r="A145" s="154"/>
      <c r="B145" s="200" t="s">
        <v>178</v>
      </c>
      <c r="C145" s="160">
        <f>C142+C144-E144</f>
        <v>69550</v>
      </c>
      <c r="D145" s="170"/>
      <c r="E145" s="169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</row>
    <row r="146" spans="1:17" x14ac:dyDescent="0.25">
      <c r="A146" s="154"/>
      <c r="B146" s="152"/>
      <c r="C146" s="152"/>
      <c r="D146" s="152"/>
      <c r="E146" s="152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</row>
    <row r="147" spans="1:17" x14ac:dyDescent="0.25">
      <c r="A147" s="154"/>
      <c r="B147" s="152"/>
      <c r="C147" s="152"/>
      <c r="D147" s="152"/>
      <c r="E147" s="152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</row>
    <row r="148" spans="1:17" ht="15.75" thickBot="1" x14ac:dyDescent="0.3">
      <c r="A148" s="154"/>
      <c r="B148" s="157" t="s">
        <v>121</v>
      </c>
      <c r="C148" s="163">
        <v>207</v>
      </c>
      <c r="D148" s="164"/>
      <c r="E148" s="157" t="s">
        <v>122</v>
      </c>
      <c r="F148" s="154" t="s">
        <v>140</v>
      </c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</row>
    <row r="149" spans="1:17" ht="15.75" thickTop="1" x14ac:dyDescent="0.25">
      <c r="A149" s="154"/>
      <c r="B149" s="166" t="s">
        <v>157</v>
      </c>
      <c r="C149" s="165" t="s">
        <v>158</v>
      </c>
      <c r="D149" s="166" t="s">
        <v>157</v>
      </c>
      <c r="E149" s="165" t="s">
        <v>158</v>
      </c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</row>
    <row r="150" spans="1:17" ht="15.75" thickBot="1" x14ac:dyDescent="0.3">
      <c r="A150" s="154"/>
      <c r="B150" s="173" t="s">
        <v>118</v>
      </c>
      <c r="C150" s="174">
        <v>80250</v>
      </c>
      <c r="D150" s="161"/>
      <c r="E150" s="98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</row>
    <row r="151" spans="1:17" ht="15.75" thickTop="1" x14ac:dyDescent="0.25">
      <c r="A151" s="154"/>
      <c r="B151" s="169"/>
      <c r="C151" s="160"/>
      <c r="D151" s="170"/>
      <c r="E151" s="169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</row>
    <row r="152" spans="1:17" x14ac:dyDescent="0.25">
      <c r="A152" s="154"/>
      <c r="B152" s="200" t="s">
        <v>179</v>
      </c>
      <c r="C152" s="160">
        <f>0</f>
        <v>0</v>
      </c>
      <c r="D152" s="200" t="s">
        <v>179</v>
      </c>
      <c r="E152" s="169">
        <f>SUM(E150:E151)</f>
        <v>0</v>
      </c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</row>
    <row r="153" spans="1:17" x14ac:dyDescent="0.25">
      <c r="A153" s="154"/>
      <c r="B153" s="200" t="s">
        <v>178</v>
      </c>
      <c r="C153" s="160">
        <f>C150+C152-E152</f>
        <v>80250</v>
      </c>
      <c r="D153" s="170"/>
      <c r="E153" s="169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</row>
    <row r="154" spans="1:17" x14ac:dyDescent="0.25">
      <c r="A154" s="154"/>
      <c r="B154" s="152"/>
      <c r="C154" s="152"/>
      <c r="D154" s="152"/>
      <c r="E154" s="152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</row>
    <row r="155" spans="1:17" x14ac:dyDescent="0.25">
      <c r="A155" s="154"/>
      <c r="B155" s="152"/>
      <c r="C155" s="152"/>
      <c r="D155" s="152"/>
      <c r="E155" s="152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</row>
    <row r="156" spans="1:17" x14ac:dyDescent="0.25">
      <c r="A156" s="154"/>
      <c r="B156" s="152"/>
      <c r="C156" s="152"/>
      <c r="D156" s="152"/>
      <c r="E156" s="152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</row>
    <row r="157" spans="1:17" ht="15.75" thickBot="1" x14ac:dyDescent="0.3">
      <c r="A157" s="154"/>
      <c r="B157" s="157" t="s">
        <v>121</v>
      </c>
      <c r="C157" s="163">
        <v>220</v>
      </c>
      <c r="D157" s="164"/>
      <c r="E157" s="157" t="s">
        <v>122</v>
      </c>
      <c r="F157" s="154" t="s">
        <v>137</v>
      </c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</row>
    <row r="158" spans="1:17" ht="15.75" thickTop="1" x14ac:dyDescent="0.25">
      <c r="A158" s="154"/>
      <c r="B158" s="166" t="s">
        <v>157</v>
      </c>
      <c r="C158" s="165" t="s">
        <v>158</v>
      </c>
      <c r="D158" s="166" t="s">
        <v>157</v>
      </c>
      <c r="E158" s="165" t="s">
        <v>158</v>
      </c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</row>
    <row r="159" spans="1:17" ht="15.75" thickBot="1" x14ac:dyDescent="0.3">
      <c r="A159" s="154"/>
      <c r="B159" s="173" t="s">
        <v>118</v>
      </c>
      <c r="C159" s="174">
        <v>23540</v>
      </c>
      <c r="D159" s="161"/>
      <c r="E159" s="98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</row>
    <row r="160" spans="1:17" ht="15.75" thickTop="1" x14ac:dyDescent="0.25">
      <c r="A160" s="154"/>
      <c r="B160" s="169"/>
      <c r="C160" s="160"/>
      <c r="D160" s="170"/>
      <c r="E160" s="169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</row>
    <row r="161" spans="1:17" x14ac:dyDescent="0.25">
      <c r="A161" s="154"/>
      <c r="B161" s="200" t="s">
        <v>179</v>
      </c>
      <c r="C161" s="160">
        <f>0</f>
        <v>0</v>
      </c>
      <c r="D161" s="200" t="s">
        <v>179</v>
      </c>
      <c r="E161" s="169">
        <f>SUM(E159:E160)</f>
        <v>0</v>
      </c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</row>
    <row r="162" spans="1:17" x14ac:dyDescent="0.25">
      <c r="A162" s="154"/>
      <c r="B162" s="200" t="s">
        <v>178</v>
      </c>
      <c r="C162" s="160">
        <f>C159+C161-E161</f>
        <v>23540</v>
      </c>
      <c r="D162" s="170"/>
      <c r="E162" s="169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</row>
    <row r="163" spans="1:17" x14ac:dyDescent="0.25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</row>
    <row r="164" spans="1:17" x14ac:dyDescent="0.25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</row>
    <row r="165" spans="1:17" x14ac:dyDescent="0.25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</row>
    <row r="166" spans="1:17" ht="15.75" thickBot="1" x14ac:dyDescent="0.3">
      <c r="A166" s="154"/>
      <c r="B166" s="157" t="s">
        <v>121</v>
      </c>
      <c r="C166" s="163">
        <v>230</v>
      </c>
      <c r="D166" s="164"/>
      <c r="E166" s="157" t="s">
        <v>122</v>
      </c>
      <c r="F166" s="154" t="s">
        <v>138</v>
      </c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</row>
    <row r="167" spans="1:17" ht="15.75" thickTop="1" x14ac:dyDescent="0.25">
      <c r="A167" s="154"/>
      <c r="B167" s="166" t="s">
        <v>157</v>
      </c>
      <c r="C167" s="165" t="s">
        <v>158</v>
      </c>
      <c r="D167" s="166" t="s">
        <v>157</v>
      </c>
      <c r="E167" s="165" t="s">
        <v>158</v>
      </c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</row>
    <row r="168" spans="1:17" ht="15.75" thickBot="1" x14ac:dyDescent="0.3">
      <c r="A168" s="154"/>
      <c r="B168" s="173" t="s">
        <v>118</v>
      </c>
      <c r="C168" s="174">
        <v>41880</v>
      </c>
      <c r="D168" s="161"/>
      <c r="E168" s="98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</row>
    <row r="169" spans="1:17" ht="15.75" thickTop="1" x14ac:dyDescent="0.25">
      <c r="A169" s="154"/>
      <c r="B169" s="171">
        <v>7</v>
      </c>
      <c r="C169" s="172">
        <v>68480</v>
      </c>
      <c r="D169" s="170"/>
      <c r="E169" s="169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</row>
    <row r="170" spans="1:17" x14ac:dyDescent="0.25">
      <c r="A170" s="154"/>
      <c r="B170" s="169">
        <v>8</v>
      </c>
      <c r="C170" s="160">
        <v>38520</v>
      </c>
      <c r="D170" s="170"/>
      <c r="E170" s="169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</row>
    <row r="171" spans="1:17" x14ac:dyDescent="0.25">
      <c r="A171" s="154"/>
      <c r="B171" s="169">
        <v>9</v>
      </c>
      <c r="C171" s="160">
        <v>14450</v>
      </c>
      <c r="D171" s="170"/>
      <c r="E171" s="169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</row>
    <row r="172" spans="1:17" x14ac:dyDescent="0.25">
      <c r="A172" s="154"/>
      <c r="B172" s="169">
        <v>13</v>
      </c>
      <c r="C172" s="160">
        <v>13370</v>
      </c>
      <c r="D172" s="170"/>
      <c r="E172" s="169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</row>
    <row r="173" spans="1:17" x14ac:dyDescent="0.25">
      <c r="A173" s="154"/>
      <c r="B173" s="200" t="s">
        <v>179</v>
      </c>
      <c r="C173" s="160">
        <f>SUM(C169:C172)</f>
        <v>134820</v>
      </c>
      <c r="D173" s="200" t="s">
        <v>179</v>
      </c>
      <c r="E173" s="169">
        <f>SUM(E171:E172)</f>
        <v>0</v>
      </c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</row>
    <row r="174" spans="1:17" x14ac:dyDescent="0.25">
      <c r="A174" s="154"/>
      <c r="B174" s="200" t="s">
        <v>178</v>
      </c>
      <c r="C174" s="151">
        <f>C171+C173-E173</f>
        <v>149270</v>
      </c>
      <c r="D174" s="198"/>
      <c r="E174" s="198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</row>
    <row r="175" spans="1:17" x14ac:dyDescent="0.25">
      <c r="A175" s="154"/>
      <c r="B175" s="152"/>
      <c r="C175" s="152"/>
      <c r="D175" s="152"/>
      <c r="E175" s="152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</row>
    <row r="176" spans="1:17" x14ac:dyDescent="0.25">
      <c r="A176" s="154"/>
      <c r="B176" s="152"/>
      <c r="C176" s="152"/>
      <c r="D176" s="152"/>
      <c r="E176" s="152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</row>
    <row r="177" spans="1:17" x14ac:dyDescent="0.25">
      <c r="A177" s="154"/>
      <c r="B177" s="152"/>
      <c r="C177" s="152"/>
      <c r="D177" s="152"/>
      <c r="E177" s="152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</row>
    <row r="178" spans="1:17" ht="15.75" thickBot="1" x14ac:dyDescent="0.3">
      <c r="A178" s="154"/>
      <c r="B178" s="157" t="s">
        <v>121</v>
      </c>
      <c r="C178" s="163">
        <v>250</v>
      </c>
      <c r="D178" s="164"/>
      <c r="E178" s="157" t="s">
        <v>122</v>
      </c>
      <c r="F178" s="154" t="s">
        <v>142</v>
      </c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</row>
    <row r="179" spans="1:17" ht="15.75" thickTop="1" x14ac:dyDescent="0.25">
      <c r="A179" s="154"/>
      <c r="B179" s="166" t="s">
        <v>157</v>
      </c>
      <c r="C179" s="165" t="s">
        <v>158</v>
      </c>
      <c r="D179" s="166" t="s">
        <v>157</v>
      </c>
      <c r="E179" s="165" t="s">
        <v>158</v>
      </c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</row>
    <row r="180" spans="1:17" ht="15.75" thickBot="1" x14ac:dyDescent="0.3">
      <c r="A180" s="154"/>
      <c r="B180" s="173" t="s">
        <v>118</v>
      </c>
      <c r="C180" s="174">
        <v>96300</v>
      </c>
      <c r="D180" s="161"/>
      <c r="E180" s="98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</row>
    <row r="181" spans="1:17" ht="15.75" thickTop="1" x14ac:dyDescent="0.25">
      <c r="A181" s="154"/>
      <c r="B181" s="169"/>
      <c r="C181" s="160"/>
      <c r="D181" s="170"/>
      <c r="E181" s="169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</row>
    <row r="182" spans="1:17" x14ac:dyDescent="0.25">
      <c r="A182" s="154"/>
      <c r="B182" s="200" t="s">
        <v>179</v>
      </c>
      <c r="C182" s="160">
        <f>SUM(0)</f>
        <v>0</v>
      </c>
      <c r="D182" s="200" t="s">
        <v>179</v>
      </c>
      <c r="E182" s="169">
        <f>SUM(E180:E181)</f>
        <v>0</v>
      </c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</row>
    <row r="183" spans="1:17" x14ac:dyDescent="0.25">
      <c r="A183" s="154"/>
      <c r="B183" s="200" t="s">
        <v>178</v>
      </c>
      <c r="C183" s="160">
        <f>C180+C182-E182</f>
        <v>96300</v>
      </c>
      <c r="D183" s="198"/>
      <c r="E183" s="198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</row>
    <row r="184" spans="1:17" x14ac:dyDescent="0.25">
      <c r="A184" s="154"/>
      <c r="B184" s="152"/>
      <c r="C184" s="152"/>
      <c r="D184" s="152"/>
      <c r="E184" s="152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</row>
    <row r="185" spans="1:17" x14ac:dyDescent="0.25">
      <c r="A185" s="154"/>
      <c r="B185" s="152"/>
      <c r="C185" s="152"/>
      <c r="D185" s="152"/>
      <c r="E185" s="152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</row>
    <row r="186" spans="1:17" x14ac:dyDescent="0.25">
      <c r="A186" s="154"/>
      <c r="B186" s="152"/>
      <c r="C186" s="152"/>
      <c r="D186" s="152"/>
      <c r="E186" s="152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</row>
    <row r="187" spans="1:17" ht="15.75" thickBot="1" x14ac:dyDescent="0.3">
      <c r="A187" s="154"/>
      <c r="B187" s="157" t="s">
        <v>121</v>
      </c>
      <c r="C187" s="163">
        <v>260</v>
      </c>
      <c r="D187" s="164"/>
      <c r="E187" s="157" t="s">
        <v>122</v>
      </c>
      <c r="F187" s="154" t="s">
        <v>139</v>
      </c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</row>
    <row r="188" spans="1:17" ht="15.75" thickTop="1" x14ac:dyDescent="0.25">
      <c r="A188" s="154"/>
      <c r="B188" s="166" t="s">
        <v>157</v>
      </c>
      <c r="C188" s="165" t="s">
        <v>158</v>
      </c>
      <c r="D188" s="166" t="s">
        <v>157</v>
      </c>
      <c r="E188" s="165" t="s">
        <v>158</v>
      </c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</row>
    <row r="189" spans="1:17" ht="15.75" thickBot="1" x14ac:dyDescent="0.3">
      <c r="A189" s="154"/>
      <c r="B189" s="173" t="s">
        <v>118</v>
      </c>
      <c r="C189" s="174">
        <v>155150</v>
      </c>
      <c r="D189" s="161"/>
      <c r="E189" s="98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</row>
    <row r="190" spans="1:17" ht="15.75" thickTop="1" x14ac:dyDescent="0.25">
      <c r="A190" s="154"/>
      <c r="B190" s="169"/>
      <c r="C190" s="160"/>
      <c r="D190" s="170"/>
      <c r="E190" s="169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</row>
    <row r="191" spans="1:17" x14ac:dyDescent="0.25">
      <c r="A191" s="154"/>
      <c r="B191" s="200" t="s">
        <v>179</v>
      </c>
      <c r="C191" s="160">
        <f>SUM(0)</f>
        <v>0</v>
      </c>
      <c r="D191" s="200" t="s">
        <v>179</v>
      </c>
      <c r="E191" s="169">
        <f>SUM(E189:E190)</f>
        <v>0</v>
      </c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</row>
    <row r="192" spans="1:17" x14ac:dyDescent="0.25">
      <c r="A192" s="154"/>
      <c r="B192" s="200" t="s">
        <v>178</v>
      </c>
      <c r="C192" s="160">
        <f>C189+C191-E191</f>
        <v>155150</v>
      </c>
      <c r="D192" s="198"/>
      <c r="E192" s="198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</row>
    <row r="193" spans="1:17" x14ac:dyDescent="0.2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</row>
    <row r="194" spans="1:17" x14ac:dyDescent="0.2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</row>
    <row r="195" spans="1:17" x14ac:dyDescent="0.2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</row>
    <row r="196" spans="1:17" ht="15.75" thickBot="1" x14ac:dyDescent="0.3">
      <c r="A196" s="154"/>
      <c r="B196" s="157" t="s">
        <v>121</v>
      </c>
      <c r="C196" s="163">
        <v>301</v>
      </c>
      <c r="D196" s="164"/>
      <c r="E196" s="157" t="s">
        <v>122</v>
      </c>
      <c r="F196" s="154" t="s">
        <v>145</v>
      </c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</row>
    <row r="197" spans="1:17" ht="15.75" thickTop="1" x14ac:dyDescent="0.25">
      <c r="A197" s="154"/>
      <c r="B197" s="166" t="s">
        <v>157</v>
      </c>
      <c r="C197" s="165" t="s">
        <v>158</v>
      </c>
      <c r="D197" s="166" t="s">
        <v>157</v>
      </c>
      <c r="E197" s="165" t="s">
        <v>158</v>
      </c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</row>
    <row r="198" spans="1:17" ht="15.75" thickBot="1" x14ac:dyDescent="0.3">
      <c r="A198" s="154"/>
      <c r="B198" s="173" t="s">
        <v>118</v>
      </c>
      <c r="C198" s="174">
        <v>1070</v>
      </c>
      <c r="D198" s="161"/>
      <c r="E198" s="98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</row>
    <row r="199" spans="1:17" ht="15.75" thickTop="1" x14ac:dyDescent="0.25">
      <c r="A199" s="154"/>
      <c r="B199" s="170">
        <v>4</v>
      </c>
      <c r="C199" s="160">
        <v>29960</v>
      </c>
      <c r="D199" s="170"/>
      <c r="E199" s="160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</row>
    <row r="200" spans="1:17" x14ac:dyDescent="0.25">
      <c r="A200" s="154"/>
      <c r="B200" s="200" t="s">
        <v>179</v>
      </c>
      <c r="C200" s="160">
        <f>SUM(C199)</f>
        <v>29960</v>
      </c>
      <c r="D200" s="200" t="s">
        <v>179</v>
      </c>
      <c r="E200" s="169">
        <f>SUM(E199)</f>
        <v>0</v>
      </c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</row>
    <row r="201" spans="1:17" x14ac:dyDescent="0.25">
      <c r="A201" s="154"/>
      <c r="B201" s="200" t="s">
        <v>178</v>
      </c>
      <c r="C201" s="151">
        <f>C198+C200-E200</f>
        <v>31030</v>
      </c>
      <c r="D201" s="198"/>
      <c r="E201" s="198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</row>
    <row r="202" spans="1:17" x14ac:dyDescent="0.2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</row>
    <row r="203" spans="1:17" x14ac:dyDescent="0.2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</row>
    <row r="204" spans="1:17" x14ac:dyDescent="0.2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</row>
    <row r="205" spans="1:17" ht="15.75" thickBot="1" x14ac:dyDescent="0.3">
      <c r="A205" s="154"/>
      <c r="B205" s="157" t="s">
        <v>121</v>
      </c>
      <c r="C205" s="163">
        <v>311</v>
      </c>
      <c r="D205" s="164"/>
      <c r="E205" s="157" t="s">
        <v>122</v>
      </c>
      <c r="F205" s="154" t="s">
        <v>144</v>
      </c>
      <c r="G205" s="154"/>
      <c r="H205" s="154"/>
      <c r="I205" s="154"/>
      <c r="J205" s="154"/>
      <c r="K205" s="154"/>
      <c r="L205" s="154"/>
      <c r="M205" s="154"/>
    </row>
    <row r="206" spans="1:17" ht="15.75" thickTop="1" x14ac:dyDescent="0.25">
      <c r="A206" s="154"/>
      <c r="B206" s="166" t="s">
        <v>157</v>
      </c>
      <c r="C206" s="165" t="s">
        <v>158</v>
      </c>
      <c r="D206" s="166" t="s">
        <v>157</v>
      </c>
      <c r="E206" s="165" t="s">
        <v>158</v>
      </c>
      <c r="F206" s="154"/>
      <c r="G206" s="154"/>
      <c r="H206" s="154"/>
      <c r="I206" s="154"/>
      <c r="J206" s="154"/>
      <c r="K206" s="154"/>
      <c r="L206" s="154"/>
      <c r="M206" s="154"/>
    </row>
    <row r="207" spans="1:17" ht="15.75" thickBot="1" x14ac:dyDescent="0.3">
      <c r="A207" s="154"/>
      <c r="B207" s="173" t="s">
        <v>118</v>
      </c>
      <c r="C207" s="174">
        <v>149800</v>
      </c>
      <c r="D207" s="161"/>
      <c r="E207" s="98"/>
      <c r="F207" s="154"/>
      <c r="G207" s="154"/>
      <c r="H207" s="154"/>
      <c r="I207" s="154"/>
      <c r="J207" s="154"/>
      <c r="K207" s="154"/>
      <c r="L207" s="154"/>
      <c r="M207" s="154"/>
    </row>
    <row r="208" spans="1:17" ht="15.75" thickTop="1" x14ac:dyDescent="0.25">
      <c r="A208" s="179"/>
      <c r="B208" s="177">
        <v>1</v>
      </c>
      <c r="C208" s="178">
        <v>41300</v>
      </c>
      <c r="D208" s="170"/>
      <c r="E208" s="169"/>
      <c r="F208" s="154"/>
      <c r="G208" s="154"/>
      <c r="H208" s="154"/>
      <c r="I208" s="154"/>
      <c r="J208" s="154"/>
      <c r="K208" s="154"/>
      <c r="L208" s="154"/>
      <c r="M208" s="154"/>
    </row>
    <row r="209" spans="1:17" x14ac:dyDescent="0.25">
      <c r="A209" s="154"/>
      <c r="B209" s="171">
        <v>2</v>
      </c>
      <c r="C209" s="172">
        <v>3640</v>
      </c>
      <c r="D209" s="170"/>
      <c r="E209" s="169"/>
      <c r="F209" s="154"/>
      <c r="G209" s="154"/>
      <c r="H209" s="154"/>
      <c r="I209" s="154"/>
      <c r="J209" s="154"/>
      <c r="K209" s="154"/>
      <c r="L209" s="154"/>
      <c r="M209" s="154"/>
    </row>
    <row r="210" spans="1:17" x14ac:dyDescent="0.25">
      <c r="A210" s="154"/>
      <c r="B210" s="169"/>
      <c r="C210" s="160"/>
      <c r="D210" s="170">
        <v>3</v>
      </c>
      <c r="E210" s="169">
        <v>17120</v>
      </c>
      <c r="F210" s="154"/>
      <c r="G210" s="154"/>
      <c r="H210" s="154"/>
      <c r="I210" s="154"/>
      <c r="J210" s="154"/>
      <c r="K210" s="154"/>
      <c r="L210" s="154"/>
      <c r="M210" s="154"/>
    </row>
    <row r="211" spans="1:17" x14ac:dyDescent="0.25">
      <c r="A211" s="154"/>
      <c r="B211" s="169"/>
      <c r="C211" s="160"/>
      <c r="D211" s="169">
        <v>4</v>
      </c>
      <c r="E211" s="160">
        <v>29960</v>
      </c>
      <c r="F211" s="154"/>
      <c r="G211" s="154"/>
      <c r="H211" s="154"/>
      <c r="I211" s="154"/>
      <c r="J211" s="154"/>
      <c r="K211" s="154"/>
      <c r="L211" s="154"/>
      <c r="M211" s="154"/>
    </row>
    <row r="212" spans="1:17" x14ac:dyDescent="0.25">
      <c r="A212" s="154"/>
      <c r="B212" s="169">
        <v>5</v>
      </c>
      <c r="C212" s="160">
        <v>29960</v>
      </c>
      <c r="D212" s="170"/>
      <c r="E212" s="169"/>
      <c r="F212" s="154"/>
      <c r="G212" s="154"/>
      <c r="H212" s="154"/>
      <c r="I212" s="154"/>
      <c r="J212" s="154"/>
      <c r="K212" s="154"/>
      <c r="L212" s="154"/>
      <c r="M212" s="154"/>
    </row>
    <row r="213" spans="1:17" x14ac:dyDescent="0.25">
      <c r="A213" s="154"/>
      <c r="B213" s="169">
        <v>14</v>
      </c>
      <c r="C213" s="160">
        <v>26750</v>
      </c>
      <c r="D213" s="170"/>
      <c r="E213" s="169"/>
      <c r="F213" s="154"/>
      <c r="G213" s="154"/>
      <c r="H213" s="154"/>
      <c r="I213" s="154"/>
      <c r="J213" s="154"/>
      <c r="K213" s="154"/>
      <c r="L213" s="154"/>
      <c r="M213" s="154"/>
    </row>
    <row r="214" spans="1:17" x14ac:dyDescent="0.25">
      <c r="A214" s="154"/>
      <c r="B214" s="200" t="s">
        <v>179</v>
      </c>
      <c r="C214" s="160">
        <f>SUM(C208:C213)</f>
        <v>101650</v>
      </c>
      <c r="D214" s="200" t="s">
        <v>179</v>
      </c>
      <c r="E214" s="169">
        <f>SUM(E207:E213)</f>
        <v>47080</v>
      </c>
      <c r="F214" s="154"/>
      <c r="G214" s="154"/>
      <c r="H214" s="154"/>
      <c r="I214" s="154"/>
      <c r="J214" s="154"/>
      <c r="K214" s="154"/>
      <c r="L214" s="154"/>
      <c r="M214" s="154"/>
    </row>
    <row r="215" spans="1:17" x14ac:dyDescent="0.25">
      <c r="A215" s="154"/>
      <c r="B215" s="200" t="s">
        <v>178</v>
      </c>
      <c r="C215" s="151">
        <f>C212+C214-E214</f>
        <v>84530</v>
      </c>
      <c r="D215" s="198"/>
      <c r="E215" s="198"/>
      <c r="F215" s="154"/>
      <c r="G215" s="154"/>
      <c r="H215" s="154"/>
      <c r="I215" s="154"/>
      <c r="J215" s="154"/>
      <c r="K215" s="154"/>
      <c r="L215" s="154"/>
      <c r="M215" s="154"/>
    </row>
    <row r="216" spans="1:17" x14ac:dyDescent="0.2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</row>
    <row r="217" spans="1:17" x14ac:dyDescent="0.2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</row>
    <row r="218" spans="1:17" x14ac:dyDescent="0.2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</row>
    <row r="219" spans="1:17" ht="15.75" thickBot="1" x14ac:dyDescent="0.3">
      <c r="A219" s="154"/>
      <c r="B219" s="157" t="s">
        <v>121</v>
      </c>
      <c r="C219" s="163">
        <v>361</v>
      </c>
      <c r="D219" s="164"/>
      <c r="E219" s="157" t="s">
        <v>122</v>
      </c>
      <c r="F219" s="154" t="s">
        <v>147</v>
      </c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</row>
    <row r="220" spans="1:17" ht="15.75" thickTop="1" x14ac:dyDescent="0.25">
      <c r="A220" s="154"/>
      <c r="B220" s="166" t="s">
        <v>157</v>
      </c>
      <c r="C220" s="165" t="s">
        <v>158</v>
      </c>
      <c r="D220" s="166" t="s">
        <v>157</v>
      </c>
      <c r="E220" s="165" t="s">
        <v>158</v>
      </c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</row>
    <row r="221" spans="1:17" ht="15.75" thickBot="1" x14ac:dyDescent="0.3">
      <c r="A221" s="154"/>
      <c r="B221" s="173" t="s">
        <v>118</v>
      </c>
      <c r="C221" s="174">
        <v>99220</v>
      </c>
      <c r="D221" s="161"/>
      <c r="E221" s="169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</row>
    <row r="222" spans="1:17" ht="15.75" thickTop="1" x14ac:dyDescent="0.25">
      <c r="A222" s="154"/>
      <c r="B222" s="171"/>
      <c r="C222" s="172"/>
      <c r="D222" s="161">
        <v>1</v>
      </c>
      <c r="E222" s="169">
        <v>41300</v>
      </c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</row>
    <row r="223" spans="1:17" x14ac:dyDescent="0.25">
      <c r="A223" s="154"/>
      <c r="B223" s="200" t="s">
        <v>179</v>
      </c>
      <c r="C223" s="160">
        <v>0</v>
      </c>
      <c r="D223" s="200" t="s">
        <v>179</v>
      </c>
      <c r="E223" s="169">
        <f>SUM(E222)</f>
        <v>41300</v>
      </c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</row>
    <row r="224" spans="1:17" x14ac:dyDescent="0.25">
      <c r="A224" s="154"/>
      <c r="B224" s="200" t="s">
        <v>178</v>
      </c>
      <c r="C224" s="151">
        <f>C221+C223-E223</f>
        <v>57920</v>
      </c>
      <c r="D224" s="198"/>
      <c r="E224" s="198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</row>
    <row r="225" spans="1:17" x14ac:dyDescent="0.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</row>
    <row r="226" spans="1:17" x14ac:dyDescent="0.2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</row>
    <row r="227" spans="1:17" ht="15.75" thickBot="1" x14ac:dyDescent="0.3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</row>
    <row r="228" spans="1:17" ht="24.75" thickTop="1" thickBot="1" x14ac:dyDescent="0.4">
      <c r="A228" s="154"/>
      <c r="B228" s="167" t="s">
        <v>148</v>
      </c>
      <c r="C228" s="167"/>
      <c r="D228" s="167"/>
      <c r="E228" s="168">
        <f>SUM(C6,C15,C24,K15,C33,C42,K42,C60,C69,C78,C87,C96,C105,C114,C124,C133,C142,C150,C159,C168,C180,C189,C198,C207,C221,C51)</f>
        <v>1571830</v>
      </c>
      <c r="F228" s="154"/>
      <c r="G228" s="98" t="s">
        <v>159</v>
      </c>
      <c r="H228" s="98"/>
      <c r="I228" s="98">
        <v>1571830</v>
      </c>
      <c r="J228" s="154"/>
      <c r="K228" s="154"/>
      <c r="L228" s="154"/>
      <c r="M228" s="154"/>
      <c r="N228" s="154"/>
      <c r="O228" s="154"/>
      <c r="P228" s="154"/>
      <c r="Q228" s="154"/>
    </row>
    <row r="229" spans="1:17" ht="15.75" thickTop="1" x14ac:dyDescent="0.2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</row>
    <row r="230" spans="1:17" ht="15.75" thickBot="1" x14ac:dyDescent="0.3">
      <c r="A230" s="154"/>
      <c r="B230" s="154"/>
      <c r="C230" s="154"/>
      <c r="D230" s="154"/>
      <c r="E230" s="154"/>
      <c r="F230" s="154"/>
      <c r="G230" s="180" t="s">
        <v>160</v>
      </c>
      <c r="H230" s="181"/>
      <c r="I230" s="169">
        <f>I228-E228</f>
        <v>0</v>
      </c>
      <c r="J230" s="154"/>
      <c r="K230" s="154"/>
      <c r="L230" s="154"/>
      <c r="M230" s="154"/>
      <c r="N230" s="154"/>
      <c r="O230" s="154"/>
      <c r="P230" s="154"/>
      <c r="Q230" s="154"/>
    </row>
    <row r="231" spans="1:17" ht="16.5" thickTop="1" thickBot="1" x14ac:dyDescent="0.3">
      <c r="A231" s="154"/>
      <c r="B231" s="153" t="s">
        <v>150</v>
      </c>
      <c r="C231" s="153"/>
      <c r="D231" s="168">
        <f>SUM(C15,C24,C87,C51,K15,C6,C42,C33,K42)</f>
        <v>392370</v>
      </c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</row>
    <row r="232" spans="1:17" ht="16.5" thickTop="1" thickBot="1" x14ac:dyDescent="0.3">
      <c r="A232" s="154"/>
      <c r="B232" s="153" t="s">
        <v>151</v>
      </c>
      <c r="C232" s="153"/>
      <c r="D232" s="168">
        <f>SUM(C60,C133,C96)</f>
        <v>113740</v>
      </c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</row>
    <row r="233" spans="1:17" ht="16.5" thickTop="1" thickBot="1" x14ac:dyDescent="0.3">
      <c r="A233" s="154"/>
      <c r="B233" s="153" t="s">
        <v>152</v>
      </c>
      <c r="C233" s="153"/>
      <c r="D233" s="168">
        <f>SUM(C69,C78)</f>
        <v>16050</v>
      </c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</row>
    <row r="234" spans="1:17" ht="16.5" thickTop="1" thickBot="1" x14ac:dyDescent="0.3">
      <c r="A234" s="154"/>
      <c r="B234" s="153" t="s">
        <v>153</v>
      </c>
      <c r="C234" s="153"/>
      <c r="D234" s="168">
        <f>SUM(D231:D233)</f>
        <v>522160</v>
      </c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</row>
    <row r="235" spans="1:17" ht="16.5" thickTop="1" thickBot="1" x14ac:dyDescent="0.3">
      <c r="A235" s="154"/>
      <c r="B235" s="153" t="s">
        <v>154</v>
      </c>
      <c r="C235" s="153"/>
      <c r="D235" s="168">
        <f>SUM(C124,C159,C168,C189,C150,C142,C180,C114)</f>
        <v>786740</v>
      </c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</row>
    <row r="236" spans="1:17" ht="16.5" thickTop="1" thickBot="1" x14ac:dyDescent="0.3">
      <c r="A236" s="154"/>
      <c r="B236" s="153" t="s">
        <v>155</v>
      </c>
      <c r="C236" s="153"/>
      <c r="D236" s="168">
        <f>SUM(C207,C198)</f>
        <v>150870</v>
      </c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</row>
    <row r="237" spans="1:17" ht="16.5" thickTop="1" thickBot="1" x14ac:dyDescent="0.3">
      <c r="A237" s="154"/>
      <c r="B237" s="153" t="s">
        <v>156</v>
      </c>
      <c r="C237" s="153"/>
      <c r="D237" s="168">
        <f>SUM(C221,C105)</f>
        <v>112060</v>
      </c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</row>
    <row r="238" spans="1:17" ht="15.75" thickTop="1" x14ac:dyDescent="0.2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</row>
    <row r="239" spans="1:17" x14ac:dyDescent="0.2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</row>
  </sheetData>
  <mergeCells count="29">
    <mergeCell ref="C196:D196"/>
    <mergeCell ref="C205:D205"/>
    <mergeCell ref="C219:D219"/>
    <mergeCell ref="B228:D228"/>
    <mergeCell ref="G230:H230"/>
    <mergeCell ref="C140:D140"/>
    <mergeCell ref="C148:D148"/>
    <mergeCell ref="C157:D157"/>
    <mergeCell ref="C166:D166"/>
    <mergeCell ref="C178:D178"/>
    <mergeCell ref="C187:D187"/>
    <mergeCell ref="C85:D85"/>
    <mergeCell ref="C94:D94"/>
    <mergeCell ref="C103:D103"/>
    <mergeCell ref="C112:D112"/>
    <mergeCell ref="C122:D122"/>
    <mergeCell ref="C131:D131"/>
    <mergeCell ref="C67:D67"/>
    <mergeCell ref="C76:D76"/>
    <mergeCell ref="C49:D49"/>
    <mergeCell ref="C58:D58"/>
    <mergeCell ref="C31:D31"/>
    <mergeCell ref="C40:D40"/>
    <mergeCell ref="K40:L40"/>
    <mergeCell ref="C22:D22"/>
    <mergeCell ref="B2:E2"/>
    <mergeCell ref="C4:D4"/>
    <mergeCell ref="C13:D13"/>
    <mergeCell ref="K13:L13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zoomScale="130" zoomScaleNormal="130" workbookViewId="0">
      <selection activeCell="J14" sqref="J14"/>
    </sheetView>
  </sheetViews>
  <sheetFormatPr defaultRowHeight="15" x14ac:dyDescent="0.25"/>
  <cols>
    <col min="5" max="5" width="10" customWidth="1"/>
  </cols>
  <sheetData>
    <row r="1" spans="1:17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7" x14ac:dyDescent="0.25">
      <c r="A2" s="154"/>
      <c r="B2" s="155" t="s">
        <v>119</v>
      </c>
      <c r="C2" s="155"/>
      <c r="D2" s="155"/>
      <c r="E2" s="155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7" x14ac:dyDescent="0.25">
      <c r="A3" s="154"/>
      <c r="B3" s="156"/>
      <c r="C3" s="156"/>
      <c r="D3" s="156"/>
      <c r="E3" s="156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ht="15.75" thickBot="1" x14ac:dyDescent="0.3">
      <c r="A4" s="154"/>
      <c r="B4" s="157" t="s">
        <v>121</v>
      </c>
      <c r="C4" s="158">
        <v>103</v>
      </c>
      <c r="D4" s="158"/>
      <c r="E4" s="157" t="s">
        <v>122</v>
      </c>
      <c r="F4" s="154" t="s">
        <v>124</v>
      </c>
      <c r="G4" s="154"/>
      <c r="H4" s="154"/>
      <c r="I4" s="154"/>
    </row>
    <row r="5" spans="1:17" ht="15.75" thickTop="1" x14ac:dyDescent="0.25">
      <c r="A5" s="154"/>
      <c r="B5" s="166" t="s">
        <v>157</v>
      </c>
      <c r="C5" s="165" t="s">
        <v>158</v>
      </c>
      <c r="D5" s="166" t="s">
        <v>157</v>
      </c>
      <c r="E5" s="165" t="s">
        <v>158</v>
      </c>
      <c r="F5" s="154"/>
      <c r="G5" s="154"/>
      <c r="H5" s="154"/>
      <c r="I5" s="154"/>
    </row>
    <row r="6" spans="1:17" ht="15.75" thickBot="1" x14ac:dyDescent="0.3">
      <c r="A6" s="154"/>
      <c r="B6" s="173" t="s">
        <v>118</v>
      </c>
      <c r="C6" s="174">
        <v>199020</v>
      </c>
      <c r="D6" s="161"/>
      <c r="E6" s="98"/>
      <c r="F6" s="154"/>
      <c r="G6" s="154"/>
      <c r="H6" s="154"/>
      <c r="I6" s="154"/>
    </row>
    <row r="7" spans="1:17" ht="15.75" thickTop="1" x14ac:dyDescent="0.25">
      <c r="A7" s="154"/>
      <c r="B7" s="169"/>
      <c r="C7" s="160"/>
      <c r="D7" s="169">
        <v>13</v>
      </c>
      <c r="E7" s="160">
        <v>13370</v>
      </c>
      <c r="F7" s="154"/>
      <c r="G7" s="154"/>
      <c r="H7" s="154"/>
      <c r="I7" s="154"/>
    </row>
    <row r="8" spans="1:17" x14ac:dyDescent="0.25">
      <c r="A8" s="154"/>
      <c r="B8" s="200" t="s">
        <v>179</v>
      </c>
      <c r="C8" s="160">
        <f>SUM(C7)</f>
        <v>0</v>
      </c>
      <c r="D8" s="200" t="s">
        <v>179</v>
      </c>
      <c r="E8" s="169">
        <f>SUM(E7)</f>
        <v>13370</v>
      </c>
      <c r="F8" s="154"/>
      <c r="G8" s="154"/>
      <c r="H8" s="154"/>
      <c r="I8" s="154"/>
    </row>
    <row r="9" spans="1:17" x14ac:dyDescent="0.25">
      <c r="A9" s="154"/>
      <c r="B9" s="200" t="s">
        <v>178</v>
      </c>
      <c r="C9" s="151">
        <f>C6+C8-E8</f>
        <v>185650</v>
      </c>
      <c r="D9" s="170"/>
      <c r="E9" s="169"/>
      <c r="F9" s="154"/>
      <c r="G9" s="154"/>
      <c r="H9" s="154"/>
      <c r="I9" s="154"/>
    </row>
    <row r="10" spans="1:17" x14ac:dyDescent="0.25">
      <c r="A10" s="154"/>
      <c r="B10" s="154"/>
      <c r="C10" s="154"/>
      <c r="D10" s="154"/>
      <c r="E10" s="154"/>
      <c r="F10" s="154"/>
      <c r="G10" s="154"/>
      <c r="H10" s="154"/>
      <c r="I10" s="154"/>
    </row>
    <row r="11" spans="1:17" x14ac:dyDescent="0.25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L12" s="154"/>
      <c r="M12" s="154"/>
      <c r="N12" s="154"/>
      <c r="O12" s="154"/>
      <c r="P12" s="154"/>
      <c r="Q12" s="154"/>
    </row>
    <row r="13" spans="1:17" ht="15.75" thickBot="1" x14ac:dyDescent="0.3">
      <c r="A13" s="154"/>
      <c r="B13" s="157" t="s">
        <v>121</v>
      </c>
      <c r="C13" s="163">
        <v>163</v>
      </c>
      <c r="D13" s="164"/>
      <c r="E13" s="157" t="s">
        <v>122</v>
      </c>
      <c r="F13" s="154" t="s">
        <v>146</v>
      </c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</row>
    <row r="14" spans="1:17" ht="15.75" thickTop="1" x14ac:dyDescent="0.25">
      <c r="A14" s="154"/>
      <c r="B14" s="166" t="s">
        <v>157</v>
      </c>
      <c r="C14" s="165" t="s">
        <v>158</v>
      </c>
      <c r="D14" s="166" t="s">
        <v>157</v>
      </c>
      <c r="E14" s="165" t="s">
        <v>158</v>
      </c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</row>
    <row r="15" spans="1:17" ht="15.75" thickBot="1" x14ac:dyDescent="0.3">
      <c r="A15" s="154"/>
      <c r="B15" s="173" t="s">
        <v>118</v>
      </c>
      <c r="C15" s="174">
        <v>12840</v>
      </c>
      <c r="D15" s="161"/>
      <c r="E15" s="98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</row>
    <row r="16" spans="1:17" ht="15.75" thickTop="1" x14ac:dyDescent="0.25">
      <c r="A16" s="154"/>
      <c r="B16" s="171"/>
      <c r="C16" s="172"/>
      <c r="D16" s="170">
        <v>2</v>
      </c>
      <c r="E16" s="169">
        <v>3640</v>
      </c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</row>
    <row r="17" spans="1:17" x14ac:dyDescent="0.25">
      <c r="A17" s="154"/>
      <c r="B17" s="200" t="s">
        <v>179</v>
      </c>
      <c r="C17" s="160">
        <v>0</v>
      </c>
      <c r="D17" s="200" t="s">
        <v>179</v>
      </c>
      <c r="E17" s="169">
        <f>SUM(E16:E16)</f>
        <v>3640</v>
      </c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</row>
    <row r="18" spans="1:17" x14ac:dyDescent="0.25">
      <c r="A18" s="154"/>
      <c r="B18" s="200" t="s">
        <v>178</v>
      </c>
      <c r="C18" s="151">
        <f>C15+C17-E17</f>
        <v>9200</v>
      </c>
      <c r="D18" s="170"/>
      <c r="E18" s="169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</row>
    <row r="19" spans="1:17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</row>
    <row r="22" spans="1:17" ht="15.75" thickBot="1" x14ac:dyDescent="0.3">
      <c r="A22" s="154"/>
      <c r="B22" s="157" t="s">
        <v>121</v>
      </c>
      <c r="C22" s="163">
        <v>201</v>
      </c>
      <c r="D22" s="164"/>
      <c r="E22" s="157" t="s">
        <v>122</v>
      </c>
      <c r="F22" s="154" t="s">
        <v>143</v>
      </c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1:17" ht="15.75" thickTop="1" x14ac:dyDescent="0.25">
      <c r="A23" s="154"/>
      <c r="B23" s="166" t="s">
        <v>157</v>
      </c>
      <c r="C23" s="165" t="s">
        <v>158</v>
      </c>
      <c r="D23" s="166" t="s">
        <v>157</v>
      </c>
      <c r="E23" s="165" t="s">
        <v>158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1:17" ht="15.75" thickBot="1" x14ac:dyDescent="0.3">
      <c r="A24" s="154"/>
      <c r="B24" s="173" t="s">
        <v>118</v>
      </c>
      <c r="C24" s="174">
        <v>235400</v>
      </c>
      <c r="D24" s="161"/>
      <c r="E24" s="98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</row>
    <row r="25" spans="1:17" ht="15.75" thickTop="1" x14ac:dyDescent="0.25">
      <c r="A25" s="154"/>
      <c r="B25" s="171"/>
      <c r="C25" s="172"/>
      <c r="D25" s="171">
        <v>7</v>
      </c>
      <c r="E25" s="172">
        <v>68480</v>
      </c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1:17" x14ac:dyDescent="0.25">
      <c r="A26" s="154"/>
      <c r="B26" s="186">
        <v>12</v>
      </c>
      <c r="C26" s="171">
        <v>14980</v>
      </c>
      <c r="D26" s="170"/>
      <c r="E26" s="169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1:17" x14ac:dyDescent="0.25">
      <c r="A27" s="154"/>
      <c r="B27" s="200" t="s">
        <v>179</v>
      </c>
      <c r="C27" s="160">
        <f>SUM(C26)</f>
        <v>14980</v>
      </c>
      <c r="D27" s="200" t="s">
        <v>179</v>
      </c>
      <c r="E27" s="169">
        <f>SUM(E25:E26)</f>
        <v>68480</v>
      </c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1:17" x14ac:dyDescent="0.25">
      <c r="A28" s="154"/>
      <c r="B28" s="200" t="s">
        <v>178</v>
      </c>
      <c r="C28" s="151">
        <f>C24+C27-E27</f>
        <v>181900</v>
      </c>
      <c r="D28" s="170"/>
      <c r="E28" s="169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</row>
    <row r="29" spans="1:17" x14ac:dyDescent="0.25">
      <c r="A29" s="154"/>
      <c r="B29" s="152"/>
      <c r="C29" s="152"/>
      <c r="D29" s="152"/>
      <c r="E29" s="152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</row>
    <row r="30" spans="1:17" x14ac:dyDescent="0.25">
      <c r="A30" s="154"/>
      <c r="B30" s="152"/>
      <c r="C30" s="152"/>
      <c r="D30" s="152"/>
      <c r="E30" s="152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</row>
    <row r="31" spans="1:17" x14ac:dyDescent="0.25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</row>
    <row r="32" spans="1:17" ht="15.75" thickBot="1" x14ac:dyDescent="0.3">
      <c r="A32" s="154"/>
      <c r="B32" s="157" t="s">
        <v>121</v>
      </c>
      <c r="C32" s="163">
        <v>230</v>
      </c>
      <c r="D32" s="164"/>
      <c r="E32" s="157" t="s">
        <v>122</v>
      </c>
      <c r="F32" s="154" t="s">
        <v>138</v>
      </c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</row>
    <row r="33" spans="1:17" ht="15.75" thickTop="1" x14ac:dyDescent="0.25">
      <c r="A33" s="154"/>
      <c r="B33" s="166" t="s">
        <v>157</v>
      </c>
      <c r="C33" s="165" t="s">
        <v>158</v>
      </c>
      <c r="D33" s="166" t="s">
        <v>157</v>
      </c>
      <c r="E33" s="165" t="s">
        <v>158</v>
      </c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</row>
    <row r="34" spans="1:17" ht="15.75" thickBot="1" x14ac:dyDescent="0.3">
      <c r="A34" s="154"/>
      <c r="B34" s="173" t="s">
        <v>118</v>
      </c>
      <c r="C34" s="174">
        <v>41880</v>
      </c>
      <c r="D34" s="161"/>
      <c r="E34" s="98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</row>
    <row r="35" spans="1:17" ht="15.75" thickTop="1" x14ac:dyDescent="0.25">
      <c r="A35" s="154"/>
      <c r="B35" s="171">
        <v>7</v>
      </c>
      <c r="C35" s="172">
        <v>68480</v>
      </c>
      <c r="D35" s="170"/>
      <c r="E35" s="169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</row>
    <row r="36" spans="1:17" x14ac:dyDescent="0.25">
      <c r="A36" s="154"/>
      <c r="B36" s="169">
        <v>8</v>
      </c>
      <c r="C36" s="160">
        <v>38520</v>
      </c>
      <c r="D36" s="170"/>
      <c r="E36" s="169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</row>
    <row r="37" spans="1:17" x14ac:dyDescent="0.25">
      <c r="A37" s="154"/>
      <c r="B37" s="169">
        <v>9</v>
      </c>
      <c r="C37" s="160">
        <v>14450</v>
      </c>
      <c r="D37" s="170"/>
      <c r="E37" s="169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</row>
    <row r="38" spans="1:17" x14ac:dyDescent="0.25">
      <c r="A38" s="154"/>
      <c r="B38" s="169">
        <v>13</v>
      </c>
      <c r="C38" s="160">
        <v>13370</v>
      </c>
      <c r="D38" s="170"/>
      <c r="E38" s="169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</row>
    <row r="39" spans="1:17" x14ac:dyDescent="0.25">
      <c r="A39" s="154"/>
      <c r="B39" s="200" t="s">
        <v>179</v>
      </c>
      <c r="C39" s="160">
        <f>SUM(C35:C38)</f>
        <v>134820</v>
      </c>
      <c r="D39" s="200" t="s">
        <v>179</v>
      </c>
      <c r="E39" s="169">
        <f>SUM(E37:E38)</f>
        <v>0</v>
      </c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</row>
    <row r="40" spans="1:17" x14ac:dyDescent="0.25">
      <c r="A40" s="154"/>
      <c r="B40" s="200" t="s">
        <v>178</v>
      </c>
      <c r="C40" s="151">
        <f>C37+C39-E39</f>
        <v>149270</v>
      </c>
      <c r="D40" s="198"/>
      <c r="E40" s="198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</row>
    <row r="41" spans="1:17" x14ac:dyDescent="0.25">
      <c r="A41" s="154"/>
      <c r="B41" s="152"/>
      <c r="C41" s="152"/>
      <c r="D41" s="152"/>
      <c r="E41" s="152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</row>
    <row r="42" spans="1:17" x14ac:dyDescent="0.25">
      <c r="A42" s="154"/>
      <c r="B42" s="152"/>
      <c r="C42" s="152"/>
      <c r="D42" s="152"/>
      <c r="E42" s="152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</row>
    <row r="43" spans="1:17" x14ac:dyDescent="0.25">
      <c r="A43" s="154"/>
      <c r="B43" s="152"/>
      <c r="C43" s="152"/>
      <c r="D43" s="152"/>
      <c r="E43" s="152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</row>
    <row r="44" spans="1:17" ht="15.75" thickBot="1" x14ac:dyDescent="0.3">
      <c r="A44" s="154"/>
      <c r="B44" s="157" t="s">
        <v>121</v>
      </c>
      <c r="C44" s="163">
        <v>301</v>
      </c>
      <c r="D44" s="164"/>
      <c r="E44" s="157" t="s">
        <v>122</v>
      </c>
      <c r="F44" s="154" t="s">
        <v>145</v>
      </c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</row>
    <row r="45" spans="1:17" ht="15.75" thickTop="1" x14ac:dyDescent="0.25">
      <c r="A45" s="154"/>
      <c r="B45" s="166" t="s">
        <v>157</v>
      </c>
      <c r="C45" s="165" t="s">
        <v>158</v>
      </c>
      <c r="D45" s="166" t="s">
        <v>157</v>
      </c>
      <c r="E45" s="165" t="s">
        <v>158</v>
      </c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</row>
    <row r="46" spans="1:17" ht="15.75" thickBot="1" x14ac:dyDescent="0.3">
      <c r="A46" s="154"/>
      <c r="B46" s="173" t="s">
        <v>118</v>
      </c>
      <c r="C46" s="174">
        <v>1070</v>
      </c>
      <c r="D46" s="161"/>
      <c r="E46" s="98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</row>
    <row r="47" spans="1:17" ht="15.75" thickTop="1" x14ac:dyDescent="0.25">
      <c r="A47" s="154"/>
      <c r="B47" s="170">
        <v>4</v>
      </c>
      <c r="C47" s="160">
        <v>29960</v>
      </c>
      <c r="D47" s="170"/>
      <c r="E47" s="160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</row>
    <row r="48" spans="1:17" x14ac:dyDescent="0.25">
      <c r="A48" s="154"/>
      <c r="B48" s="200" t="s">
        <v>179</v>
      </c>
      <c r="C48" s="160">
        <f>SUM(C47)</f>
        <v>29960</v>
      </c>
      <c r="D48" s="200" t="s">
        <v>179</v>
      </c>
      <c r="E48" s="169">
        <f>SUM(E47)</f>
        <v>0</v>
      </c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</row>
    <row r="49" spans="1:17" x14ac:dyDescent="0.25">
      <c r="A49" s="154"/>
      <c r="B49" s="200" t="s">
        <v>178</v>
      </c>
      <c r="C49" s="151">
        <f>C46+C48-E48</f>
        <v>31030</v>
      </c>
      <c r="D49" s="198"/>
      <c r="E49" s="198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</row>
    <row r="50" spans="1:17" x14ac:dyDescent="0.25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</row>
    <row r="51" spans="1:17" x14ac:dyDescent="0.25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</row>
    <row r="52" spans="1:17" x14ac:dyDescent="0.25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</row>
    <row r="53" spans="1:17" ht="15.75" thickBot="1" x14ac:dyDescent="0.3">
      <c r="A53" s="154"/>
      <c r="B53" s="157" t="s">
        <v>121</v>
      </c>
      <c r="C53" s="163">
        <v>311</v>
      </c>
      <c r="D53" s="164"/>
      <c r="E53" s="157" t="s">
        <v>122</v>
      </c>
      <c r="F53" s="154" t="s">
        <v>144</v>
      </c>
      <c r="G53" s="154"/>
      <c r="H53" s="154"/>
      <c r="I53" s="154"/>
      <c r="J53" s="154"/>
      <c r="K53" s="154"/>
      <c r="L53" s="154"/>
      <c r="M53" s="154"/>
    </row>
    <row r="54" spans="1:17" ht="15.75" thickTop="1" x14ac:dyDescent="0.25">
      <c r="A54" s="154"/>
      <c r="B54" s="166" t="s">
        <v>157</v>
      </c>
      <c r="C54" s="165" t="s">
        <v>158</v>
      </c>
      <c r="D54" s="166" t="s">
        <v>157</v>
      </c>
      <c r="E54" s="165" t="s">
        <v>158</v>
      </c>
      <c r="F54" s="154"/>
      <c r="G54" s="154"/>
      <c r="H54" s="154"/>
      <c r="I54" s="154"/>
      <c r="J54" s="154"/>
      <c r="K54" s="154"/>
      <c r="L54" s="154"/>
      <c r="M54" s="154"/>
    </row>
    <row r="55" spans="1:17" ht="15.75" thickBot="1" x14ac:dyDescent="0.3">
      <c r="A55" s="154"/>
      <c r="B55" s="173" t="s">
        <v>118</v>
      </c>
      <c r="C55" s="174">
        <v>149800</v>
      </c>
      <c r="D55" s="161"/>
      <c r="E55" s="98"/>
      <c r="F55" s="154"/>
      <c r="G55" s="154"/>
      <c r="H55" s="154"/>
      <c r="I55" s="154"/>
      <c r="J55" s="154"/>
      <c r="K55" s="154"/>
      <c r="L55" s="154"/>
      <c r="M55" s="154"/>
    </row>
    <row r="56" spans="1:17" ht="15.75" thickTop="1" x14ac:dyDescent="0.25">
      <c r="A56" s="179"/>
      <c r="B56" s="177">
        <v>1</v>
      </c>
      <c r="C56" s="178">
        <v>41300</v>
      </c>
      <c r="D56" s="170"/>
      <c r="E56" s="169"/>
      <c r="F56" s="154"/>
      <c r="G56" s="154"/>
      <c r="H56" s="154"/>
      <c r="I56" s="154"/>
      <c r="J56" s="154"/>
      <c r="K56" s="154"/>
      <c r="L56" s="154"/>
      <c r="M56" s="154"/>
    </row>
    <row r="57" spans="1:17" x14ac:dyDescent="0.25">
      <c r="A57" s="154"/>
      <c r="B57" s="171">
        <v>2</v>
      </c>
      <c r="C57" s="172">
        <v>3640</v>
      </c>
      <c r="D57" s="170"/>
      <c r="E57" s="169"/>
      <c r="F57" s="154"/>
      <c r="G57" s="154"/>
      <c r="H57" s="154"/>
      <c r="I57" s="154"/>
      <c r="J57" s="154"/>
      <c r="K57" s="154"/>
      <c r="L57" s="154"/>
      <c r="M57" s="154"/>
    </row>
    <row r="58" spans="1:17" x14ac:dyDescent="0.25">
      <c r="A58" s="154"/>
      <c r="B58" s="169"/>
      <c r="C58" s="160"/>
      <c r="D58" s="170">
        <v>3</v>
      </c>
      <c r="E58" s="169">
        <v>17120</v>
      </c>
      <c r="F58" s="154"/>
      <c r="G58" s="154"/>
      <c r="H58" s="154"/>
      <c r="I58" s="154"/>
      <c r="J58" s="154"/>
      <c r="K58" s="154"/>
      <c r="L58" s="154"/>
      <c r="M58" s="154"/>
    </row>
    <row r="59" spans="1:17" x14ac:dyDescent="0.25">
      <c r="A59" s="154"/>
      <c r="B59" s="169"/>
      <c r="C59" s="160"/>
      <c r="D59" s="169">
        <v>4</v>
      </c>
      <c r="E59" s="160">
        <v>29960</v>
      </c>
      <c r="F59" s="154"/>
      <c r="G59" s="154"/>
      <c r="H59" s="154"/>
      <c r="I59" s="154"/>
      <c r="J59" s="154"/>
      <c r="K59" s="154"/>
      <c r="L59" s="154"/>
      <c r="M59" s="154"/>
    </row>
    <row r="60" spans="1:17" x14ac:dyDescent="0.25">
      <c r="A60" s="154"/>
      <c r="B60" s="169">
        <v>5</v>
      </c>
      <c r="C60" s="160">
        <v>29960</v>
      </c>
      <c r="D60" s="170"/>
      <c r="E60" s="169"/>
      <c r="F60" s="154"/>
      <c r="G60" s="154"/>
      <c r="H60" s="154"/>
      <c r="I60" s="154"/>
      <c r="J60" s="154"/>
      <c r="K60" s="154"/>
      <c r="L60" s="154"/>
      <c r="M60" s="154"/>
    </row>
    <row r="61" spans="1:17" x14ac:dyDescent="0.25">
      <c r="A61" s="154"/>
      <c r="B61" s="169">
        <v>14</v>
      </c>
      <c r="C61" s="160">
        <v>26750</v>
      </c>
      <c r="D61" s="170"/>
      <c r="E61" s="169"/>
      <c r="F61" s="154"/>
      <c r="G61" s="154"/>
      <c r="H61" s="154"/>
      <c r="I61" s="154"/>
      <c r="J61" s="154"/>
      <c r="K61" s="154"/>
      <c r="L61" s="154"/>
      <c r="M61" s="154"/>
    </row>
    <row r="62" spans="1:17" x14ac:dyDescent="0.25">
      <c r="A62" s="154"/>
      <c r="B62" s="200" t="s">
        <v>179</v>
      </c>
      <c r="C62" s="160">
        <f>SUM(C56:C61)</f>
        <v>101650</v>
      </c>
      <c r="D62" s="200" t="s">
        <v>179</v>
      </c>
      <c r="E62" s="169">
        <f>SUM(E55:E61)</f>
        <v>47080</v>
      </c>
      <c r="F62" s="154"/>
      <c r="G62" s="154"/>
      <c r="H62" s="154"/>
      <c r="I62" s="154"/>
      <c r="J62" s="154"/>
      <c r="K62" s="154"/>
      <c r="L62" s="154"/>
      <c r="M62" s="154"/>
    </row>
    <row r="63" spans="1:17" x14ac:dyDescent="0.25">
      <c r="A63" s="154"/>
      <c r="B63" s="200" t="s">
        <v>178</v>
      </c>
      <c r="C63" s="151">
        <f>C60+C62-E62</f>
        <v>84530</v>
      </c>
      <c r="D63" s="198"/>
      <c r="E63" s="198"/>
      <c r="F63" s="154"/>
      <c r="G63" s="154"/>
      <c r="H63" s="154"/>
      <c r="I63" s="154"/>
      <c r="J63" s="154"/>
      <c r="K63" s="154"/>
      <c r="L63" s="154"/>
      <c r="M63" s="154"/>
    </row>
    <row r="64" spans="1:17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</row>
    <row r="65" spans="1:17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</row>
    <row r="66" spans="1:17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</row>
    <row r="67" spans="1:17" ht="15.75" thickBot="1" x14ac:dyDescent="0.3">
      <c r="A67" s="154"/>
      <c r="B67" s="157" t="s">
        <v>121</v>
      </c>
      <c r="C67" s="163">
        <v>361</v>
      </c>
      <c r="D67" s="164"/>
      <c r="E67" s="157" t="s">
        <v>122</v>
      </c>
      <c r="F67" s="154" t="s">
        <v>147</v>
      </c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</row>
    <row r="68" spans="1:17" ht="15.75" thickTop="1" x14ac:dyDescent="0.25">
      <c r="A68" s="154"/>
      <c r="B68" s="166" t="s">
        <v>157</v>
      </c>
      <c r="C68" s="165" t="s">
        <v>158</v>
      </c>
      <c r="D68" s="166" t="s">
        <v>157</v>
      </c>
      <c r="E68" s="165" t="s">
        <v>158</v>
      </c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</row>
    <row r="69" spans="1:17" ht="15.75" thickBot="1" x14ac:dyDescent="0.3">
      <c r="A69" s="154"/>
      <c r="B69" s="173" t="s">
        <v>118</v>
      </c>
      <c r="C69" s="174">
        <v>99220</v>
      </c>
      <c r="D69" s="161"/>
      <c r="E69" s="169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</row>
    <row r="70" spans="1:17" ht="15.75" thickTop="1" x14ac:dyDescent="0.25">
      <c r="A70" s="154"/>
      <c r="B70" s="171"/>
      <c r="C70" s="172"/>
      <c r="D70" s="161">
        <v>1</v>
      </c>
      <c r="E70" s="169">
        <v>41300</v>
      </c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</row>
    <row r="71" spans="1:17" x14ac:dyDescent="0.25">
      <c r="A71" s="154"/>
      <c r="B71" s="200" t="s">
        <v>179</v>
      </c>
      <c r="C71" s="160">
        <v>0</v>
      </c>
      <c r="D71" s="200" t="s">
        <v>179</v>
      </c>
      <c r="E71" s="169">
        <f>SUM(E70)</f>
        <v>41300</v>
      </c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</row>
    <row r="72" spans="1:17" x14ac:dyDescent="0.25">
      <c r="A72" s="154"/>
      <c r="B72" s="200" t="s">
        <v>178</v>
      </c>
      <c r="C72" s="151">
        <f>C69+C71-E71</f>
        <v>57920</v>
      </c>
      <c r="D72" s="198"/>
      <c r="E72" s="198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</row>
    <row r="73" spans="1:17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</row>
    <row r="74" spans="1:1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</row>
    <row r="75" spans="1:17" ht="15.75" thickBot="1" x14ac:dyDescent="0.3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</row>
    <row r="76" spans="1:17" ht="24.75" thickTop="1" thickBot="1" x14ac:dyDescent="0.4">
      <c r="A76" s="154"/>
      <c r="B76" s="167" t="s">
        <v>148</v>
      </c>
      <c r="C76" s="167"/>
      <c r="D76" s="167"/>
      <c r="E76" s="168" t="e">
        <f>SUM(#REF!,C6,#REF!,#REF!,#REF!,#REF!,#REF!,#REF!,#REF!,#REF!,#REF!,#REF!,C15,C24,#REF!,#REF!,#REF!,#REF!,#REF!,C34,#REF!,#REF!,C46,C55,C69,#REF!)</f>
        <v>#REF!</v>
      </c>
      <c r="F76" s="154"/>
      <c r="G76" s="98" t="s">
        <v>159</v>
      </c>
      <c r="H76" s="98"/>
      <c r="I76" s="98">
        <v>1571830</v>
      </c>
      <c r="J76" s="154"/>
      <c r="K76" s="154"/>
      <c r="L76" s="154"/>
      <c r="M76" s="154"/>
      <c r="N76" s="154"/>
      <c r="O76" s="154"/>
      <c r="P76" s="154"/>
      <c r="Q76" s="154"/>
    </row>
    <row r="77" spans="1:17" ht="15.75" thickTop="1" x14ac:dyDescent="0.25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</row>
    <row r="78" spans="1:17" ht="15.75" thickBot="1" x14ac:dyDescent="0.3">
      <c r="A78" s="154"/>
      <c r="B78" s="154"/>
      <c r="C78" s="154"/>
      <c r="D78" s="154"/>
      <c r="E78" s="154"/>
      <c r="F78" s="154"/>
      <c r="G78" s="180" t="s">
        <v>160</v>
      </c>
      <c r="H78" s="181"/>
      <c r="I78" s="169" t="e">
        <f>I76-E76</f>
        <v>#REF!</v>
      </c>
      <c r="J78" s="154"/>
      <c r="K78" s="154"/>
      <c r="L78" s="154"/>
      <c r="M78" s="154"/>
      <c r="N78" s="154"/>
      <c r="O78" s="154"/>
      <c r="P78" s="154"/>
      <c r="Q78" s="154"/>
    </row>
    <row r="79" spans="1:17" ht="16.5" thickTop="1" thickBot="1" x14ac:dyDescent="0.3">
      <c r="A79" s="154"/>
      <c r="B79" s="153" t="s">
        <v>150</v>
      </c>
      <c r="C79" s="153"/>
      <c r="D79" s="168" t="e">
        <f>SUM(C6,#REF!,#REF!,#REF!,#REF!,#REF!,#REF!,#REF!,#REF!)</f>
        <v>#REF!</v>
      </c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</row>
    <row r="80" spans="1:17" ht="16.5" thickTop="1" thickBot="1" x14ac:dyDescent="0.3">
      <c r="A80" s="154"/>
      <c r="B80" s="153" t="s">
        <v>151</v>
      </c>
      <c r="C80" s="153"/>
      <c r="D80" s="168" t="e">
        <f>SUM(#REF!,#REF!,#REF!)</f>
        <v>#REF!</v>
      </c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</row>
    <row r="81" spans="1:17" ht="16.5" thickTop="1" thickBot="1" x14ac:dyDescent="0.3">
      <c r="A81" s="154"/>
      <c r="B81" s="153" t="s">
        <v>152</v>
      </c>
      <c r="C81" s="153"/>
      <c r="D81" s="168" t="e">
        <f>SUM(#REF!,#REF!)</f>
        <v>#REF!</v>
      </c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</row>
    <row r="82" spans="1:17" ht="16.5" thickTop="1" thickBot="1" x14ac:dyDescent="0.3">
      <c r="A82" s="154"/>
      <c r="B82" s="153" t="s">
        <v>153</v>
      </c>
      <c r="C82" s="153"/>
      <c r="D82" s="168" t="e">
        <f>SUM(D79:D81)</f>
        <v>#REF!</v>
      </c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</row>
    <row r="83" spans="1:17" ht="16.5" thickTop="1" thickBot="1" x14ac:dyDescent="0.3">
      <c r="A83" s="154"/>
      <c r="B83" s="153" t="s">
        <v>154</v>
      </c>
      <c r="C83" s="153"/>
      <c r="D83" s="168" t="e">
        <f>SUM(#REF!,#REF!,C34,#REF!,#REF!,#REF!,#REF!,C24)</f>
        <v>#REF!</v>
      </c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</row>
    <row r="84" spans="1:17" ht="16.5" thickTop="1" thickBot="1" x14ac:dyDescent="0.3">
      <c r="A84" s="154"/>
      <c r="B84" s="153" t="s">
        <v>155</v>
      </c>
      <c r="C84" s="153"/>
      <c r="D84" s="168">
        <f>SUM(C55,C46)</f>
        <v>150870</v>
      </c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</row>
    <row r="85" spans="1:17" ht="16.5" thickTop="1" thickBot="1" x14ac:dyDescent="0.3">
      <c r="A85" s="154"/>
      <c r="B85" s="153" t="s">
        <v>156</v>
      </c>
      <c r="C85" s="153"/>
      <c r="D85" s="168">
        <f>SUM(C69,C15)</f>
        <v>112060</v>
      </c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</row>
    <row r="86" spans="1:17" ht="15.75" thickTop="1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</row>
    <row r="87" spans="1:17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</sheetData>
  <mergeCells count="10">
    <mergeCell ref="C44:D44"/>
    <mergeCell ref="C53:D53"/>
    <mergeCell ref="C67:D67"/>
    <mergeCell ref="B76:D76"/>
    <mergeCell ref="G78:H78"/>
    <mergeCell ref="C32:D32"/>
    <mergeCell ref="C13:D13"/>
    <mergeCell ref="C22:D22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Актив</vt:lpstr>
      <vt:lpstr>Пасив</vt:lpstr>
      <vt:lpstr>укрп баланс</vt:lpstr>
      <vt:lpstr>баланс 2 (6)</vt:lpstr>
      <vt:lpstr>Счета пассива</vt:lpstr>
      <vt:lpstr>Счета актива</vt:lpstr>
      <vt:lpstr>Счета актива с оборотом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2019-06-08T10:51:23Z</dcterms:modified>
</cp:coreProperties>
</file>