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arketing Digital\AI\HTML-CSS-JS\fullstack-course4-master\The Palms\"/>
    </mc:Choice>
  </mc:AlternateContent>
  <xr:revisionPtr revIDLastSave="0" documentId="8_{B8C5E4A5-13FB-4CA6-A27B-4C8AE8B672D2}" xr6:coauthVersionLast="36" xr6:coauthVersionMax="36" xr10:uidLastSave="{00000000-0000-0000-0000-000000000000}"/>
  <bookViews>
    <workbookView xWindow="0" yWindow="0" windowWidth="8280" windowHeight="4470" xr2:uid="{5465BBF5-301E-46CC-8362-3D96523A9960}"/>
  </bookViews>
  <sheets>
    <sheet name="Hoja2" sheetId="2" r:id="rId1"/>
    <sheet name="Hoja3" sheetId="3" r:id="rId2"/>
    <sheet name="Hoja1" sheetId="1" r:id="rId3"/>
  </sheets>
  <definedNames>
    <definedName name="DatosExternos_1" localSheetId="0" hidden="1">Hoja2!$A$1:$E$21</definedName>
    <definedName name="DatosExternos_1" localSheetId="1" hidden="1">Hoja3!$A$1:$H$15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Y12" i="1"/>
  <c r="Y11" i="1"/>
  <c r="Y10" i="1"/>
  <c r="Z13" i="1"/>
  <c r="Z12" i="1"/>
  <c r="Z11" i="1"/>
  <c r="Z10" i="1"/>
  <c r="W13" i="1"/>
  <c r="W12" i="1"/>
  <c r="W11" i="1"/>
  <c r="W10" i="1"/>
  <c r="V13" i="1"/>
  <c r="X13" i="1" s="1"/>
  <c r="V12" i="1"/>
  <c r="X12" i="1" s="1"/>
  <c r="V11" i="1"/>
  <c r="V10" i="1"/>
  <c r="AA10" i="1" s="1"/>
  <c r="AA13" i="1"/>
  <c r="AA12" i="1"/>
  <c r="AA11" i="1"/>
  <c r="X11" i="1"/>
  <c r="U13" i="1"/>
  <c r="T13" i="1"/>
  <c r="S13" i="1"/>
  <c r="U12" i="1"/>
  <c r="T12" i="1"/>
  <c r="S12" i="1"/>
  <c r="U11" i="1"/>
  <c r="T11" i="1"/>
  <c r="S11" i="1"/>
  <c r="U10" i="1"/>
  <c r="T10" i="1"/>
  <c r="S10" i="1"/>
  <c r="Q9" i="1"/>
  <c r="Q7" i="1"/>
  <c r="Q10" i="1" s="1"/>
  <c r="Q11" i="1" s="1"/>
  <c r="Q12" i="1" s="1"/>
  <c r="Q13" i="1" s="1"/>
  <c r="Q14" i="1" s="1"/>
  <c r="I15" i="1"/>
  <c r="H15" i="1"/>
  <c r="I13" i="1"/>
  <c r="H13" i="1"/>
  <c r="K11" i="1"/>
  <c r="J15" i="1" s="1"/>
  <c r="K10" i="1"/>
  <c r="J13" i="1" s="1"/>
  <c r="B6" i="1"/>
  <c r="B4" i="1"/>
  <c r="B3" i="1"/>
  <c r="D2" i="1"/>
  <c r="X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6D030F-A1A0-4E7C-BA0B-A9DFAA88C45A}" keepAlive="1" name="Consulta - categories" description="Conexión a la consulta 'categories' en el libro." type="5" refreshedVersion="6" background="1" saveData="1">
    <dbPr connection="Provider=Microsoft.Mashup.OleDb.1;Data Source=$Workbook$;Location=categories;Extended Properties=&quot;&quot;" command="SELECT * FROM [categories]"/>
  </connection>
  <connection id="2" xr16:uid="{507FB79B-3285-4641-8B44-9E42809F4B1E}" keepAlive="1" name="Consulta - menu_items" description="Conexión a la consulta 'menu_items' en el libro." type="5" refreshedVersion="6" background="1" saveData="1">
    <dbPr connection="Provider=Microsoft.Mashup.OleDb.1;Data Source=$Workbook$;Location=menu_items;Extended Properties=&quot;&quot;" command="SELECT * FROM [menu_items]"/>
  </connection>
</connections>
</file>

<file path=xl/sharedStrings.xml><?xml version="1.0" encoding="utf-8"?>
<sst xmlns="http://schemas.openxmlformats.org/spreadsheetml/2006/main" count="201" uniqueCount="145">
  <si>
    <t>id</t>
  </si>
  <si>
    <t>short_name</t>
  </si>
  <si>
    <t>name</t>
  </si>
  <si>
    <t>special_instructions</t>
  </si>
  <si>
    <t>url</t>
  </si>
  <si>
    <t>L</t>
  </si>
  <si>
    <t>Lunch</t>
  </si>
  <si>
    <t>Sunday-Friday 11:15am-3:00pm. Served with your choice of rice (Vegetable Fried RIce, Steamed Rice, Brown Rice), AND EITHER soup (Hot &amp; Sour, Wonton, Vegetable, Egg Drop, Chicken Corn Soup) OR veggie egg roll. $1.00 extra to have both soup and egg roll.</t>
  </si>
  <si>
    <t>https://davids-restaurant.herokuapp.com/categories/81.json</t>
  </si>
  <si>
    <t>A</t>
  </si>
  <si>
    <t>Soup</t>
  </si>
  <si>
    <t/>
  </si>
  <si>
    <t>https://davids-restaurant.herokuapp.com/categories/82.json</t>
  </si>
  <si>
    <t>B</t>
  </si>
  <si>
    <t>Appetizers</t>
  </si>
  <si>
    <t>https://davids-restaurant.herokuapp.com/categories/83.json</t>
  </si>
  <si>
    <t>SP</t>
  </si>
  <si>
    <t>Chef's Recommendations</t>
  </si>
  <si>
    <t>https://davids-restaurant.herokuapp.com/categories/84.json</t>
  </si>
  <si>
    <t>C</t>
  </si>
  <si>
    <t>Chicken</t>
  </si>
  <si>
    <t>https://davids-restaurant.herokuapp.com/categories/85.json</t>
  </si>
  <si>
    <t>F</t>
  </si>
  <si>
    <t>Beef</t>
  </si>
  <si>
    <t>https://davids-restaurant.herokuapp.com/categories/86.json</t>
  </si>
  <si>
    <t>V</t>
  </si>
  <si>
    <t>Veal</t>
  </si>
  <si>
    <t>https://davids-restaurant.herokuapp.com/categories/87.json</t>
  </si>
  <si>
    <t>DK</t>
  </si>
  <si>
    <t>Duck</t>
  </si>
  <si>
    <t>https://davids-restaurant.herokuapp.com/categories/88.json</t>
  </si>
  <si>
    <t>VG</t>
  </si>
  <si>
    <t>Vegetables</t>
  </si>
  <si>
    <t>https://davids-restaurant.herokuapp.com/categories/89.json</t>
  </si>
  <si>
    <t>CU</t>
  </si>
  <si>
    <t>Curry</t>
  </si>
  <si>
    <t>https://davids-restaurant.herokuapp.com/categories/90.json</t>
  </si>
  <si>
    <t>NL</t>
  </si>
  <si>
    <t>Noodles (Lo Mein)</t>
  </si>
  <si>
    <t>https://davids-restaurant.herokuapp.com/categories/91.json</t>
  </si>
  <si>
    <t>NF</t>
  </si>
  <si>
    <t>Mei Fan (Very Fine Noodles)</t>
  </si>
  <si>
    <t>https://davids-restaurant.herokuapp.com/categories/92.json</t>
  </si>
  <si>
    <t>PF</t>
  </si>
  <si>
    <t>Pan Fried Noodles</t>
  </si>
  <si>
    <t>https://davids-restaurant.herokuapp.com/categories/93.json</t>
  </si>
  <si>
    <t>FR</t>
  </si>
  <si>
    <t>Fried Rice</t>
  </si>
  <si>
    <t>https://davids-restaurant.herokuapp.com/categories/94.json</t>
  </si>
  <si>
    <t>CM</t>
  </si>
  <si>
    <t>Chow Mein</t>
  </si>
  <si>
    <t>https://davids-restaurant.herokuapp.com/categories/95.json</t>
  </si>
  <si>
    <t>FY</t>
  </si>
  <si>
    <t>Egg Foo Young</t>
  </si>
  <si>
    <t>https://davids-restaurant.herokuapp.com/categories/96.json</t>
  </si>
  <si>
    <t>SO</t>
  </si>
  <si>
    <t>Side Orders</t>
  </si>
  <si>
    <t>https://davids-restaurant.herokuapp.com/categories/97.json</t>
  </si>
  <si>
    <t>DS</t>
  </si>
  <si>
    <t>Desserts</t>
  </si>
  <si>
    <t>https://davids-restaurant.herokuapp.com/categories/98.json</t>
  </si>
  <si>
    <t>D</t>
  </si>
  <si>
    <t>Dinner Combo</t>
  </si>
  <si>
    <t>Served with your choice of rice (Vegetable Fried RIce, Steamed Rice, Brown Rice), AND EITHER soup (Hot &amp; Sour, Wonton, Vegetable, Egg Drop, Chicken Corn Soup) OR veggie egg roll.</t>
  </si>
  <si>
    <t>https://davids-restaurant.herokuapp.com/categories/99.json</t>
  </si>
  <si>
    <t>SR</t>
  </si>
  <si>
    <t>Sushi Menu</t>
  </si>
  <si>
    <t>Contains raw ingredients. Consuming raw or undercooked meat, poultry, or seafood may increase your risk of food borne illness.</t>
  </si>
  <si>
    <t>https://davids-restaurant.herokuapp.com/categories/100.json</t>
  </si>
  <si>
    <t>description</t>
  </si>
  <si>
    <t>price_small</t>
  </si>
  <si>
    <t>price_large</t>
  </si>
  <si>
    <t>small_portion_name</t>
  </si>
  <si>
    <t>large_portion_name</t>
  </si>
  <si>
    <t>VG1</t>
  </si>
  <si>
    <t>Wok's Mixed Vegetables</t>
  </si>
  <si>
    <t>broccoli, carrots, baby corn, water chestnuts, mushrooms, and snow peas sauteed in brown sauce</t>
  </si>
  <si>
    <t>pint</t>
  </si>
  <si>
    <t>large</t>
  </si>
  <si>
    <t>VG2</t>
  </si>
  <si>
    <t>Sauteed String Beans, Szechuan</t>
  </si>
  <si>
    <t>onions and string beans sauteed with chef's sauce</t>
  </si>
  <si>
    <t>VG3</t>
  </si>
  <si>
    <t>Eggplant in Garlic Sauce</t>
  </si>
  <si>
    <t>eggplant sauteed with water chestnuts and string beans in garlic sauce</t>
  </si>
  <si>
    <t>VG4</t>
  </si>
  <si>
    <t>Crispy Eggplant in Garlic Sauce</t>
  </si>
  <si>
    <t>breaded and fried eggplants sauteed in sweet garlic sauce and sesame seeds</t>
  </si>
  <si>
    <t>VG5</t>
  </si>
  <si>
    <t>Broccoli Sauteed wtih Mushrooms in Light Sauce</t>
  </si>
  <si>
    <t>broccoli sauteed with fresh mushrooms in white sauce</t>
  </si>
  <si>
    <t>VG6</t>
  </si>
  <si>
    <t>Moo Shu Vegetables</t>
  </si>
  <si>
    <t>shredded cabbage sauteed with mushrooms, carrots, and scrambled eggs</t>
  </si>
  <si>
    <t>VG7</t>
  </si>
  <si>
    <t>Sauteed Snow Peas &amp; Waterchestnuts in Brown Sauce</t>
  </si>
  <si>
    <t>snow peas and water chestnuts sauteed in brown sauce</t>
  </si>
  <si>
    <t>VG8</t>
  </si>
  <si>
    <t>Bean Curd, Szechuan Style</t>
  </si>
  <si>
    <t>silky soft bean curd braised in chef's brown sauce</t>
  </si>
  <si>
    <t>VG9</t>
  </si>
  <si>
    <t>Bean Curd, Hunan Style</t>
  </si>
  <si>
    <t>bean curd lightly fried then sauteed with green pepper, snow peas, and water chestnuts in brown sauce</t>
  </si>
  <si>
    <t>VG10</t>
  </si>
  <si>
    <t>Bean Curd with Mixed Vegetables</t>
  </si>
  <si>
    <t>Tofu lightly breaded and fried and sauteed with carrots, broccoli, snow peas, string beans, water chestnuts, and mushrooms in brown sauce</t>
  </si>
  <si>
    <t>VG11</t>
  </si>
  <si>
    <t>Bean Curd with Mushrooms</t>
  </si>
  <si>
    <t>bean curd sauteed with black mushrooms and regular mushrooms in brown sauce</t>
  </si>
  <si>
    <t>VG12</t>
  </si>
  <si>
    <t>Orange Bean Curd</t>
  </si>
  <si>
    <t>Tofu lightly breaded and fried and sauteed with orange peel in sweet brown sauce</t>
  </si>
  <si>
    <t>VG13</t>
  </si>
  <si>
    <t>Bean Curd with Eggplant in Garlic Sauce</t>
  </si>
  <si>
    <t>Tofu lightly breaded and fried and sauteed with water chestnuts, string beans, and mushrooms in garlic sauce</t>
  </si>
  <si>
    <t>VG14</t>
  </si>
  <si>
    <t>Sauteed Bean Sprouts</t>
  </si>
  <si>
    <t>fresh bean sprouts sauteed with scallions</t>
  </si>
  <si>
    <t>em</t>
  </si>
  <si>
    <t>px</t>
  </si>
  <si>
    <t>#61122f</t>
  </si>
  <si>
    <t>#3F0C1F</t>
  </si>
  <si>
    <t>H</t>
  </si>
  <si>
    <t>S</t>
  </si>
  <si>
    <t>#C9450C</t>
  </si>
  <si>
    <t>#951c49</t>
  </si>
  <si>
    <t>R</t>
  </si>
  <si>
    <t>G</t>
  </si>
  <si>
    <t>#F3723A</t>
  </si>
  <si>
    <t>#EC510E</t>
  </si>
  <si>
    <t>#00A86B</t>
  </si>
  <si>
    <t>#557C3E</t>
  </si>
  <si>
    <t>#F6B319</t>
  </si>
  <si>
    <t>#FEE101</t>
  </si>
  <si>
    <t>fac5ae</t>
  </si>
  <si>
    <t>F58C5E</t>
  </si>
  <si>
    <t>Modificacion</t>
  </si>
  <si>
    <t>Colores</t>
  </si>
  <si>
    <t>#602105</t>
  </si>
  <si>
    <t xml:space="preserve">#c0420b </t>
  </si>
  <si>
    <t>#f3753e </t>
  </si>
  <si>
    <t>#f9ba9e </t>
  </si>
  <si>
    <t>Max</t>
  </si>
  <si>
    <t>Min</t>
  </si>
  <si>
    <t>fcdfd3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</si>
</sst>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1122F"/>
        <bgColor indexed="64"/>
      </patternFill>
    </fill>
    <fill>
      <patternFill patternType="solid">
        <fgColor rgb="FF951C49"/>
        <bgColor indexed="64"/>
      </patternFill>
    </fill>
    <fill>
      <patternFill patternType="solid">
        <fgColor rgb="FF3F0C1F"/>
        <bgColor indexed="64"/>
      </patternFill>
    </fill>
    <fill>
      <patternFill patternType="solid">
        <fgColor rgb="FFEC510E"/>
        <bgColor indexed="64"/>
      </patternFill>
    </fill>
    <fill>
      <patternFill patternType="solid">
        <fgColor rgb="FF00A86B"/>
        <bgColor indexed="64"/>
      </patternFill>
    </fill>
    <fill>
      <patternFill patternType="solid">
        <fgColor rgb="FF557C3E"/>
        <bgColor indexed="64"/>
      </patternFill>
    </fill>
    <fill>
      <patternFill patternType="solid">
        <fgColor rgb="FFF6B319"/>
        <bgColor indexed="64"/>
      </patternFill>
    </fill>
    <fill>
      <patternFill patternType="solid">
        <fgColor rgb="FFFEE1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E101"/>
      <color rgb="FFF6B319"/>
      <color rgb="FF557C3E"/>
      <color rgb="FF00A86B"/>
      <color rgb="FFEC510E"/>
      <color rgb="FF3F0C1F"/>
      <color rgb="FF951C49"/>
      <color rgb="FF6112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781A81D-EEE5-472D-9C02-64721053E93D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hort_name" tableColumnId="2"/>
      <queryTableField id="3" name="name" tableColumnId="3"/>
      <queryTableField id="4" name="special_instructions" tableColumnId="4"/>
      <queryTableField id="5" name="ur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5BF310B-DF47-4E52-AC64-BE8C2672042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hort_name" tableColumnId="2"/>
      <queryTableField id="3" name="name" tableColumnId="3"/>
      <queryTableField id="4" name="description" tableColumnId="4"/>
      <queryTableField id="5" name="price_small" tableColumnId="5"/>
      <queryTableField id="6" name="price_large" tableColumnId="6"/>
      <queryTableField id="7" name="small_portion_name" tableColumnId="7"/>
      <queryTableField id="8" name="large_portion_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B7AC2-9341-4DC9-92F9-3BCF03CBD04C}" name="categories" displayName="categories" ref="A1:E21" tableType="queryTable" totalsRowShown="0">
  <autoFilter ref="A1:E21" xr:uid="{C763B964-CB6A-44E5-BE9F-C15611116CFE}"/>
  <tableColumns count="5">
    <tableColumn id="1" xr3:uid="{144C7301-4FCB-475F-BB80-7D47157B22A3}" uniqueName="1" name="id" queryTableFieldId="1"/>
    <tableColumn id="2" xr3:uid="{4EAEBF14-8129-4D7C-8AE3-52B442BBE25E}" uniqueName="2" name="short_name" queryTableFieldId="2"/>
    <tableColumn id="3" xr3:uid="{A6115DB0-9A67-4FFA-9C8B-C45AA6BF0626}" uniqueName="3" name="name" queryTableFieldId="3"/>
    <tableColumn id="4" xr3:uid="{FF92D2CA-A9DE-4871-A625-1B05BDCB5E37}" uniqueName="4" name="special_instructions" queryTableFieldId="4"/>
    <tableColumn id="5" xr3:uid="{3E2454E6-BA0D-4162-B214-DB96D5338CEA}" uniqueName="5" name="url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8DD33-B651-4066-B634-F1B8DABC05FC}" name="menu_items" displayName="menu_items" ref="A1:H15" tableType="queryTable" totalsRowShown="0">
  <autoFilter ref="A1:H15" xr:uid="{FABA8C49-3085-4C0B-A6F6-14312DD16CBC}"/>
  <tableColumns count="8">
    <tableColumn id="1" xr3:uid="{64F3F50F-D773-493A-BD1D-14DCBC59ED1E}" uniqueName="1" name="id" queryTableFieldId="1"/>
    <tableColumn id="2" xr3:uid="{3D20BCC5-9B26-41EA-96D7-FC3ADA2215F7}" uniqueName="2" name="short_name" queryTableFieldId="2"/>
    <tableColumn id="3" xr3:uid="{0242A260-DEF7-4217-BCC4-C95DD8210F07}" uniqueName="3" name="name" queryTableFieldId="3"/>
    <tableColumn id="4" xr3:uid="{5A52EB3D-6793-4354-9297-2E76663566EA}" uniqueName="4" name="description" queryTableFieldId="4"/>
    <tableColumn id="5" xr3:uid="{9DD62D56-8FC1-40A7-B265-912399B42D2E}" uniqueName="5" name="price_small" queryTableFieldId="5"/>
    <tableColumn id="6" xr3:uid="{DA903F57-01CA-4314-814C-F5674817CC5B}" uniqueName="6" name="price_large" queryTableFieldId="6"/>
    <tableColumn id="7" xr3:uid="{616CD210-D40E-40CF-B228-069452F86E1C}" uniqueName="7" name="small_portion_name" queryTableFieldId="7"/>
    <tableColumn id="8" xr3:uid="{42A2BF45-CDF2-45DF-A366-4EBC1195F46F}" uniqueName="8" name="large_portion_nam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6828-90C5-4DF4-A866-99166D4DF825}">
  <dimension ref="A1:E21"/>
  <sheetViews>
    <sheetView tabSelected="1" workbookViewId="0">
      <selection sqref="A1:E21"/>
    </sheetView>
  </sheetViews>
  <sheetFormatPr baseColWidth="10" defaultRowHeight="15" x14ac:dyDescent="0.25"/>
  <cols>
    <col min="1" max="1" width="5" bestFit="1" customWidth="1"/>
    <col min="2" max="2" width="13.85546875" bestFit="1" customWidth="1"/>
    <col min="3" max="3" width="26.5703125" bestFit="1" customWidth="1"/>
    <col min="4" max="4" width="81.140625" bestFit="1" customWidth="1"/>
    <col min="5" max="5" width="5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82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83</v>
      </c>
      <c r="B4" t="s">
        <v>13</v>
      </c>
      <c r="C4" t="s">
        <v>14</v>
      </c>
      <c r="D4" t="s">
        <v>11</v>
      </c>
      <c r="E4" t="s">
        <v>15</v>
      </c>
    </row>
    <row r="5" spans="1:5" x14ac:dyDescent="0.25">
      <c r="A5">
        <v>84</v>
      </c>
      <c r="B5" t="s">
        <v>16</v>
      </c>
      <c r="C5" t="s">
        <v>17</v>
      </c>
      <c r="D5" t="s">
        <v>11</v>
      </c>
      <c r="E5" t="s">
        <v>18</v>
      </c>
    </row>
    <row r="6" spans="1:5" x14ac:dyDescent="0.25">
      <c r="A6">
        <v>85</v>
      </c>
      <c r="B6" t="s">
        <v>19</v>
      </c>
      <c r="C6" t="s">
        <v>20</v>
      </c>
      <c r="D6" t="s">
        <v>11</v>
      </c>
      <c r="E6" t="s">
        <v>21</v>
      </c>
    </row>
    <row r="7" spans="1:5" x14ac:dyDescent="0.25">
      <c r="A7">
        <v>86</v>
      </c>
      <c r="B7" t="s">
        <v>22</v>
      </c>
      <c r="C7" t="s">
        <v>23</v>
      </c>
      <c r="D7" t="s">
        <v>11</v>
      </c>
      <c r="E7" t="s">
        <v>24</v>
      </c>
    </row>
    <row r="8" spans="1:5" x14ac:dyDescent="0.25">
      <c r="A8">
        <v>87</v>
      </c>
      <c r="B8" t="s">
        <v>25</v>
      </c>
      <c r="C8" t="s">
        <v>26</v>
      </c>
      <c r="D8" t="s">
        <v>11</v>
      </c>
      <c r="E8" t="s">
        <v>27</v>
      </c>
    </row>
    <row r="9" spans="1:5" x14ac:dyDescent="0.25">
      <c r="A9">
        <v>88</v>
      </c>
      <c r="B9" t="s">
        <v>28</v>
      </c>
      <c r="C9" t="s">
        <v>29</v>
      </c>
      <c r="D9" t="s">
        <v>11</v>
      </c>
      <c r="E9" t="s">
        <v>30</v>
      </c>
    </row>
    <row r="10" spans="1:5" x14ac:dyDescent="0.25">
      <c r="A10">
        <v>89</v>
      </c>
      <c r="B10" t="s">
        <v>31</v>
      </c>
      <c r="C10" t="s">
        <v>32</v>
      </c>
      <c r="D10" t="s">
        <v>11</v>
      </c>
      <c r="E10" t="s">
        <v>33</v>
      </c>
    </row>
    <row r="11" spans="1:5" x14ac:dyDescent="0.25">
      <c r="A11">
        <v>90</v>
      </c>
      <c r="B11" t="s">
        <v>34</v>
      </c>
      <c r="C11" t="s">
        <v>35</v>
      </c>
      <c r="D11" t="s">
        <v>11</v>
      </c>
      <c r="E11" t="s">
        <v>36</v>
      </c>
    </row>
    <row r="12" spans="1:5" x14ac:dyDescent="0.25">
      <c r="A12">
        <v>91</v>
      </c>
      <c r="B12" t="s">
        <v>37</v>
      </c>
      <c r="C12" t="s">
        <v>38</v>
      </c>
      <c r="D12" t="s">
        <v>11</v>
      </c>
      <c r="E12" t="s">
        <v>39</v>
      </c>
    </row>
    <row r="13" spans="1:5" x14ac:dyDescent="0.25">
      <c r="A13">
        <v>92</v>
      </c>
      <c r="B13" t="s">
        <v>40</v>
      </c>
      <c r="C13" t="s">
        <v>41</v>
      </c>
      <c r="D13" t="s">
        <v>11</v>
      </c>
      <c r="E13" t="s">
        <v>42</v>
      </c>
    </row>
    <row r="14" spans="1:5" x14ac:dyDescent="0.25">
      <c r="A14">
        <v>93</v>
      </c>
      <c r="B14" t="s">
        <v>43</v>
      </c>
      <c r="C14" t="s">
        <v>44</v>
      </c>
      <c r="D14" t="s">
        <v>11</v>
      </c>
      <c r="E14" t="s">
        <v>45</v>
      </c>
    </row>
    <row r="15" spans="1:5" x14ac:dyDescent="0.25">
      <c r="A15">
        <v>94</v>
      </c>
      <c r="B15" t="s">
        <v>46</v>
      </c>
      <c r="C15" t="s">
        <v>47</v>
      </c>
      <c r="D15" t="s">
        <v>11</v>
      </c>
      <c r="E15" t="s">
        <v>48</v>
      </c>
    </row>
    <row r="16" spans="1:5" x14ac:dyDescent="0.25">
      <c r="A16">
        <v>95</v>
      </c>
      <c r="B16" t="s">
        <v>49</v>
      </c>
      <c r="C16" t="s">
        <v>50</v>
      </c>
      <c r="D16" t="s">
        <v>11</v>
      </c>
      <c r="E16" t="s">
        <v>51</v>
      </c>
    </row>
    <row r="17" spans="1:5" x14ac:dyDescent="0.25">
      <c r="A17">
        <v>96</v>
      </c>
      <c r="B17" t="s">
        <v>52</v>
      </c>
      <c r="C17" t="s">
        <v>53</v>
      </c>
      <c r="D17" t="s">
        <v>11</v>
      </c>
      <c r="E17" t="s">
        <v>54</v>
      </c>
    </row>
    <row r="18" spans="1:5" x14ac:dyDescent="0.25">
      <c r="A18">
        <v>97</v>
      </c>
      <c r="B18" t="s">
        <v>55</v>
      </c>
      <c r="C18" t="s">
        <v>56</v>
      </c>
      <c r="D18" t="s">
        <v>11</v>
      </c>
      <c r="E18" t="s">
        <v>57</v>
      </c>
    </row>
    <row r="19" spans="1:5" x14ac:dyDescent="0.25">
      <c r="A19">
        <v>98</v>
      </c>
      <c r="B19" t="s">
        <v>58</v>
      </c>
      <c r="C19" t="s">
        <v>59</v>
      </c>
      <c r="D19" t="s">
        <v>11</v>
      </c>
      <c r="E19" t="s">
        <v>60</v>
      </c>
    </row>
    <row r="20" spans="1:5" x14ac:dyDescent="0.25">
      <c r="A20">
        <v>99</v>
      </c>
      <c r="B20" t="s">
        <v>61</v>
      </c>
      <c r="C20" t="s">
        <v>62</v>
      </c>
      <c r="D20" t="s">
        <v>63</v>
      </c>
      <c r="E20" t="s">
        <v>64</v>
      </c>
    </row>
    <row r="21" spans="1:5" x14ac:dyDescent="0.25">
      <c r="A21">
        <v>100</v>
      </c>
      <c r="B21" t="s">
        <v>65</v>
      </c>
      <c r="C21" t="s">
        <v>66</v>
      </c>
      <c r="D21" t="s">
        <v>67</v>
      </c>
      <c r="E21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034C-1335-4A27-8195-FF6D150C6DDF}">
  <dimension ref="A1:H15"/>
  <sheetViews>
    <sheetView workbookViewId="0">
      <selection sqref="A1:H15"/>
    </sheetView>
  </sheetViews>
  <sheetFormatPr baseColWidth="10" defaultRowHeight="15" x14ac:dyDescent="0.25"/>
  <cols>
    <col min="1" max="1" width="5" bestFit="1" customWidth="1"/>
    <col min="2" max="2" width="13.85546875" bestFit="1" customWidth="1"/>
    <col min="3" max="3" width="49.28515625" bestFit="1" customWidth="1"/>
    <col min="4" max="4" width="81.140625" bestFit="1" customWidth="1"/>
    <col min="5" max="5" width="13.42578125" bestFit="1" customWidth="1"/>
    <col min="6" max="6" width="13.140625" bestFit="1" customWidth="1"/>
    <col min="7" max="7" width="21.7109375" bestFit="1" customWidth="1"/>
    <col min="8" max="8" width="2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</row>
    <row r="2" spans="1:8" x14ac:dyDescent="0.25">
      <c r="A2">
        <v>953</v>
      </c>
      <c r="B2" t="s">
        <v>74</v>
      </c>
      <c r="C2" t="s">
        <v>75</v>
      </c>
      <c r="D2" t="s">
        <v>76</v>
      </c>
      <c r="E2">
        <v>9.4499999999999993</v>
      </c>
      <c r="F2">
        <v>11.45</v>
      </c>
      <c r="G2" t="s">
        <v>77</v>
      </c>
      <c r="H2" t="s">
        <v>78</v>
      </c>
    </row>
    <row r="3" spans="1:8" x14ac:dyDescent="0.25">
      <c r="A3">
        <v>954</v>
      </c>
      <c r="B3" t="s">
        <v>79</v>
      </c>
      <c r="C3" t="s">
        <v>80</v>
      </c>
      <c r="D3" t="s">
        <v>81</v>
      </c>
      <c r="E3">
        <v>9.4499999999999993</v>
      </c>
      <c r="F3">
        <v>11.45</v>
      </c>
      <c r="G3" t="s">
        <v>77</v>
      </c>
      <c r="H3" t="s">
        <v>78</v>
      </c>
    </row>
    <row r="4" spans="1:8" x14ac:dyDescent="0.25">
      <c r="A4">
        <v>955</v>
      </c>
      <c r="B4" t="s">
        <v>82</v>
      </c>
      <c r="C4" t="s">
        <v>83</v>
      </c>
      <c r="D4" t="s">
        <v>84</v>
      </c>
      <c r="E4">
        <v>9.4499999999999993</v>
      </c>
      <c r="F4">
        <v>11.45</v>
      </c>
      <c r="G4" t="s">
        <v>77</v>
      </c>
      <c r="H4" t="s">
        <v>78</v>
      </c>
    </row>
    <row r="5" spans="1:8" x14ac:dyDescent="0.25">
      <c r="A5">
        <v>956</v>
      </c>
      <c r="B5" t="s">
        <v>85</v>
      </c>
      <c r="C5" t="s">
        <v>86</v>
      </c>
      <c r="D5" t="s">
        <v>87</v>
      </c>
      <c r="E5">
        <v>9.4499999999999993</v>
      </c>
      <c r="F5">
        <v>11.45</v>
      </c>
      <c r="G5" t="s">
        <v>77</v>
      </c>
      <c r="H5" t="s">
        <v>78</v>
      </c>
    </row>
    <row r="6" spans="1:8" x14ac:dyDescent="0.25">
      <c r="A6">
        <v>957</v>
      </c>
      <c r="B6" t="s">
        <v>88</v>
      </c>
      <c r="C6" t="s">
        <v>89</v>
      </c>
      <c r="D6" t="s">
        <v>90</v>
      </c>
      <c r="E6">
        <v>9.4499999999999993</v>
      </c>
      <c r="F6">
        <v>11.45</v>
      </c>
      <c r="G6" t="s">
        <v>77</v>
      </c>
      <c r="H6" t="s">
        <v>78</v>
      </c>
    </row>
    <row r="7" spans="1:8" x14ac:dyDescent="0.25">
      <c r="A7">
        <v>958</v>
      </c>
      <c r="B7" t="s">
        <v>91</v>
      </c>
      <c r="C7" t="s">
        <v>92</v>
      </c>
      <c r="D7" t="s">
        <v>93</v>
      </c>
      <c r="E7">
        <v>9.4499999999999993</v>
      </c>
      <c r="F7">
        <v>11.45</v>
      </c>
      <c r="G7" t="s">
        <v>77</v>
      </c>
      <c r="H7" t="s">
        <v>78</v>
      </c>
    </row>
    <row r="8" spans="1:8" x14ac:dyDescent="0.25">
      <c r="A8">
        <v>959</v>
      </c>
      <c r="B8" t="s">
        <v>94</v>
      </c>
      <c r="C8" t="s">
        <v>95</v>
      </c>
      <c r="D8" t="s">
        <v>96</v>
      </c>
      <c r="E8">
        <v>9.4499999999999993</v>
      </c>
      <c r="F8">
        <v>11.45</v>
      </c>
      <c r="G8" t="s">
        <v>77</v>
      </c>
      <c r="H8" t="s">
        <v>78</v>
      </c>
    </row>
    <row r="9" spans="1:8" x14ac:dyDescent="0.25">
      <c r="A9">
        <v>960</v>
      </c>
      <c r="B9" t="s">
        <v>97</v>
      </c>
      <c r="C9" t="s">
        <v>98</v>
      </c>
      <c r="D9" t="s">
        <v>99</v>
      </c>
      <c r="E9">
        <v>9.4499999999999993</v>
      </c>
      <c r="F9">
        <v>11.45</v>
      </c>
      <c r="G9" t="s">
        <v>77</v>
      </c>
      <c r="H9" t="s">
        <v>78</v>
      </c>
    </row>
    <row r="10" spans="1:8" x14ac:dyDescent="0.25">
      <c r="A10">
        <v>961</v>
      </c>
      <c r="B10" t="s">
        <v>100</v>
      </c>
      <c r="C10" t="s">
        <v>101</v>
      </c>
      <c r="D10" t="s">
        <v>102</v>
      </c>
      <c r="E10">
        <v>9.4499999999999993</v>
      </c>
      <c r="F10">
        <v>11.45</v>
      </c>
      <c r="G10" t="s">
        <v>77</v>
      </c>
      <c r="H10" t="s">
        <v>78</v>
      </c>
    </row>
    <row r="11" spans="1:8" x14ac:dyDescent="0.25">
      <c r="A11">
        <v>962</v>
      </c>
      <c r="B11" t="s">
        <v>103</v>
      </c>
      <c r="C11" t="s">
        <v>104</v>
      </c>
      <c r="D11" t="s">
        <v>105</v>
      </c>
      <c r="E11">
        <v>9.4499999999999993</v>
      </c>
      <c r="F11">
        <v>11.45</v>
      </c>
      <c r="G11" t="s">
        <v>77</v>
      </c>
      <c r="H11" t="s">
        <v>78</v>
      </c>
    </row>
    <row r="12" spans="1:8" x14ac:dyDescent="0.25">
      <c r="A12">
        <v>963</v>
      </c>
      <c r="B12" t="s">
        <v>106</v>
      </c>
      <c r="C12" t="s">
        <v>107</v>
      </c>
      <c r="D12" t="s">
        <v>108</v>
      </c>
      <c r="E12">
        <v>9.4499999999999993</v>
      </c>
      <c r="F12">
        <v>11.45</v>
      </c>
      <c r="G12" t="s">
        <v>77</v>
      </c>
      <c r="H12" t="s">
        <v>78</v>
      </c>
    </row>
    <row r="13" spans="1:8" x14ac:dyDescent="0.25">
      <c r="A13">
        <v>964</v>
      </c>
      <c r="B13" t="s">
        <v>109</v>
      </c>
      <c r="C13" t="s">
        <v>110</v>
      </c>
      <c r="D13" t="s">
        <v>111</v>
      </c>
      <c r="E13">
        <v>9.4499999999999993</v>
      </c>
      <c r="F13">
        <v>11.45</v>
      </c>
      <c r="G13" t="s">
        <v>77</v>
      </c>
      <c r="H13" t="s">
        <v>78</v>
      </c>
    </row>
    <row r="14" spans="1:8" x14ac:dyDescent="0.25">
      <c r="A14">
        <v>965</v>
      </c>
      <c r="B14" t="s">
        <v>112</v>
      </c>
      <c r="C14" t="s">
        <v>113</v>
      </c>
      <c r="D14" t="s">
        <v>114</v>
      </c>
      <c r="E14">
        <v>9.4499999999999993</v>
      </c>
      <c r="F14">
        <v>11.45</v>
      </c>
      <c r="G14" t="s">
        <v>77</v>
      </c>
      <c r="H14" t="s">
        <v>78</v>
      </c>
    </row>
    <row r="15" spans="1:8" x14ac:dyDescent="0.25">
      <c r="A15">
        <v>966</v>
      </c>
      <c r="B15" t="s">
        <v>115</v>
      </c>
      <c r="C15" t="s">
        <v>116</v>
      </c>
      <c r="D15" t="s">
        <v>117</v>
      </c>
      <c r="E15">
        <v>9.4499999999999993</v>
      </c>
      <c r="F15">
        <v>11.45</v>
      </c>
      <c r="G15" t="s">
        <v>77</v>
      </c>
      <c r="H15" t="s">
        <v>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3994-B07D-4937-A423-918D7DB632E0}">
  <dimension ref="B1:AC28"/>
  <sheetViews>
    <sheetView workbookViewId="0">
      <selection activeCell="F28" sqref="F28"/>
    </sheetView>
  </sheetViews>
  <sheetFormatPr baseColWidth="10" defaultRowHeight="15" x14ac:dyDescent="0.25"/>
  <cols>
    <col min="17" max="17" width="11.85546875" bestFit="1" customWidth="1"/>
    <col min="19" max="19" width="11.85546875" bestFit="1" customWidth="1"/>
  </cols>
  <sheetData>
    <row r="1" spans="2:29" x14ac:dyDescent="0.25">
      <c r="B1">
        <v>1.5</v>
      </c>
      <c r="C1" t="s">
        <v>118</v>
      </c>
      <c r="D1">
        <v>18.75</v>
      </c>
      <c r="E1" t="s">
        <v>119</v>
      </c>
    </row>
    <row r="2" spans="2:29" x14ac:dyDescent="0.25">
      <c r="B2">
        <v>1</v>
      </c>
      <c r="D2" s="1">
        <f>+D1*B2/B1</f>
        <v>12.5</v>
      </c>
      <c r="E2" t="s">
        <v>119</v>
      </c>
    </row>
    <row r="3" spans="2:29" x14ac:dyDescent="0.25">
      <c r="B3">
        <f>+B2*D3/D2</f>
        <v>2.16</v>
      </c>
      <c r="D3">
        <v>27</v>
      </c>
      <c r="E3" t="s">
        <v>119</v>
      </c>
    </row>
    <row r="4" spans="2:29" x14ac:dyDescent="0.25">
      <c r="B4">
        <f>+B3/B1</f>
        <v>1.4400000000000002</v>
      </c>
    </row>
    <row r="5" spans="2:29" x14ac:dyDescent="0.25">
      <c r="B5">
        <v>0.6</v>
      </c>
    </row>
    <row r="6" spans="2:29" x14ac:dyDescent="0.25">
      <c r="B6">
        <f>+B5*B4</f>
        <v>0.8640000000000001</v>
      </c>
      <c r="P6" t="s">
        <v>137</v>
      </c>
      <c r="Q6">
        <v>4</v>
      </c>
    </row>
    <row r="7" spans="2:29" x14ac:dyDescent="0.25">
      <c r="P7" t="s">
        <v>136</v>
      </c>
      <c r="Q7">
        <f>1/Q6</f>
        <v>0.25</v>
      </c>
    </row>
    <row r="8" spans="2:29" x14ac:dyDescent="0.25">
      <c r="H8" t="s">
        <v>122</v>
      </c>
      <c r="I8" t="s">
        <v>123</v>
      </c>
      <c r="J8" t="s">
        <v>25</v>
      </c>
      <c r="L8" t="s">
        <v>126</v>
      </c>
      <c r="M8" t="s">
        <v>127</v>
      </c>
      <c r="N8" t="s">
        <v>13</v>
      </c>
    </row>
    <row r="9" spans="2:29" x14ac:dyDescent="0.25">
      <c r="F9" t="s">
        <v>121</v>
      </c>
      <c r="G9" s="4"/>
      <c r="H9">
        <v>337.6</v>
      </c>
      <c r="I9">
        <v>81</v>
      </c>
      <c r="J9">
        <v>24.7</v>
      </c>
      <c r="L9">
        <v>63</v>
      </c>
      <c r="M9">
        <v>12</v>
      </c>
      <c r="N9">
        <v>31</v>
      </c>
      <c r="P9">
        <v>6</v>
      </c>
      <c r="Q9">
        <f>+J14</f>
        <v>93</v>
      </c>
      <c r="S9" t="s">
        <v>126</v>
      </c>
      <c r="T9" t="s">
        <v>127</v>
      </c>
      <c r="U9" t="s">
        <v>13</v>
      </c>
      <c r="V9" t="s">
        <v>142</v>
      </c>
      <c r="W9" t="s">
        <v>143</v>
      </c>
      <c r="X9" t="s">
        <v>61</v>
      </c>
      <c r="Y9" t="s">
        <v>122</v>
      </c>
      <c r="Z9" t="s">
        <v>123</v>
      </c>
      <c r="AA9" t="s">
        <v>25</v>
      </c>
    </row>
    <row r="10" spans="2:29" x14ac:dyDescent="0.25">
      <c r="F10" t="s">
        <v>120</v>
      </c>
      <c r="G10" s="2"/>
      <c r="H10">
        <v>338</v>
      </c>
      <c r="I10">
        <v>81.400000000000006</v>
      </c>
      <c r="J10">
        <v>38</v>
      </c>
      <c r="K10">
        <f>+J10-J9</f>
        <v>13.3</v>
      </c>
      <c r="L10">
        <v>97</v>
      </c>
      <c r="M10">
        <v>18</v>
      </c>
      <c r="N10">
        <v>47</v>
      </c>
      <c r="P10">
        <v>5</v>
      </c>
      <c r="Q10">
        <f>+MOD(Q9+$Q$7,1)</f>
        <v>0.25</v>
      </c>
      <c r="R10" t="s">
        <v>138</v>
      </c>
      <c r="S10">
        <f>+HEX2DEC(MID($R10, 2, 2))</f>
        <v>96</v>
      </c>
      <c r="T10">
        <f>+HEX2DEC(MID($R10, 4, 2))</f>
        <v>33</v>
      </c>
      <c r="U10">
        <f>+HEX2DEC(MID($R10, 6, 2))</f>
        <v>5</v>
      </c>
      <c r="V10" s="11">
        <f>+MAX(S10/255, T10/255, U10/255)</f>
        <v>0.37647058823529411</v>
      </c>
      <c r="W10" s="11">
        <f>+MIN(S10/255,T10/255,U10/255)</f>
        <v>1.9607843137254902E-2</v>
      </c>
      <c r="X10" s="11">
        <f>+V10-W10</f>
        <v>0.35686274509803922</v>
      </c>
      <c r="Y10">
        <f>+((T10/255-U10/255)/X10+0)/6</f>
        <v>5.1282051282051287E-2</v>
      </c>
      <c r="Z10" s="11">
        <f>+X10/V10</f>
        <v>0.94791666666666674</v>
      </c>
      <c r="AA10" s="11">
        <f>+V10</f>
        <v>0.37647058823529411</v>
      </c>
      <c r="AC10">
        <v>18.5</v>
      </c>
    </row>
    <row r="11" spans="2:29" x14ac:dyDescent="0.25">
      <c r="F11" t="s">
        <v>125</v>
      </c>
      <c r="G11" s="3"/>
      <c r="H11">
        <v>337.7</v>
      </c>
      <c r="I11">
        <v>81.2</v>
      </c>
      <c r="J11">
        <v>58.4</v>
      </c>
      <c r="K11">
        <f>+J11-J10</f>
        <v>20.399999999999999</v>
      </c>
      <c r="L11">
        <v>149</v>
      </c>
      <c r="M11">
        <v>28</v>
      </c>
      <c r="N11">
        <v>73</v>
      </c>
      <c r="P11">
        <v>4</v>
      </c>
      <c r="Q11">
        <f>+MOD(Q10+$Q$7,1)</f>
        <v>0.5</v>
      </c>
      <c r="R11" t="s">
        <v>139</v>
      </c>
      <c r="S11">
        <f>+HEX2DEC(MID($R11, 2, 2))</f>
        <v>192</v>
      </c>
      <c r="T11">
        <f>+HEX2DEC(MID($R11, 4, 2))</f>
        <v>66</v>
      </c>
      <c r="U11">
        <f>+HEX2DEC(MID($R11, 6, 2))</f>
        <v>11</v>
      </c>
      <c r="V11" s="11">
        <f t="shared" ref="V11:V13" si="0">+MAX(S11/255, T11/255, U11/255)</f>
        <v>0.75294117647058822</v>
      </c>
      <c r="W11" s="11">
        <f t="shared" ref="W11:W13" si="1">+MIN(S11/255,T11/255,U11/255)</f>
        <v>4.3137254901960784E-2</v>
      </c>
      <c r="X11" s="11">
        <f t="shared" ref="X11:X13" si="2">+V11-W11</f>
        <v>0.70980392156862748</v>
      </c>
      <c r="Y11">
        <f t="shared" ref="Y11:Y13" si="3">+((T11/255-U11/255)/X11+0)/6</f>
        <v>5.0644567219152857E-2</v>
      </c>
      <c r="Z11" s="11">
        <f t="shared" ref="Z11:Z13" si="4">+X11/V11</f>
        <v>0.94270833333333337</v>
      </c>
      <c r="AA11" s="11">
        <f t="shared" ref="AA11:AA13" si="5">+V11</f>
        <v>0.75294117647058822</v>
      </c>
      <c r="AC11">
        <v>18.2</v>
      </c>
    </row>
    <row r="12" spans="2:29" x14ac:dyDescent="0.25">
      <c r="P12">
        <v>3</v>
      </c>
      <c r="Q12">
        <f>+MOD(Q11+$Q$7,1)</f>
        <v>0.75</v>
      </c>
      <c r="R12" t="s">
        <v>140</v>
      </c>
      <c r="S12">
        <f t="shared" ref="S12:S13" si="6">+HEX2DEC(MID($R12, 2, 2))</f>
        <v>243</v>
      </c>
      <c r="T12">
        <f t="shared" ref="T12:T13" si="7">+HEX2DEC(MID($R12, 4, 2))</f>
        <v>117</v>
      </c>
      <c r="U12">
        <f t="shared" ref="U12:U13" si="8">+HEX2DEC(MID($R12, 6, 2))</f>
        <v>62</v>
      </c>
      <c r="V12" s="11">
        <f t="shared" si="0"/>
        <v>0.95294117647058818</v>
      </c>
      <c r="W12" s="11">
        <f t="shared" si="1"/>
        <v>0.24313725490196078</v>
      </c>
      <c r="X12" s="11">
        <f t="shared" si="2"/>
        <v>0.70980392156862737</v>
      </c>
      <c r="Y12">
        <f t="shared" si="3"/>
        <v>5.0644567219152857E-2</v>
      </c>
      <c r="Z12" s="11">
        <f t="shared" si="4"/>
        <v>0.74485596707818924</v>
      </c>
      <c r="AA12" s="11">
        <f t="shared" si="5"/>
        <v>0.95294117647058818</v>
      </c>
      <c r="AC12">
        <v>18.2</v>
      </c>
    </row>
    <row r="13" spans="2:29" x14ac:dyDescent="0.25">
      <c r="F13" t="s">
        <v>124</v>
      </c>
      <c r="H13">
        <f>+H14</f>
        <v>18</v>
      </c>
      <c r="I13">
        <f>+I14</f>
        <v>94</v>
      </c>
      <c r="J13">
        <f>+J14-K10</f>
        <v>79.7</v>
      </c>
      <c r="L13">
        <v>201</v>
      </c>
      <c r="M13">
        <v>69</v>
      </c>
      <c r="N13">
        <v>12</v>
      </c>
      <c r="P13">
        <v>2</v>
      </c>
      <c r="Q13">
        <f>+MOD(Q12+$Q$7,1)</f>
        <v>0</v>
      </c>
      <c r="R13" t="s">
        <v>141</v>
      </c>
      <c r="S13">
        <f t="shared" si="6"/>
        <v>249</v>
      </c>
      <c r="T13">
        <f t="shared" si="7"/>
        <v>186</v>
      </c>
      <c r="U13">
        <f t="shared" si="8"/>
        <v>158</v>
      </c>
      <c r="V13" s="11">
        <f t="shared" si="0"/>
        <v>0.97647058823529409</v>
      </c>
      <c r="W13" s="11">
        <f t="shared" si="1"/>
        <v>0.61960784313725492</v>
      </c>
      <c r="X13" s="11">
        <f t="shared" si="2"/>
        <v>0.35686274509803917</v>
      </c>
      <c r="Y13">
        <f t="shared" si="3"/>
        <v>5.1282051282051266E-2</v>
      </c>
      <c r="Z13" s="11">
        <f t="shared" si="4"/>
        <v>0.36546184738955817</v>
      </c>
      <c r="AA13" s="11">
        <f t="shared" si="5"/>
        <v>0.97647058823529409</v>
      </c>
      <c r="AC13">
        <v>18.5</v>
      </c>
    </row>
    <row r="14" spans="2:29" x14ac:dyDescent="0.25">
      <c r="F14" t="s">
        <v>129</v>
      </c>
      <c r="G14" s="5"/>
      <c r="H14">
        <v>18</v>
      </c>
      <c r="I14">
        <v>94</v>
      </c>
      <c r="J14">
        <v>93</v>
      </c>
      <c r="P14">
        <v>1</v>
      </c>
      <c r="Q14">
        <f>+MOD(Q13+$Q$7,1)</f>
        <v>0.25</v>
      </c>
    </row>
    <row r="15" spans="2:29" x14ac:dyDescent="0.25">
      <c r="F15" t="s">
        <v>128</v>
      </c>
      <c r="H15">
        <f>+H14</f>
        <v>18</v>
      </c>
      <c r="I15">
        <f>+I14</f>
        <v>94</v>
      </c>
      <c r="J15">
        <f>+J14+K11</f>
        <v>113.4</v>
      </c>
    </row>
    <row r="17" spans="6:14" x14ac:dyDescent="0.25">
      <c r="F17" t="s">
        <v>131</v>
      </c>
      <c r="G17" s="7"/>
      <c r="H17">
        <v>97.7</v>
      </c>
      <c r="I17">
        <v>50</v>
      </c>
      <c r="J17">
        <v>48.6</v>
      </c>
      <c r="L17">
        <v>85</v>
      </c>
      <c r="M17">
        <v>124</v>
      </c>
      <c r="N17">
        <v>62</v>
      </c>
    </row>
    <row r="19" spans="6:14" x14ac:dyDescent="0.25">
      <c r="F19" t="s">
        <v>130</v>
      </c>
      <c r="G19" s="6"/>
      <c r="H19">
        <v>158.19999999999999</v>
      </c>
      <c r="I19">
        <v>100</v>
      </c>
      <c r="J19">
        <v>65.900000000000006</v>
      </c>
      <c r="L19">
        <v>0</v>
      </c>
      <c r="M19">
        <v>168</v>
      </c>
      <c r="N19">
        <v>107</v>
      </c>
    </row>
    <row r="21" spans="6:14" x14ac:dyDescent="0.25">
      <c r="F21" t="s">
        <v>132</v>
      </c>
      <c r="G21" s="8"/>
      <c r="H21">
        <v>41.8</v>
      </c>
      <c r="I21">
        <v>89.8</v>
      </c>
      <c r="J21">
        <v>96.5</v>
      </c>
      <c r="L21">
        <v>246</v>
      </c>
      <c r="M21">
        <v>179</v>
      </c>
      <c r="N21">
        <v>25</v>
      </c>
    </row>
    <row r="23" spans="6:14" x14ac:dyDescent="0.25">
      <c r="F23" t="s">
        <v>133</v>
      </c>
      <c r="G23" s="9"/>
      <c r="H23">
        <v>53.1</v>
      </c>
      <c r="I23">
        <v>99.6</v>
      </c>
      <c r="J23">
        <v>99.6</v>
      </c>
      <c r="L23">
        <v>254</v>
      </c>
      <c r="M23">
        <v>225</v>
      </c>
      <c r="N23">
        <v>1</v>
      </c>
    </row>
    <row r="26" spans="6:14" x14ac:dyDescent="0.25">
      <c r="F26" s="10" t="s">
        <v>134</v>
      </c>
    </row>
    <row r="27" spans="6:14" x14ac:dyDescent="0.25">
      <c r="F27" s="10" t="s">
        <v>135</v>
      </c>
    </row>
    <row r="28" spans="6:14" x14ac:dyDescent="0.25">
      <c r="F28" s="10" t="s">
        <v>144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K b l L U z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K b l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5 S 1 N p q g G J 4 w E A A P c E A A A T A B w A R m 9 y b X V s Y X M v U 2 V j d G l v b j E u b S C i G A A o o B Q A A A A A A A A A A A A A A A A A A A A A A A A A A A D V U s F u 0 0 A Q v U f K P 6 z M J Z F i p 5 E o h 6 I K 0 S Q F q h Y Q L u W A U T S 1 B 2 f o e t e a W V e t E F / F J / B j j G O C g 4 S g C H H A h 9 2 d 2 d l 5 8 / y e Y B 7 I O 5 N 2 + + z h c D A c y B o Y C 5 N D w N I z o Z h D Y z E M B 0 a / F 0 w l O s 2 c i H f J w u d N h S 6 M j s l i M v c u a C C j a H 6 Q v R Z k y R Z o b b a t k u w M + A o D u d I s q K Q A N n v 8 L H t 6 f n Y a z 9 M 0 P k m z 9 4 2 1 E i C / i n P f s O D 9 u A I J y N l 8 T Q 7 M E U l g b 1 5 C i R m I U O n a v v u x e N u 0 B G J 9 y 2 2 5 O K p r V M S e R f J B J 4 7 G 4 0 l H 5 F 6 k 4 1 4 j B y r A K K M A l x Y i J X a u B 0 y O 2 V e n i j b q C E 9 M W l s K 2 j r Z H I 5 u n / u g I 5 W j 8 c Q 4 H X q 7 L m 8 C w w X Y R g G X z J 5 7 v B Q N 3 t T g C v r y 2 c x 1 4 s r N e s D l 5 u o V 5 p 6 L 7 n L 0 8 x E n J t o + n p i P E R V t R t a e w 8 p B h W 2 0 3 a X G n M C u y O l v a z Y S S 5 t v 2 E a f / u r x e D g g 9 0 t i u 1 Z S k Z o V B a z u Y q U 3 e L n j p H U I t R x M p w V c U y E x o y r c M L i Q r J H 9 V Q N 1 n e S + m v Y Q G 5 0 f f d P 9 9 v D i S a Q S P d j f 2 5 t t p e h r Z 4 r e j f G 2 T 7 7 7 Q 4 f s t P s / b V K g 5 E x 1 q 3 A b 1 k w 5 r q Q C a / v Q A p e d L d r 8 q t Y + W v 6 9 1 e b 6 x + x v D f a P Y O 9 g z a 9 Q S w E C L Q A U A A I A C A A p u U t T P 9 j T t a c A A A D 5 A A A A E g A A A A A A A A A A A A A A A A A A A A A A Q 2 9 u Z m l n L 1 B h Y 2 t h Z 2 U u e G 1 s U E s B A i 0 A F A A C A A g A K b l L U w / K 6 a u k A A A A 6 Q A A A B M A A A A A A A A A A A A A A A A A 8 w A A A F t D b 2 5 0 Z W 5 0 X 1 R 5 c G V z X S 5 4 b W x Q S w E C L Q A U A A I A C A A p u U t T a a o B i e M B A A D 3 B A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F w A A A A A A A H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A z O j M 0 O j I w L j k 1 O T M 5 N T d a I i A v P j x F b n R y e S B U e X B l P S J G a W x s Q 2 9 s d W 1 u V H l w Z X M i I F Z h b H V l P S J z Q U F B Q U F B Q T 0 i I C 8 + P E V u d H J 5 I F R 5 c G U 9 I k Z p b G x D b 2 x 1 b W 5 O Y W 1 l c y I g V m F s d W U 9 I n N b J n F 1 b 3 Q 7 a W Q m c X V v d D s s J n F 1 b 3 Q 7 c 2 h v c n R f b m F t Z S Z x d W 9 0 O y w m c X V v d D t u Y W 1 l J n F 1 b 3 Q 7 L C Z x d W 9 0 O 3 N w Z W N p Y W x f a W 5 z d H J 1 Y 3 R p b 2 5 z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Z X M v U 2 U g Z X h w Y W 5 k a c O z I E N v b H V t b j E u e 2 l k L D B 9 J n F 1 b 3 Q 7 L C Z x d W 9 0 O 1 N l Y 3 R p b 2 4 x L 2 N h d G V n b 3 J p Z X M v U 2 U g Z X h w Y W 5 k a c O z I E N v b H V t b j E u e 3 N o b 3 J 0 X 2 5 h b W U s M X 0 m c X V v d D s s J n F 1 b 3 Q 7 U 2 V j d G l v b j E v Y 2 F 0 Z W d v c m l l c y 9 T Z S B l e H B h b m R p w 7 M g Q 2 9 s d W 1 u M S 5 7 b m F t Z S w y f S Z x d W 9 0 O y w m c X V v d D t T Z W N 0 a W 9 u M S 9 j Y X R l Z 2 9 y a W V z L 1 N l I G V 4 c G F u Z G n D s y B D b 2 x 1 b W 4 x L n t z c G V j a W F s X 2 l u c 3 R y d W N 0 a W 9 u c y w z f S Z x d W 9 0 O y w m c X V v d D t T Z W N 0 a W 9 u M S 9 j Y X R l Z 2 9 y a W V z L 1 N l I G V 4 c G F u Z G n D s y B D b 2 x 1 b W 4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0 Z W d v c m l l c y 9 T Z S B l e H B h b m R p w 7 M g Q 2 9 s d W 1 u M S 5 7 a W Q s M H 0 m c X V v d D s s J n F 1 b 3 Q 7 U 2 V j d G l v b j E v Y 2 F 0 Z W d v c m l l c y 9 T Z S B l e H B h b m R p w 7 M g Q 2 9 s d W 1 u M S 5 7 c 2 h v c n R f b m F t Z S w x f S Z x d W 9 0 O y w m c X V v d D t T Z W N 0 a W 9 u M S 9 j Y X R l Z 2 9 y a W V z L 1 N l I G V 4 c G F u Z G n D s y B D b 2 x 1 b W 4 x L n t u Y W 1 l L D J 9 J n F 1 b 3 Q 7 L C Z x d W 9 0 O 1 N l Y 3 R p b 2 4 x L 2 N h d G V n b 3 J p Z X M v U 2 U g Z X h w Y W 5 k a c O z I E N v b H V t b j E u e 3 N w Z W N p Y W x f a W 5 z d H J 1 Y 3 R p b 2 5 z L D N 9 J n F 1 b 3 Q 7 L C Z x d W 9 0 O 1 N l Y 3 R p b 2 4 x L 2 N h d G V n b 3 J p Z X M v U 2 U g Z X h w Y W 5 k a c O z I E N v b H V t b j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T Z S U y M G V 4 c G F u Z G k l Q z M l Q j M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W V u d V 9 p d G V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w N D o w O T o x O C 4 y M D U z M z I 1 W i I g L z 4 8 R W 5 0 c n k g V H l w Z T 0 i R m l s b E N v b H V t b l R 5 c G V z I i B W Y W x 1 Z T 0 i c 0 F B Q U F B Q U F B Q U F B P S I g L z 4 8 R W 5 0 c n k g V H l w Z T 0 i R m l s b E N v b H V t b k 5 h b W V z I i B W Y W x 1 Z T 0 i c 1 s m c X V v d D t p Z C Z x d W 9 0 O y w m c X V v d D t z a G 9 y d F 9 u Y W 1 l J n F 1 b 3 Q 7 L C Z x d W 9 0 O 2 5 h b W U m c X V v d D s s J n F 1 b 3 Q 7 Z G V z Y 3 J p c H R p b 2 4 m c X V v d D s s J n F 1 b 3 Q 7 c H J p Y 2 V f c 2 1 h b G w m c X V v d D s s J n F 1 b 3 Q 7 c H J p Y 2 V f b G F y Z 2 U m c X V v d D s s J n F 1 b 3 Q 7 c 2 1 h b G x f c G 9 y d G l v b l 9 u Y W 1 l J n F 1 b 3 Q 7 L C Z x d W 9 0 O 2 x h c m d l X 3 B v c n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V f a X R l b X M v U 2 U g Z X h w Y W 5 k a c O z I E N v b H V t b j E u e 2 l k L D B 9 J n F 1 b 3 Q 7 L C Z x d W 9 0 O 1 N l Y 3 R p b 2 4 x L 2 1 l b n V f a X R l b X M v U 2 U g Z X h w Y W 5 k a c O z I E N v b H V t b j E u e 3 N o b 3 J 0 X 2 5 h b W U s M X 0 m c X V v d D s s J n F 1 b 3 Q 7 U 2 V j d G l v b j E v b W V u d V 9 p d G V t c y 9 T Z S B l e H B h b m R p w 7 M g Q 2 9 s d W 1 u M S 5 7 b m F t Z S w y f S Z x d W 9 0 O y w m c X V v d D t T Z W N 0 a W 9 u M S 9 t Z W 5 1 X 2 l 0 Z W 1 z L 1 N l I G V 4 c G F u Z G n D s y B D b 2 x 1 b W 4 x L n t k Z X N j c m l w d G l v b i w z f S Z x d W 9 0 O y w m c X V v d D t T Z W N 0 a W 9 u M S 9 t Z W 5 1 X 2 l 0 Z W 1 z L 1 N l I G V 4 c G F u Z G n D s y B D b 2 x 1 b W 4 x L n t w c m l j Z V 9 z b W F s b C w 0 f S Z x d W 9 0 O y w m c X V v d D t T Z W N 0 a W 9 u M S 9 t Z W 5 1 X 2 l 0 Z W 1 z L 1 N l I G V 4 c G F u Z G n D s y B D b 2 x 1 b W 4 x L n t w c m l j Z V 9 s Y X J n Z S w 1 f S Z x d W 9 0 O y w m c X V v d D t T Z W N 0 a W 9 u M S 9 t Z W 5 1 X 2 l 0 Z W 1 z L 1 N l I G V 4 c G F u Z G n D s y B D b 2 x 1 b W 4 x L n t z b W F s b F 9 w b 3 J 0 a W 9 u X 2 5 h b W U s N n 0 m c X V v d D s s J n F 1 b 3 Q 7 U 2 V j d G l v b j E v b W V u d V 9 p d G V t c y 9 T Z S B l e H B h b m R p w 7 M g Q 2 9 s d W 1 u M S 5 7 b G F y Z 2 V f c G 9 y d G l v b l 9 u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b n V f a X R l b X M v U 2 U g Z X h w Y W 5 k a c O z I E N v b H V t b j E u e 2 l k L D B 9 J n F 1 b 3 Q 7 L C Z x d W 9 0 O 1 N l Y 3 R p b 2 4 x L 2 1 l b n V f a X R l b X M v U 2 U g Z X h w Y W 5 k a c O z I E N v b H V t b j E u e 3 N o b 3 J 0 X 2 5 h b W U s M X 0 m c X V v d D s s J n F 1 b 3 Q 7 U 2 V j d G l v b j E v b W V u d V 9 p d G V t c y 9 T Z S B l e H B h b m R p w 7 M g Q 2 9 s d W 1 u M S 5 7 b m F t Z S w y f S Z x d W 9 0 O y w m c X V v d D t T Z W N 0 a W 9 u M S 9 t Z W 5 1 X 2 l 0 Z W 1 z L 1 N l I G V 4 c G F u Z G n D s y B D b 2 x 1 b W 4 x L n t k Z X N j c m l w d G l v b i w z f S Z x d W 9 0 O y w m c X V v d D t T Z W N 0 a W 9 u M S 9 t Z W 5 1 X 2 l 0 Z W 1 z L 1 N l I G V 4 c G F u Z G n D s y B D b 2 x 1 b W 4 x L n t w c m l j Z V 9 z b W F s b C w 0 f S Z x d W 9 0 O y w m c X V v d D t T Z W N 0 a W 9 u M S 9 t Z W 5 1 X 2 l 0 Z W 1 z L 1 N l I G V 4 c G F u Z G n D s y B D b 2 x 1 b W 4 x L n t w c m l j Z V 9 s Y X J n Z S w 1 f S Z x d W 9 0 O y w m c X V v d D t T Z W N 0 a W 9 u M S 9 t Z W 5 1 X 2 l 0 Z W 1 z L 1 N l I G V 4 c G F u Z G n D s y B D b 2 x 1 b W 4 x L n t z b W F s b F 9 w b 3 J 0 a W 9 u X 2 5 h b W U s N n 0 m c X V v d D s s J n F 1 b 3 Q 7 U 2 V j d G l v b j E v b W V u d V 9 p d G V t c y 9 T Z S B l e H B h b m R p w 7 M g Q 2 9 s d W 1 u M S 5 7 b G F y Z 2 V f c G 9 y d G l v b l 9 u Y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X 2 l 0 Z W 1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V f a X R l b X M v b W V u d V 9 p d G V t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X 2 l 0 Z W 1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y 9 T Z S U y M G V 4 c G F u Z G k l Q z M l Q j M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3 y L D 4 W 1 N H q Z j 7 a Q k p F l Q A A A A A A g A A A A A A E G Y A A A A B A A A g A A A A M 6 7 2 d n T M s P / 4 Q B C p 3 q W G g A T e 3 f y o D + R F B P o T 3 n i S L Y c A A A A A D o A A A A A C A A A g A A A A L n 6 0 W U j I w S 5 u c S j k V A X 6 G 5 b n T 6 m l j R Z V 4 n H i R d B N L O 1 Q A A A A R Y X n 0 a u X K z T z S v d l s 1 G y Y W 5 0 T v w u R 2 8 3 U F V d 6 B V 2 + c W l K w u e X O M 7 + k D p P z Z T Z k V P f a n M Y R R 7 u u N e Y S + 8 U w i 3 E B Z V u z p f 9 Y Z 4 J n N l I 1 S D b u B A A A A A 9 H m J M V J P z z Q C N q + i A i x B 3 x p k G A 7 t U w + A k 2 s N h z 7 C E i s U 4 q Q m 2 G I G W 3 z C 4 v z i O 1 L W L 4 P A E 4 F q M u v y a B 3 a q k + Z I Q = = < / D a t a M a s h u p > 
</file>

<file path=customXml/itemProps1.xml><?xml version="1.0" encoding="utf-8"?>
<ds:datastoreItem xmlns:ds="http://schemas.openxmlformats.org/officeDocument/2006/customXml" ds:itemID="{5026FC06-1876-4002-A91A-9569BA0B0C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2021-10-12T03:20:56Z</dcterms:created>
  <dcterms:modified xsi:type="dcterms:W3CDTF">2021-10-16T05:34:24Z</dcterms:modified>
</cp:coreProperties>
</file>