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IdeaProjects\jabref\Project\Phase 1\Sprint 3\Pedro Nunes\"/>
    </mc:Choice>
  </mc:AlternateContent>
  <xr:revisionPtr revIDLastSave="0" documentId="13_ncr:1_{A6B8FD39-B382-4622-B4C7-9E26E9A00DA0}" xr6:coauthVersionLast="47" xr6:coauthVersionMax="47" xr10:uidLastSave="{00000000-0000-0000-0000-000000000000}"/>
  <bookViews>
    <workbookView xWindow="-120" yWindow="-120" windowWidth="29040" windowHeight="15840" xr2:uid="{370C86BE-2D3D-4C66-85F6-E6674F20CD47}"/>
  </bookViews>
  <sheets>
    <sheet name="data_collected_metrics" sheetId="2" r:id="rId1"/>
  </sheets>
  <definedNames>
    <definedName name="_xlchart.v1.0" hidden="1">data_collected_metrics!$B$2:$B$186</definedName>
    <definedName name="_xlchart.v1.1" hidden="1">data_collected_metrics!$C$2:$C$186</definedName>
    <definedName name="_xlchart.v1.2" hidden="1">data_collected_metrics!$D$2:$D$186</definedName>
    <definedName name="_xlchart.v1.3" hidden="1">data_collected_metrics!$E$2:$E$186</definedName>
    <definedName name="_xlchart.v1.4" hidden="1">data_collected_metrics!$F$2:$F$186</definedName>
    <definedName name="DadosExternos_1" localSheetId="0" hidden="1">data_collected_metrics!$A$1:$F$186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L10" i="2"/>
  <c r="M10" i="2"/>
  <c r="I10" i="2"/>
  <c r="J8" i="2"/>
  <c r="K8" i="2"/>
  <c r="L8" i="2"/>
  <c r="M8" i="2"/>
  <c r="J7" i="2"/>
  <c r="K7" i="2"/>
  <c r="L7" i="2"/>
  <c r="M7" i="2"/>
  <c r="J6" i="2"/>
  <c r="K6" i="2"/>
  <c r="L6" i="2"/>
  <c r="M6" i="2"/>
  <c r="J5" i="2"/>
  <c r="K5" i="2"/>
  <c r="L5" i="2"/>
  <c r="M5" i="2"/>
  <c r="I8" i="2"/>
  <c r="I7" i="2"/>
  <c r="I6" i="2"/>
  <c r="I5" i="2"/>
  <c r="K4" i="2"/>
  <c r="L4" i="2"/>
  <c r="J4" i="2"/>
  <c r="I4" i="2"/>
  <c r="M4" i="2"/>
  <c r="M11" i="2" l="1"/>
  <c r="L11" i="2"/>
  <c r="I11" i="2"/>
  <c r="K11" i="2"/>
  <c r="J11" i="2"/>
  <c r="I13" i="2"/>
  <c r="I14" i="2" s="1"/>
  <c r="I16" i="2" s="1"/>
  <c r="M13" i="2"/>
  <c r="M14" i="2" s="1"/>
  <c r="M16" i="2" s="1"/>
  <c r="L13" i="2"/>
  <c r="L14" i="2" s="1"/>
  <c r="L16" i="2" s="1"/>
  <c r="K13" i="2"/>
  <c r="K14" i="2" s="1"/>
  <c r="K16" i="2" s="1"/>
  <c r="J13" i="2"/>
  <c r="J14" i="2" s="1"/>
  <c r="J16" i="2" s="1"/>
  <c r="K17" i="2" l="1"/>
  <c r="I17" i="2"/>
  <c r="L17" i="2"/>
  <c r="M17" i="2"/>
  <c r="J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AC0447-8FA3-406A-90F1-98A5CE04FE35}" keepAlive="1" name="Consulta - data_collected_metrics" description="Ligação à consulta 'data_collected_metrics' no livro." type="5" refreshedVersion="7" background="1" saveData="1">
    <dbPr connection="Provider=Microsoft.Mashup.OleDb.1;Data Source=$Workbook$;Location=data_collected_metrics;Extended Properties=&quot;&quot;" command="SELECT * FROM [data_collected_metrics]"/>
  </connection>
</connections>
</file>

<file path=xl/sharedStrings.xml><?xml version="1.0" encoding="utf-8"?>
<sst xmlns="http://schemas.openxmlformats.org/spreadsheetml/2006/main" count="222" uniqueCount="204">
  <si>
    <t/>
  </si>
  <si>
    <t>Package</t>
  </si>
  <si>
    <t>A</t>
  </si>
  <si>
    <t>Ca</t>
  </si>
  <si>
    <t>Ce</t>
  </si>
  <si>
    <t>D</t>
  </si>
  <si>
    <t>I</t>
  </si>
  <si>
    <t>java.org.jabref.logic.journals</t>
  </si>
  <si>
    <t>org.jabref</t>
  </si>
  <si>
    <t>org.jabref.architecture</t>
  </si>
  <si>
    <t>org.jabref.benchmarks</t>
  </si>
  <si>
    <t>org.jabref.cli</t>
  </si>
  <si>
    <t>org.jabref.gui</t>
  </si>
  <si>
    <t>org.jabref.gui.actions</t>
  </si>
  <si>
    <t>org.jabref.gui.autocompleter</t>
  </si>
  <si>
    <t>org.jabref.gui.auximport</t>
  </si>
  <si>
    <t>org.jabref.gui.bibtexextractor</t>
  </si>
  <si>
    <t>org.jabref.gui.citationkeypattern</t>
  </si>
  <si>
    <t>org.jabref.gui.cleanup</t>
  </si>
  <si>
    <t>org.jabref.gui.collab</t>
  </si>
  <si>
    <t>org.jabref.gui.commonfxcontrols</t>
  </si>
  <si>
    <t>org.jabref.gui.contentselector</t>
  </si>
  <si>
    <t>org.jabref.gui.copyfiles</t>
  </si>
  <si>
    <t>org.jabref.gui.customentrytypes</t>
  </si>
  <si>
    <t>org.jabref.gui.desktop</t>
  </si>
  <si>
    <t>org.jabref.gui.desktop.os</t>
  </si>
  <si>
    <t>org.jabref.gui.dialogs</t>
  </si>
  <si>
    <t>org.jabref.gui.documentviewer</t>
  </si>
  <si>
    <t>org.jabref.gui.duplicationFinder</t>
  </si>
  <si>
    <t>org.jabref.gui.edit</t>
  </si>
  <si>
    <t>org.jabref.gui.entryeditor</t>
  </si>
  <si>
    <t>org.jabref.gui.entryeditor.fileannotationtab</t>
  </si>
  <si>
    <t>org.jabref.gui.errorconsole</t>
  </si>
  <si>
    <t>org.jabref.gui.exporter</t>
  </si>
  <si>
    <t>org.jabref.gui.externalfiles</t>
  </si>
  <si>
    <t>org.jabref.gui.externalfiletype</t>
  </si>
  <si>
    <t>org.jabref.gui.fieldeditors</t>
  </si>
  <si>
    <t>org.jabref.gui.fieldeditors.contextmenu</t>
  </si>
  <si>
    <t>org.jabref.gui.groups</t>
  </si>
  <si>
    <t>org.jabref.gui.help</t>
  </si>
  <si>
    <t>org.jabref.gui.icon</t>
  </si>
  <si>
    <t>org.jabref.gui.importer</t>
  </si>
  <si>
    <t>org.jabref.gui.importer.actions</t>
  </si>
  <si>
    <t>org.jabref.gui.importer.fetcher</t>
  </si>
  <si>
    <t>org.jabref.gui.integrity</t>
  </si>
  <si>
    <t>org.jabref.gui.journals</t>
  </si>
  <si>
    <t>org.jabref.gui.keyboard</t>
  </si>
  <si>
    <t>org.jabref.gui.libraryproperties</t>
  </si>
  <si>
    <t>org.jabref.gui.linkedfile</t>
  </si>
  <si>
    <t>org.jabref.gui.logging</t>
  </si>
  <si>
    <t>org.jabref.gui.maintable</t>
  </si>
  <si>
    <t>org.jabref.gui.maintable.columns</t>
  </si>
  <si>
    <t>org.jabref.gui.menus</t>
  </si>
  <si>
    <t>org.jabref.gui.mergeentries</t>
  </si>
  <si>
    <t>org.jabref.gui.metadata</t>
  </si>
  <si>
    <t>org.jabref.gui.openoffice</t>
  </si>
  <si>
    <t>org.jabref.gui.preferences</t>
  </si>
  <si>
    <t>org.jabref.gui.preferences.appearance</t>
  </si>
  <si>
    <t>org.jabref.gui.preferences.citationkeypattern</t>
  </si>
  <si>
    <t>org.jabref.gui.preferences.customexporter</t>
  </si>
  <si>
    <t>org.jabref.gui.preferences.customimporter</t>
  </si>
  <si>
    <t>org.jabref.gui.preferences.entryeditor</t>
  </si>
  <si>
    <t>org.jabref.gui.preferences.entryeditortabs</t>
  </si>
  <si>
    <t>org.jabref.gui.preferences.external</t>
  </si>
  <si>
    <t>org.jabref.gui.preferences.file</t>
  </si>
  <si>
    <t>org.jabref.gui.preferences.general</t>
  </si>
  <si>
    <t>org.jabref.gui.preferences.groups</t>
  </si>
  <si>
    <t>org.jabref.gui.preferences.importexport</t>
  </si>
  <si>
    <t>org.jabref.gui.preferences.journals</t>
  </si>
  <si>
    <t>org.jabref.gui.preferences.keybindings</t>
  </si>
  <si>
    <t>org.jabref.gui.preferences.keybindings.presets</t>
  </si>
  <si>
    <t>org.jabref.gui.preferences.linkedfiles</t>
  </si>
  <si>
    <t>org.jabref.gui.preferences.nameformatter</t>
  </si>
  <si>
    <t>org.jabref.gui.preferences.network</t>
  </si>
  <si>
    <t>org.jabref.gui.preferences.preview</t>
  </si>
  <si>
    <t>org.jabref.gui.preferences.protectedterms</t>
  </si>
  <si>
    <t>org.jabref.gui.preferences.table</t>
  </si>
  <si>
    <t>org.jabref.gui.preferences.xmp</t>
  </si>
  <si>
    <t>org.jabref.gui.preview</t>
  </si>
  <si>
    <t>org.jabref.gui.push</t>
  </si>
  <si>
    <t>org.jabref.gui.remote</t>
  </si>
  <si>
    <t>org.jabref.gui.search</t>
  </si>
  <si>
    <t>org.jabref.gui.search.rules.describer</t>
  </si>
  <si>
    <t>org.jabref.gui.shared</t>
  </si>
  <si>
    <t>org.jabref.gui.sidepane</t>
  </si>
  <si>
    <t>org.jabref.gui.slr</t>
  </si>
  <si>
    <t>org.jabref.gui.specialfields</t>
  </si>
  <si>
    <t>org.jabref.gui.texparser</t>
  </si>
  <si>
    <t>org.jabref.gui.undo</t>
  </si>
  <si>
    <t>org.jabref.gui.util</t>
  </si>
  <si>
    <t>org.jabref.gui.util.comparator</t>
  </si>
  <si>
    <t>org.jabref.gui.util.component</t>
  </si>
  <si>
    <t>org.jabref.gui.util.uithreadaware</t>
  </si>
  <si>
    <t>org.jabref.logic</t>
  </si>
  <si>
    <t>org.jabref.logic.autosaveandbackup</t>
  </si>
  <si>
    <t>org.jabref.logic.auxparser</t>
  </si>
  <si>
    <t>org.jabref.logic.bibtex</t>
  </si>
  <si>
    <t>org.jabref.logic.bibtex.comparator</t>
  </si>
  <si>
    <t>org.jabref.logic.bst</t>
  </si>
  <si>
    <t>org.jabref.logic.citationkeypattern</t>
  </si>
  <si>
    <t>org.jabref.logic.citationstyle</t>
  </si>
  <si>
    <t>org.jabref.logic.cleanup</t>
  </si>
  <si>
    <t>org.jabref.logic.crawler</t>
  </si>
  <si>
    <t>org.jabref.logic.database</t>
  </si>
  <si>
    <t>org.jabref.logic.exporter</t>
  </si>
  <si>
    <t>org.jabref.logic.externalfiles</t>
  </si>
  <si>
    <t>org.jabref.logic.formatter</t>
  </si>
  <si>
    <t>org.jabref.logic.formatter.bibtexfields</t>
  </si>
  <si>
    <t>org.jabref.logic.formatter.casechanger</t>
  </si>
  <si>
    <t>org.jabref.logic.formatter.minifier</t>
  </si>
  <si>
    <t>org.jabref.logic.git</t>
  </si>
  <si>
    <t>org.jabref.logic.groups</t>
  </si>
  <si>
    <t>org.jabref.logic.help</t>
  </si>
  <si>
    <t>org.jabref.logic.importer</t>
  </si>
  <si>
    <t>org.jabref.logic.importer.fetcher</t>
  </si>
  <si>
    <t>org.jabref.logic.importer.fetcher.transformers</t>
  </si>
  <si>
    <t>org.jabref.logic.importer.fileformat</t>
  </si>
  <si>
    <t>org.jabref.logic.importer.util</t>
  </si>
  <si>
    <t>org.jabref.logic.integrity</t>
  </si>
  <si>
    <t>org.jabref.logic.journals</t>
  </si>
  <si>
    <t>org.jabref.logic.l10n</t>
  </si>
  <si>
    <t>org.jabref.logic.layout</t>
  </si>
  <si>
    <t>org.jabref.logic.layout.format</t>
  </si>
  <si>
    <t>org.jabref.logic.logging</t>
  </si>
  <si>
    <t>org.jabref.logic.msbib</t>
  </si>
  <si>
    <t>org.jabref.logic.net</t>
  </si>
  <si>
    <t>org.jabref.logic.openoffice</t>
  </si>
  <si>
    <t>org.jabref.logic.openoffice.action</t>
  </si>
  <si>
    <t>org.jabref.logic.openoffice.backend</t>
  </si>
  <si>
    <t>org.jabref.logic.openoffice.frontend</t>
  </si>
  <si>
    <t>org.jabref.logic.openoffice.style</t>
  </si>
  <si>
    <t>org.jabref.logic.pdf</t>
  </si>
  <si>
    <t>org.jabref.logic.pdf.search.indexing</t>
  </si>
  <si>
    <t>org.jabref.logic.pdf.search.retrieval</t>
  </si>
  <si>
    <t>org.jabref.logic.preferences</t>
  </si>
  <si>
    <t>org.jabref.logic.preview</t>
  </si>
  <si>
    <t>org.jabref.logic.protectedterms</t>
  </si>
  <si>
    <t>org.jabref.logic.remote</t>
  </si>
  <si>
    <t>org.jabref.logic.remote.client</t>
  </si>
  <si>
    <t>org.jabref.logic.remote.server</t>
  </si>
  <si>
    <t>org.jabref.logic.remote.shared</t>
  </si>
  <si>
    <t>org.jabref.logic.search</t>
  </si>
  <si>
    <t>org.jabref.logic.shared</t>
  </si>
  <si>
    <t>org.jabref.logic.shared.event</t>
  </si>
  <si>
    <t>org.jabref.logic.shared.exception</t>
  </si>
  <si>
    <t>org.jabref.logic.shared.listener</t>
  </si>
  <si>
    <t>org.jabref.logic.shared.prefs</t>
  </si>
  <si>
    <t>org.jabref.logic.shared.security</t>
  </si>
  <si>
    <t>org.jabref.logic.texparser</t>
  </si>
  <si>
    <t>org.jabref.logic.undo</t>
  </si>
  <si>
    <t>org.jabref.logic.util</t>
  </si>
  <si>
    <t>org.jabref.logic.util.io</t>
  </si>
  <si>
    <t>org.jabref.logic.util.strings</t>
  </si>
  <si>
    <t>org.jabref.logic.xmp</t>
  </si>
  <si>
    <t>org.jabref.migrations</t>
  </si>
  <si>
    <t>org.jabref.model</t>
  </si>
  <si>
    <t>org.jabref.model.database</t>
  </si>
  <si>
    <t>org.jabref.model.database.event</t>
  </si>
  <si>
    <t>org.jabref.model.entry</t>
  </si>
  <si>
    <t>org.jabref.model.entry.event</t>
  </si>
  <si>
    <t>org.jabref.model.entry.field</t>
  </si>
  <si>
    <t>org.jabref.model.entry.identifier</t>
  </si>
  <si>
    <t>org.jabref.model.entry.types</t>
  </si>
  <si>
    <t>org.jabref.model.event</t>
  </si>
  <si>
    <t>org.jabref.model.groups</t>
  </si>
  <si>
    <t>org.jabref.model.groups.event</t>
  </si>
  <si>
    <t>org.jabref.model.metadata</t>
  </si>
  <si>
    <t>org.jabref.model.metadata.event</t>
  </si>
  <si>
    <t>org.jabref.model.openoffice</t>
  </si>
  <si>
    <t>org.jabref.model.openoffice.backend</t>
  </si>
  <si>
    <t>org.jabref.model.openoffice.ootext</t>
  </si>
  <si>
    <t>org.jabref.model.openoffice.rangesort</t>
  </si>
  <si>
    <t>org.jabref.model.openoffice.style</t>
  </si>
  <si>
    <t>org.jabref.model.openoffice.uno</t>
  </si>
  <si>
    <t>org.jabref.model.openoffice.util</t>
  </si>
  <si>
    <t>org.jabref.model.paging</t>
  </si>
  <si>
    <t>org.jabref.model.pdf</t>
  </si>
  <si>
    <t>org.jabref.model.pdf.search</t>
  </si>
  <si>
    <t>org.jabref.model.push</t>
  </si>
  <si>
    <t>org.jabref.model.search</t>
  </si>
  <si>
    <t>org.jabref.model.search.matchers</t>
  </si>
  <si>
    <t>org.jabref.model.search.rules</t>
  </si>
  <si>
    <t>org.jabref.model.strings</t>
  </si>
  <si>
    <t>org.jabref.model.study</t>
  </si>
  <si>
    <t>org.jabref.model.texparser</t>
  </si>
  <si>
    <t>org.jabref.model.util</t>
  </si>
  <si>
    <t>org.jabref.performance</t>
  </si>
  <si>
    <t>org.jabref.preferences</t>
  </si>
  <si>
    <t>org.jabref.styletester</t>
  </si>
  <si>
    <t>org.jabref.support</t>
  </si>
  <si>
    <t>org.jabref.testutils</t>
  </si>
  <si>
    <t>org.jabref.testutils.category</t>
  </si>
  <si>
    <t>Minimum</t>
  </si>
  <si>
    <t>Q1</t>
  </si>
  <si>
    <t>Median</t>
  </si>
  <si>
    <t>Maximum</t>
  </si>
  <si>
    <t>Mean</t>
  </si>
  <si>
    <t>Range</t>
  </si>
  <si>
    <t>IQR</t>
  </si>
  <si>
    <t>Q3</t>
  </si>
  <si>
    <t>Values outside of these boundaries are considered outliers</t>
  </si>
  <si>
    <t xml:space="preserve">      Lower bound</t>
  </si>
  <si>
    <t xml:space="preserve">      Upper bound</t>
  </si>
  <si>
    <t>Metrics of package \src\main\java\org\jabref\logic\importer\fetcher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</si>
</sst>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</cellXfs>
  <cellStyles count="1">
    <cellStyle name="Normal" xfId="0" builtinId="0"/>
  </cellStyles>
  <dxfs count="6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FF0000"/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DEFACBE8-9688-4A79-8FA1-AB08CF5B573C}">
          <cx:tx>
            <cx:txData>
              <cx:f/>
              <cx:v>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61292971-C9B7-4A22-ABCC-7FEADE803493}">
          <cx:tx>
            <cx:txData>
              <cx:f/>
              <cx:v>Ca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  <cx:series layoutId="boxWhisker" uniqueId="{66DCFFD1-F558-4634-91B6-458CB7E42B40}">
          <cx:tx>
            <cx:txData>
              <cx:f/>
              <cx:v>Ce</cx:v>
            </cx:txData>
          </cx:tx>
          <cx:dataId val="2"/>
          <cx:layoutPr>
            <cx:visibility meanLine="1" meanMarker="1" nonoutliers="0" outliers="1"/>
            <cx:statistics quartileMethod="inclusive"/>
          </cx:layoutPr>
        </cx:series>
        <cx:series layoutId="boxWhisker" uniqueId="{19B76BE8-1403-4C23-9473-C0042BDC8816}">
          <cx:tx>
            <cx:txData>
              <cx:f/>
              <cx:v>D</cx:v>
            </cx:txData>
          </cx:tx>
          <cx:dataId val="3"/>
          <cx:layoutPr>
            <cx:visibility meanLine="1" meanMarker="1" nonoutliers="0" outliers="1"/>
            <cx:statistics quartileMethod="inclusive"/>
          </cx:layoutPr>
        </cx:series>
        <cx:series layoutId="boxWhisker" uniqueId="{C9EAD928-C718-432F-B48A-4E86A29BD510}">
          <cx:tx>
            <cx:txData>
              <cx:f/>
              <cx:v>I</cx:v>
            </cx:txData>
          </cx:tx>
          <cx:dataId val="4"/>
          <cx:layoutPr>
            <cx:visibility meanLine="1" meanMarker="1" nonoutliers="0" outliers="1"/>
            <cx:statistics quartileMethod="in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21</xdr:row>
      <xdr:rowOff>85725</xdr:rowOff>
    </xdr:from>
    <xdr:to>
      <xdr:col>19</xdr:col>
      <xdr:colOff>476249</xdr:colOff>
      <xdr:row>48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04570F-7AD3-44D1-981C-3C0206FAAC0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8049" y="4086225"/>
              <a:ext cx="7781925" cy="519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4A40F98-6712-411E-9202-40EA014B94D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BBA9B5-E1AC-4D76-80CA-D17BADEA5013}" name="data_collected_metrics" displayName="data_collected_metrics" ref="A1:F186" tableType="queryTable" totalsRowShown="0">
  <autoFilter ref="A1:F186" xr:uid="{B2BBA9B5-E1AC-4D76-80CA-D17BADEA5013}"/>
  <tableColumns count="6">
    <tableColumn id="1" xr3:uid="{5EFE14E1-877E-48B8-9F92-58230AF529D0}" uniqueName="1" name="Package" queryTableFieldId="1" dataDxfId="5"/>
    <tableColumn id="2" xr3:uid="{C2AD3E94-94A4-46B0-B7D8-50833DB6B63E}" uniqueName="2" name="A" queryTableFieldId="2" dataDxfId="4"/>
    <tableColumn id="3" xr3:uid="{CFEA4414-90F0-44FD-86C2-D815CC87E001}" uniqueName="3" name="Ca" queryTableFieldId="3" dataDxfId="3"/>
    <tableColumn id="4" xr3:uid="{4517F0BF-CC5D-46FC-AD43-F9F7FE1985A9}" uniqueName="4" name="Ce" queryTableFieldId="4" dataDxfId="2"/>
    <tableColumn id="5" xr3:uid="{A94C57B0-D297-40BE-8476-DD7838FFA730}" uniqueName="5" name="D" queryTableFieldId="5" dataDxfId="1"/>
    <tableColumn id="6" xr3:uid="{395D5506-97B0-4A9D-AC6D-26ADE1E72FF2}" uniqueName="6" name="I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DF7E-302E-426B-875E-406BA209B260}">
  <dimension ref="A1:S195"/>
  <sheetViews>
    <sheetView tabSelected="1" topLeftCell="A136" workbookViewId="0">
      <selection activeCell="M148" sqref="M148"/>
    </sheetView>
  </sheetViews>
  <sheetFormatPr defaultRowHeight="15" x14ac:dyDescent="0.25"/>
  <cols>
    <col min="1" max="1" width="43.85546875" bestFit="1" customWidth="1"/>
    <col min="2" max="6" width="11.140625" bestFit="1" customWidth="1"/>
  </cols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15" x14ac:dyDescent="0.25">
      <c r="A2" s="1" t="s">
        <v>7</v>
      </c>
      <c r="B2" s="3">
        <v>0</v>
      </c>
      <c r="C2" s="3">
        <v>0</v>
      </c>
      <c r="D2" s="3">
        <v>0</v>
      </c>
      <c r="E2" s="3">
        <v>1</v>
      </c>
      <c r="F2" s="3">
        <v>1</v>
      </c>
    </row>
    <row r="3" spans="1:15" x14ac:dyDescent="0.25">
      <c r="A3" s="1" t="s">
        <v>8</v>
      </c>
      <c r="B3" s="3">
        <v>0</v>
      </c>
      <c r="C3" s="3">
        <v>0</v>
      </c>
      <c r="D3" s="3">
        <v>6</v>
      </c>
      <c r="E3" s="3">
        <v>0</v>
      </c>
      <c r="F3" s="3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</row>
    <row r="4" spans="1:15" x14ac:dyDescent="0.25">
      <c r="A4" s="1" t="s">
        <v>9</v>
      </c>
      <c r="B4" s="3">
        <v>0.6</v>
      </c>
      <c r="C4" s="3">
        <v>0</v>
      </c>
      <c r="D4" s="3">
        <v>0</v>
      </c>
      <c r="E4" s="3">
        <v>0.4</v>
      </c>
      <c r="F4" s="3">
        <v>1</v>
      </c>
      <c r="H4" t="s">
        <v>192</v>
      </c>
      <c r="I4">
        <f>_xlfn.QUARTILE.INC(data_collected_metrics[A],0)</f>
        <v>0</v>
      </c>
      <c r="J4">
        <f>_xlfn.QUARTILE.INC(data_collected_metrics[Ca],0)</f>
        <v>0</v>
      </c>
      <c r="K4">
        <f>_xlfn.QUARTILE.INC(data_collected_metrics[Ce],0)</f>
        <v>0</v>
      </c>
      <c r="L4">
        <f>_xlfn.QUARTILE.INC(data_collected_metrics[D],0)</f>
        <v>0</v>
      </c>
      <c r="M4">
        <f>_xlfn.QUARTILE.INC(data_collected_metrics[I],0)</f>
        <v>0</v>
      </c>
    </row>
    <row r="5" spans="1:15" x14ac:dyDescent="0.25">
      <c r="A5" s="1" t="s">
        <v>10</v>
      </c>
      <c r="B5" s="3">
        <v>0</v>
      </c>
      <c r="C5" s="3">
        <v>0</v>
      </c>
      <c r="D5" s="3">
        <v>78</v>
      </c>
      <c r="E5" s="3">
        <v>0</v>
      </c>
      <c r="F5" s="3">
        <v>1</v>
      </c>
      <c r="H5" t="s">
        <v>193</v>
      </c>
      <c r="I5">
        <f>_xlfn.QUARTILE.INC(data_collected_metrics[A],1)</f>
        <v>0</v>
      </c>
      <c r="J5">
        <f>_xlfn.QUARTILE.INC(data_collected_metrics[Ca],1)</f>
        <v>3</v>
      </c>
      <c r="K5">
        <f>_xlfn.QUARTILE.INC(data_collected_metrics[Ce],1)</f>
        <v>17</v>
      </c>
      <c r="L5">
        <f>_xlfn.QUARTILE.INC(data_collected_metrics[D],1)</f>
        <v>0.02</v>
      </c>
      <c r="M5">
        <f>_xlfn.QUARTILE.INC(data_collected_metrics[I],1)</f>
        <v>0.33</v>
      </c>
    </row>
    <row r="6" spans="1:15" x14ac:dyDescent="0.25">
      <c r="A6" s="1" t="s">
        <v>11</v>
      </c>
      <c r="B6" s="3">
        <v>0</v>
      </c>
      <c r="C6" s="3">
        <v>16</v>
      </c>
      <c r="D6" s="3">
        <v>472</v>
      </c>
      <c r="E6" s="3">
        <v>0.03</v>
      </c>
      <c r="F6" s="3">
        <v>0.98</v>
      </c>
      <c r="H6" t="s">
        <v>194</v>
      </c>
      <c r="I6">
        <f>_xlfn.QUARTILE.INC(data_collected_metrics[A],2)</f>
        <v>0</v>
      </c>
      <c r="J6">
        <f>_xlfn.QUARTILE.INC(data_collected_metrics[Ca],2)</f>
        <v>33</v>
      </c>
      <c r="K6">
        <f>_xlfn.QUARTILE.INC(data_collected_metrics[Ce],2)</f>
        <v>102</v>
      </c>
      <c r="L6">
        <f>_xlfn.QUARTILE.INC(data_collected_metrics[D],2)</f>
        <v>0.17</v>
      </c>
      <c r="M6">
        <f>_xlfn.QUARTILE.INC(data_collected_metrics[I],2)</f>
        <v>0.85</v>
      </c>
    </row>
    <row r="7" spans="1:15" x14ac:dyDescent="0.25">
      <c r="A7" s="1" t="s">
        <v>12</v>
      </c>
      <c r="B7" s="3">
        <v>0.05</v>
      </c>
      <c r="C7" s="3">
        <v>2253</v>
      </c>
      <c r="D7" s="3">
        <v>1939</v>
      </c>
      <c r="E7" s="3">
        <v>0.49</v>
      </c>
      <c r="F7" s="3">
        <v>0.45</v>
      </c>
      <c r="H7" t="s">
        <v>199</v>
      </c>
      <c r="I7">
        <f>_xlfn.QUARTILE.INC(data_collected_metrics[A],3)</f>
        <v>0.06</v>
      </c>
      <c r="J7">
        <f>_xlfn.QUARTILE.INC(data_collected_metrics[Ca],3)</f>
        <v>119</v>
      </c>
      <c r="K7">
        <f>_xlfn.QUARTILE.INC(data_collected_metrics[Ce],3)</f>
        <v>299</v>
      </c>
      <c r="L7">
        <f>_xlfn.QUARTILE.INC(data_collected_metrics[D],3)</f>
        <v>0.54</v>
      </c>
      <c r="M7">
        <f>_xlfn.QUARTILE.INC(data_collected_metrics[I],3)</f>
        <v>0.98</v>
      </c>
    </row>
    <row r="8" spans="1:15" x14ac:dyDescent="0.25">
      <c r="A8" s="1" t="s">
        <v>13</v>
      </c>
      <c r="B8" s="3">
        <v>0.28999999999999998</v>
      </c>
      <c r="C8" s="3">
        <v>1106</v>
      </c>
      <c r="D8" s="3">
        <v>865</v>
      </c>
      <c r="E8" s="3">
        <v>0.28000000000000003</v>
      </c>
      <c r="F8" s="3">
        <v>0.44</v>
      </c>
      <c r="H8" t="s">
        <v>195</v>
      </c>
      <c r="I8">
        <f>_xlfn.QUARTILE.INC(data_collected_metrics[A],4)</f>
        <v>1</v>
      </c>
      <c r="J8">
        <f>_xlfn.QUARTILE.INC(data_collected_metrics[Ca],4)</f>
        <v>13210</v>
      </c>
      <c r="K8">
        <f>_xlfn.QUARTILE.INC(data_collected_metrics[Ce],4)</f>
        <v>5580</v>
      </c>
      <c r="L8">
        <f>_xlfn.QUARTILE.INC(data_collected_metrics[D],4)</f>
        <v>1</v>
      </c>
      <c r="M8">
        <f>_xlfn.QUARTILE.INC(data_collected_metrics[I],4)</f>
        <v>1</v>
      </c>
    </row>
    <row r="9" spans="1:15" x14ac:dyDescent="0.25">
      <c r="A9" s="1" t="s">
        <v>14</v>
      </c>
      <c r="B9" s="3">
        <v>0.1</v>
      </c>
      <c r="C9" s="3">
        <v>151</v>
      </c>
      <c r="D9" s="3">
        <v>463</v>
      </c>
      <c r="E9" s="3">
        <v>0.14000000000000001</v>
      </c>
      <c r="F9" s="3">
        <v>0.78</v>
      </c>
    </row>
    <row r="10" spans="1:15" x14ac:dyDescent="0.25">
      <c r="A10" s="1" t="s">
        <v>15</v>
      </c>
      <c r="B10" s="3">
        <v>0</v>
      </c>
      <c r="C10" s="3">
        <v>3</v>
      </c>
      <c r="D10" s="3">
        <v>70</v>
      </c>
      <c r="E10" s="3">
        <v>0.04</v>
      </c>
      <c r="F10" s="3">
        <v>0.96</v>
      </c>
      <c r="H10" t="s">
        <v>196</v>
      </c>
      <c r="I10">
        <f>AVERAGE(B2:B186)</f>
        <v>6.38918918918919E-2</v>
      </c>
      <c r="J10">
        <f t="shared" ref="J10:M10" si="0">AVERAGE(C2:C186)</f>
        <v>316.87027027027028</v>
      </c>
      <c r="K10">
        <f t="shared" si="0"/>
        <v>321.7243243243243</v>
      </c>
      <c r="L10">
        <f t="shared" si="0"/>
        <v>0.3242162162162161</v>
      </c>
      <c r="M10">
        <f t="shared" si="0"/>
        <v>0.65610810810810805</v>
      </c>
    </row>
    <row r="11" spans="1:15" x14ac:dyDescent="0.25">
      <c r="A11" s="1" t="s">
        <v>16</v>
      </c>
      <c r="B11" s="3">
        <v>0</v>
      </c>
      <c r="C11" s="3">
        <v>2</v>
      </c>
      <c r="D11" s="3">
        <v>108</v>
      </c>
      <c r="E11" s="3">
        <v>0.02</v>
      </c>
      <c r="F11" s="3">
        <v>0.98</v>
      </c>
      <c r="H11" t="s">
        <v>197</v>
      </c>
      <c r="I11">
        <f>I8-I4</f>
        <v>1</v>
      </c>
      <c r="J11">
        <f t="shared" ref="J11:M11" si="1">J8-J4</f>
        <v>13210</v>
      </c>
      <c r="K11">
        <f t="shared" si="1"/>
        <v>5580</v>
      </c>
      <c r="L11">
        <f t="shared" si="1"/>
        <v>1</v>
      </c>
      <c r="M11">
        <f t="shared" si="1"/>
        <v>1</v>
      </c>
    </row>
    <row r="12" spans="1:15" x14ac:dyDescent="0.25">
      <c r="A12" s="1" t="s">
        <v>17</v>
      </c>
      <c r="B12" s="3">
        <v>0</v>
      </c>
      <c r="C12" s="3">
        <v>7</v>
      </c>
      <c r="D12" s="3">
        <v>207</v>
      </c>
      <c r="E12" s="3">
        <v>0.03</v>
      </c>
      <c r="F12" s="3">
        <v>0.97</v>
      </c>
      <c r="K12" s="2"/>
    </row>
    <row r="13" spans="1:15" x14ac:dyDescent="0.25">
      <c r="A13" s="1" t="s">
        <v>18</v>
      </c>
      <c r="B13" s="3">
        <v>0</v>
      </c>
      <c r="C13" s="3">
        <v>2</v>
      </c>
      <c r="D13" s="3">
        <v>223</v>
      </c>
      <c r="E13" s="3">
        <v>0.01</v>
      </c>
      <c r="F13" s="3">
        <v>0.99</v>
      </c>
      <c r="H13" t="s">
        <v>198</v>
      </c>
      <c r="I13">
        <f>I7-I5</f>
        <v>0.06</v>
      </c>
      <c r="J13">
        <f t="shared" ref="J13:M13" si="2">J7-J5</f>
        <v>116</v>
      </c>
      <c r="K13">
        <f t="shared" si="2"/>
        <v>282</v>
      </c>
      <c r="L13">
        <f t="shared" si="2"/>
        <v>0.52</v>
      </c>
      <c r="M13">
        <f t="shared" si="2"/>
        <v>0.64999999999999991</v>
      </c>
    </row>
    <row r="14" spans="1:15" x14ac:dyDescent="0.25">
      <c r="A14" s="1" t="s">
        <v>19</v>
      </c>
      <c r="B14" s="3">
        <v>0.12</v>
      </c>
      <c r="C14" s="3">
        <v>6</v>
      </c>
      <c r="D14" s="3">
        <v>375</v>
      </c>
      <c r="E14" s="3">
        <v>0.11</v>
      </c>
      <c r="F14" s="3">
        <v>0.98</v>
      </c>
      <c r="I14">
        <f>I13*1.5</f>
        <v>0.09</v>
      </c>
      <c r="J14">
        <f t="shared" ref="J14:M14" si="3">J13*1.5</f>
        <v>174</v>
      </c>
      <c r="K14">
        <f t="shared" si="3"/>
        <v>423</v>
      </c>
      <c r="L14">
        <f t="shared" si="3"/>
        <v>0.78</v>
      </c>
      <c r="M14">
        <f t="shared" si="3"/>
        <v>0.97499999999999987</v>
      </c>
    </row>
    <row r="15" spans="1:15" x14ac:dyDescent="0.25">
      <c r="A15" s="1" t="s">
        <v>20</v>
      </c>
      <c r="B15" s="3">
        <v>0</v>
      </c>
      <c r="C15" s="3">
        <v>53</v>
      </c>
      <c r="D15" s="3">
        <v>235</v>
      </c>
      <c r="E15" s="3">
        <v>0.18</v>
      </c>
      <c r="F15" s="3">
        <v>0.82</v>
      </c>
    </row>
    <row r="16" spans="1:15" x14ac:dyDescent="0.25">
      <c r="A16" s="1" t="s">
        <v>21</v>
      </c>
      <c r="B16" s="3">
        <v>0</v>
      </c>
      <c r="C16" s="3">
        <v>1</v>
      </c>
      <c r="D16" s="3">
        <v>196</v>
      </c>
      <c r="E16" s="3">
        <v>0.01</v>
      </c>
      <c r="F16" s="3">
        <v>0.99</v>
      </c>
      <c r="G16" t="s">
        <v>201</v>
      </c>
      <c r="I16">
        <f>I5-I14</f>
        <v>-0.09</v>
      </c>
      <c r="J16">
        <f t="shared" ref="J16:M16" si="4">J5-J14</f>
        <v>-171</v>
      </c>
      <c r="K16">
        <f t="shared" si="4"/>
        <v>-406</v>
      </c>
      <c r="L16">
        <f t="shared" si="4"/>
        <v>-0.76</v>
      </c>
      <c r="M16">
        <f t="shared" si="4"/>
        <v>-0.6449999999999998</v>
      </c>
      <c r="O16" t="s">
        <v>200</v>
      </c>
    </row>
    <row r="17" spans="1:19" x14ac:dyDescent="0.25">
      <c r="A17" s="1" t="s">
        <v>22</v>
      </c>
      <c r="B17" s="3">
        <v>0</v>
      </c>
      <c r="C17" s="3">
        <v>2</v>
      </c>
      <c r="D17" s="3">
        <v>140</v>
      </c>
      <c r="E17" s="3">
        <v>0.01</v>
      </c>
      <c r="F17" s="3">
        <v>0.99</v>
      </c>
      <c r="G17" t="s">
        <v>202</v>
      </c>
      <c r="I17">
        <f>I7+I14</f>
        <v>0.15</v>
      </c>
      <c r="J17">
        <f t="shared" ref="J17:M17" si="5">J7+J14</f>
        <v>293</v>
      </c>
      <c r="K17">
        <f t="shared" si="5"/>
        <v>722</v>
      </c>
      <c r="L17">
        <f t="shared" si="5"/>
        <v>1.32</v>
      </c>
      <c r="M17">
        <f t="shared" si="5"/>
        <v>1.9549999999999998</v>
      </c>
    </row>
    <row r="18" spans="1:19" x14ac:dyDescent="0.25">
      <c r="A18" s="1" t="s">
        <v>23</v>
      </c>
      <c r="B18" s="3">
        <v>0</v>
      </c>
      <c r="C18" s="3">
        <v>1</v>
      </c>
      <c r="D18" s="3">
        <v>176</v>
      </c>
      <c r="E18" s="3">
        <v>0.01</v>
      </c>
      <c r="F18" s="3">
        <v>0.99</v>
      </c>
    </row>
    <row r="19" spans="1:19" x14ac:dyDescent="0.25">
      <c r="A19" s="1" t="s">
        <v>24</v>
      </c>
      <c r="B19" s="3">
        <v>0</v>
      </c>
      <c r="C19" s="3">
        <v>58</v>
      </c>
      <c r="D19" s="3">
        <v>133</v>
      </c>
      <c r="E19" s="3">
        <v>0.3</v>
      </c>
      <c r="F19" s="3">
        <v>0.7</v>
      </c>
      <c r="O19" t="s">
        <v>2</v>
      </c>
      <c r="P19" t="s">
        <v>3</v>
      </c>
      <c r="Q19" t="s">
        <v>4</v>
      </c>
      <c r="R19" t="s">
        <v>5</v>
      </c>
      <c r="S19" t="s">
        <v>6</v>
      </c>
    </row>
    <row r="20" spans="1:19" x14ac:dyDescent="0.25">
      <c r="A20" s="1" t="s">
        <v>25</v>
      </c>
      <c r="B20" s="3">
        <v>0.2</v>
      </c>
      <c r="C20" s="3">
        <v>20</v>
      </c>
      <c r="D20" s="3">
        <v>41</v>
      </c>
      <c r="E20" s="3">
        <v>0.13</v>
      </c>
      <c r="F20" s="3">
        <v>0.67</v>
      </c>
      <c r="H20" t="s">
        <v>203</v>
      </c>
      <c r="O20" s="4">
        <v>0.05</v>
      </c>
      <c r="P20" s="4">
        <v>165</v>
      </c>
      <c r="Q20" s="4">
        <v>4854</v>
      </c>
      <c r="R20" s="4">
        <v>0.01</v>
      </c>
      <c r="S20" s="5">
        <v>0.97</v>
      </c>
    </row>
    <row r="21" spans="1:19" x14ac:dyDescent="0.25">
      <c r="A21" s="1" t="s">
        <v>26</v>
      </c>
      <c r="B21" s="3">
        <v>0</v>
      </c>
      <c r="C21" s="3">
        <v>7</v>
      </c>
      <c r="D21" s="3">
        <v>30</v>
      </c>
      <c r="E21" s="3">
        <v>0.19</v>
      </c>
      <c r="F21" s="3">
        <v>0.81</v>
      </c>
    </row>
    <row r="22" spans="1:19" x14ac:dyDescent="0.25">
      <c r="A22" s="1" t="s">
        <v>27</v>
      </c>
      <c r="B22" s="3">
        <v>0.23</v>
      </c>
      <c r="C22" s="3">
        <v>5</v>
      </c>
      <c r="D22" s="3">
        <v>74</v>
      </c>
      <c r="E22" s="3">
        <v>0.17</v>
      </c>
      <c r="F22" s="3">
        <v>0.93</v>
      </c>
    </row>
    <row r="23" spans="1:19" x14ac:dyDescent="0.25">
      <c r="A23" s="1" t="s">
        <v>28</v>
      </c>
      <c r="B23" s="3">
        <v>0</v>
      </c>
      <c r="C23" s="3">
        <v>57</v>
      </c>
      <c r="D23" s="3">
        <v>155</v>
      </c>
      <c r="E23" s="3">
        <v>0.27</v>
      </c>
      <c r="F23" s="3">
        <v>0.86</v>
      </c>
    </row>
    <row r="24" spans="1:19" x14ac:dyDescent="0.25">
      <c r="A24" s="1" t="s">
        <v>29</v>
      </c>
      <c r="B24" s="3">
        <v>0</v>
      </c>
      <c r="C24" s="3">
        <v>47</v>
      </c>
      <c r="D24" s="3">
        <v>744</v>
      </c>
      <c r="E24" s="3">
        <v>0.06</v>
      </c>
      <c r="F24" s="3">
        <v>0.94</v>
      </c>
    </row>
    <row r="25" spans="1:19" x14ac:dyDescent="0.25">
      <c r="A25" s="1" t="s">
        <v>30</v>
      </c>
      <c r="B25" s="3">
        <v>0.08</v>
      </c>
      <c r="C25" s="3">
        <v>58</v>
      </c>
      <c r="D25" s="3">
        <v>780</v>
      </c>
      <c r="E25" s="3">
        <v>0.01</v>
      </c>
      <c r="F25" s="3">
        <v>0.93</v>
      </c>
      <c r="K25" s="2"/>
    </row>
    <row r="26" spans="1:19" x14ac:dyDescent="0.25">
      <c r="A26" s="1" t="s">
        <v>31</v>
      </c>
      <c r="B26" s="3">
        <v>0</v>
      </c>
      <c r="C26" s="3">
        <v>2</v>
      </c>
      <c r="D26" s="3">
        <v>189</v>
      </c>
      <c r="E26" s="3">
        <v>0.01</v>
      </c>
      <c r="F26" s="3">
        <v>0.99</v>
      </c>
    </row>
    <row r="27" spans="1:19" x14ac:dyDescent="0.25">
      <c r="A27" s="1" t="s">
        <v>32</v>
      </c>
      <c r="B27" s="3">
        <v>0</v>
      </c>
      <c r="C27" s="3">
        <v>1</v>
      </c>
      <c r="D27" s="3">
        <v>78</v>
      </c>
      <c r="E27" s="3">
        <v>0.01</v>
      </c>
      <c r="F27" s="3">
        <v>0.99</v>
      </c>
    </row>
    <row r="28" spans="1:19" x14ac:dyDescent="0.25">
      <c r="A28" s="1" t="s">
        <v>33</v>
      </c>
      <c r="B28" s="3">
        <v>0</v>
      </c>
      <c r="C28" s="3">
        <v>63</v>
      </c>
      <c r="D28" s="3">
        <v>727</v>
      </c>
      <c r="E28" s="3">
        <v>0.08</v>
      </c>
      <c r="F28" s="3">
        <v>0.93</v>
      </c>
    </row>
    <row r="29" spans="1:19" x14ac:dyDescent="0.25">
      <c r="A29" s="1" t="s">
        <v>34</v>
      </c>
      <c r="B29" s="3">
        <v>0</v>
      </c>
      <c r="C29" s="3">
        <v>37</v>
      </c>
      <c r="D29" s="3">
        <v>586</v>
      </c>
      <c r="E29" s="3">
        <v>0.06</v>
      </c>
      <c r="F29" s="3">
        <v>0.94</v>
      </c>
    </row>
    <row r="30" spans="1:19" x14ac:dyDescent="0.25">
      <c r="A30" s="1" t="s">
        <v>35</v>
      </c>
      <c r="B30" s="3">
        <v>0.1</v>
      </c>
      <c r="C30" s="3">
        <v>228</v>
      </c>
      <c r="D30" s="3">
        <v>189</v>
      </c>
      <c r="E30" s="3">
        <v>0.45</v>
      </c>
      <c r="F30" s="3">
        <v>0.45</v>
      </c>
    </row>
    <row r="31" spans="1:19" x14ac:dyDescent="0.25">
      <c r="A31" s="1" t="s">
        <v>36</v>
      </c>
      <c r="B31" s="3">
        <v>0.11</v>
      </c>
      <c r="C31" s="3">
        <v>92</v>
      </c>
      <c r="D31" s="3">
        <v>1563</v>
      </c>
      <c r="E31" s="3">
        <v>0.05</v>
      </c>
      <c r="F31" s="3">
        <v>0.94</v>
      </c>
    </row>
    <row r="32" spans="1:19" x14ac:dyDescent="0.25">
      <c r="A32" s="1" t="s">
        <v>37</v>
      </c>
      <c r="B32" s="3">
        <v>0</v>
      </c>
      <c r="C32" s="3">
        <v>19</v>
      </c>
      <c r="D32" s="3">
        <v>133</v>
      </c>
      <c r="E32" s="3">
        <v>0.12</v>
      </c>
      <c r="F32" s="3">
        <v>0.87</v>
      </c>
    </row>
    <row r="33" spans="1:6" x14ac:dyDescent="0.25">
      <c r="A33" s="1" t="s">
        <v>38</v>
      </c>
      <c r="B33" s="3">
        <v>0</v>
      </c>
      <c r="C33" s="3">
        <v>42</v>
      </c>
      <c r="D33" s="3">
        <v>1152</v>
      </c>
      <c r="E33" s="3">
        <v>0.04</v>
      </c>
      <c r="F33" s="3">
        <v>0.96</v>
      </c>
    </row>
    <row r="34" spans="1:6" x14ac:dyDescent="0.25">
      <c r="A34" s="1" t="s">
        <v>39</v>
      </c>
      <c r="B34" s="3">
        <v>0</v>
      </c>
      <c r="C34" s="3">
        <v>31</v>
      </c>
      <c r="D34" s="3">
        <v>143</v>
      </c>
      <c r="E34" s="3">
        <v>0.18</v>
      </c>
      <c r="F34" s="3">
        <v>0.82</v>
      </c>
    </row>
    <row r="35" spans="1:6" x14ac:dyDescent="0.25">
      <c r="A35" s="1" t="s">
        <v>40</v>
      </c>
      <c r="B35" s="3">
        <v>0.12</v>
      </c>
      <c r="C35" s="3">
        <v>947</v>
      </c>
      <c r="D35" s="3">
        <v>4</v>
      </c>
      <c r="E35" s="3">
        <v>0.87</v>
      </c>
      <c r="F35" s="3">
        <v>0.01</v>
      </c>
    </row>
    <row r="36" spans="1:6" x14ac:dyDescent="0.25">
      <c r="A36" s="1" t="s">
        <v>41</v>
      </c>
      <c r="B36" s="3">
        <v>0</v>
      </c>
      <c r="C36" s="3">
        <v>76</v>
      </c>
      <c r="D36" s="3">
        <v>667</v>
      </c>
      <c r="E36" s="3">
        <v>0.1</v>
      </c>
      <c r="F36" s="3">
        <v>0.9</v>
      </c>
    </row>
    <row r="37" spans="1:6" x14ac:dyDescent="0.25">
      <c r="A37" s="1" t="s">
        <v>42</v>
      </c>
      <c r="B37" s="3">
        <v>0.2</v>
      </c>
      <c r="C37" s="3">
        <v>15</v>
      </c>
      <c r="D37" s="3">
        <v>140</v>
      </c>
      <c r="E37" s="3">
        <v>0.1</v>
      </c>
      <c r="F37" s="3">
        <v>0.9</v>
      </c>
    </row>
    <row r="38" spans="1:6" x14ac:dyDescent="0.25">
      <c r="A38" s="1" t="s">
        <v>43</v>
      </c>
      <c r="B38" s="3">
        <v>0</v>
      </c>
      <c r="C38" s="3">
        <v>4</v>
      </c>
      <c r="D38" s="3">
        <v>175</v>
      </c>
      <c r="E38" s="3">
        <v>0.02</v>
      </c>
      <c r="F38" s="3">
        <v>0.98</v>
      </c>
    </row>
    <row r="39" spans="1:6" x14ac:dyDescent="0.25">
      <c r="A39" s="1" t="s">
        <v>44</v>
      </c>
      <c r="B39" s="3">
        <v>0</v>
      </c>
      <c r="C39" s="3">
        <v>1</v>
      </c>
      <c r="D39" s="3">
        <v>89</v>
      </c>
      <c r="E39" s="3">
        <v>0.01</v>
      </c>
      <c r="F39" s="3">
        <v>0.99</v>
      </c>
    </row>
    <row r="40" spans="1:6" x14ac:dyDescent="0.25">
      <c r="A40" s="1" t="s">
        <v>45</v>
      </c>
      <c r="B40" s="3">
        <v>0</v>
      </c>
      <c r="C40" s="3">
        <v>4</v>
      </c>
      <c r="D40" s="3">
        <v>130</v>
      </c>
      <c r="E40" s="3">
        <v>0.03</v>
      </c>
      <c r="F40" s="3">
        <v>0.97</v>
      </c>
    </row>
    <row r="41" spans="1:6" x14ac:dyDescent="0.25">
      <c r="A41" s="1" t="s">
        <v>46</v>
      </c>
      <c r="B41" s="3">
        <v>0</v>
      </c>
      <c r="C41" s="3">
        <v>370</v>
      </c>
      <c r="D41" s="3">
        <v>317</v>
      </c>
      <c r="E41" s="3">
        <v>0.54</v>
      </c>
      <c r="F41" s="3">
        <v>0.46</v>
      </c>
    </row>
    <row r="42" spans="1:6" x14ac:dyDescent="0.25">
      <c r="A42" s="1" t="s">
        <v>47</v>
      </c>
      <c r="B42" s="3">
        <v>0</v>
      </c>
      <c r="C42" s="3">
        <v>1</v>
      </c>
      <c r="D42" s="3">
        <v>152</v>
      </c>
      <c r="E42" s="3">
        <v>0.01</v>
      </c>
      <c r="F42" s="3">
        <v>0.99</v>
      </c>
    </row>
    <row r="43" spans="1:6" x14ac:dyDescent="0.25">
      <c r="A43" s="1" t="s">
        <v>48</v>
      </c>
      <c r="B43" s="3">
        <v>0</v>
      </c>
      <c r="C43" s="3">
        <v>2</v>
      </c>
      <c r="D43" s="3">
        <v>116</v>
      </c>
      <c r="E43" s="3">
        <v>0.02</v>
      </c>
      <c r="F43" s="3">
        <v>0.98</v>
      </c>
    </row>
    <row r="44" spans="1:6" x14ac:dyDescent="0.25">
      <c r="A44" s="1" t="s">
        <v>49</v>
      </c>
      <c r="B44" s="3">
        <v>0</v>
      </c>
      <c r="C44" s="3">
        <v>0</v>
      </c>
      <c r="D44" s="3">
        <v>7</v>
      </c>
      <c r="E44" s="3">
        <v>0</v>
      </c>
      <c r="F44" s="3">
        <v>1</v>
      </c>
    </row>
    <row r="45" spans="1:6" x14ac:dyDescent="0.25">
      <c r="A45" s="1" t="s">
        <v>50</v>
      </c>
      <c r="B45" s="3">
        <v>0</v>
      </c>
      <c r="C45" s="3">
        <v>434</v>
      </c>
      <c r="D45" s="3">
        <v>848</v>
      </c>
      <c r="E45" s="3">
        <v>0.34</v>
      </c>
      <c r="F45" s="3">
        <v>0.71</v>
      </c>
    </row>
    <row r="46" spans="1:6" x14ac:dyDescent="0.25">
      <c r="A46" s="1" t="s">
        <v>51</v>
      </c>
      <c r="B46" s="3">
        <v>0</v>
      </c>
      <c r="C46" s="3">
        <v>30</v>
      </c>
      <c r="D46" s="3">
        <v>299</v>
      </c>
      <c r="E46" s="3">
        <v>0.09</v>
      </c>
      <c r="F46" s="3">
        <v>0.91</v>
      </c>
    </row>
    <row r="47" spans="1:6" x14ac:dyDescent="0.25">
      <c r="A47" s="1" t="s">
        <v>52</v>
      </c>
      <c r="B47" s="3">
        <v>0</v>
      </c>
      <c r="C47" s="3">
        <v>12</v>
      </c>
      <c r="D47" s="3">
        <v>87</v>
      </c>
      <c r="E47" s="3">
        <v>0.12</v>
      </c>
      <c r="F47" s="3">
        <v>0.88</v>
      </c>
    </row>
    <row r="48" spans="1:6" x14ac:dyDescent="0.25">
      <c r="A48" s="1" t="s">
        <v>53</v>
      </c>
      <c r="B48" s="3">
        <v>0</v>
      </c>
      <c r="C48" s="3">
        <v>33</v>
      </c>
      <c r="D48" s="3">
        <v>427</v>
      </c>
      <c r="E48" s="3">
        <v>7.0000000000000007E-2</v>
      </c>
      <c r="F48" s="3">
        <v>0.93</v>
      </c>
    </row>
    <row r="49" spans="1:6" x14ac:dyDescent="0.25">
      <c r="A49" s="1" t="s">
        <v>54</v>
      </c>
      <c r="B49" s="3">
        <v>0</v>
      </c>
      <c r="C49" s="3">
        <v>2</v>
      </c>
      <c r="D49" s="3">
        <v>81</v>
      </c>
      <c r="E49" s="3">
        <v>0.02</v>
      </c>
      <c r="F49" s="3">
        <v>0.98</v>
      </c>
    </row>
    <row r="50" spans="1:6" x14ac:dyDescent="0.25">
      <c r="A50" s="1" t="s">
        <v>55</v>
      </c>
      <c r="B50" s="3">
        <v>0</v>
      </c>
      <c r="C50" s="3">
        <v>1</v>
      </c>
      <c r="D50" s="3">
        <v>834</v>
      </c>
      <c r="E50" s="3">
        <v>0</v>
      </c>
      <c r="F50" s="3">
        <v>1</v>
      </c>
    </row>
    <row r="51" spans="1:6" x14ac:dyDescent="0.25">
      <c r="A51" s="1" t="s">
        <v>56</v>
      </c>
      <c r="B51" s="3">
        <v>0.38</v>
      </c>
      <c r="C51" s="3">
        <v>382</v>
      </c>
      <c r="D51" s="3">
        <v>204</v>
      </c>
      <c r="E51" s="3">
        <v>0.28000000000000003</v>
      </c>
      <c r="F51" s="3">
        <v>0.35</v>
      </c>
    </row>
    <row r="52" spans="1:6" x14ac:dyDescent="0.25">
      <c r="A52" s="1" t="s">
        <v>57</v>
      </c>
      <c r="B52" s="3">
        <v>0</v>
      </c>
      <c r="C52" s="3">
        <v>1</v>
      </c>
      <c r="D52" s="3">
        <v>102</v>
      </c>
      <c r="E52" s="3">
        <v>0.01</v>
      </c>
      <c r="F52" s="3">
        <v>0.99</v>
      </c>
    </row>
    <row r="53" spans="1:6" x14ac:dyDescent="0.25">
      <c r="A53" s="1" t="s">
        <v>58</v>
      </c>
      <c r="B53" s="3">
        <v>0</v>
      </c>
      <c r="C53" s="3">
        <v>1</v>
      </c>
      <c r="D53" s="3">
        <v>99</v>
      </c>
      <c r="E53" s="3">
        <v>0.01</v>
      </c>
      <c r="F53" s="3">
        <v>0.99</v>
      </c>
    </row>
    <row r="54" spans="1:6" x14ac:dyDescent="0.25">
      <c r="A54" s="1" t="s">
        <v>59</v>
      </c>
      <c r="B54" s="3">
        <v>0</v>
      </c>
      <c r="C54" s="3">
        <v>1</v>
      </c>
      <c r="D54" s="3">
        <v>55</v>
      </c>
      <c r="E54" s="3">
        <v>0.02</v>
      </c>
      <c r="F54" s="3">
        <v>0.98</v>
      </c>
    </row>
    <row r="55" spans="1:6" x14ac:dyDescent="0.25">
      <c r="A55" s="1" t="s">
        <v>60</v>
      </c>
      <c r="B55" s="3">
        <v>0</v>
      </c>
      <c r="C55" s="3">
        <v>1</v>
      </c>
      <c r="D55" s="3">
        <v>103</v>
      </c>
      <c r="E55" s="3">
        <v>0.01</v>
      </c>
      <c r="F55" s="3">
        <v>0.99</v>
      </c>
    </row>
    <row r="56" spans="1:6" x14ac:dyDescent="0.25">
      <c r="A56" s="1" t="s">
        <v>61</v>
      </c>
      <c r="B56" s="3">
        <v>0</v>
      </c>
      <c r="C56" s="3">
        <v>1</v>
      </c>
      <c r="D56" s="3">
        <v>82</v>
      </c>
      <c r="E56" s="3">
        <v>0.01</v>
      </c>
      <c r="F56" s="3">
        <v>0.99</v>
      </c>
    </row>
    <row r="57" spans="1:6" x14ac:dyDescent="0.25">
      <c r="A57" s="1" t="s">
        <v>62</v>
      </c>
      <c r="B57" s="3">
        <v>0</v>
      </c>
      <c r="C57" s="3">
        <v>1</v>
      </c>
      <c r="D57" s="3">
        <v>49</v>
      </c>
      <c r="E57" s="3">
        <v>0.02</v>
      </c>
      <c r="F57" s="3">
        <v>0.98</v>
      </c>
    </row>
    <row r="58" spans="1:6" x14ac:dyDescent="0.25">
      <c r="A58" s="1" t="s">
        <v>63</v>
      </c>
      <c r="B58" s="3">
        <v>0</v>
      </c>
      <c r="C58" s="3">
        <v>1</v>
      </c>
      <c r="D58" s="3">
        <v>99</v>
      </c>
      <c r="E58" s="3">
        <v>0.01</v>
      </c>
      <c r="F58" s="3">
        <v>0.99</v>
      </c>
    </row>
    <row r="59" spans="1:6" x14ac:dyDescent="0.25">
      <c r="A59" s="1" t="s">
        <v>64</v>
      </c>
      <c r="B59" s="3">
        <v>0</v>
      </c>
      <c r="C59" s="3">
        <v>1</v>
      </c>
      <c r="D59" s="3">
        <v>42</v>
      </c>
      <c r="E59" s="3">
        <v>0.02</v>
      </c>
      <c r="F59" s="3">
        <v>0.98</v>
      </c>
    </row>
    <row r="60" spans="1:6" x14ac:dyDescent="0.25">
      <c r="A60" s="1" t="s">
        <v>65</v>
      </c>
      <c r="B60" s="3">
        <v>0</v>
      </c>
      <c r="C60" s="3">
        <v>1</v>
      </c>
      <c r="D60" s="3">
        <v>129</v>
      </c>
      <c r="E60" s="3">
        <v>0.01</v>
      </c>
      <c r="F60" s="3">
        <v>0.99</v>
      </c>
    </row>
    <row r="61" spans="1:6" x14ac:dyDescent="0.25">
      <c r="A61" s="1" t="s">
        <v>66</v>
      </c>
      <c r="B61" s="3">
        <v>0</v>
      </c>
      <c r="C61" s="3">
        <v>1</v>
      </c>
      <c r="D61" s="3">
        <v>33</v>
      </c>
      <c r="E61" s="3">
        <v>0.03</v>
      </c>
      <c r="F61" s="3">
        <v>0.97</v>
      </c>
    </row>
    <row r="62" spans="1:6" x14ac:dyDescent="0.25">
      <c r="A62" s="1" t="s">
        <v>67</v>
      </c>
      <c r="B62" s="3">
        <v>0</v>
      </c>
      <c r="C62" s="3">
        <v>1</v>
      </c>
      <c r="D62" s="3">
        <v>71</v>
      </c>
      <c r="E62" s="3">
        <v>0.01</v>
      </c>
      <c r="F62" s="3">
        <v>0.99</v>
      </c>
    </row>
    <row r="63" spans="1:6" x14ac:dyDescent="0.25">
      <c r="A63" s="1" t="s">
        <v>68</v>
      </c>
      <c r="B63" s="3">
        <v>0</v>
      </c>
      <c r="C63" s="3">
        <v>1</v>
      </c>
      <c r="D63" s="3">
        <v>259</v>
      </c>
      <c r="E63" s="3">
        <v>0</v>
      </c>
      <c r="F63" s="3">
        <v>1</v>
      </c>
    </row>
    <row r="64" spans="1:6" x14ac:dyDescent="0.25">
      <c r="A64" s="1" t="s">
        <v>69</v>
      </c>
      <c r="B64" s="3">
        <v>0</v>
      </c>
      <c r="C64" s="3">
        <v>33</v>
      </c>
      <c r="D64" s="3">
        <v>113</v>
      </c>
      <c r="E64" s="3">
        <v>0.23</v>
      </c>
      <c r="F64" s="3">
        <v>0.77</v>
      </c>
    </row>
    <row r="65" spans="1:6" x14ac:dyDescent="0.25">
      <c r="A65" s="1" t="s">
        <v>70</v>
      </c>
      <c r="B65" s="3">
        <v>0.33</v>
      </c>
      <c r="C65" s="3">
        <v>11</v>
      </c>
      <c r="D65" s="3">
        <v>69</v>
      </c>
      <c r="E65" s="3">
        <v>0.2</v>
      </c>
      <c r="F65" s="3">
        <v>0.86</v>
      </c>
    </row>
    <row r="66" spans="1:6" x14ac:dyDescent="0.25">
      <c r="A66" s="1" t="s">
        <v>71</v>
      </c>
      <c r="B66" s="3">
        <v>0</v>
      </c>
      <c r="C66" s="3">
        <v>1</v>
      </c>
      <c r="D66" s="3">
        <v>90</v>
      </c>
      <c r="E66" s="3">
        <v>0.01</v>
      </c>
      <c r="F66" s="3">
        <v>0.99</v>
      </c>
    </row>
    <row r="67" spans="1:6" x14ac:dyDescent="0.25">
      <c r="A67" s="1" t="s">
        <v>72</v>
      </c>
      <c r="B67" s="3">
        <v>0</v>
      </c>
      <c r="C67" s="3">
        <v>1</v>
      </c>
      <c r="D67" s="3">
        <v>53</v>
      </c>
      <c r="E67" s="3">
        <v>0.02</v>
      </c>
      <c r="F67" s="3">
        <v>0.98</v>
      </c>
    </row>
    <row r="68" spans="1:6" x14ac:dyDescent="0.25">
      <c r="A68" s="1" t="s">
        <v>73</v>
      </c>
      <c r="B68" s="3">
        <v>0</v>
      </c>
      <c r="C68" s="3">
        <v>1</v>
      </c>
      <c r="D68" s="3">
        <v>146</v>
      </c>
      <c r="E68" s="3">
        <v>0.01</v>
      </c>
      <c r="F68" s="3">
        <v>0.99</v>
      </c>
    </row>
    <row r="69" spans="1:6" x14ac:dyDescent="0.25">
      <c r="A69" s="1" t="s">
        <v>74</v>
      </c>
      <c r="B69" s="3">
        <v>0</v>
      </c>
      <c r="C69" s="3">
        <v>1</v>
      </c>
      <c r="D69" s="3">
        <v>301</v>
      </c>
      <c r="E69" s="3">
        <v>0</v>
      </c>
      <c r="F69" s="3">
        <v>1</v>
      </c>
    </row>
    <row r="70" spans="1:6" x14ac:dyDescent="0.25">
      <c r="A70" s="1" t="s">
        <v>75</v>
      </c>
      <c r="B70" s="3">
        <v>0</v>
      </c>
      <c r="C70" s="3">
        <v>1</v>
      </c>
      <c r="D70" s="3">
        <v>210</v>
      </c>
      <c r="E70" s="3">
        <v>0</v>
      </c>
      <c r="F70" s="3">
        <v>0.99</v>
      </c>
    </row>
    <row r="71" spans="1:6" x14ac:dyDescent="0.25">
      <c r="A71" s="1" t="s">
        <v>76</v>
      </c>
      <c r="B71" s="3">
        <v>0</v>
      </c>
      <c r="C71" s="3">
        <v>1</v>
      </c>
      <c r="D71" s="3">
        <v>277</v>
      </c>
      <c r="E71" s="3">
        <v>0</v>
      </c>
      <c r="F71" s="3">
        <v>1</v>
      </c>
    </row>
    <row r="72" spans="1:6" x14ac:dyDescent="0.25">
      <c r="A72" s="1" t="s">
        <v>77</v>
      </c>
      <c r="B72" s="3">
        <v>0</v>
      </c>
      <c r="C72" s="3">
        <v>1</v>
      </c>
      <c r="D72" s="3">
        <v>112</v>
      </c>
      <c r="E72" s="3">
        <v>0.01</v>
      </c>
      <c r="F72" s="3">
        <v>0.99</v>
      </c>
    </row>
    <row r="73" spans="1:6" x14ac:dyDescent="0.25">
      <c r="A73" s="1" t="s">
        <v>78</v>
      </c>
      <c r="B73" s="3">
        <v>0</v>
      </c>
      <c r="C73" s="3">
        <v>47</v>
      </c>
      <c r="D73" s="3">
        <v>561</v>
      </c>
      <c r="E73" s="3">
        <v>0.08</v>
      </c>
      <c r="F73" s="3">
        <v>0.92</v>
      </c>
    </row>
    <row r="74" spans="1:6" x14ac:dyDescent="0.25">
      <c r="A74" s="1" t="s">
        <v>79</v>
      </c>
      <c r="B74" s="3">
        <v>0.14000000000000001</v>
      </c>
      <c r="C74" s="3">
        <v>39</v>
      </c>
      <c r="D74" s="3">
        <v>236</v>
      </c>
      <c r="E74" s="3">
        <v>0</v>
      </c>
      <c r="F74" s="3">
        <v>0.86</v>
      </c>
    </row>
    <row r="75" spans="1:6" x14ac:dyDescent="0.25">
      <c r="A75" s="1" t="s">
        <v>80</v>
      </c>
      <c r="B75" s="3">
        <v>0</v>
      </c>
      <c r="C75" s="3">
        <v>2</v>
      </c>
      <c r="D75" s="3">
        <v>13</v>
      </c>
      <c r="E75" s="3">
        <v>0.13</v>
      </c>
      <c r="F75" s="3">
        <v>0.87</v>
      </c>
    </row>
    <row r="76" spans="1:6" x14ac:dyDescent="0.25">
      <c r="A76" s="1" t="s">
        <v>81</v>
      </c>
      <c r="B76" s="3">
        <v>0.08</v>
      </c>
      <c r="C76" s="3">
        <v>39</v>
      </c>
      <c r="D76" s="3">
        <v>732</v>
      </c>
      <c r="E76" s="3">
        <v>0.03</v>
      </c>
      <c r="F76" s="3">
        <v>0.95</v>
      </c>
    </row>
    <row r="77" spans="1:6" x14ac:dyDescent="0.25">
      <c r="A77" s="1" t="s">
        <v>82</v>
      </c>
      <c r="B77" s="3">
        <v>0.2</v>
      </c>
      <c r="C77" s="3">
        <v>16</v>
      </c>
      <c r="D77" s="3">
        <v>184</v>
      </c>
      <c r="E77" s="3">
        <v>0.12</v>
      </c>
      <c r="F77" s="3">
        <v>0.85</v>
      </c>
    </row>
    <row r="78" spans="1:6" x14ac:dyDescent="0.25">
      <c r="A78" s="1" t="s">
        <v>83</v>
      </c>
      <c r="B78" s="3">
        <v>0</v>
      </c>
      <c r="C78" s="3">
        <v>6</v>
      </c>
      <c r="D78" s="3">
        <v>369</v>
      </c>
      <c r="E78" s="3">
        <v>0.02</v>
      </c>
      <c r="F78" s="3">
        <v>0.98</v>
      </c>
    </row>
    <row r="79" spans="1:6" x14ac:dyDescent="0.25">
      <c r="A79" s="1" t="s">
        <v>84</v>
      </c>
      <c r="B79" s="3">
        <v>0.2</v>
      </c>
      <c r="C79" s="3">
        <v>88</v>
      </c>
      <c r="D79" s="3">
        <v>43</v>
      </c>
      <c r="E79" s="3">
        <v>0.47</v>
      </c>
      <c r="F79" s="3">
        <v>0.31</v>
      </c>
    </row>
    <row r="80" spans="1:6" x14ac:dyDescent="0.25">
      <c r="A80" s="1" t="s">
        <v>85</v>
      </c>
      <c r="B80" s="3">
        <v>0</v>
      </c>
      <c r="C80" s="3">
        <v>2</v>
      </c>
      <c r="D80" s="3">
        <v>141</v>
      </c>
      <c r="E80" s="3">
        <v>0.01</v>
      </c>
      <c r="F80" s="3">
        <v>0.99</v>
      </c>
    </row>
    <row r="81" spans="1:6" x14ac:dyDescent="0.25">
      <c r="A81" s="1" t="s">
        <v>86</v>
      </c>
      <c r="B81" s="3">
        <v>0</v>
      </c>
      <c r="C81" s="3">
        <v>133</v>
      </c>
      <c r="D81" s="3">
        <v>219</v>
      </c>
      <c r="E81" s="3">
        <v>0.38</v>
      </c>
      <c r="F81" s="3">
        <v>0.62</v>
      </c>
    </row>
    <row r="82" spans="1:6" x14ac:dyDescent="0.25">
      <c r="A82" s="1" t="s">
        <v>87</v>
      </c>
      <c r="B82" s="3">
        <v>0</v>
      </c>
      <c r="C82" s="3">
        <v>4</v>
      </c>
      <c r="D82" s="3">
        <v>187</v>
      </c>
      <c r="E82" s="3">
        <v>0.02</v>
      </c>
      <c r="F82" s="3">
        <v>0.98</v>
      </c>
    </row>
    <row r="83" spans="1:6" x14ac:dyDescent="0.25">
      <c r="A83" s="1" t="s">
        <v>88</v>
      </c>
      <c r="B83" s="3">
        <v>0</v>
      </c>
      <c r="C83" s="3">
        <v>193</v>
      </c>
      <c r="D83" s="3">
        <v>241</v>
      </c>
      <c r="E83" s="3">
        <v>0.44</v>
      </c>
      <c r="F83" s="3">
        <v>0.56000000000000005</v>
      </c>
    </row>
    <row r="84" spans="1:6" x14ac:dyDescent="0.25">
      <c r="A84" s="1" t="s">
        <v>89</v>
      </c>
      <c r="B84" s="3">
        <v>0.03</v>
      </c>
      <c r="C84" s="3">
        <v>1950</v>
      </c>
      <c r="D84" s="3">
        <v>241</v>
      </c>
      <c r="E84" s="3">
        <v>0.86</v>
      </c>
      <c r="F84" s="3">
        <v>0.12</v>
      </c>
    </row>
    <row r="85" spans="1:6" x14ac:dyDescent="0.25">
      <c r="A85" s="1" t="s">
        <v>90</v>
      </c>
      <c r="B85" s="3">
        <v>0</v>
      </c>
      <c r="C85" s="3">
        <v>3</v>
      </c>
      <c r="D85" s="3">
        <v>42</v>
      </c>
      <c r="E85" s="3">
        <v>7.0000000000000007E-2</v>
      </c>
      <c r="F85" s="3">
        <v>0.93</v>
      </c>
    </row>
    <row r="86" spans="1:6" x14ac:dyDescent="0.25">
      <c r="A86" s="1" t="s">
        <v>91</v>
      </c>
      <c r="B86" s="3">
        <v>0</v>
      </c>
      <c r="C86" s="3">
        <v>4</v>
      </c>
      <c r="D86" s="3">
        <v>16</v>
      </c>
      <c r="E86" s="3">
        <v>0.2</v>
      </c>
      <c r="F86" s="3">
        <v>0.8</v>
      </c>
    </row>
    <row r="87" spans="1:6" x14ac:dyDescent="0.25">
      <c r="A87" s="1" t="s">
        <v>92</v>
      </c>
      <c r="B87" s="3">
        <v>0</v>
      </c>
      <c r="C87" s="3">
        <v>5</v>
      </c>
      <c r="D87" s="3">
        <v>0</v>
      </c>
      <c r="E87" s="3">
        <v>1</v>
      </c>
      <c r="F87" s="3">
        <v>0</v>
      </c>
    </row>
    <row r="88" spans="1:6" x14ac:dyDescent="0.25">
      <c r="A88" s="1" t="s">
        <v>93</v>
      </c>
      <c r="B88" s="3">
        <v>0</v>
      </c>
      <c r="C88" s="3">
        <v>52</v>
      </c>
      <c r="D88" s="3">
        <v>68</v>
      </c>
      <c r="E88" s="3">
        <v>0.43</v>
      </c>
      <c r="F88" s="3">
        <v>0.56999999999999995</v>
      </c>
    </row>
    <row r="89" spans="1:6" x14ac:dyDescent="0.25">
      <c r="A89" s="1" t="s">
        <v>94</v>
      </c>
      <c r="B89" s="3">
        <v>0</v>
      </c>
      <c r="C89" s="3">
        <v>40</v>
      </c>
      <c r="D89" s="3">
        <v>57</v>
      </c>
      <c r="E89" s="3">
        <v>0.41</v>
      </c>
      <c r="F89" s="3">
        <v>0.59</v>
      </c>
    </row>
    <row r="90" spans="1:6" x14ac:dyDescent="0.25">
      <c r="A90" s="1" t="s">
        <v>95</v>
      </c>
      <c r="B90" s="3">
        <v>0.2</v>
      </c>
      <c r="C90" s="3">
        <v>40</v>
      </c>
      <c r="D90" s="3">
        <v>89</v>
      </c>
      <c r="E90" s="3">
        <v>0.11</v>
      </c>
      <c r="F90" s="3">
        <v>0.69</v>
      </c>
    </row>
    <row r="91" spans="1:6" x14ac:dyDescent="0.25">
      <c r="A91" s="1" t="s">
        <v>96</v>
      </c>
      <c r="B91" s="3">
        <v>0</v>
      </c>
      <c r="C91" s="3">
        <v>163</v>
      </c>
      <c r="D91" s="3">
        <v>934</v>
      </c>
      <c r="E91" s="3">
        <v>0.15</v>
      </c>
      <c r="F91" s="3">
        <v>0.85</v>
      </c>
    </row>
    <row r="92" spans="1:6" x14ac:dyDescent="0.25">
      <c r="A92" s="1" t="s">
        <v>97</v>
      </c>
      <c r="B92" s="3">
        <v>0</v>
      </c>
      <c r="C92" s="3">
        <v>94</v>
      </c>
      <c r="D92" s="3">
        <v>822</v>
      </c>
      <c r="E92" s="3">
        <v>0.1</v>
      </c>
      <c r="F92" s="3">
        <v>0.9</v>
      </c>
    </row>
    <row r="93" spans="1:6" x14ac:dyDescent="0.25">
      <c r="A93" s="1" t="s">
        <v>98</v>
      </c>
      <c r="B93" s="3">
        <v>7.0000000000000007E-2</v>
      </c>
      <c r="C93" s="3">
        <v>4</v>
      </c>
      <c r="D93" s="3">
        <v>177</v>
      </c>
      <c r="E93" s="3">
        <v>0.05</v>
      </c>
      <c r="F93" s="3">
        <v>0.98</v>
      </c>
    </row>
    <row r="94" spans="1:6" x14ac:dyDescent="0.25">
      <c r="A94" s="1" t="s">
        <v>99</v>
      </c>
      <c r="B94" s="3">
        <v>0.08</v>
      </c>
      <c r="C94" s="3">
        <v>245</v>
      </c>
      <c r="D94" s="3">
        <v>1051</v>
      </c>
      <c r="E94" s="3">
        <v>0.11</v>
      </c>
      <c r="F94" s="3">
        <v>0.83</v>
      </c>
    </row>
    <row r="95" spans="1:6" x14ac:dyDescent="0.25">
      <c r="A95" s="1" t="s">
        <v>100</v>
      </c>
      <c r="B95" s="3">
        <v>0</v>
      </c>
      <c r="C95" s="3">
        <v>71</v>
      </c>
      <c r="D95" s="3">
        <v>119</v>
      </c>
      <c r="E95" s="3">
        <v>0.37</v>
      </c>
      <c r="F95" s="3">
        <v>0.56000000000000005</v>
      </c>
    </row>
    <row r="96" spans="1:6" x14ac:dyDescent="0.25">
      <c r="A96" s="1" t="s">
        <v>101</v>
      </c>
      <c r="B96" s="3">
        <v>0.06</v>
      </c>
      <c r="C96" s="3">
        <v>524</v>
      </c>
      <c r="D96" s="3">
        <v>1620</v>
      </c>
      <c r="E96" s="3">
        <v>0.19</v>
      </c>
      <c r="F96" s="3">
        <v>0.78</v>
      </c>
    </row>
    <row r="97" spans="1:6" x14ac:dyDescent="0.25">
      <c r="A97" s="1" t="s">
        <v>102</v>
      </c>
      <c r="B97" s="3">
        <v>0</v>
      </c>
      <c r="C97" s="3">
        <v>6</v>
      </c>
      <c r="D97" s="3">
        <v>434</v>
      </c>
      <c r="E97" s="3">
        <v>0.01</v>
      </c>
      <c r="F97" s="3">
        <v>0.99</v>
      </c>
    </row>
    <row r="98" spans="1:6" x14ac:dyDescent="0.25">
      <c r="A98" s="1" t="s">
        <v>103</v>
      </c>
      <c r="B98" s="3">
        <v>0</v>
      </c>
      <c r="C98" s="3">
        <v>37</v>
      </c>
      <c r="D98" s="3">
        <v>845</v>
      </c>
      <c r="E98" s="3">
        <v>0.04</v>
      </c>
      <c r="F98" s="3">
        <v>0.96</v>
      </c>
    </row>
    <row r="99" spans="1:6" x14ac:dyDescent="0.25">
      <c r="A99" s="1" t="s">
        <v>104</v>
      </c>
      <c r="B99" s="3">
        <v>0.05</v>
      </c>
      <c r="C99" s="3">
        <v>278</v>
      </c>
      <c r="D99" s="3">
        <v>3047</v>
      </c>
      <c r="E99" s="3">
        <v>0.04</v>
      </c>
      <c r="F99" s="3">
        <v>0.92</v>
      </c>
    </row>
    <row r="100" spans="1:6" x14ac:dyDescent="0.25">
      <c r="A100" s="1" t="s">
        <v>105</v>
      </c>
      <c r="B100" s="3">
        <v>0</v>
      </c>
      <c r="C100" s="3">
        <v>18</v>
      </c>
      <c r="D100" s="3">
        <v>50</v>
      </c>
      <c r="E100" s="3">
        <v>0.26</v>
      </c>
      <c r="F100" s="3">
        <v>0.74</v>
      </c>
    </row>
    <row r="101" spans="1:6" x14ac:dyDescent="0.25">
      <c r="A101" s="1" t="s">
        <v>106</v>
      </c>
      <c r="B101" s="3">
        <v>0</v>
      </c>
      <c r="C101" s="3">
        <v>12</v>
      </c>
      <c r="D101" s="3">
        <v>79</v>
      </c>
      <c r="E101" s="3">
        <v>0.13</v>
      </c>
      <c r="F101" s="3">
        <v>0.87</v>
      </c>
    </row>
    <row r="102" spans="1:6" x14ac:dyDescent="0.25">
      <c r="A102" s="1" t="s">
        <v>107</v>
      </c>
      <c r="B102" s="3">
        <v>0</v>
      </c>
      <c r="C102" s="3">
        <v>101</v>
      </c>
      <c r="D102" s="3">
        <v>172</v>
      </c>
      <c r="E102" s="3">
        <v>0.37</v>
      </c>
      <c r="F102" s="3">
        <v>0.63</v>
      </c>
    </row>
    <row r="103" spans="1:6" x14ac:dyDescent="0.25">
      <c r="A103" s="1" t="s">
        <v>108</v>
      </c>
      <c r="B103" s="3">
        <v>0</v>
      </c>
      <c r="C103" s="3">
        <v>41</v>
      </c>
      <c r="D103" s="3">
        <v>47</v>
      </c>
      <c r="E103" s="3">
        <v>0.47</v>
      </c>
      <c r="F103" s="3">
        <v>0.53</v>
      </c>
    </row>
    <row r="104" spans="1:6" x14ac:dyDescent="0.25">
      <c r="A104" s="1" t="s">
        <v>109</v>
      </c>
      <c r="B104" s="3">
        <v>0</v>
      </c>
      <c r="C104" s="3">
        <v>3</v>
      </c>
      <c r="D104" s="3">
        <v>10</v>
      </c>
      <c r="E104" s="3">
        <v>0.23</v>
      </c>
      <c r="F104" s="3">
        <v>0.77</v>
      </c>
    </row>
    <row r="105" spans="1:6" x14ac:dyDescent="0.25">
      <c r="A105" s="1" t="s">
        <v>110</v>
      </c>
      <c r="B105" s="3">
        <v>0</v>
      </c>
      <c r="C105" s="3">
        <v>33</v>
      </c>
      <c r="D105" s="3">
        <v>2</v>
      </c>
      <c r="E105" s="3">
        <v>0.94</v>
      </c>
      <c r="F105" s="3">
        <v>0.06</v>
      </c>
    </row>
    <row r="106" spans="1:6" x14ac:dyDescent="0.25">
      <c r="A106" s="1" t="s">
        <v>111</v>
      </c>
      <c r="B106" s="3">
        <v>0</v>
      </c>
      <c r="C106" s="3">
        <v>12</v>
      </c>
      <c r="D106" s="3">
        <v>6</v>
      </c>
      <c r="E106" s="3">
        <v>0.67</v>
      </c>
      <c r="F106" s="3">
        <v>0.33</v>
      </c>
    </row>
    <row r="107" spans="1:6" x14ac:dyDescent="0.25">
      <c r="A107" s="1" t="s">
        <v>112</v>
      </c>
      <c r="B107" s="3">
        <v>0</v>
      </c>
      <c r="C107" s="3">
        <v>92</v>
      </c>
      <c r="D107" s="3">
        <v>2</v>
      </c>
      <c r="E107" s="3">
        <v>0.98</v>
      </c>
      <c r="F107" s="3">
        <v>0.02</v>
      </c>
    </row>
    <row r="108" spans="1:6" x14ac:dyDescent="0.25">
      <c r="A108" s="1" t="s">
        <v>113</v>
      </c>
      <c r="B108" s="3">
        <v>0.36</v>
      </c>
      <c r="C108" s="3">
        <v>2077</v>
      </c>
      <c r="D108" s="3">
        <v>508</v>
      </c>
      <c r="E108" s="3">
        <v>0.45</v>
      </c>
      <c r="F108" s="3">
        <v>0.2</v>
      </c>
    </row>
    <row r="109" spans="1:6" x14ac:dyDescent="0.25">
      <c r="A109" s="1" t="s">
        <v>114</v>
      </c>
      <c r="B109" s="3">
        <v>0.05</v>
      </c>
      <c r="C109" s="3">
        <v>165</v>
      </c>
      <c r="D109" s="3">
        <v>4854</v>
      </c>
      <c r="E109" s="3">
        <v>0.01</v>
      </c>
      <c r="F109" s="3">
        <v>0.97</v>
      </c>
    </row>
    <row r="110" spans="1:6" x14ac:dyDescent="0.25">
      <c r="A110" s="1" t="s">
        <v>115</v>
      </c>
      <c r="B110" s="3">
        <v>0.22</v>
      </c>
      <c r="C110" s="3">
        <v>64</v>
      </c>
      <c r="D110" s="3">
        <v>20</v>
      </c>
      <c r="E110" s="3">
        <v>0.54</v>
      </c>
      <c r="F110" s="3">
        <v>0.24</v>
      </c>
    </row>
    <row r="111" spans="1:6" x14ac:dyDescent="0.25">
      <c r="A111" s="1" t="s">
        <v>116</v>
      </c>
      <c r="B111" s="3">
        <v>0</v>
      </c>
      <c r="C111" s="3">
        <v>302</v>
      </c>
      <c r="D111" s="3">
        <v>5580</v>
      </c>
      <c r="E111" s="3">
        <v>0.05</v>
      </c>
      <c r="F111" s="3">
        <v>0.95</v>
      </c>
    </row>
    <row r="112" spans="1:6" x14ac:dyDescent="0.25">
      <c r="A112" s="1" t="s">
        <v>117</v>
      </c>
      <c r="B112" s="3">
        <v>0</v>
      </c>
      <c r="C112" s="3">
        <v>53</v>
      </c>
      <c r="D112" s="3">
        <v>640</v>
      </c>
      <c r="E112" s="3">
        <v>0.08</v>
      </c>
      <c r="F112" s="3">
        <v>0.93</v>
      </c>
    </row>
    <row r="113" spans="1:6" x14ac:dyDescent="0.25">
      <c r="A113" s="1" t="s">
        <v>118</v>
      </c>
      <c r="B113" s="3">
        <v>0.04</v>
      </c>
      <c r="C113" s="3">
        <v>77</v>
      </c>
      <c r="D113" s="3">
        <v>1025</v>
      </c>
      <c r="E113" s="3">
        <v>0.03</v>
      </c>
      <c r="F113" s="3">
        <v>0.93</v>
      </c>
    </row>
    <row r="114" spans="1:6" x14ac:dyDescent="0.25">
      <c r="A114" s="1" t="s">
        <v>119</v>
      </c>
      <c r="B114" s="3">
        <v>0</v>
      </c>
      <c r="C114" s="3">
        <v>165</v>
      </c>
      <c r="D114" s="3">
        <v>0</v>
      </c>
      <c r="E114" s="3">
        <v>1</v>
      </c>
      <c r="F114" s="3">
        <v>0</v>
      </c>
    </row>
    <row r="115" spans="1:6" x14ac:dyDescent="0.25">
      <c r="A115" s="1" t="s">
        <v>120</v>
      </c>
      <c r="B115" s="3">
        <v>0</v>
      </c>
      <c r="C115" s="3">
        <v>4109</v>
      </c>
      <c r="D115" s="3">
        <v>0</v>
      </c>
      <c r="E115" s="3">
        <v>1</v>
      </c>
      <c r="F115" s="3">
        <v>0</v>
      </c>
    </row>
    <row r="116" spans="1:6" x14ac:dyDescent="0.25">
      <c r="A116" s="1" t="s">
        <v>121</v>
      </c>
      <c r="B116" s="3">
        <v>0.23</v>
      </c>
      <c r="C116" s="3">
        <v>584</v>
      </c>
      <c r="D116" s="3">
        <v>285</v>
      </c>
      <c r="E116" s="3">
        <v>0.44</v>
      </c>
      <c r="F116" s="3">
        <v>0.33</v>
      </c>
    </row>
    <row r="117" spans="1:6" x14ac:dyDescent="0.25">
      <c r="A117" s="1" t="s">
        <v>122</v>
      </c>
      <c r="B117" s="3">
        <v>0</v>
      </c>
      <c r="C117" s="3">
        <v>140</v>
      </c>
      <c r="D117" s="3">
        <v>677</v>
      </c>
      <c r="E117" s="3">
        <v>0.17</v>
      </c>
      <c r="F117" s="3">
        <v>0.83</v>
      </c>
    </row>
    <row r="118" spans="1:6" x14ac:dyDescent="0.25">
      <c r="A118" s="1" t="s">
        <v>123</v>
      </c>
      <c r="B118" s="3">
        <v>0</v>
      </c>
      <c r="C118" s="3">
        <v>11</v>
      </c>
      <c r="D118" s="3">
        <v>0</v>
      </c>
      <c r="E118" s="3">
        <v>1</v>
      </c>
      <c r="F118" s="3">
        <v>0</v>
      </c>
    </row>
    <row r="119" spans="1:6" x14ac:dyDescent="0.25">
      <c r="A119" s="1" t="s">
        <v>124</v>
      </c>
      <c r="B119" s="3">
        <v>0</v>
      </c>
      <c r="C119" s="3">
        <v>6</v>
      </c>
      <c r="D119" s="3">
        <v>362</v>
      </c>
      <c r="E119" s="3">
        <v>0.02</v>
      </c>
      <c r="F119" s="3">
        <v>0.98</v>
      </c>
    </row>
    <row r="120" spans="1:6" x14ac:dyDescent="0.25">
      <c r="A120" s="1" t="s">
        <v>125</v>
      </c>
      <c r="B120" s="3">
        <v>0</v>
      </c>
      <c r="C120" s="3">
        <v>164</v>
      </c>
      <c r="D120" s="3">
        <v>52</v>
      </c>
      <c r="E120" s="3">
        <v>0.76</v>
      </c>
      <c r="F120" s="3">
        <v>0.24</v>
      </c>
    </row>
    <row r="121" spans="1:6" x14ac:dyDescent="0.25">
      <c r="A121" s="1" t="s">
        <v>126</v>
      </c>
      <c r="B121" s="3">
        <v>0</v>
      </c>
      <c r="C121" s="3">
        <v>109</v>
      </c>
      <c r="D121" s="3">
        <v>29</v>
      </c>
      <c r="E121" s="3">
        <v>0.79</v>
      </c>
      <c r="F121" s="3">
        <v>0.21</v>
      </c>
    </row>
    <row r="122" spans="1:6" x14ac:dyDescent="0.25">
      <c r="A122" s="1" t="s">
        <v>127</v>
      </c>
      <c r="B122" s="3">
        <v>0</v>
      </c>
      <c r="C122" s="3">
        <v>0</v>
      </c>
      <c r="D122" s="3">
        <v>211</v>
      </c>
      <c r="E122" s="3">
        <v>0</v>
      </c>
      <c r="F122" s="3">
        <v>1</v>
      </c>
    </row>
    <row r="123" spans="1:6" x14ac:dyDescent="0.25">
      <c r="A123" s="1" t="s">
        <v>128</v>
      </c>
      <c r="B123" s="3">
        <v>0</v>
      </c>
      <c r="C123" s="3">
        <v>15</v>
      </c>
      <c r="D123" s="3">
        <v>212</v>
      </c>
      <c r="E123" s="3">
        <v>7.0000000000000007E-2</v>
      </c>
      <c r="F123" s="3">
        <v>0.93</v>
      </c>
    </row>
    <row r="124" spans="1:6" x14ac:dyDescent="0.25">
      <c r="A124" s="1" t="s">
        <v>129</v>
      </c>
      <c r="B124" s="3">
        <v>0</v>
      </c>
      <c r="C124" s="3">
        <v>40</v>
      </c>
      <c r="D124" s="3">
        <v>265</v>
      </c>
      <c r="E124" s="3">
        <v>0.13</v>
      </c>
      <c r="F124" s="3">
        <v>0.87</v>
      </c>
    </row>
    <row r="125" spans="1:6" x14ac:dyDescent="0.25">
      <c r="A125" s="1" t="s">
        <v>130</v>
      </c>
      <c r="B125" s="3">
        <v>0</v>
      </c>
      <c r="C125" s="3">
        <v>142</v>
      </c>
      <c r="D125" s="3">
        <v>1107</v>
      </c>
      <c r="E125" s="3">
        <v>0.11</v>
      </c>
      <c r="F125" s="3">
        <v>0.88</v>
      </c>
    </row>
    <row r="126" spans="1:6" x14ac:dyDescent="0.25">
      <c r="A126" s="1" t="s">
        <v>131</v>
      </c>
      <c r="B126" s="3">
        <v>0.14000000000000001</v>
      </c>
      <c r="C126" s="3">
        <v>13</v>
      </c>
      <c r="D126" s="3">
        <v>126</v>
      </c>
      <c r="E126" s="3">
        <v>0.05</v>
      </c>
      <c r="F126" s="3">
        <v>0.91</v>
      </c>
    </row>
    <row r="127" spans="1:6" x14ac:dyDescent="0.25">
      <c r="A127" s="1" t="s">
        <v>132</v>
      </c>
      <c r="B127" s="3">
        <v>0</v>
      </c>
      <c r="C127" s="3">
        <v>32</v>
      </c>
      <c r="D127" s="3">
        <v>236</v>
      </c>
      <c r="E127" s="3">
        <v>0.12</v>
      </c>
      <c r="F127" s="3">
        <v>0.88</v>
      </c>
    </row>
    <row r="128" spans="1:6" x14ac:dyDescent="0.25">
      <c r="A128" s="1" t="s">
        <v>133</v>
      </c>
      <c r="B128" s="3">
        <v>0</v>
      </c>
      <c r="C128" s="3">
        <v>12</v>
      </c>
      <c r="D128" s="3">
        <v>74</v>
      </c>
      <c r="E128" s="3">
        <v>0.14000000000000001</v>
      </c>
      <c r="F128" s="3">
        <v>0.86</v>
      </c>
    </row>
    <row r="129" spans="1:6" x14ac:dyDescent="0.25">
      <c r="A129" s="1" t="s">
        <v>134</v>
      </c>
      <c r="B129" s="3">
        <v>0</v>
      </c>
      <c r="C129" s="3">
        <v>119</v>
      </c>
      <c r="D129" s="3">
        <v>3</v>
      </c>
      <c r="E129" s="3">
        <v>0.98</v>
      </c>
      <c r="F129" s="3">
        <v>0.02</v>
      </c>
    </row>
    <row r="130" spans="1:6" x14ac:dyDescent="0.25">
      <c r="A130" s="1" t="s">
        <v>135</v>
      </c>
      <c r="B130" s="3">
        <v>1</v>
      </c>
      <c r="C130" s="3">
        <v>126</v>
      </c>
      <c r="D130" s="3">
        <v>2</v>
      </c>
      <c r="E130" s="3">
        <v>0.02</v>
      </c>
      <c r="F130" s="3">
        <v>0.02</v>
      </c>
    </row>
    <row r="131" spans="1:6" x14ac:dyDescent="0.25">
      <c r="A131" s="1" t="s">
        <v>136</v>
      </c>
      <c r="B131" s="3">
        <v>0</v>
      </c>
      <c r="C131" s="3">
        <v>96</v>
      </c>
      <c r="D131" s="3">
        <v>12</v>
      </c>
      <c r="E131" s="3">
        <v>0.89</v>
      </c>
      <c r="F131" s="3">
        <v>0.11</v>
      </c>
    </row>
    <row r="132" spans="1:6" x14ac:dyDescent="0.25">
      <c r="A132" s="1" t="s">
        <v>137</v>
      </c>
      <c r="B132" s="3">
        <v>0</v>
      </c>
      <c r="C132" s="3">
        <v>27</v>
      </c>
      <c r="D132" s="3">
        <v>71</v>
      </c>
      <c r="E132" s="3">
        <v>0.28000000000000003</v>
      </c>
      <c r="F132" s="3">
        <v>0.72</v>
      </c>
    </row>
    <row r="133" spans="1:6" x14ac:dyDescent="0.25">
      <c r="A133" s="1" t="s">
        <v>138</v>
      </c>
      <c r="B133" s="3">
        <v>0</v>
      </c>
      <c r="C133" s="3">
        <v>23</v>
      </c>
      <c r="D133" s="3">
        <v>24</v>
      </c>
      <c r="E133" s="3">
        <v>0.49</v>
      </c>
      <c r="F133" s="3">
        <v>0.51</v>
      </c>
    </row>
    <row r="134" spans="1:6" x14ac:dyDescent="0.25">
      <c r="A134" s="1" t="s">
        <v>139</v>
      </c>
      <c r="B134" s="3">
        <v>0.25</v>
      </c>
      <c r="C134" s="3">
        <v>52</v>
      </c>
      <c r="D134" s="3">
        <v>30</v>
      </c>
      <c r="E134" s="3">
        <v>0.38</v>
      </c>
      <c r="F134" s="3">
        <v>0.37</v>
      </c>
    </row>
    <row r="135" spans="1:6" x14ac:dyDescent="0.25">
      <c r="A135" s="1" t="s">
        <v>140</v>
      </c>
      <c r="B135" s="3">
        <v>0</v>
      </c>
      <c r="C135" s="3">
        <v>36</v>
      </c>
      <c r="D135" s="3">
        <v>0</v>
      </c>
      <c r="E135" s="3">
        <v>1</v>
      </c>
      <c r="F135" s="3">
        <v>0</v>
      </c>
    </row>
    <row r="136" spans="1:6" x14ac:dyDescent="0.25">
      <c r="A136" s="1" t="s">
        <v>141</v>
      </c>
      <c r="B136" s="3">
        <v>0.2</v>
      </c>
      <c r="C136" s="3">
        <v>68</v>
      </c>
      <c r="D136" s="3">
        <v>371</v>
      </c>
      <c r="E136" s="3">
        <v>0.05</v>
      </c>
      <c r="F136" s="3">
        <v>0.85</v>
      </c>
    </row>
    <row r="137" spans="1:6" x14ac:dyDescent="0.25">
      <c r="A137" s="1" t="s">
        <v>142</v>
      </c>
      <c r="B137" s="3">
        <v>0.17</v>
      </c>
      <c r="C137" s="3">
        <v>141</v>
      </c>
      <c r="D137" s="3">
        <v>654</v>
      </c>
      <c r="E137" s="3">
        <v>0</v>
      </c>
      <c r="F137" s="3">
        <v>0.82</v>
      </c>
    </row>
    <row r="138" spans="1:6" x14ac:dyDescent="0.25">
      <c r="A138" s="1" t="s">
        <v>143</v>
      </c>
      <c r="B138" s="3">
        <v>0</v>
      </c>
      <c r="C138" s="3">
        <v>19</v>
      </c>
      <c r="D138" s="3">
        <v>15</v>
      </c>
      <c r="E138" s="3">
        <v>0.56000000000000005</v>
      </c>
      <c r="F138" s="3">
        <v>0.44</v>
      </c>
    </row>
    <row r="139" spans="1:6" x14ac:dyDescent="0.25">
      <c r="A139" s="1" t="s">
        <v>144</v>
      </c>
      <c r="B139" s="3">
        <v>0</v>
      </c>
      <c r="C139" s="3">
        <v>18</v>
      </c>
      <c r="D139" s="3">
        <v>9</v>
      </c>
      <c r="E139" s="3">
        <v>0.67</v>
      </c>
      <c r="F139" s="3">
        <v>0.33</v>
      </c>
    </row>
    <row r="140" spans="1:6" x14ac:dyDescent="0.25">
      <c r="A140" s="1" t="s">
        <v>145</v>
      </c>
      <c r="B140" s="3">
        <v>0</v>
      </c>
      <c r="C140" s="3">
        <v>5</v>
      </c>
      <c r="D140" s="3">
        <v>8</v>
      </c>
      <c r="E140" s="3">
        <v>0.38</v>
      </c>
      <c r="F140" s="3">
        <v>0.62</v>
      </c>
    </row>
    <row r="141" spans="1:6" x14ac:dyDescent="0.25">
      <c r="A141" s="1" t="s">
        <v>146</v>
      </c>
      <c r="B141" s="3">
        <v>0</v>
      </c>
      <c r="C141" s="3">
        <v>44</v>
      </c>
      <c r="D141" s="3">
        <v>15</v>
      </c>
      <c r="E141" s="3">
        <v>0.75</v>
      </c>
      <c r="F141" s="3">
        <v>0.25</v>
      </c>
    </row>
    <row r="142" spans="1:6" x14ac:dyDescent="0.25">
      <c r="A142" s="1" t="s">
        <v>147</v>
      </c>
      <c r="B142" s="3">
        <v>0</v>
      </c>
      <c r="C142" s="3">
        <v>8</v>
      </c>
      <c r="D142" s="3">
        <v>0</v>
      </c>
      <c r="E142" s="3">
        <v>1</v>
      </c>
      <c r="F142" s="3">
        <v>0</v>
      </c>
    </row>
    <row r="143" spans="1:6" x14ac:dyDescent="0.25">
      <c r="A143" s="1" t="s">
        <v>148</v>
      </c>
      <c r="B143" s="3">
        <v>0.17</v>
      </c>
      <c r="C143" s="3">
        <v>7</v>
      </c>
      <c r="D143" s="3">
        <v>449</v>
      </c>
      <c r="E143" s="3">
        <v>0.15</v>
      </c>
      <c r="F143" s="3">
        <v>0.98</v>
      </c>
    </row>
    <row r="144" spans="1:6" x14ac:dyDescent="0.25">
      <c r="A144" s="1" t="s">
        <v>149</v>
      </c>
      <c r="B144" s="3">
        <v>0</v>
      </c>
      <c r="C144" s="3">
        <v>5</v>
      </c>
      <c r="D144" s="3">
        <v>0</v>
      </c>
      <c r="E144" s="3">
        <v>1</v>
      </c>
      <c r="F144" s="3">
        <v>0</v>
      </c>
    </row>
    <row r="145" spans="1:6" x14ac:dyDescent="0.25">
      <c r="A145" s="1" t="s">
        <v>150</v>
      </c>
      <c r="B145" s="3">
        <v>0.06</v>
      </c>
      <c r="C145" s="3">
        <v>2181</v>
      </c>
      <c r="D145" s="3">
        <v>420</v>
      </c>
      <c r="E145" s="3">
        <v>0.78</v>
      </c>
      <c r="F145" s="3">
        <v>0.16</v>
      </c>
    </row>
    <row r="146" spans="1:6" x14ac:dyDescent="0.25">
      <c r="A146" s="1" t="s">
        <v>151</v>
      </c>
      <c r="B146" s="3">
        <v>0.05</v>
      </c>
      <c r="C146" s="3">
        <v>225</v>
      </c>
      <c r="D146" s="3">
        <v>262</v>
      </c>
      <c r="E146" s="3">
        <v>0.41</v>
      </c>
      <c r="F146" s="3">
        <v>0.56999999999999995</v>
      </c>
    </row>
    <row r="147" spans="1:6" x14ac:dyDescent="0.25">
      <c r="A147" s="1" t="s">
        <v>152</v>
      </c>
      <c r="B147" s="3">
        <v>0</v>
      </c>
      <c r="C147" s="3">
        <v>114</v>
      </c>
      <c r="D147" s="3">
        <v>46</v>
      </c>
      <c r="E147" s="3">
        <v>0.71</v>
      </c>
      <c r="F147" s="3">
        <v>0.28999999999999998</v>
      </c>
    </row>
    <row r="148" spans="1:6" x14ac:dyDescent="0.25">
      <c r="A148" s="1" t="s">
        <v>153</v>
      </c>
      <c r="B148" s="3">
        <v>0</v>
      </c>
      <c r="C148" s="3">
        <v>78</v>
      </c>
      <c r="D148" s="3">
        <v>340</v>
      </c>
      <c r="E148" s="3">
        <v>0.19</v>
      </c>
      <c r="F148" s="3">
        <v>0.81</v>
      </c>
    </row>
    <row r="149" spans="1:6" x14ac:dyDescent="0.25">
      <c r="A149" s="1" t="s">
        <v>154</v>
      </c>
      <c r="B149" s="3">
        <v>0.08</v>
      </c>
      <c r="C149" s="3">
        <v>16</v>
      </c>
      <c r="D149" s="3">
        <v>822</v>
      </c>
      <c r="E149" s="3">
        <v>0.06</v>
      </c>
      <c r="F149" s="3">
        <v>0.98</v>
      </c>
    </row>
    <row r="150" spans="1:6" x14ac:dyDescent="0.25">
      <c r="A150" s="1" t="s">
        <v>155</v>
      </c>
      <c r="B150" s="3">
        <v>0.25</v>
      </c>
      <c r="C150" s="3">
        <v>364</v>
      </c>
      <c r="D150" s="3">
        <v>23</v>
      </c>
      <c r="E150" s="3">
        <v>0.69</v>
      </c>
      <c r="F150" s="3">
        <v>0.06</v>
      </c>
    </row>
    <row r="151" spans="1:6" x14ac:dyDescent="0.25">
      <c r="A151" s="1" t="s">
        <v>156</v>
      </c>
      <c r="B151" s="3">
        <v>0</v>
      </c>
      <c r="C151" s="3">
        <v>2775</v>
      </c>
      <c r="D151" s="3">
        <v>533</v>
      </c>
      <c r="E151" s="3">
        <v>0.84</v>
      </c>
      <c r="F151" s="3">
        <v>0.16</v>
      </c>
    </row>
    <row r="152" spans="1:6" x14ac:dyDescent="0.25">
      <c r="A152" s="1" t="s">
        <v>157</v>
      </c>
      <c r="B152" s="3">
        <v>0</v>
      </c>
      <c r="C152" s="3">
        <v>43</v>
      </c>
      <c r="D152" s="3">
        <v>16</v>
      </c>
      <c r="E152" s="3">
        <v>0.73</v>
      </c>
      <c r="F152" s="3">
        <v>0.27</v>
      </c>
    </row>
    <row r="153" spans="1:6" x14ac:dyDescent="0.25">
      <c r="A153" s="1" t="s">
        <v>158</v>
      </c>
      <c r="B153" s="3">
        <v>0</v>
      </c>
      <c r="C153" s="3">
        <v>10388</v>
      </c>
      <c r="D153" s="3">
        <v>1868</v>
      </c>
      <c r="E153" s="3">
        <v>0.85</v>
      </c>
      <c r="F153" s="3">
        <v>0.15</v>
      </c>
    </row>
    <row r="154" spans="1:6" x14ac:dyDescent="0.25">
      <c r="A154" s="1" t="s">
        <v>159</v>
      </c>
      <c r="B154" s="3">
        <v>0.2</v>
      </c>
      <c r="C154" s="3">
        <v>116</v>
      </c>
      <c r="D154" s="3">
        <v>22</v>
      </c>
      <c r="E154" s="3">
        <v>0.64</v>
      </c>
      <c r="F154" s="3">
        <v>0.16</v>
      </c>
    </row>
    <row r="155" spans="1:6" x14ac:dyDescent="0.25">
      <c r="A155" s="1" t="s">
        <v>160</v>
      </c>
      <c r="B155" s="3">
        <v>0.06</v>
      </c>
      <c r="C155" s="3">
        <v>13210</v>
      </c>
      <c r="D155" s="3">
        <v>18</v>
      </c>
      <c r="E155" s="3">
        <v>0.94</v>
      </c>
      <c r="F155" s="3">
        <v>0</v>
      </c>
    </row>
    <row r="156" spans="1:6" x14ac:dyDescent="0.25">
      <c r="A156" s="1" t="s">
        <v>161</v>
      </c>
      <c r="B156" s="3">
        <v>0.08</v>
      </c>
      <c r="C156" s="3">
        <v>221</v>
      </c>
      <c r="D156" s="3">
        <v>20</v>
      </c>
      <c r="E156" s="3">
        <v>0.84</v>
      </c>
      <c r="F156" s="3">
        <v>0.08</v>
      </c>
    </row>
    <row r="157" spans="1:6" x14ac:dyDescent="0.25">
      <c r="A157" s="1" t="s">
        <v>162</v>
      </c>
      <c r="B157" s="3">
        <v>0.09</v>
      </c>
      <c r="C157" s="3">
        <v>2155</v>
      </c>
      <c r="D157" s="3">
        <v>3133</v>
      </c>
      <c r="E157" s="3">
        <v>0.32</v>
      </c>
      <c r="F157" s="3">
        <v>0.59</v>
      </c>
    </row>
    <row r="158" spans="1:6" x14ac:dyDescent="0.25">
      <c r="A158" s="1" t="s">
        <v>163</v>
      </c>
      <c r="B158" s="3">
        <v>0</v>
      </c>
      <c r="C158" s="3">
        <v>14</v>
      </c>
      <c r="D158" s="3">
        <v>15</v>
      </c>
      <c r="E158" s="3">
        <v>0.48</v>
      </c>
      <c r="F158" s="3">
        <v>0.52</v>
      </c>
    </row>
    <row r="159" spans="1:6" x14ac:dyDescent="0.25">
      <c r="A159" s="1" t="s">
        <v>164</v>
      </c>
      <c r="B159" s="3">
        <v>0.19</v>
      </c>
      <c r="C159" s="3">
        <v>909</v>
      </c>
      <c r="D159" s="3">
        <v>464</v>
      </c>
      <c r="E159" s="3">
        <v>0.47</v>
      </c>
      <c r="F159" s="3">
        <v>0.32</v>
      </c>
    </row>
    <row r="160" spans="1:6" x14ac:dyDescent="0.25">
      <c r="A160" s="1" t="s">
        <v>165</v>
      </c>
      <c r="B160" s="3">
        <v>0</v>
      </c>
      <c r="C160" s="3">
        <v>2</v>
      </c>
      <c r="D160" s="3">
        <v>4</v>
      </c>
      <c r="E160" s="3">
        <v>0.33</v>
      </c>
      <c r="F160" s="3">
        <v>0.67</v>
      </c>
    </row>
    <row r="161" spans="1:6" x14ac:dyDescent="0.25">
      <c r="A161" s="1" t="s">
        <v>166</v>
      </c>
      <c r="B161" s="3">
        <v>0</v>
      </c>
      <c r="C161" s="3">
        <v>577</v>
      </c>
      <c r="D161" s="3">
        <v>57</v>
      </c>
      <c r="E161" s="3">
        <v>0.91</v>
      </c>
      <c r="F161" s="3">
        <v>0.09</v>
      </c>
    </row>
    <row r="162" spans="1:6" x14ac:dyDescent="0.25">
      <c r="A162" s="1" t="s">
        <v>167</v>
      </c>
      <c r="B162" s="3">
        <v>0</v>
      </c>
      <c r="C162" s="3">
        <v>3</v>
      </c>
      <c r="D162" s="3">
        <v>5</v>
      </c>
      <c r="E162" s="3">
        <v>0.38</v>
      </c>
      <c r="F162" s="3">
        <v>0.62</v>
      </c>
    </row>
    <row r="163" spans="1:6" x14ac:dyDescent="0.25">
      <c r="A163" s="1" t="s">
        <v>168</v>
      </c>
      <c r="B163" s="3">
        <v>0</v>
      </c>
      <c r="C163" s="3">
        <v>25</v>
      </c>
      <c r="D163" s="3">
        <v>0</v>
      </c>
      <c r="E163" s="3">
        <v>1</v>
      </c>
      <c r="F163" s="3">
        <v>0</v>
      </c>
    </row>
    <row r="164" spans="1:6" x14ac:dyDescent="0.25">
      <c r="A164" s="1" t="s">
        <v>169</v>
      </c>
      <c r="B164" s="3">
        <v>1</v>
      </c>
      <c r="C164" s="3">
        <v>27</v>
      </c>
      <c r="D164" s="3">
        <v>9</v>
      </c>
      <c r="E164" s="3">
        <v>0.25</v>
      </c>
      <c r="F164" s="3">
        <v>0.25</v>
      </c>
    </row>
    <row r="165" spans="1:6" x14ac:dyDescent="0.25">
      <c r="A165" s="1" t="s">
        <v>170</v>
      </c>
      <c r="B165" s="3">
        <v>0</v>
      </c>
      <c r="C165" s="3">
        <v>209</v>
      </c>
      <c r="D165" s="3">
        <v>95</v>
      </c>
      <c r="E165" s="3">
        <v>0.69</v>
      </c>
      <c r="F165" s="3">
        <v>0.28000000000000003</v>
      </c>
    </row>
    <row r="166" spans="1:6" x14ac:dyDescent="0.25">
      <c r="A166" s="1" t="s">
        <v>171</v>
      </c>
      <c r="B166" s="3">
        <v>0.15</v>
      </c>
      <c r="C166" s="3">
        <v>50</v>
      </c>
      <c r="D166" s="3">
        <v>54</v>
      </c>
      <c r="E166" s="3">
        <v>0.33</v>
      </c>
      <c r="F166" s="3">
        <v>0.52</v>
      </c>
    </row>
    <row r="167" spans="1:6" x14ac:dyDescent="0.25">
      <c r="A167" s="1" t="s">
        <v>172</v>
      </c>
      <c r="B167" s="3">
        <v>0.3</v>
      </c>
      <c r="C167" s="3">
        <v>556</v>
      </c>
      <c r="D167" s="3">
        <v>82</v>
      </c>
      <c r="E167" s="3">
        <v>0.56999999999999995</v>
      </c>
      <c r="F167" s="3">
        <v>0.13</v>
      </c>
    </row>
    <row r="168" spans="1:6" x14ac:dyDescent="0.25">
      <c r="A168" s="1" t="s">
        <v>173</v>
      </c>
      <c r="B168" s="3">
        <v>0</v>
      </c>
      <c r="C168" s="3">
        <v>241</v>
      </c>
      <c r="D168" s="3">
        <v>0</v>
      </c>
      <c r="E168" s="3">
        <v>1</v>
      </c>
      <c r="F168" s="3">
        <v>0</v>
      </c>
    </row>
    <row r="169" spans="1:6" x14ac:dyDescent="0.25">
      <c r="A169" s="1" t="s">
        <v>174</v>
      </c>
      <c r="B169" s="3">
        <v>0</v>
      </c>
      <c r="C169" s="3">
        <v>121</v>
      </c>
      <c r="D169" s="3">
        <v>0</v>
      </c>
      <c r="E169" s="3">
        <v>1</v>
      </c>
      <c r="F169" s="3">
        <v>0</v>
      </c>
    </row>
    <row r="170" spans="1:6" x14ac:dyDescent="0.25">
      <c r="A170" s="1" t="s">
        <v>175</v>
      </c>
      <c r="B170" s="3">
        <v>0</v>
      </c>
      <c r="C170" s="3">
        <v>23</v>
      </c>
      <c r="D170" s="3">
        <v>0</v>
      </c>
      <c r="E170" s="3">
        <v>1</v>
      </c>
      <c r="F170" s="3">
        <v>0</v>
      </c>
    </row>
    <row r="171" spans="1:6" x14ac:dyDescent="0.25">
      <c r="A171" s="1" t="s">
        <v>176</v>
      </c>
      <c r="B171" s="3">
        <v>0</v>
      </c>
      <c r="C171" s="3">
        <v>132</v>
      </c>
      <c r="D171" s="3">
        <v>0</v>
      </c>
      <c r="E171" s="3">
        <v>1</v>
      </c>
      <c r="F171" s="3">
        <v>0</v>
      </c>
    </row>
    <row r="172" spans="1:6" x14ac:dyDescent="0.25">
      <c r="A172" s="1" t="s">
        <v>177</v>
      </c>
      <c r="B172" s="3">
        <v>0</v>
      </c>
      <c r="C172" s="3">
        <v>79</v>
      </c>
      <c r="D172" s="3">
        <v>5</v>
      </c>
      <c r="E172" s="3">
        <v>0.94</v>
      </c>
      <c r="F172" s="3">
        <v>0.06</v>
      </c>
    </row>
    <row r="173" spans="1:6" x14ac:dyDescent="0.25">
      <c r="A173" s="1" t="s">
        <v>178</v>
      </c>
      <c r="B173" s="3">
        <v>0</v>
      </c>
      <c r="C173" s="3">
        <v>34</v>
      </c>
      <c r="D173" s="3">
        <v>0</v>
      </c>
      <c r="E173" s="3">
        <v>1</v>
      </c>
      <c r="F173" s="3">
        <v>0</v>
      </c>
    </row>
    <row r="174" spans="1:6" x14ac:dyDescent="0.25">
      <c r="A174" s="1" t="s">
        <v>179</v>
      </c>
      <c r="B174" s="3">
        <v>0.5</v>
      </c>
      <c r="C174" s="3">
        <v>35</v>
      </c>
      <c r="D174" s="3">
        <v>17</v>
      </c>
      <c r="E174" s="3">
        <v>0.17</v>
      </c>
      <c r="F174" s="3">
        <v>0.33</v>
      </c>
    </row>
    <row r="175" spans="1:6" x14ac:dyDescent="0.25">
      <c r="A175" s="1" t="s">
        <v>180</v>
      </c>
      <c r="B175" s="3">
        <v>0.14000000000000001</v>
      </c>
      <c r="C175" s="3">
        <v>33</v>
      </c>
      <c r="D175" s="3">
        <v>39</v>
      </c>
      <c r="E175" s="3">
        <v>0.32</v>
      </c>
      <c r="F175" s="3">
        <v>0.61</v>
      </c>
    </row>
    <row r="176" spans="1:6" x14ac:dyDescent="0.25">
      <c r="A176" s="1" t="s">
        <v>181</v>
      </c>
      <c r="B176" s="3">
        <v>7.0000000000000007E-2</v>
      </c>
      <c r="C176" s="3">
        <v>457</v>
      </c>
      <c r="D176" s="3">
        <v>145</v>
      </c>
      <c r="E176" s="3">
        <v>0.69</v>
      </c>
      <c r="F176" s="3">
        <v>0.41</v>
      </c>
    </row>
    <row r="177" spans="1:6" x14ac:dyDescent="0.25">
      <c r="A177" s="1" t="s">
        <v>182</v>
      </c>
      <c r="B177" s="3">
        <v>0</v>
      </c>
      <c r="C177" s="3">
        <v>525</v>
      </c>
      <c r="D177" s="3">
        <v>0</v>
      </c>
      <c r="E177" s="3">
        <v>1</v>
      </c>
      <c r="F177" s="3">
        <v>0</v>
      </c>
    </row>
    <row r="178" spans="1:6" x14ac:dyDescent="0.25">
      <c r="A178" s="1" t="s">
        <v>183</v>
      </c>
      <c r="B178" s="3">
        <v>0</v>
      </c>
      <c r="C178" s="3">
        <v>92</v>
      </c>
      <c r="D178" s="3">
        <v>3</v>
      </c>
      <c r="E178" s="3">
        <v>0.97</v>
      </c>
      <c r="F178" s="3">
        <v>0.03</v>
      </c>
    </row>
    <row r="179" spans="1:6" x14ac:dyDescent="0.25">
      <c r="A179" s="1" t="s">
        <v>184</v>
      </c>
      <c r="B179" s="3">
        <v>0</v>
      </c>
      <c r="C179" s="3">
        <v>218</v>
      </c>
      <c r="D179" s="3">
        <v>6</v>
      </c>
      <c r="E179" s="3">
        <v>0.97</v>
      </c>
      <c r="F179" s="3">
        <v>0.03</v>
      </c>
    </row>
    <row r="180" spans="1:6" x14ac:dyDescent="0.25">
      <c r="A180" s="1" t="s">
        <v>185</v>
      </c>
      <c r="B180" s="3">
        <v>0.2</v>
      </c>
      <c r="C180" s="3">
        <v>349</v>
      </c>
      <c r="D180" s="3">
        <v>6</v>
      </c>
      <c r="E180" s="3">
        <v>0.78</v>
      </c>
      <c r="F180" s="3">
        <v>0.02</v>
      </c>
    </row>
    <row r="181" spans="1:6" x14ac:dyDescent="0.25">
      <c r="A181" s="1" t="s">
        <v>186</v>
      </c>
      <c r="B181" s="3">
        <v>0</v>
      </c>
      <c r="C181" s="3">
        <v>0</v>
      </c>
      <c r="D181" s="3">
        <v>0</v>
      </c>
      <c r="E181" s="3">
        <v>1</v>
      </c>
      <c r="F181" s="3">
        <v>1</v>
      </c>
    </row>
    <row r="182" spans="1:6" x14ac:dyDescent="0.25">
      <c r="A182" s="1" t="s">
        <v>187</v>
      </c>
      <c r="B182" s="3">
        <v>0.05</v>
      </c>
      <c r="C182" s="3">
        <v>1806</v>
      </c>
      <c r="D182" s="3">
        <v>848</v>
      </c>
      <c r="E182" s="3">
        <v>0.63</v>
      </c>
      <c r="F182" s="3">
        <v>0.32</v>
      </c>
    </row>
    <row r="183" spans="1:6" x14ac:dyDescent="0.25">
      <c r="A183" s="1" t="s">
        <v>188</v>
      </c>
      <c r="B183" s="3">
        <v>0</v>
      </c>
      <c r="C183" s="3">
        <v>0</v>
      </c>
      <c r="D183" s="3">
        <v>14</v>
      </c>
      <c r="E183" s="3">
        <v>0</v>
      </c>
      <c r="F183" s="3">
        <v>1</v>
      </c>
    </row>
    <row r="184" spans="1:6" x14ac:dyDescent="0.25">
      <c r="A184" s="1" t="s">
        <v>189</v>
      </c>
      <c r="B184" s="3">
        <v>0.5</v>
      </c>
      <c r="C184" s="3">
        <v>0</v>
      </c>
      <c r="D184" s="3">
        <v>1</v>
      </c>
      <c r="E184" s="3">
        <v>0.5</v>
      </c>
      <c r="F184" s="3">
        <v>1</v>
      </c>
    </row>
    <row r="185" spans="1:6" x14ac:dyDescent="0.25">
      <c r="A185" s="1" t="s">
        <v>190</v>
      </c>
      <c r="B185" s="3">
        <v>0</v>
      </c>
      <c r="C185" s="3">
        <v>0</v>
      </c>
      <c r="D185" s="3">
        <v>4</v>
      </c>
      <c r="E185" s="3">
        <v>0</v>
      </c>
      <c r="F185" s="3">
        <v>1</v>
      </c>
    </row>
    <row r="186" spans="1:6" x14ac:dyDescent="0.25">
      <c r="A186" s="1" t="s">
        <v>191</v>
      </c>
      <c r="B186" s="3">
        <v>1</v>
      </c>
      <c r="C186" s="3">
        <v>0</v>
      </c>
      <c r="D186" s="3">
        <v>0</v>
      </c>
      <c r="E186" s="3">
        <v>0</v>
      </c>
      <c r="F186" s="3">
        <v>1</v>
      </c>
    </row>
    <row r="187" spans="1:6" x14ac:dyDescent="0.25">
      <c r="A187" s="1"/>
      <c r="B187" s="3"/>
      <c r="C187" s="3"/>
      <c r="D187" s="3"/>
      <c r="E187" s="3"/>
      <c r="F187" s="3"/>
    </row>
    <row r="188" spans="1:6" x14ac:dyDescent="0.25">
      <c r="A188" s="1"/>
      <c r="B188" s="3"/>
      <c r="C188" s="3"/>
      <c r="D188" s="3"/>
      <c r="E188" s="3"/>
      <c r="F188" s="3"/>
    </row>
    <row r="189" spans="1:6" x14ac:dyDescent="0.25">
      <c r="A189" s="1" t="s">
        <v>0</v>
      </c>
      <c r="B189" s="3"/>
      <c r="C189" s="3"/>
      <c r="D189" s="3"/>
      <c r="E189" s="3"/>
      <c r="F189" s="3"/>
    </row>
    <row r="190" spans="1:6" x14ac:dyDescent="0.25">
      <c r="A190" s="1"/>
      <c r="B190" s="3"/>
      <c r="C190" s="3"/>
      <c r="D190" s="3"/>
      <c r="E190" s="3"/>
      <c r="F190" s="3"/>
    </row>
    <row r="191" spans="1:6" x14ac:dyDescent="0.25">
      <c r="A191" s="1"/>
      <c r="B191" s="3"/>
      <c r="C191" s="3"/>
      <c r="D191" s="3"/>
      <c r="E191" s="3"/>
      <c r="F191" s="3"/>
    </row>
    <row r="192" spans="1:6" x14ac:dyDescent="0.25">
      <c r="A192" s="1" t="s">
        <v>0</v>
      </c>
      <c r="B192" s="3"/>
      <c r="C192" s="3"/>
      <c r="D192" s="3"/>
      <c r="E192" s="3"/>
      <c r="F192" s="3" t="s">
        <v>0</v>
      </c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 t="s">
        <v>0</v>
      </c>
      <c r="B195" s="1" t="s">
        <v>0</v>
      </c>
      <c r="C195" s="1" t="s">
        <v>0</v>
      </c>
      <c r="D195" s="1" t="s">
        <v>0</v>
      </c>
      <c r="E195" s="1" t="s">
        <v>0</v>
      </c>
      <c r="F195" s="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1 4 c 4 7 4 - b d 4 b - 4 b 6 a - a e 7 0 - 6 8 2 7 9 1 2 9 b f 2 a "   x m l n s = " h t t p : / / s c h e m a s . m i c r o s o f t . c o m / D a t a M a s h u p " > A A A A A C U E A A B Q S w M E F A A C A A g A 0 n W G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D S d Y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n W G U 1 Y 8 K J Q g A Q A A / g E A A B M A H A B G b 3 J t d W x h c y 9 T Z W N 0 a W 9 u M S 5 t I K I Y A C i g F A A A A A A A A A A A A A A A A A A A A A A A A A A A A H W Q w W v C M B T G 7 4 X + D 4 / s o h A K 1 e l h 0 s O o G + z i H H Y n M y S 2 T 4 2 k S c l L Z S L + 7 8 v o Z G N o L i / v + y V f 3 h f C 0 i t r Y N H V d B J H c U Q 7 6 b C C S n q 5 K q 3 W g W G 1 q t E 7 V R J k o N H H E Y T 1 6 t Q W 6 6 D k d E i m t m x r N L 7 3 r D Q m u T U + N N R j + Y N 4 J 3 Q k G q y c F S 8 V y r m z + 2 B K Y i / X D j f i p x f z n S S E V C w a p 4 y H o Z h / X 4 F Z a 5 D E 9 X G S k g 6 s z 5 d T 1 K p W H l 3 G O O O Q W 9 3 W h r I x h y d T 2 k q Z b Z Y O R g M O b 6 3 1 u P B H j d n v N p l Z g x 9 9 3 s W 6 Y 4 8 6 O E k H h W o s C / k K u Q 6 H C i c N b a y r O / f i 2 C D 1 u j / g p x P r 1 D S 8 7 g M B j 5 / + z O G i D y 6 6 a e s 1 u j 9 k e J P c 3 y S j m 2 T 8 j 5 z 7 c a T M 1 W C T L 1 B L A Q I t A B Q A A g A I A N J 1 h l O Q o K 7 V o w A A A P U A A A A S A A A A A A A A A A A A A A A A A A A A A A B D b 2 5 m a W c v U G F j a 2 F n Z S 5 4 b W x Q S w E C L Q A U A A I A C A D S d Y Z T D 8 r p q 6 Q A A A D p A A A A E w A A A A A A A A A A A A A A A A D v A A A A W 0 N v b n R l b n R f V H l w Z X N d L n h t b F B L A Q I t A B Q A A g A I A N J 1 h l N W P C i U I A E A A P 4 B A A A T A A A A A A A A A A A A A A A A A O A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L A A A A A A A A z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N v b G x l Y 3 R l Z F 9 t Z X R y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i I g L z 4 8 R W 5 0 c n k g V H l w Z T 0 i R m l s b G V k Q 2 9 t c G x l d G V S Z X N 1 b H R U b 1 d v c m t z a G V l d C I g V m F s d W U 9 I m w x I i A v P j x F b n R y e S B U e X B l P S J G a W x s V G F y Z 2 V 0 I i B W Y W x 1 Z T 0 i c 2 R h d G F f Y 2 9 s b G V j d G V k X 2 1 l d H J p Y 3 M i I C 8 + P E V u d H J 5 I F R 5 c G U 9 I k Z p b G x D b 3 V u d C I g V m F s d W U 9 I m w x O D g i I C 8 + P E V u d H J 5 I F R 5 c G U 9 I k Z p b G x M Y X N 0 V X B k Y X R l Z C I g V m F s d W U 9 I m Q y M D I x L T E y L T A 2 V D E 0 O j Q 2 O j M 3 L j g 1 N T c 5 M T d a I i A v P j x F b n R y e S B U e X B l P S J G a W x s Q 2 9 s d W 1 u V H l w Z X M i I F Z h b H V l P S J z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N v b G x l Y 3 R l Z F 9 t Z X R y a W N z L 0 F 1 d G 9 S Z W 1 v d m V k Q 2 9 s d W 1 u c z E u e 0 N v b H V t b j E s M H 0 m c X V v d D s s J n F 1 b 3 Q 7 U 2 V j d G l v b j E v Z G F 0 Y V 9 j b 2 x s Z W N 0 Z W R f b W V 0 c m l j c y 9 B d X R v U m V t b 3 Z l Z E N v b H V t b n M x L n t D b 2 x 1 b W 4 y L D F 9 J n F 1 b 3 Q 7 L C Z x d W 9 0 O 1 N l Y 3 R p b 2 4 x L 2 R h d G F f Y 2 9 s b G V j d G V k X 2 1 l d H J p Y 3 M v Q X V 0 b 1 J l b W 9 2 Z W R D b 2 x 1 b W 5 z M S 5 7 Q 2 9 s d W 1 u M y w y f S Z x d W 9 0 O y w m c X V v d D t T Z W N 0 a W 9 u M S 9 k Y X R h X 2 N v b G x l Y 3 R l Z F 9 t Z X R y a W N z L 0 F 1 d G 9 S Z W 1 v d m V k Q 2 9 s d W 1 u c z E u e 0 N v b H V t b j Q s M 3 0 m c X V v d D s s J n F 1 b 3 Q 7 U 2 V j d G l v b j E v Z G F 0 Y V 9 j b 2 x s Z W N 0 Z W R f b W V 0 c m l j c y 9 B d X R v U m V t b 3 Z l Z E N v b H V t b n M x L n t D b 2 x 1 b W 4 1 L D R 9 J n F 1 b 3 Q 7 L C Z x d W 9 0 O 1 N l Y 3 R p b 2 4 x L 2 R h d G F f Y 2 9 s b G V j d G V k X 2 1 l d H J p Y 3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X 2 N v b G x l Y 3 R l Z F 9 t Z X R y a W N z L 0 F 1 d G 9 S Z W 1 v d m V k Q 2 9 s d W 1 u c z E u e 0 N v b H V t b j E s M H 0 m c X V v d D s s J n F 1 b 3 Q 7 U 2 V j d G l v b j E v Z G F 0 Y V 9 j b 2 x s Z W N 0 Z W R f b W V 0 c m l j c y 9 B d X R v U m V t b 3 Z l Z E N v b H V t b n M x L n t D b 2 x 1 b W 4 y L D F 9 J n F 1 b 3 Q 7 L C Z x d W 9 0 O 1 N l Y 3 R p b 2 4 x L 2 R h d G F f Y 2 9 s b G V j d G V k X 2 1 l d H J p Y 3 M v Q X V 0 b 1 J l b W 9 2 Z W R D b 2 x 1 b W 5 z M S 5 7 Q 2 9 s d W 1 u M y w y f S Z x d W 9 0 O y w m c X V v d D t T Z W N 0 a W 9 u M S 9 k Y X R h X 2 N v b G x l Y 3 R l Z F 9 t Z X R y a W N z L 0 F 1 d G 9 S Z W 1 v d m V k Q 2 9 s d W 1 u c z E u e 0 N v b H V t b j Q s M 3 0 m c X V v d D s s J n F 1 b 3 Q 7 U 2 V j d G l v b j E v Z G F 0 Y V 9 j b 2 x s Z W N 0 Z W R f b W V 0 c m l j c y 9 B d X R v U m V t b 3 Z l Z E N v b H V t b n M x L n t D b 2 x 1 b W 4 1 L D R 9 J n F 1 b 3 Q 7 L C Z x d W 9 0 O 1 N l Y 3 R p b 2 4 x L 2 R h d G F f Y 2 9 s b G V j d G V k X 2 1 l d H J p Y 3 M v Q X V 0 b 1 J l b W 9 2 Z W R D b 2 x 1 b W 5 z M S 5 7 Q 2 9 s d W 1 u N i w 1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5 h d m l n Y X R p b 2 5 T d G V w T m F t Z S I g V m F s d W U 9 I n N O Y X Z l Z 2 H D p 8 O j b y I g L z 4 8 R W 5 0 c n k g V H l w Z T 0 i U X V l c n l J R C I g V m F s d W U 9 I n M 2 M j J i N j M x N y 0 1 Z T g 1 L T R l M z g t Y j U 0 M y 0 w M j I 4 Y j d j Z j c 3 N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2 N v b G x l Y 3 R l Z F 9 t Z X R y a W N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2 9 s b G V j d G V k X 2 1 l d H J p Y 3 M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R 7 J O + V M q E m W A X + 7 6 I n / q A A A A A A C A A A A A A A Q Z g A A A A E A A C A A A A D y w 9 d a V u b 2 S h v 3 L I p w a I W V 9 + a O / z Y p t + v a j 6 F 2 X Q 2 9 0 A A A A A A O g A A A A A I A A C A A A A D s 6 q I r z E 6 D o 8 7 v H B W q T u / q f O 0 / W x M i 7 F 6 5 K y f j L W H 5 I F A A A A A 2 + x o r p x d W 7 U v 9 P h 1 / 8 N R O g 8 k 2 A b G R A Z H 0 U w / f V + / V i z m w D h 0 z d h F N g F v E d J y / J / L r s u c w 9 C 1 L Q U 7 0 k W U L h K / E e 8 e R t u F 8 Y 5 E m r n 5 5 a K B 4 E E A A A A C I / G 9 o r a s 3 I 5 V A m d Y / K U 2 P k R N y V j G r g y S 6 i P I I o R D w Y 5 a x H Q H n 9 O S A F G D C j W C R 2 o o v I W V F j f p q Z Q 2 o O Y / p 5 y Y b < / D a t a M a s h u p > 
</file>

<file path=customXml/itemProps1.xml><?xml version="1.0" encoding="utf-8"?>
<ds:datastoreItem xmlns:ds="http://schemas.openxmlformats.org/officeDocument/2006/customXml" ds:itemID="{0C6A9E89-61CB-4B5E-BEE5-32890B52BC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data_collected_metrics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Nunes</dc:creator>
  <cp:lastModifiedBy>Pedro Nunes</cp:lastModifiedBy>
  <dcterms:created xsi:type="dcterms:W3CDTF">2021-12-06T13:14:05Z</dcterms:created>
  <dcterms:modified xsi:type="dcterms:W3CDTF">2021-12-06T16:36:21Z</dcterms:modified>
</cp:coreProperties>
</file>