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2D6BF971-7602-40DF-B621-461E8C9A09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co" sheetId="4" r:id="rId1"/>
    <sheet name="Parcheggio" sheetId="1" r:id="rId2"/>
    <sheet name="pivot frutta" sheetId="3" r:id="rId3"/>
    <sheet name="Frutta" sheetId="2" r:id="rId4"/>
  </sheet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102" i="1"/>
  <c r="F102" i="1" s="1"/>
  <c r="L5" i="1"/>
  <c r="L4" i="1"/>
  <c r="L3" i="1"/>
  <c r="K5" i="1"/>
  <c r="K4" i="1"/>
  <c r="K3" i="1"/>
  <c r="H103" i="1" l="1"/>
  <c r="K16" i="1"/>
  <c r="K22" i="1" s="1"/>
  <c r="K17" i="1"/>
  <c r="K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3" authorId="0" shapeId="0" xr:uid="{666B4668-EC6F-4B42-AA51-5D16E8D12423}">
      <text>
        <r>
          <rPr>
            <b/>
            <sz val="9"/>
            <color indexed="81"/>
            <rFont val="Tahoma"/>
            <charset val="1"/>
          </rPr>
          <t>ANTO:
L'analisi per evidenziare qualcosa, dovrebbe considerare la somma dei minuti per categoria di veicolo e non il conteggio delle targhe.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<sst xmlns="http://schemas.openxmlformats.org/spreadsheetml/2006/main" count="225" uniqueCount="168">
  <si>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</si>
  <si>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</si>
  <si>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</si>
  <si>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</si>
  <si>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</si>
  <si>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</si>
  <si>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</si>
  <si>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</si>
  <si>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</si>
  <si>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</si>
  <si>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</si>
  <si>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</si>
  <si>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</si>
  <si>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</si>
  <si>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</si>
  <si>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</si>
  <si>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</si>
  <si>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</si>
  <si>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</si>
  <si>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</si>
  <si>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</si>
  <si>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</si>
  <si>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</si>
  <si>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</si>
  <si>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</si>
  <si>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</si>
  <si>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</si>
  <si>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</si>
  <si>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</si>
  <si>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</si>
  <si>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</si>
  <si>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</si>
  <si>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</si>
  <si>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</si>
  <si>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</si>
  <si>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</si>
  <si>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</si>
  <si>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</si>
  <si>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</si>
  <si>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</si>
  <si>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</si>
  <si>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</si>
  <si>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</si>
  <si>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</si>
  <si>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</si>
  <si>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</si>
  <si>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</si>
  <si>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</si>
  <si>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</si>
  <si>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</si>
  <si>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</si>
  <si>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</si>
  <si>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</si>
  <si>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</si>
  <si>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</si>
  <si>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</si>
  <si>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</si>
  <si>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</si>
  <si>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</si>
  <si>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</si>
  <si>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</si>
  <si>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</si>
  <si>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</si>
  <si>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</si>
  <si>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</si>
  <si>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</si>
  <si>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</si>
  <si>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</si>
  <si>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</si>
  <si>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</si>
  <si>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</si>
  <si>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</si>
  <si>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</si>
  <si>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</si>
  <si>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</si>
  <si>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</si>
  <si>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</si>
  <si>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</si>
  <si>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</si>
  <si>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</si>
  <si>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</si>
  <si>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</si>
  <si>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</si>
  <si>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</si>
  <si>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</si>
  <si>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</si>
  <si>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</si>
  <si>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</si>
  <si>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</si>
  <si>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</si>
  <si>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</si>
  <si>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</si>
  <si>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</si>
  <si>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</si>
  <si>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</si>
  <si>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</si>
  <si>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</si>
  <si>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</si>
  <si>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</si>
  <si>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</si>
  <si>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</si>
  <si>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</si>
  <si>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</si>
  <si>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</si>
  <si>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</si>
  <si>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</si>
  <si>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</si>
  <si>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</si>
  <si>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</si>
  <si>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</si>
  <si>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Anzianità veicolo</t>
  </si>
  <si>
    <t>Condizioni &gt;=</t>
  </si>
  <si>
    <t>Condizioni &lt;=</t>
  </si>
  <si>
    <t>CONDIZIONI LOGHICHE O</t>
  </si>
  <si>
    <t>CONDIZIONE LOGICA E</t>
  </si>
  <si>
    <t>Tentativo 2</t>
  </si>
  <si>
    <t>legenda costo parcheggio</t>
  </si>
  <si>
    <t>veicoli cat. 0 costa 4,00€/h</t>
  </si>
  <si>
    <t>veicoli cat. 1 costa 3,00€/h</t>
  </si>
  <si>
    <t>veicoli cat. 2 costa 2,00€/h</t>
  </si>
  <si>
    <t>Tot Parziale</t>
  </si>
  <si>
    <t>Tariffa applicata €</t>
  </si>
  <si>
    <t>Tariffa applicata formula</t>
  </si>
  <si>
    <t>TOT</t>
  </si>
  <si>
    <t>Qta di frutti</t>
  </si>
  <si>
    <t>Frutto</t>
  </si>
  <si>
    <t>banana</t>
  </si>
  <si>
    <t>arancia</t>
  </si>
  <si>
    <t>Conteggio di FRUTTA</t>
  </si>
  <si>
    <t>Etichette di riga</t>
  </si>
  <si>
    <t>Totale complessivo</t>
  </si>
  <si>
    <t>Somma di COSTO</t>
  </si>
  <si>
    <t>(Tutto)</t>
  </si>
  <si>
    <t xml:space="preserve">Tot Venduto </t>
  </si>
  <si>
    <t>Frutta</t>
  </si>
  <si>
    <t>Nessuna vendita registrata di mele con peso (&gt;=80)</t>
  </si>
  <si>
    <t>Esercizio 4</t>
  </si>
  <si>
    <t>Esercizio 3</t>
  </si>
  <si>
    <t>Esercizio 2</t>
  </si>
  <si>
    <t>Esercizio 1</t>
  </si>
  <si>
    <t>Prova formato</t>
  </si>
  <si>
    <t>1.5</t>
  </si>
  <si>
    <t>3.5</t>
  </si>
  <si>
    <t>4.5</t>
  </si>
  <si>
    <t>6.5</t>
  </si>
  <si>
    <t>2.5</t>
  </si>
  <si>
    <t>5.5</t>
  </si>
  <si>
    <t>7.5</t>
  </si>
  <si>
    <t>1.6</t>
  </si>
  <si>
    <t>2.6</t>
  </si>
  <si>
    <t>3.6</t>
  </si>
  <si>
    <t>4.6</t>
  </si>
  <si>
    <t>5.6</t>
  </si>
  <si>
    <t>6.6</t>
  </si>
  <si>
    <t>7.6</t>
  </si>
  <si>
    <t>1.7</t>
  </si>
  <si>
    <t>2.7</t>
  </si>
  <si>
    <t>3.7</t>
  </si>
  <si>
    <t>4.7</t>
  </si>
  <si>
    <t>5.7</t>
  </si>
  <si>
    <t>6.7</t>
  </si>
  <si>
    <t>7.7</t>
  </si>
  <si>
    <t>Conteggio di TARGA</t>
  </si>
  <si>
    <t>0</t>
  </si>
  <si>
    <t>1</t>
  </si>
  <si>
    <t>2</t>
  </si>
  <si>
    <t>Somma di Tot Parziale</t>
  </si>
  <si>
    <t>L'analisi evidenzia una criticità per i veicoli di cat.1 in quanto anche se numericamente maggiori dei veicoli di categoria 0 hanno prodotto meno solamente 393,00€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</si>
</sst>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2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20"/>
      <color rgb="FF000000"/>
      <name val="Arial"/>
      <family val="2"/>
      <scheme val="minor"/>
    </font>
    <font>
      <sz val="8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5" fillId="2" borderId="0" xfId="0" applyFont="1" applyFill="1"/>
    <xf numFmtId="0" fontId="5" fillId="2" borderId="5" xfId="0" applyFont="1" applyFill="1" applyBorder="1"/>
    <xf numFmtId="0" fontId="4" fillId="2" borderId="0" xfId="0" applyFont="1" applyFill="1"/>
    <xf numFmtId="0" fontId="0" fillId="2" borderId="6" xfId="0" applyFill="1" applyBorder="1"/>
    <xf numFmtId="0" fontId="5" fillId="2" borderId="7" xfId="0" applyFont="1" applyFill="1" applyBorder="1"/>
    <xf numFmtId="0" fontId="0" fillId="2" borderId="8" xfId="0" applyFill="1" applyBorder="1"/>
    <xf numFmtId="0" fontId="3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2" fontId="2" fillId="0" borderId="0" xfId="0" applyNumberFormat="1" applyFont="1"/>
    <xf numFmtId="164" fontId="0" fillId="0" borderId="0" xfId="0" applyNumberFormat="1"/>
    <xf numFmtId="0" fontId="6" fillId="0" borderId="0" xfId="0" applyFont="1"/>
    <xf numFmtId="2" fontId="6" fillId="0" borderId="0" xfId="0" applyNumberFormat="1" applyFont="1"/>
    <xf numFmtId="164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7" fillId="4" borderId="12" xfId="0" applyNumberFormat="1" applyFont="1" applyFill="1" applyBorder="1"/>
    <xf numFmtId="164" fontId="7" fillId="4" borderId="13" xfId="0" applyNumberFormat="1" applyFont="1" applyFill="1" applyBorder="1"/>
    <xf numFmtId="0" fontId="5" fillId="0" borderId="14" xfId="0" applyFont="1" applyBorder="1" applyAlignment="1">
      <alignment horizontal="left"/>
    </xf>
    <xf numFmtId="164" fontId="0" fillId="0" borderId="15" xfId="0" applyNumberFormat="1" applyBorder="1"/>
    <xf numFmtId="0" fontId="0" fillId="0" borderId="14" xfId="0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164" fontId="7" fillId="4" borderId="17" xfId="0" applyNumberFormat="1" applyFont="1" applyFill="1" applyBorder="1"/>
    <xf numFmtId="0" fontId="8" fillId="7" borderId="0" xfId="0" applyFont="1" applyFill="1" applyAlignment="1">
      <alignment horizontal="center" vertical="center"/>
    </xf>
    <xf numFmtId="0" fontId="5" fillId="3" borderId="18" xfId="0" applyFont="1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/>
    <xf numFmtId="0" fontId="0" fillId="8" borderId="0" xfId="0" applyFill="1" applyAlignment="1">
      <alignment horizontal="center" vertical="center" wrapText="1"/>
    </xf>
  </cellXfs>
  <cellStyles count="1">
    <cellStyle name="Normale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[ESERCIZIO_M2-1-2_dati.xlsx]grafico!Tabella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soste per anzianità veicoli</a:t>
            </a:r>
            <a:endParaRPr lang="it-IT"/>
          </a:p>
        </c:rich>
      </c:tx>
      <c:layout>
        <c:manualLayout>
          <c:xMode val="edge"/>
          <c:yMode val="edge"/>
          <c:x val="0.28603240632656768"/>
          <c:y val="3.2956184530987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79574722970948E-2"/>
          <c:y val="0.11553876711357026"/>
          <c:w val="0.86814832108250628"/>
          <c:h val="0.69392246577285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Conteggio di TARGA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solidFill>
                <a:schemeClr val="tx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grafico!$B$4:$B$7</c:f>
              <c:numCache>
                <c:formatCode>General</c:formatCode>
                <c:ptCount val="3"/>
                <c:pt idx="0">
                  <c:v>25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7-4E68-9ACC-1A2303D8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51"/>
        <c:axId val="1708934943"/>
        <c:axId val="1708917183"/>
      </c:barChart>
      <c:lineChart>
        <c:grouping val="standard"/>
        <c:varyColors val="0"/>
        <c:ser>
          <c:idx val="1"/>
          <c:order val="1"/>
          <c:tx>
            <c:strRef>
              <c:f>grafico!$C$3</c:f>
              <c:strCache>
                <c:ptCount val="1"/>
                <c:pt idx="0">
                  <c:v>Somma di Tot Parziale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grafico!$C$4:$C$7</c:f>
              <c:numCache>
                <c:formatCode>#,##0.00\ "€"</c:formatCode>
                <c:ptCount val="3"/>
                <c:pt idx="0">
                  <c:v>534</c:v>
                </c:pt>
                <c:pt idx="1">
                  <c:v>393</c:v>
                </c:pt>
                <c:pt idx="2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7-4E68-9ACC-1A2303D8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31583"/>
        <c:axId val="1708915263"/>
      </c:lineChart>
      <c:catAx>
        <c:axId val="17089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915263"/>
        <c:crosses val="autoZero"/>
        <c:auto val="1"/>
        <c:lblAlgn val="ctr"/>
        <c:lblOffset val="100"/>
        <c:noMultiLvlLbl val="0"/>
      </c:catAx>
      <c:valAx>
        <c:axId val="17089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931583"/>
        <c:crosses val="autoZero"/>
        <c:crossBetween val="between"/>
      </c:valAx>
      <c:valAx>
        <c:axId val="170891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934943"/>
        <c:crosses val="max"/>
        <c:crossBetween val="between"/>
      </c:valAx>
      <c:catAx>
        <c:axId val="170893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917183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22052939137324812"/>
          <c:y val="0.89709335319571537"/>
          <c:w val="0.56683209410144486"/>
          <c:h val="9.920639143080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121920</xdr:rowOff>
    </xdr:from>
    <xdr:to>
      <xdr:col>6</xdr:col>
      <xdr:colOff>723900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87699-4C20-E2CB-43E3-B84479A5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64.787574074071" createdVersion="8" refreshedVersion="8" minRefreshableVersion="3" recordCount="46" xr:uid="{6B532D06-D136-4D78-8C81-3DE0369F3F24}">
  <cacheSource type="worksheet">
    <worksheetSource name="Tabella4"/>
  </cacheSource>
  <cacheFields count="3">
    <cacheField name="FRUTTA" numFmtId="0">
      <sharedItems count="5">
        <s v="Mela"/>
        <s v="Banana"/>
        <s v="Arancia"/>
        <s v="Pera"/>
        <s v="Uva"/>
      </sharedItems>
    </cacheField>
    <cacheField name="PESO" numFmtId="0">
      <sharedItems containsSemiMixedTypes="0" containsString="0" containsNumber="1" containsInteger="1" minValue="20" maxValue="90" count="12">
        <n v="55"/>
        <n v="70"/>
        <n v="40"/>
        <n v="20"/>
        <n v="90"/>
        <n v="50"/>
        <n v="60"/>
        <n v="45"/>
        <n v="25"/>
        <n v="35"/>
        <n v="80"/>
        <n v="65"/>
      </sharedItems>
    </cacheField>
    <cacheField name="COSTO" numFmtId="0">
      <sharedItems containsString="0" containsBlank="1" containsNumber="1" containsInteger="1" minValue="30" maxValue="100" count="14">
        <m/>
        <n v="80"/>
        <n v="60"/>
        <n v="100"/>
        <n v="30"/>
        <n v="40"/>
        <n v="55"/>
        <n v="85"/>
        <n v="50"/>
        <n v="95"/>
        <n v="45"/>
        <n v="65"/>
        <n v="70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64.875537615742" createdVersion="8" refreshedVersion="8" minRefreshableVersion="3" recordCount="100" xr:uid="{2AF0106D-A2B8-4A26-9621-E91C5557CFB5}">
  <cacheSource type="worksheet">
    <worksheetSource name="Tabella3"/>
  </cacheSource>
  <cacheFields count="8">
    <cacheField name="TARGA" numFmtId="0">
      <sharedItems count="99">
        <s v="AC234DF"/>
        <s v="LM789GH"/>
        <s v="PQ456IJ"/>
        <s v="UV123KL"/>
        <s v="WX789MN"/>
        <s v="YZ012OP"/>
        <s v="AB345QR"/>
        <s v="CD678ST"/>
        <s v="EF901UV"/>
        <s v="GH234WX"/>
        <s v="IJ567YZ"/>
        <s v="KL890AB"/>
        <s v="MN123CD"/>
        <s v="OP456EF"/>
        <s v="QR789GH"/>
        <s v="ST012IJ"/>
        <s v="UV345KL"/>
        <s v="WX678MN"/>
        <s v="YZ901OP"/>
        <s v="AB234QR"/>
        <s v="CD567ST"/>
        <s v="EF890UV"/>
        <s v="GH123WX"/>
        <s v="IJ456YZ"/>
        <s v="KL789AB"/>
        <s v="MN012CD"/>
        <s v="OP345EF"/>
        <s v="QR678GH"/>
        <s v="ST901IJ"/>
        <s v="UV234KL"/>
        <s v="WX567MN"/>
        <s v="YZ890OP"/>
        <s v="AB123QR"/>
        <s v="CD456ST"/>
        <s v="EF789UV"/>
        <s v="GH012WX"/>
        <s v="IJ345YZ"/>
        <s v="KL678AB"/>
        <s v="MN901CD"/>
        <s v="OP234EF"/>
        <s v="QR567GH"/>
        <s v="ST890IJ"/>
        <s v="WX456MN"/>
        <s v="YZ789OP"/>
        <s v="AB012QR"/>
        <s v="CD345ST"/>
        <s v="EF678UV"/>
        <s v="GH901WX"/>
        <s v="IJ234YZ"/>
        <s v="KL567AB"/>
        <s v="MN890CD"/>
        <s v="OP123EF"/>
        <s v="QR456GH"/>
        <s v="ST789IJ"/>
        <s v="UV012KL"/>
        <s v="WX345MN"/>
        <s v="YZ678OP"/>
        <s v="AB901QR"/>
        <s v="CD234ST"/>
        <s v="EF567UV"/>
        <s v="GH890WX"/>
        <s v="IJ123YZ"/>
        <s v="KL456AB"/>
        <s v="MN789CD"/>
        <s v="OP012EF"/>
        <s v="QR345GH"/>
        <s v="ST678IJ"/>
        <s v="UV890KL"/>
        <s v="WX123MN"/>
        <s v="YZ456OP"/>
        <s v="AB789QR"/>
        <s v="CD012ST"/>
        <s v="EF345UV"/>
        <s v="GH678WX"/>
        <s v="IJ901YZ"/>
        <s v="KL234AB"/>
        <s v="MN567CD"/>
        <s v="OP890EF"/>
        <s v="QR123GH"/>
        <s v="ST456IJ"/>
        <s v="UV789KL"/>
        <s v="WX012MN"/>
        <s v="YZ345OP"/>
        <s v="AB678QR"/>
        <s v="CD901ST"/>
        <s v="EF234UV"/>
        <s v="GH567WX"/>
        <s v="IJ890YZ"/>
        <s v="KL123AB"/>
        <s v="MN456CD"/>
        <s v="OP789EF"/>
        <s v="QR012GH"/>
        <s v="ST345IJ"/>
        <s v="UV678KL"/>
        <s v="WX901MN"/>
        <s v="YZ234OP"/>
        <s v="AB567QR"/>
        <s v="CD890ST"/>
        <s v="EF123UV"/>
      </sharedItems>
    </cacheField>
    <cacheField name="Prova formato" numFmtId="0">
      <sharedItems containsBlank="1"/>
    </cacheField>
    <cacheField name="ORE PARCHEGGIATE" numFmtId="2">
      <sharedItems containsSemiMixedTypes="0" containsString="0" containsNumber="1" minValue="0.5" maxValue="10"/>
    </cacheField>
    <cacheField name="TIPOLOGIA VEICOLO" numFmtId="0">
      <sharedItems containsNonDate="0" containsString="0" containsBlank="1"/>
    </cacheField>
    <cacheField name="Anzianità veicolo" numFmtId="0">
      <sharedItems count="3">
        <s v="0"/>
        <s v="1"/>
        <s v="2"/>
      </sharedItems>
    </cacheField>
    <cacheField name="Tariffa applicata formula" numFmtId="164">
      <sharedItems containsSemiMixedTypes="0" containsString="0" containsNumber="1" containsInteger="1" minValue="2" maxValue="4"/>
    </cacheField>
    <cacheField name="Tariffa applicata €" numFmtId="164">
      <sharedItems containsSemiMixedTypes="0" containsString="0" containsNumber="1" containsInteger="1" minValue="2" maxValue="4"/>
    </cacheField>
    <cacheField name="Tot Parziale" numFmtId="164">
      <sharedItems containsSemiMixedTypes="0" containsString="0" containsNumb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</r>
  <r>
    <x v="1"/>
    <x v="1"/>
    <x v="1"/>
  </r>
  <r>
    <x v="2"/>
    <x v="2"/>
    <x v="2"/>
  </r>
  <r>
    <x v="0"/>
    <x v="3"/>
    <x v="3"/>
  </r>
  <r>
    <x v="3"/>
    <x v="4"/>
    <x v="4"/>
  </r>
  <r>
    <x v="1"/>
    <x v="5"/>
    <x v="5"/>
  </r>
  <r>
    <x v="2"/>
    <x v="6"/>
    <x v="6"/>
  </r>
  <r>
    <x v="0"/>
    <x v="7"/>
    <x v="0"/>
  </r>
  <r>
    <x v="1"/>
    <x v="8"/>
    <x v="7"/>
  </r>
  <r>
    <x v="3"/>
    <x v="9"/>
    <x v="8"/>
  </r>
  <r>
    <x v="4"/>
    <x v="6"/>
    <x v="9"/>
  </r>
  <r>
    <x v="2"/>
    <x v="10"/>
    <x v="0"/>
  </r>
  <r>
    <x v="1"/>
    <x v="2"/>
    <x v="10"/>
  </r>
  <r>
    <x v="0"/>
    <x v="11"/>
    <x v="11"/>
  </r>
  <r>
    <x v="2"/>
    <x v="0"/>
    <x v="4"/>
  </r>
  <r>
    <x v="3"/>
    <x v="1"/>
    <x v="0"/>
  </r>
  <r>
    <x v="1"/>
    <x v="7"/>
    <x v="1"/>
  </r>
  <r>
    <x v="0"/>
    <x v="8"/>
    <x v="2"/>
  </r>
  <r>
    <x v="1"/>
    <x v="9"/>
    <x v="0"/>
  </r>
  <r>
    <x v="2"/>
    <x v="6"/>
    <x v="4"/>
  </r>
  <r>
    <x v="0"/>
    <x v="1"/>
    <x v="5"/>
  </r>
  <r>
    <x v="1"/>
    <x v="7"/>
    <x v="6"/>
  </r>
  <r>
    <x v="3"/>
    <x v="8"/>
    <x v="12"/>
  </r>
  <r>
    <x v="4"/>
    <x v="9"/>
    <x v="0"/>
  </r>
  <r>
    <x v="2"/>
    <x v="6"/>
    <x v="8"/>
  </r>
  <r>
    <x v="1"/>
    <x v="10"/>
    <x v="9"/>
  </r>
  <r>
    <x v="0"/>
    <x v="2"/>
    <x v="13"/>
  </r>
  <r>
    <x v="2"/>
    <x v="11"/>
    <x v="10"/>
  </r>
  <r>
    <x v="1"/>
    <x v="0"/>
    <x v="11"/>
  </r>
  <r>
    <x v="3"/>
    <x v="1"/>
    <x v="4"/>
  </r>
  <r>
    <x v="0"/>
    <x v="7"/>
    <x v="0"/>
  </r>
  <r>
    <x v="1"/>
    <x v="8"/>
    <x v="1"/>
  </r>
  <r>
    <x v="2"/>
    <x v="9"/>
    <x v="2"/>
  </r>
  <r>
    <x v="0"/>
    <x v="6"/>
    <x v="3"/>
  </r>
  <r>
    <x v="1"/>
    <x v="10"/>
    <x v="4"/>
  </r>
  <r>
    <x v="3"/>
    <x v="2"/>
    <x v="0"/>
  </r>
  <r>
    <x v="4"/>
    <x v="11"/>
    <x v="6"/>
  </r>
  <r>
    <x v="2"/>
    <x v="0"/>
    <x v="12"/>
  </r>
  <r>
    <x v="1"/>
    <x v="1"/>
    <x v="7"/>
  </r>
  <r>
    <x v="0"/>
    <x v="2"/>
    <x v="8"/>
  </r>
  <r>
    <x v="2"/>
    <x v="3"/>
    <x v="9"/>
  </r>
  <r>
    <x v="1"/>
    <x v="4"/>
    <x v="13"/>
  </r>
  <r>
    <x v="3"/>
    <x v="5"/>
    <x v="10"/>
  </r>
  <r>
    <x v="0"/>
    <x v="6"/>
    <x v="11"/>
  </r>
  <r>
    <x v="1"/>
    <x v="7"/>
    <x v="0"/>
  </r>
  <r>
    <x v="2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.5"/>
    <n v="1.5"/>
    <m/>
    <x v="0"/>
    <n v="4"/>
    <n v="4"/>
    <n v="6"/>
  </r>
  <r>
    <x v="1"/>
    <s v="2.5"/>
    <n v="2.5"/>
    <m/>
    <x v="1"/>
    <n v="3"/>
    <n v="3"/>
    <n v="7.5"/>
  </r>
  <r>
    <x v="2"/>
    <s v="3.5"/>
    <n v="3.5"/>
    <m/>
    <x v="2"/>
    <n v="2"/>
    <n v="2"/>
    <n v="7"/>
  </r>
  <r>
    <x v="3"/>
    <s v="4.5"/>
    <n v="4.5"/>
    <m/>
    <x v="2"/>
    <n v="2"/>
    <n v="2"/>
    <n v="9"/>
  </r>
  <r>
    <x v="4"/>
    <s v="5.5"/>
    <n v="5.5"/>
    <m/>
    <x v="2"/>
    <n v="2"/>
    <n v="2"/>
    <n v="11"/>
  </r>
  <r>
    <x v="5"/>
    <s v="6.5"/>
    <n v="6.5"/>
    <m/>
    <x v="2"/>
    <n v="2"/>
    <n v="2"/>
    <n v="13"/>
  </r>
  <r>
    <x v="6"/>
    <s v="7.5"/>
    <n v="7.5"/>
    <m/>
    <x v="0"/>
    <n v="4"/>
    <n v="4"/>
    <n v="30"/>
  </r>
  <r>
    <x v="7"/>
    <s v="1.6"/>
    <n v="8.5"/>
    <m/>
    <x v="0"/>
    <n v="4"/>
    <n v="4"/>
    <n v="34"/>
  </r>
  <r>
    <x v="8"/>
    <s v="2.6"/>
    <n v="9.5"/>
    <m/>
    <x v="0"/>
    <n v="4"/>
    <n v="4"/>
    <n v="38"/>
  </r>
  <r>
    <x v="9"/>
    <s v="3.6"/>
    <n v="10"/>
    <m/>
    <x v="1"/>
    <n v="3"/>
    <n v="3"/>
    <n v="30"/>
  </r>
  <r>
    <x v="10"/>
    <s v="4.6"/>
    <n v="0.5"/>
    <m/>
    <x v="1"/>
    <n v="3"/>
    <n v="3"/>
    <n v="1.5"/>
  </r>
  <r>
    <x v="11"/>
    <s v="5.6"/>
    <n v="1"/>
    <m/>
    <x v="1"/>
    <n v="3"/>
    <n v="3"/>
    <n v="3"/>
  </r>
  <r>
    <x v="12"/>
    <s v="6.6"/>
    <n v="2"/>
    <m/>
    <x v="1"/>
    <n v="3"/>
    <n v="3"/>
    <n v="6"/>
  </r>
  <r>
    <x v="13"/>
    <s v="7.6"/>
    <n v="3"/>
    <m/>
    <x v="2"/>
    <n v="2"/>
    <n v="2"/>
    <n v="6"/>
  </r>
  <r>
    <x v="14"/>
    <s v="1.7"/>
    <n v="4"/>
    <m/>
    <x v="2"/>
    <n v="2"/>
    <n v="2"/>
    <n v="8"/>
  </r>
  <r>
    <x v="15"/>
    <s v="2.7"/>
    <n v="5"/>
    <m/>
    <x v="2"/>
    <n v="2"/>
    <n v="2"/>
    <n v="10"/>
  </r>
  <r>
    <x v="16"/>
    <s v="3.7"/>
    <n v="6"/>
    <m/>
    <x v="2"/>
    <n v="2"/>
    <n v="2"/>
    <n v="12"/>
  </r>
  <r>
    <x v="17"/>
    <s v="4.7"/>
    <n v="7"/>
    <m/>
    <x v="2"/>
    <n v="2"/>
    <n v="2"/>
    <n v="14"/>
  </r>
  <r>
    <x v="18"/>
    <s v="5.7"/>
    <n v="8"/>
    <m/>
    <x v="2"/>
    <n v="2"/>
    <n v="2"/>
    <n v="16"/>
  </r>
  <r>
    <x v="19"/>
    <s v="6.7"/>
    <n v="9"/>
    <m/>
    <x v="0"/>
    <n v="4"/>
    <n v="4"/>
    <n v="36"/>
  </r>
  <r>
    <x v="20"/>
    <s v="7.7"/>
    <n v="10"/>
    <m/>
    <x v="0"/>
    <n v="4"/>
    <n v="4"/>
    <n v="40"/>
  </r>
  <r>
    <x v="21"/>
    <m/>
    <n v="0.5"/>
    <m/>
    <x v="0"/>
    <n v="4"/>
    <n v="4"/>
    <n v="2"/>
  </r>
  <r>
    <x v="22"/>
    <m/>
    <n v="1"/>
    <m/>
    <x v="1"/>
    <n v="3"/>
    <n v="3"/>
    <n v="3"/>
  </r>
  <r>
    <x v="23"/>
    <m/>
    <n v="2"/>
    <m/>
    <x v="1"/>
    <n v="3"/>
    <n v="3"/>
    <n v="6"/>
  </r>
  <r>
    <x v="24"/>
    <m/>
    <n v="3"/>
    <m/>
    <x v="1"/>
    <n v="3"/>
    <n v="3"/>
    <n v="9"/>
  </r>
  <r>
    <x v="25"/>
    <m/>
    <n v="4"/>
    <m/>
    <x v="1"/>
    <n v="3"/>
    <n v="3"/>
    <n v="12"/>
  </r>
  <r>
    <x v="26"/>
    <m/>
    <n v="5"/>
    <m/>
    <x v="2"/>
    <n v="2"/>
    <n v="2"/>
    <n v="10"/>
  </r>
  <r>
    <x v="27"/>
    <m/>
    <n v="6"/>
    <m/>
    <x v="2"/>
    <n v="2"/>
    <n v="2"/>
    <n v="12"/>
  </r>
  <r>
    <x v="28"/>
    <m/>
    <n v="7"/>
    <m/>
    <x v="2"/>
    <n v="2"/>
    <n v="2"/>
    <n v="14"/>
  </r>
  <r>
    <x v="29"/>
    <m/>
    <n v="8"/>
    <m/>
    <x v="2"/>
    <n v="2"/>
    <n v="2"/>
    <n v="16"/>
  </r>
  <r>
    <x v="30"/>
    <m/>
    <n v="9"/>
    <m/>
    <x v="2"/>
    <n v="2"/>
    <n v="2"/>
    <n v="18"/>
  </r>
  <r>
    <x v="31"/>
    <m/>
    <n v="10"/>
    <m/>
    <x v="2"/>
    <n v="2"/>
    <n v="2"/>
    <n v="20"/>
  </r>
  <r>
    <x v="32"/>
    <m/>
    <n v="0.5"/>
    <m/>
    <x v="0"/>
    <n v="4"/>
    <n v="4"/>
    <n v="2"/>
  </r>
  <r>
    <x v="33"/>
    <m/>
    <n v="1"/>
    <m/>
    <x v="0"/>
    <n v="4"/>
    <n v="4"/>
    <n v="4"/>
  </r>
  <r>
    <x v="34"/>
    <m/>
    <n v="2"/>
    <m/>
    <x v="0"/>
    <n v="4"/>
    <n v="4"/>
    <n v="8"/>
  </r>
  <r>
    <x v="35"/>
    <m/>
    <n v="3"/>
    <m/>
    <x v="1"/>
    <n v="3"/>
    <n v="3"/>
    <n v="9"/>
  </r>
  <r>
    <x v="36"/>
    <m/>
    <n v="4"/>
    <m/>
    <x v="1"/>
    <n v="3"/>
    <n v="3"/>
    <n v="12"/>
  </r>
  <r>
    <x v="37"/>
    <m/>
    <n v="5"/>
    <m/>
    <x v="1"/>
    <n v="3"/>
    <n v="3"/>
    <n v="15"/>
  </r>
  <r>
    <x v="38"/>
    <m/>
    <n v="6"/>
    <m/>
    <x v="1"/>
    <n v="3"/>
    <n v="3"/>
    <n v="18"/>
  </r>
  <r>
    <x v="39"/>
    <m/>
    <n v="7"/>
    <m/>
    <x v="2"/>
    <n v="2"/>
    <n v="2"/>
    <n v="14"/>
  </r>
  <r>
    <x v="40"/>
    <m/>
    <n v="8"/>
    <m/>
    <x v="2"/>
    <n v="2"/>
    <n v="2"/>
    <n v="16"/>
  </r>
  <r>
    <x v="41"/>
    <m/>
    <n v="9"/>
    <m/>
    <x v="2"/>
    <n v="2"/>
    <n v="2"/>
    <n v="18"/>
  </r>
  <r>
    <x v="3"/>
    <m/>
    <n v="10"/>
    <m/>
    <x v="2"/>
    <n v="2"/>
    <n v="2"/>
    <n v="20"/>
  </r>
  <r>
    <x v="42"/>
    <m/>
    <n v="0.5"/>
    <m/>
    <x v="2"/>
    <n v="2"/>
    <n v="2"/>
    <n v="1"/>
  </r>
  <r>
    <x v="43"/>
    <m/>
    <n v="1"/>
    <m/>
    <x v="2"/>
    <n v="2"/>
    <n v="2"/>
    <n v="2"/>
  </r>
  <r>
    <x v="44"/>
    <m/>
    <n v="2"/>
    <m/>
    <x v="0"/>
    <n v="4"/>
    <n v="4"/>
    <n v="8"/>
  </r>
  <r>
    <x v="45"/>
    <m/>
    <n v="3"/>
    <m/>
    <x v="0"/>
    <n v="4"/>
    <n v="4"/>
    <n v="12"/>
  </r>
  <r>
    <x v="46"/>
    <m/>
    <n v="4"/>
    <m/>
    <x v="0"/>
    <n v="4"/>
    <n v="4"/>
    <n v="16"/>
  </r>
  <r>
    <x v="47"/>
    <m/>
    <n v="5"/>
    <m/>
    <x v="1"/>
    <n v="3"/>
    <n v="3"/>
    <n v="15"/>
  </r>
  <r>
    <x v="48"/>
    <m/>
    <n v="6"/>
    <m/>
    <x v="1"/>
    <n v="3"/>
    <n v="3"/>
    <n v="18"/>
  </r>
  <r>
    <x v="49"/>
    <m/>
    <n v="7"/>
    <m/>
    <x v="1"/>
    <n v="3"/>
    <n v="3"/>
    <n v="21"/>
  </r>
  <r>
    <x v="50"/>
    <m/>
    <n v="8"/>
    <m/>
    <x v="1"/>
    <n v="3"/>
    <n v="3"/>
    <n v="24"/>
  </r>
  <r>
    <x v="51"/>
    <m/>
    <n v="9"/>
    <m/>
    <x v="2"/>
    <n v="2"/>
    <n v="2"/>
    <n v="18"/>
  </r>
  <r>
    <x v="52"/>
    <m/>
    <n v="10"/>
    <m/>
    <x v="2"/>
    <n v="2"/>
    <n v="2"/>
    <n v="20"/>
  </r>
  <r>
    <x v="53"/>
    <m/>
    <n v="0.5"/>
    <m/>
    <x v="2"/>
    <n v="2"/>
    <n v="2"/>
    <n v="1"/>
  </r>
  <r>
    <x v="54"/>
    <m/>
    <n v="1"/>
    <m/>
    <x v="2"/>
    <n v="2"/>
    <n v="2"/>
    <n v="2"/>
  </r>
  <r>
    <x v="55"/>
    <m/>
    <n v="2"/>
    <m/>
    <x v="2"/>
    <n v="2"/>
    <n v="2"/>
    <n v="4"/>
  </r>
  <r>
    <x v="56"/>
    <m/>
    <n v="3"/>
    <m/>
    <x v="2"/>
    <n v="2"/>
    <n v="2"/>
    <n v="6"/>
  </r>
  <r>
    <x v="57"/>
    <m/>
    <n v="4"/>
    <m/>
    <x v="0"/>
    <n v="4"/>
    <n v="4"/>
    <n v="16"/>
  </r>
  <r>
    <x v="58"/>
    <m/>
    <n v="5"/>
    <m/>
    <x v="0"/>
    <n v="4"/>
    <n v="4"/>
    <n v="20"/>
  </r>
  <r>
    <x v="59"/>
    <m/>
    <n v="6"/>
    <m/>
    <x v="0"/>
    <n v="4"/>
    <n v="4"/>
    <n v="24"/>
  </r>
  <r>
    <x v="60"/>
    <m/>
    <n v="7"/>
    <m/>
    <x v="1"/>
    <n v="3"/>
    <n v="3"/>
    <n v="21"/>
  </r>
  <r>
    <x v="61"/>
    <m/>
    <n v="8"/>
    <m/>
    <x v="1"/>
    <n v="3"/>
    <n v="3"/>
    <n v="24"/>
  </r>
  <r>
    <x v="62"/>
    <m/>
    <n v="9"/>
    <m/>
    <x v="1"/>
    <n v="3"/>
    <n v="3"/>
    <n v="27"/>
  </r>
  <r>
    <x v="63"/>
    <m/>
    <n v="10"/>
    <m/>
    <x v="1"/>
    <n v="3"/>
    <n v="3"/>
    <n v="30"/>
  </r>
  <r>
    <x v="64"/>
    <m/>
    <n v="0.5"/>
    <m/>
    <x v="2"/>
    <n v="2"/>
    <n v="2"/>
    <n v="1"/>
  </r>
  <r>
    <x v="65"/>
    <m/>
    <n v="1"/>
    <m/>
    <x v="2"/>
    <n v="2"/>
    <n v="2"/>
    <n v="2"/>
  </r>
  <r>
    <x v="66"/>
    <m/>
    <n v="2"/>
    <m/>
    <x v="2"/>
    <n v="2"/>
    <n v="2"/>
    <n v="4"/>
  </r>
  <r>
    <x v="67"/>
    <m/>
    <n v="3"/>
    <m/>
    <x v="2"/>
    <n v="2"/>
    <n v="2"/>
    <n v="6"/>
  </r>
  <r>
    <x v="68"/>
    <m/>
    <n v="4"/>
    <m/>
    <x v="2"/>
    <n v="2"/>
    <n v="2"/>
    <n v="8"/>
  </r>
  <r>
    <x v="69"/>
    <m/>
    <n v="5"/>
    <m/>
    <x v="2"/>
    <n v="2"/>
    <n v="2"/>
    <n v="10"/>
  </r>
  <r>
    <x v="70"/>
    <m/>
    <n v="6"/>
    <m/>
    <x v="0"/>
    <n v="4"/>
    <n v="4"/>
    <n v="24"/>
  </r>
  <r>
    <x v="71"/>
    <m/>
    <n v="7"/>
    <m/>
    <x v="0"/>
    <n v="4"/>
    <n v="4"/>
    <n v="28"/>
  </r>
  <r>
    <x v="72"/>
    <m/>
    <n v="8"/>
    <m/>
    <x v="0"/>
    <n v="4"/>
    <n v="4"/>
    <n v="32"/>
  </r>
  <r>
    <x v="73"/>
    <m/>
    <n v="9"/>
    <m/>
    <x v="1"/>
    <n v="3"/>
    <n v="3"/>
    <n v="27"/>
  </r>
  <r>
    <x v="74"/>
    <m/>
    <n v="10"/>
    <m/>
    <x v="1"/>
    <n v="3"/>
    <n v="3"/>
    <n v="30"/>
  </r>
  <r>
    <x v="75"/>
    <m/>
    <n v="0.5"/>
    <m/>
    <x v="1"/>
    <n v="3"/>
    <n v="3"/>
    <n v="1.5"/>
  </r>
  <r>
    <x v="76"/>
    <m/>
    <n v="1"/>
    <m/>
    <x v="1"/>
    <n v="3"/>
    <n v="3"/>
    <n v="3"/>
  </r>
  <r>
    <x v="77"/>
    <m/>
    <n v="2"/>
    <m/>
    <x v="2"/>
    <n v="2"/>
    <n v="2"/>
    <n v="4"/>
  </r>
  <r>
    <x v="78"/>
    <m/>
    <n v="3"/>
    <m/>
    <x v="2"/>
    <n v="2"/>
    <n v="2"/>
    <n v="6"/>
  </r>
  <r>
    <x v="79"/>
    <m/>
    <n v="4"/>
    <m/>
    <x v="2"/>
    <n v="2"/>
    <n v="2"/>
    <n v="8"/>
  </r>
  <r>
    <x v="80"/>
    <m/>
    <n v="5"/>
    <m/>
    <x v="2"/>
    <n v="2"/>
    <n v="2"/>
    <n v="10"/>
  </r>
  <r>
    <x v="81"/>
    <m/>
    <n v="6"/>
    <m/>
    <x v="2"/>
    <n v="2"/>
    <n v="2"/>
    <n v="12"/>
  </r>
  <r>
    <x v="82"/>
    <m/>
    <n v="7"/>
    <m/>
    <x v="2"/>
    <n v="2"/>
    <n v="2"/>
    <n v="14"/>
  </r>
  <r>
    <x v="83"/>
    <m/>
    <n v="8"/>
    <m/>
    <x v="0"/>
    <n v="4"/>
    <n v="4"/>
    <n v="32"/>
  </r>
  <r>
    <x v="84"/>
    <m/>
    <n v="9"/>
    <m/>
    <x v="0"/>
    <n v="4"/>
    <n v="4"/>
    <n v="36"/>
  </r>
  <r>
    <x v="85"/>
    <m/>
    <n v="10"/>
    <m/>
    <x v="0"/>
    <n v="4"/>
    <n v="4"/>
    <n v="40"/>
  </r>
  <r>
    <x v="86"/>
    <m/>
    <n v="0.5"/>
    <m/>
    <x v="1"/>
    <n v="3"/>
    <n v="3"/>
    <n v="1.5"/>
  </r>
  <r>
    <x v="87"/>
    <m/>
    <n v="1"/>
    <m/>
    <x v="1"/>
    <n v="3"/>
    <n v="3"/>
    <n v="3"/>
  </r>
  <r>
    <x v="88"/>
    <m/>
    <n v="2"/>
    <m/>
    <x v="1"/>
    <n v="3"/>
    <n v="3"/>
    <n v="6"/>
  </r>
  <r>
    <x v="89"/>
    <m/>
    <n v="3"/>
    <m/>
    <x v="1"/>
    <n v="3"/>
    <n v="3"/>
    <n v="9"/>
  </r>
  <r>
    <x v="90"/>
    <m/>
    <n v="4"/>
    <m/>
    <x v="2"/>
    <n v="2"/>
    <n v="2"/>
    <n v="8"/>
  </r>
  <r>
    <x v="91"/>
    <m/>
    <n v="5"/>
    <m/>
    <x v="2"/>
    <n v="2"/>
    <n v="2"/>
    <n v="10"/>
  </r>
  <r>
    <x v="92"/>
    <m/>
    <n v="6"/>
    <m/>
    <x v="2"/>
    <n v="2"/>
    <n v="2"/>
    <n v="12"/>
  </r>
  <r>
    <x v="93"/>
    <m/>
    <n v="7"/>
    <m/>
    <x v="2"/>
    <n v="2"/>
    <n v="2"/>
    <n v="14"/>
  </r>
  <r>
    <x v="94"/>
    <m/>
    <n v="8"/>
    <m/>
    <x v="2"/>
    <n v="2"/>
    <n v="2"/>
    <n v="16"/>
  </r>
  <r>
    <x v="95"/>
    <m/>
    <n v="9"/>
    <m/>
    <x v="2"/>
    <n v="2"/>
    <n v="2"/>
    <n v="18"/>
  </r>
  <r>
    <x v="96"/>
    <m/>
    <n v="10"/>
    <m/>
    <x v="0"/>
    <n v="4"/>
    <n v="4"/>
    <n v="40"/>
  </r>
  <r>
    <x v="97"/>
    <m/>
    <n v="0.5"/>
    <m/>
    <x v="0"/>
    <n v="4"/>
    <n v="4"/>
    <n v="2"/>
  </r>
  <r>
    <x v="98"/>
    <m/>
    <n v="1"/>
    <m/>
    <x v="0"/>
    <n v="4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AD863-6D83-4EAD-9CAB-4D43615ABE89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6">
  <location ref="A3:C7" firstHeaderRow="0" firstDataRow="1" firstDataCol="1"/>
  <pivotFields count="8">
    <pivotField dataField="1" showAll="0">
      <items count="100">
        <item x="44"/>
        <item x="32"/>
        <item x="19"/>
        <item x="6"/>
        <item x="96"/>
        <item x="83"/>
        <item x="70"/>
        <item x="57"/>
        <item x="0"/>
        <item x="71"/>
        <item x="58"/>
        <item x="45"/>
        <item x="33"/>
        <item x="20"/>
        <item x="7"/>
        <item x="97"/>
        <item x="84"/>
        <item x="98"/>
        <item x="85"/>
        <item x="72"/>
        <item x="59"/>
        <item x="46"/>
        <item x="34"/>
        <item x="21"/>
        <item x="8"/>
        <item x="35"/>
        <item x="22"/>
        <item x="9"/>
        <item x="86"/>
        <item x="73"/>
        <item x="60"/>
        <item x="47"/>
        <item x="61"/>
        <item x="48"/>
        <item x="36"/>
        <item x="23"/>
        <item x="10"/>
        <item x="87"/>
        <item x="74"/>
        <item x="88"/>
        <item x="75"/>
        <item x="62"/>
        <item x="49"/>
        <item x="37"/>
        <item x="24"/>
        <item x="11"/>
        <item x="1"/>
        <item x="25"/>
        <item x="12"/>
        <item x="89"/>
        <item x="76"/>
        <item x="63"/>
        <item x="50"/>
        <item x="38"/>
        <item x="64"/>
        <item x="51"/>
        <item x="39"/>
        <item x="26"/>
        <item x="13"/>
        <item x="90"/>
        <item x="77"/>
        <item x="2"/>
        <item x="91"/>
        <item x="78"/>
        <item x="65"/>
        <item x="52"/>
        <item x="40"/>
        <item x="27"/>
        <item x="14"/>
        <item x="15"/>
        <item x="92"/>
        <item x="79"/>
        <item x="66"/>
        <item x="53"/>
        <item x="41"/>
        <item x="28"/>
        <item x="54"/>
        <item x="3"/>
        <item x="29"/>
        <item x="16"/>
        <item x="93"/>
        <item x="80"/>
        <item x="67"/>
        <item x="81"/>
        <item x="68"/>
        <item x="55"/>
        <item x="42"/>
        <item x="30"/>
        <item x="17"/>
        <item x="4"/>
        <item x="94"/>
        <item x="5"/>
        <item x="95"/>
        <item x="82"/>
        <item x="69"/>
        <item x="56"/>
        <item x="43"/>
        <item x="31"/>
        <item x="18"/>
        <item t="default"/>
      </items>
    </pivotField>
    <pivotField showAll="0"/>
    <pivotField numFmtId="2"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TARGA" fld="0" subtotal="count" baseField="0" baseItem="0"/>
    <dataField name="Somma di Tot Parziale" fld="7" baseField="0" baseItem="0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948B1-DC4B-470F-A5B4-39AA4CE2459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C9" firstHeaderRow="0" firstDataRow="1" firstDataCol="1" rowPageCount="1" colPageCount="1"/>
  <pivotFields count="3">
    <pivotField axis="axisRow" dataField="1" showAll="0">
      <items count="6">
        <item x="2"/>
        <item x="1"/>
        <item x="0"/>
        <item x="3"/>
        <item x="4"/>
        <item t="default"/>
      </items>
    </pivotField>
    <pivotField axis="axisPage" multipleItemSelectionAllowed="1" showAll="0">
      <items count="13">
        <item x="3"/>
        <item x="8"/>
        <item x="9"/>
        <item x="2"/>
        <item x="7"/>
        <item x="5"/>
        <item x="0"/>
        <item x="6"/>
        <item x="11"/>
        <item x="1"/>
        <item x="10"/>
        <item x="4"/>
        <item t="default"/>
      </items>
    </pivotField>
    <pivotField dataField="1" showAll="0">
      <items count="15">
        <item x="4"/>
        <item x="5"/>
        <item x="10"/>
        <item x="8"/>
        <item x="6"/>
        <item x="2"/>
        <item x="11"/>
        <item x="12"/>
        <item x="13"/>
        <item x="1"/>
        <item x="7"/>
        <item x="9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nteggio di FRUTTA" fld="0" subtotal="count" baseField="0" baseItem="0"/>
    <dataField name="Somma di COSTO" fld="2" baseField="0" baseItem="0" numFmtId="164"/>
  </dataFields>
  <formats count="2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CE7988-E2FF-46C9-A7DE-37180F3873ED}" name="Tabella3" displayName="Tabella3" ref="A2:H103" totalsRowCount="1" headerRowDxfId="20">
  <autoFilter ref="A2:H102" xr:uid="{56CE7988-E2FF-46C9-A7DE-37180F3873ED}"/>
  <tableColumns count="8">
    <tableColumn id="1" xr3:uid="{9155E347-F3B1-4577-A319-F664B1EB085D}" name="TARGA" dataDxfId="19" totalsRowDxfId="18"/>
    <tableColumn id="8" xr3:uid="{E3C609C4-8E19-40E0-9C6C-D372A834EB70}" name="Prova formato" dataDxfId="17" totalsRowDxfId="16"/>
    <tableColumn id="2" xr3:uid="{61E38127-D3D0-4AAF-988E-50616DD5E102}" name="ORE PARCHEGGIATE" dataDxfId="15" totalsRowDxfId="14"/>
    <tableColumn id="3" xr3:uid="{8D3FD630-7FF2-4444-BA2F-18CEAFAE3F99}" name="TIPOLOGIA VEICOLO"/>
    <tableColumn id="4" xr3:uid="{3EF45614-F2AB-4753-9460-DE1E6CECC9B1}" name="Anzianità veicolo" dataDxfId="13" totalsRowDxfId="12">
      <calculatedColumnFormula>IF(AND(LEFT(A3,1)&gt;="A",LEFT(A3,1)&lt;="F"),"0",IF(AND(LEFT(A3,1)&gt;="G",LEFT(A3,1)&lt;="M"),"1","2"))</calculatedColumnFormula>
    </tableColumn>
    <tableColumn id="5" xr3:uid="{4C9E66C6-BF60-4782-851A-685E7B4D83BC}" name="Tariffa applicata formula" dataDxfId="11">
      <calculatedColumnFormula>IF(E3="0",4,IF(E3="1",3,2))</calculatedColumnFormula>
    </tableColumn>
    <tableColumn id="7" xr3:uid="{897A5108-2FE4-4D59-81AD-95C34989D3D6}" name="Tariffa applicata €" totalsRowLabel="TOT" dataDxfId="10" totalsRowDxfId="9"/>
    <tableColumn id="6" xr3:uid="{92669A9F-1F45-47AD-A21A-F3B4F0D3A70A}" name="Tot Parziale" totalsRowFunction="custom" dataDxfId="8" totalsRowDxfId="7">
      <calculatedColumnFormula>Tabella3[[#This Row],[Tariffa applicata €]]*Tabella3[[#This Row],[ORE PARCHEGGIATE]]</calculatedColumnFormula>
      <totalsRowFormula>SUM(Tabella3[Tot Parziale])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92AFE7-5161-4EFC-9B64-CAF05AB12284}" name="Tabella4" displayName="Tabella4" ref="A1:C47" totalsRowShown="0" headerRowDxfId="4" dataDxfId="3">
  <autoFilter ref="A1:C47" xr:uid="{2892AFE7-5161-4EFC-9B64-CAF05AB12284}"/>
  <tableColumns count="3">
    <tableColumn id="1" xr3:uid="{A8C46C01-B9E0-4406-AE83-8325ACDD4713}" name="FRUTTA" dataDxfId="2"/>
    <tableColumn id="2" xr3:uid="{28D0073C-8224-4176-8F9D-2E98F92EB92F}" name="PESO" dataDxfId="1"/>
    <tableColumn id="3" xr3:uid="{D781436F-178D-4894-81F4-2F69201ADDE6}" name="CO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2D91-2F5C-481C-978A-295B27C0116F}">
  <dimension ref="A3:F7"/>
  <sheetViews>
    <sheetView tabSelected="1" workbookViewId="0">
      <selection activeCell="E3" sqref="E3:F6"/>
    </sheetView>
  </sheetViews>
  <sheetFormatPr defaultRowHeight="13.2" x14ac:dyDescent="0.25"/>
  <cols>
    <col min="1" max="1" width="17.88671875" bestFit="1" customWidth="1"/>
    <col min="2" max="2" width="19.21875" bestFit="1" customWidth="1"/>
    <col min="3" max="3" width="20.6640625" bestFit="1" customWidth="1"/>
    <col min="4" max="99" width="20.77734375" bestFit="1" customWidth="1"/>
    <col min="100" max="100" width="17.88671875" bestFit="1" customWidth="1"/>
  </cols>
  <sheetData>
    <row r="3" spans="1:6" x14ac:dyDescent="0.25">
      <c r="A3" s="26" t="s">
        <v>129</v>
      </c>
      <c r="B3" t="s">
        <v>162</v>
      </c>
      <c r="C3" t="s">
        <v>166</v>
      </c>
      <c r="E3" s="49" t="s">
        <v>167</v>
      </c>
      <c r="F3" s="49"/>
    </row>
    <row r="4" spans="1:6" x14ac:dyDescent="0.25">
      <c r="A4" s="27" t="s">
        <v>163</v>
      </c>
      <c r="B4" s="48">
        <v>25</v>
      </c>
      <c r="C4" s="22">
        <v>534</v>
      </c>
      <c r="E4" s="49"/>
      <c r="F4" s="49"/>
    </row>
    <row r="5" spans="1:6" x14ac:dyDescent="0.25">
      <c r="A5" s="27" t="s">
        <v>164</v>
      </c>
      <c r="B5" s="48">
        <v>29</v>
      </c>
      <c r="C5" s="22">
        <v>393</v>
      </c>
      <c r="E5" s="49"/>
      <c r="F5" s="49"/>
    </row>
    <row r="6" spans="1:6" x14ac:dyDescent="0.25">
      <c r="A6" s="27" t="s">
        <v>165</v>
      </c>
      <c r="B6" s="48">
        <v>46</v>
      </c>
      <c r="C6" s="22">
        <v>481</v>
      </c>
      <c r="E6" s="49"/>
      <c r="F6" s="49"/>
    </row>
    <row r="7" spans="1:6" x14ac:dyDescent="0.25">
      <c r="A7" s="27" t="s">
        <v>130</v>
      </c>
      <c r="B7" s="48">
        <v>100</v>
      </c>
      <c r="C7" s="22">
        <v>1408</v>
      </c>
    </row>
  </sheetData>
  <mergeCells count="1">
    <mergeCell ref="E3:F6"/>
  </mergeCell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ColWidth="12.6640625" defaultRowHeight="15.75" customHeight="1" x14ac:dyDescent="0.25"/>
  <cols>
    <col min="2" max="2" width="17.109375" bestFit="1" customWidth="1"/>
    <col min="3" max="3" width="25.33203125" customWidth="1"/>
    <col min="4" max="4" width="23.5546875" customWidth="1"/>
    <col min="5" max="5" width="22.77734375" customWidth="1"/>
    <col min="6" max="7" width="18.21875" customWidth="1"/>
    <col min="8" max="8" width="14.21875" customWidth="1"/>
    <col min="9" max="9" width="47.33203125" customWidth="1"/>
    <col min="11" max="11" width="41" bestFit="1" customWidth="1"/>
    <col min="12" max="12" width="19.21875" bestFit="1" customWidth="1"/>
  </cols>
  <sheetData>
    <row r="1" spans="1:29" ht="34.200000000000003" customHeight="1" thickBot="1" x14ac:dyDescent="0.3">
      <c r="A1" s="35" t="s">
        <v>139</v>
      </c>
      <c r="B1" s="35"/>
      <c r="C1" s="35"/>
      <c r="D1" s="35"/>
      <c r="E1" s="35"/>
      <c r="F1" s="35"/>
      <c r="G1" s="35"/>
      <c r="H1" s="35"/>
    </row>
    <row r="2" spans="1:29" ht="14.4" thickTop="1" x14ac:dyDescent="0.25">
      <c r="A2" s="1" t="s">
        <v>0</v>
      </c>
      <c r="B2" s="1" t="s">
        <v>140</v>
      </c>
      <c r="C2" s="1" t="s">
        <v>1</v>
      </c>
      <c r="D2" s="1" t="s">
        <v>2</v>
      </c>
      <c r="E2" s="1" t="s">
        <v>110</v>
      </c>
      <c r="F2" s="4" t="s">
        <v>122</v>
      </c>
      <c r="G2" s="4" t="s">
        <v>121</v>
      </c>
      <c r="H2" s="4" t="s">
        <v>120</v>
      </c>
      <c r="I2" s="18" t="s">
        <v>116</v>
      </c>
      <c r="J2" s="6" t="s">
        <v>115</v>
      </c>
      <c r="K2" s="7" t="s">
        <v>111</v>
      </c>
      <c r="L2" s="8" t="s">
        <v>112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3.2" x14ac:dyDescent="0.25">
      <c r="A3" s="2" t="s">
        <v>4</v>
      </c>
      <c r="B3" s="2" t="s">
        <v>141</v>
      </c>
      <c r="C3" s="21">
        <v>1.5</v>
      </c>
      <c r="D3" s="3"/>
      <c r="E3" s="5" t="str">
        <f t="shared" ref="E3" si="0">IF(AND(LEFT(A3,1)&gt;="A",LEFT(A3,1)&lt;="F"),"0",IF(AND(LEFT(A3,1)&gt;="G",LEFT(A3,1)&lt;="M"),"1","2"))</f>
        <v>0</v>
      </c>
      <c r="F3" s="22">
        <f>IF(E3="0",4,IF(E3="1",3,2))</f>
        <v>4</v>
      </c>
      <c r="G3" s="22">
        <v>4</v>
      </c>
      <c r="H3" s="22">
        <f>Tabella3[[#This Row],[Tariffa applicata €]]*Tabella3[[#This Row],[ORE PARCHEGGIATE]]</f>
        <v>6</v>
      </c>
      <c r="I3" s="19" t="s">
        <v>117</v>
      </c>
      <c r="J3" s="9"/>
      <c r="K3" s="10" t="b">
        <f>LEFT(A3,1)&gt;="A"</f>
        <v>1</v>
      </c>
      <c r="L3" s="11" t="b">
        <f>LEFT(A3,1)&lt;="F"</f>
        <v>1</v>
      </c>
    </row>
    <row r="4" spans="1:29" ht="13.2" x14ac:dyDescent="0.25">
      <c r="A4" s="2" t="s">
        <v>5</v>
      </c>
      <c r="B4" s="2" t="s">
        <v>145</v>
      </c>
      <c r="C4" s="21">
        <v>2.5</v>
      </c>
      <c r="E4" s="5" t="str">
        <f t="shared" ref="E4:E35" si="1">IF(AND(LEFT(A4,1)&gt;="A",LEFT(A4,1)&lt;="F"),"0",IF(AND(LEFT(A4,1)&gt;="G",LEFT(A4,1)&lt;="M"),"1","2"))</f>
        <v>1</v>
      </c>
      <c r="F4" s="22">
        <f t="shared" ref="F4:F67" si="2">IF(E4="0",4,IF(E4="1",3,2))</f>
        <v>3</v>
      </c>
      <c r="G4" s="22">
        <v>3</v>
      </c>
      <c r="H4" s="22">
        <f>Tabella3[[#This Row],[Tariffa applicata €]]*Tabella3[[#This Row],[ORE PARCHEGGIATE]]</f>
        <v>7.5</v>
      </c>
      <c r="I4" s="19" t="s">
        <v>118</v>
      </c>
      <c r="J4" s="9"/>
      <c r="K4" s="12" t="b">
        <f>LEFT(A3,1)&gt;="G"</f>
        <v>0</v>
      </c>
      <c r="L4" s="13" t="b">
        <f>LEFT(A3,1)&lt;="M"</f>
        <v>1</v>
      </c>
    </row>
    <row r="5" spans="1:29" ht="13.8" thickBot="1" x14ac:dyDescent="0.3">
      <c r="A5" s="2" t="s">
        <v>6</v>
      </c>
      <c r="B5" s="2" t="s">
        <v>142</v>
      </c>
      <c r="C5" s="21">
        <v>3.5</v>
      </c>
      <c r="E5" s="5" t="str">
        <f t="shared" si="1"/>
        <v>2</v>
      </c>
      <c r="F5" s="22">
        <f t="shared" si="2"/>
        <v>2</v>
      </c>
      <c r="G5" s="22">
        <v>2</v>
      </c>
      <c r="H5" s="22">
        <f>Tabella3[[#This Row],[Tariffa applicata €]]*Tabella3[[#This Row],[ORE PARCHEGGIATE]]</f>
        <v>7</v>
      </c>
      <c r="I5" s="20" t="s">
        <v>119</v>
      </c>
      <c r="J5" s="9"/>
      <c r="K5" s="12" t="b">
        <f>LEFT(A3,1)&gt;="N"</f>
        <v>0</v>
      </c>
      <c r="L5" s="13" t="b">
        <f>LEFT(A3,1)&lt;="Z"</f>
        <v>1</v>
      </c>
    </row>
    <row r="6" spans="1:29" ht="13.8" thickTop="1" x14ac:dyDescent="0.25">
      <c r="A6" s="2" t="s">
        <v>7</v>
      </c>
      <c r="B6" s="2" t="s">
        <v>143</v>
      </c>
      <c r="C6" s="21">
        <v>4.5</v>
      </c>
      <c r="E6" s="5" t="str">
        <f t="shared" si="1"/>
        <v>2</v>
      </c>
      <c r="F6" s="22">
        <f t="shared" si="2"/>
        <v>2</v>
      </c>
      <c r="G6" s="22">
        <v>2</v>
      </c>
      <c r="H6" s="22">
        <f>Tabella3[[#This Row],[Tariffa applicata €]]*Tabella3[[#This Row],[ORE PARCHEGGIATE]]</f>
        <v>9</v>
      </c>
      <c r="J6" s="9"/>
      <c r="K6" s="12"/>
      <c r="L6" s="11"/>
    </row>
    <row r="7" spans="1:29" ht="13.2" x14ac:dyDescent="0.25">
      <c r="A7" s="2" t="s">
        <v>8</v>
      </c>
      <c r="B7" s="2" t="s">
        <v>146</v>
      </c>
      <c r="C7" s="21">
        <v>5.5</v>
      </c>
      <c r="E7" s="5" t="str">
        <f t="shared" si="1"/>
        <v>2</v>
      </c>
      <c r="F7" s="22">
        <f t="shared" si="2"/>
        <v>2</v>
      </c>
      <c r="G7" s="22">
        <v>2</v>
      </c>
      <c r="H7" s="22">
        <f>Tabella3[[#This Row],[Tariffa applicata €]]*Tabella3[[#This Row],[ORE PARCHEGGIATE]]</f>
        <v>11</v>
      </c>
      <c r="J7" s="9"/>
      <c r="K7" s="10"/>
      <c r="L7" s="11"/>
    </row>
    <row r="8" spans="1:29" ht="13.2" x14ac:dyDescent="0.25">
      <c r="A8" s="2" t="s">
        <v>9</v>
      </c>
      <c r="B8" s="2" t="s">
        <v>144</v>
      </c>
      <c r="C8" s="21">
        <v>6.5</v>
      </c>
      <c r="E8" s="5" t="str">
        <f t="shared" si="1"/>
        <v>2</v>
      </c>
      <c r="F8" s="22">
        <f t="shared" si="2"/>
        <v>2</v>
      </c>
      <c r="G8" s="22">
        <v>2</v>
      </c>
      <c r="H8" s="22">
        <f>Tabella3[[#This Row],[Tariffa applicata €]]*Tabella3[[#This Row],[ORE PARCHEGGIATE]]</f>
        <v>13</v>
      </c>
      <c r="J8" s="9"/>
      <c r="K8" s="10"/>
      <c r="L8" s="11"/>
    </row>
    <row r="9" spans="1:29" ht="13.2" x14ac:dyDescent="0.25">
      <c r="A9" s="2" t="s">
        <v>10</v>
      </c>
      <c r="B9" s="2" t="s">
        <v>147</v>
      </c>
      <c r="C9" s="21">
        <v>7.5</v>
      </c>
      <c r="E9" s="5" t="str">
        <f t="shared" si="1"/>
        <v>0</v>
      </c>
      <c r="F9" s="22">
        <f t="shared" si="2"/>
        <v>4</v>
      </c>
      <c r="G9" s="22">
        <v>4</v>
      </c>
      <c r="H9" s="22">
        <f>Tabella3[[#This Row],[Tariffa applicata €]]*Tabella3[[#This Row],[ORE PARCHEGGIATE]]</f>
        <v>30</v>
      </c>
      <c r="J9" s="9"/>
      <c r="K9" s="10"/>
      <c r="L9" s="11"/>
    </row>
    <row r="10" spans="1:29" ht="13.2" x14ac:dyDescent="0.25">
      <c r="A10" s="2" t="s">
        <v>11</v>
      </c>
      <c r="B10" s="2" t="s">
        <v>148</v>
      </c>
      <c r="C10" s="21">
        <v>8.5</v>
      </c>
      <c r="E10" s="5" t="str">
        <f t="shared" si="1"/>
        <v>0</v>
      </c>
      <c r="F10" s="22">
        <f t="shared" si="2"/>
        <v>4</v>
      </c>
      <c r="G10" s="22">
        <v>4</v>
      </c>
      <c r="H10" s="22">
        <f>Tabella3[[#This Row],[Tariffa applicata €]]*Tabella3[[#This Row],[ORE PARCHEGGIATE]]</f>
        <v>34</v>
      </c>
      <c r="J10" s="9"/>
      <c r="K10" s="10"/>
      <c r="L10" s="11"/>
    </row>
    <row r="11" spans="1:29" ht="13.2" x14ac:dyDescent="0.25">
      <c r="A11" s="2" t="s">
        <v>12</v>
      </c>
      <c r="B11" s="2" t="s">
        <v>149</v>
      </c>
      <c r="C11" s="21">
        <v>9.5</v>
      </c>
      <c r="E11" s="5" t="str">
        <f t="shared" si="1"/>
        <v>0</v>
      </c>
      <c r="F11" s="22">
        <f t="shared" si="2"/>
        <v>4</v>
      </c>
      <c r="G11" s="22">
        <v>4</v>
      </c>
      <c r="H11" s="22">
        <f>Tabella3[[#This Row],[Tariffa applicata €]]*Tabella3[[#This Row],[ORE PARCHEGGIATE]]</f>
        <v>38</v>
      </c>
      <c r="J11" s="9"/>
      <c r="K11" s="10"/>
      <c r="L11" s="11"/>
    </row>
    <row r="12" spans="1:29" ht="13.2" x14ac:dyDescent="0.25">
      <c r="A12" s="2" t="s">
        <v>13</v>
      </c>
      <c r="B12" s="2" t="s">
        <v>150</v>
      </c>
      <c r="C12" s="21">
        <v>10</v>
      </c>
      <c r="E12" s="5" t="str">
        <f t="shared" si="1"/>
        <v>1</v>
      </c>
      <c r="F12" s="22">
        <f t="shared" si="2"/>
        <v>3</v>
      </c>
      <c r="G12" s="22">
        <v>3</v>
      </c>
      <c r="H12" s="22">
        <f>Tabella3[[#This Row],[Tariffa applicata €]]*Tabella3[[#This Row],[ORE PARCHEGGIATE]]</f>
        <v>30</v>
      </c>
      <c r="J12" s="9"/>
      <c r="K12" s="10"/>
      <c r="L12" s="11"/>
    </row>
    <row r="13" spans="1:29" ht="13.2" x14ac:dyDescent="0.25">
      <c r="A13" s="2" t="s">
        <v>14</v>
      </c>
      <c r="B13" s="2" t="s">
        <v>151</v>
      </c>
      <c r="C13" s="21">
        <v>0.5</v>
      </c>
      <c r="E13" s="5" t="str">
        <f t="shared" si="1"/>
        <v>1</v>
      </c>
      <c r="F13" s="22">
        <f t="shared" si="2"/>
        <v>3</v>
      </c>
      <c r="G13" s="22">
        <v>3</v>
      </c>
      <c r="H13" s="22">
        <f>Tabella3[[#This Row],[Tariffa applicata €]]*Tabella3[[#This Row],[ORE PARCHEGGIATE]]</f>
        <v>1.5</v>
      </c>
      <c r="J13" s="9"/>
      <c r="K13" s="10"/>
      <c r="L13" s="11"/>
    </row>
    <row r="14" spans="1:29" ht="13.2" x14ac:dyDescent="0.25">
      <c r="A14" s="2" t="s">
        <v>15</v>
      </c>
      <c r="B14" s="2" t="s">
        <v>152</v>
      </c>
      <c r="C14" s="21">
        <v>1</v>
      </c>
      <c r="E14" s="5" t="str">
        <f t="shared" si="1"/>
        <v>1</v>
      </c>
      <c r="F14" s="22">
        <f t="shared" si="2"/>
        <v>3</v>
      </c>
      <c r="G14" s="22">
        <v>3</v>
      </c>
      <c r="H14" s="22">
        <f>Tabella3[[#This Row],[Tariffa applicata €]]*Tabella3[[#This Row],[ORE PARCHEGGIATE]]</f>
        <v>3</v>
      </c>
      <c r="J14" s="9"/>
      <c r="K14" s="10"/>
      <c r="L14" s="11"/>
    </row>
    <row r="15" spans="1:29" ht="13.2" x14ac:dyDescent="0.25">
      <c r="A15" s="2" t="s">
        <v>16</v>
      </c>
      <c r="B15" s="2" t="s">
        <v>153</v>
      </c>
      <c r="C15" s="21">
        <v>2</v>
      </c>
      <c r="E15" s="5" t="str">
        <f t="shared" si="1"/>
        <v>1</v>
      </c>
      <c r="F15" s="22">
        <f t="shared" si="2"/>
        <v>3</v>
      </c>
      <c r="G15" s="22">
        <v>3</v>
      </c>
      <c r="H15" s="22">
        <f>Tabella3[[#This Row],[Tariffa applicata €]]*Tabella3[[#This Row],[ORE PARCHEGGIATE]]</f>
        <v>6</v>
      </c>
      <c r="J15" s="9"/>
      <c r="K15" s="14" t="s">
        <v>114</v>
      </c>
      <c r="L15" s="11"/>
    </row>
    <row r="16" spans="1:29" ht="13.2" x14ac:dyDescent="0.25">
      <c r="A16" s="2" t="s">
        <v>17</v>
      </c>
      <c r="B16" s="2" t="s">
        <v>154</v>
      </c>
      <c r="C16" s="21">
        <v>3</v>
      </c>
      <c r="E16" s="5" t="str">
        <f t="shared" si="1"/>
        <v>2</v>
      </c>
      <c r="F16" s="22">
        <f t="shared" si="2"/>
        <v>2</v>
      </c>
      <c r="G16" s="22">
        <v>2</v>
      </c>
      <c r="H16" s="22">
        <f>Tabella3[[#This Row],[Tariffa applicata €]]*Tabella3[[#This Row],[ORE PARCHEGGIATE]]</f>
        <v>6</v>
      </c>
      <c r="J16" s="9"/>
      <c r="K16" s="12" t="str">
        <f>IF(AND($K$3,$L$3),"0")</f>
        <v>0</v>
      </c>
      <c r="L16" s="11"/>
    </row>
    <row r="17" spans="1:12" ht="13.2" x14ac:dyDescent="0.25">
      <c r="A17" s="2" t="s">
        <v>18</v>
      </c>
      <c r="B17" s="2" t="s">
        <v>155</v>
      </c>
      <c r="C17" s="21">
        <v>4</v>
      </c>
      <c r="E17" s="5" t="str">
        <f t="shared" si="1"/>
        <v>2</v>
      </c>
      <c r="F17" s="22">
        <f t="shared" si="2"/>
        <v>2</v>
      </c>
      <c r="G17" s="22">
        <v>2</v>
      </c>
      <c r="H17" s="22">
        <f>Tabella3[[#This Row],[Tariffa applicata €]]*Tabella3[[#This Row],[ORE PARCHEGGIATE]]</f>
        <v>8</v>
      </c>
      <c r="J17" s="9"/>
      <c r="K17" s="12" t="b">
        <f>IF(AND($K$4,$L$4),"1")</f>
        <v>0</v>
      </c>
      <c r="L17" s="11"/>
    </row>
    <row r="18" spans="1:12" ht="13.2" x14ac:dyDescent="0.25">
      <c r="A18" s="2" t="s">
        <v>19</v>
      </c>
      <c r="B18" s="2" t="s">
        <v>156</v>
      </c>
      <c r="C18" s="21">
        <v>5</v>
      </c>
      <c r="E18" s="5" t="str">
        <f t="shared" si="1"/>
        <v>2</v>
      </c>
      <c r="F18" s="22">
        <f t="shared" si="2"/>
        <v>2</v>
      </c>
      <c r="G18" s="22">
        <v>2</v>
      </c>
      <c r="H18" s="22">
        <f>Tabella3[[#This Row],[Tariffa applicata €]]*Tabella3[[#This Row],[ORE PARCHEGGIATE]]</f>
        <v>10</v>
      </c>
      <c r="J18" s="9"/>
      <c r="K18" s="12" t="b">
        <f>IF(AND($K$5,$L$5),"2")</f>
        <v>0</v>
      </c>
      <c r="L18" s="11"/>
    </row>
    <row r="19" spans="1:12" ht="13.2" x14ac:dyDescent="0.25">
      <c r="A19" s="2" t="s">
        <v>20</v>
      </c>
      <c r="B19" s="2" t="s">
        <v>157</v>
      </c>
      <c r="C19" s="21">
        <v>6</v>
      </c>
      <c r="E19" s="5" t="str">
        <f t="shared" si="1"/>
        <v>2</v>
      </c>
      <c r="F19" s="22">
        <f t="shared" si="2"/>
        <v>2</v>
      </c>
      <c r="G19" s="22">
        <v>2</v>
      </c>
      <c r="H19" s="22">
        <f>Tabella3[[#This Row],[Tariffa applicata €]]*Tabella3[[#This Row],[ORE PARCHEGGIATE]]</f>
        <v>12</v>
      </c>
      <c r="J19" s="9"/>
      <c r="K19" s="10"/>
      <c r="L19" s="11"/>
    </row>
    <row r="20" spans="1:12" ht="13.2" x14ac:dyDescent="0.25">
      <c r="A20" s="2" t="s">
        <v>21</v>
      </c>
      <c r="B20" s="2" t="s">
        <v>158</v>
      </c>
      <c r="C20" s="21">
        <v>7</v>
      </c>
      <c r="E20" s="5" t="str">
        <f t="shared" si="1"/>
        <v>2</v>
      </c>
      <c r="F20" s="22">
        <f t="shared" si="2"/>
        <v>2</v>
      </c>
      <c r="G20" s="22">
        <v>2</v>
      </c>
      <c r="H20" s="22">
        <f>Tabella3[[#This Row],[Tariffa applicata €]]*Tabella3[[#This Row],[ORE PARCHEGGIATE]]</f>
        <v>14</v>
      </c>
      <c r="J20" s="9"/>
      <c r="K20" s="10"/>
      <c r="L20" s="11"/>
    </row>
    <row r="21" spans="1:12" ht="13.2" x14ac:dyDescent="0.25">
      <c r="A21" s="2" t="s">
        <v>22</v>
      </c>
      <c r="B21" s="2" t="s">
        <v>159</v>
      </c>
      <c r="C21" s="21">
        <v>8</v>
      </c>
      <c r="E21" s="5" t="str">
        <f t="shared" si="1"/>
        <v>2</v>
      </c>
      <c r="F21" s="22">
        <f t="shared" si="2"/>
        <v>2</v>
      </c>
      <c r="G21" s="22">
        <v>2</v>
      </c>
      <c r="H21" s="22">
        <f>Tabella3[[#This Row],[Tariffa applicata €]]*Tabella3[[#This Row],[ORE PARCHEGGIATE]]</f>
        <v>16</v>
      </c>
      <c r="J21" s="9"/>
      <c r="K21" s="14" t="s">
        <v>113</v>
      </c>
      <c r="L21" s="11"/>
    </row>
    <row r="22" spans="1:12" ht="13.8" thickBot="1" x14ac:dyDescent="0.3">
      <c r="A22" s="2" t="s">
        <v>23</v>
      </c>
      <c r="B22" s="2" t="s">
        <v>160</v>
      </c>
      <c r="C22" s="21">
        <v>9</v>
      </c>
      <c r="E22" s="5" t="str">
        <f t="shared" si="1"/>
        <v>0</v>
      </c>
      <c r="F22" s="22">
        <f t="shared" si="2"/>
        <v>4</v>
      </c>
      <c r="G22" s="22">
        <v>4</v>
      </c>
      <c r="H22" s="22">
        <f>Tabella3[[#This Row],[Tariffa applicata €]]*Tabella3[[#This Row],[ORE PARCHEGGIATE]]</f>
        <v>36</v>
      </c>
      <c r="J22" s="15"/>
      <c r="K22" s="16" t="b">
        <f>OR($K$16,$K$17,$K$18)</f>
        <v>0</v>
      </c>
      <c r="L22" s="17"/>
    </row>
    <row r="23" spans="1:12" ht="13.8" thickTop="1" x14ac:dyDescent="0.25">
      <c r="A23" s="2" t="s">
        <v>24</v>
      </c>
      <c r="B23" s="2" t="s">
        <v>161</v>
      </c>
      <c r="C23" s="21">
        <v>10</v>
      </c>
      <c r="E23" s="5" t="str">
        <f t="shared" si="1"/>
        <v>0</v>
      </c>
      <c r="F23" s="22">
        <f t="shared" si="2"/>
        <v>4</v>
      </c>
      <c r="G23" s="22">
        <v>4</v>
      </c>
      <c r="H23" s="22">
        <f>Tabella3[[#This Row],[Tariffa applicata €]]*Tabella3[[#This Row],[ORE PARCHEGGIATE]]</f>
        <v>40</v>
      </c>
    </row>
    <row r="24" spans="1:12" ht="13.2" x14ac:dyDescent="0.25">
      <c r="A24" s="2" t="s">
        <v>25</v>
      </c>
      <c r="B24" s="2"/>
      <c r="C24" s="21">
        <v>0.5</v>
      </c>
      <c r="E24" s="5" t="str">
        <f t="shared" si="1"/>
        <v>0</v>
      </c>
      <c r="F24" s="22">
        <f t="shared" si="2"/>
        <v>4</v>
      </c>
      <c r="G24" s="22">
        <v>4</v>
      </c>
      <c r="H24" s="22">
        <f>Tabella3[[#This Row],[Tariffa applicata €]]*Tabella3[[#This Row],[ORE PARCHEGGIATE]]</f>
        <v>2</v>
      </c>
    </row>
    <row r="25" spans="1:12" ht="13.2" x14ac:dyDescent="0.25">
      <c r="A25" s="2" t="s">
        <v>26</v>
      </c>
      <c r="B25" s="2"/>
      <c r="C25" s="21">
        <v>1</v>
      </c>
      <c r="E25" s="5" t="str">
        <f t="shared" si="1"/>
        <v>1</v>
      </c>
      <c r="F25" s="22">
        <f t="shared" si="2"/>
        <v>3</v>
      </c>
      <c r="G25" s="22">
        <v>3</v>
      </c>
      <c r="H25" s="22">
        <f>Tabella3[[#This Row],[Tariffa applicata €]]*Tabella3[[#This Row],[ORE PARCHEGGIATE]]</f>
        <v>3</v>
      </c>
    </row>
    <row r="26" spans="1:12" ht="13.2" x14ac:dyDescent="0.25">
      <c r="A26" s="2" t="s">
        <v>27</v>
      </c>
      <c r="B26" s="2"/>
      <c r="C26" s="21">
        <v>2</v>
      </c>
      <c r="E26" s="5" t="str">
        <f t="shared" si="1"/>
        <v>1</v>
      </c>
      <c r="F26" s="22">
        <f t="shared" si="2"/>
        <v>3</v>
      </c>
      <c r="G26" s="22">
        <v>3</v>
      </c>
      <c r="H26" s="22">
        <f>Tabella3[[#This Row],[Tariffa applicata €]]*Tabella3[[#This Row],[ORE PARCHEGGIATE]]</f>
        <v>6</v>
      </c>
    </row>
    <row r="27" spans="1:12" ht="13.2" x14ac:dyDescent="0.25">
      <c r="A27" s="2" t="s">
        <v>28</v>
      </c>
      <c r="B27" s="2"/>
      <c r="C27" s="21">
        <v>3</v>
      </c>
      <c r="E27" s="5" t="str">
        <f t="shared" si="1"/>
        <v>1</v>
      </c>
      <c r="F27" s="22">
        <f t="shared" si="2"/>
        <v>3</v>
      </c>
      <c r="G27" s="22">
        <v>3</v>
      </c>
      <c r="H27" s="22">
        <f>Tabella3[[#This Row],[Tariffa applicata €]]*Tabella3[[#This Row],[ORE PARCHEGGIATE]]</f>
        <v>9</v>
      </c>
    </row>
    <row r="28" spans="1:12" ht="13.2" x14ac:dyDescent="0.25">
      <c r="A28" s="2" t="s">
        <v>29</v>
      </c>
      <c r="B28" s="2"/>
      <c r="C28" s="21">
        <v>4</v>
      </c>
      <c r="E28" s="5" t="str">
        <f t="shared" si="1"/>
        <v>1</v>
      </c>
      <c r="F28" s="22">
        <f t="shared" si="2"/>
        <v>3</v>
      </c>
      <c r="G28" s="22">
        <v>3</v>
      </c>
      <c r="H28" s="22">
        <f>Tabella3[[#This Row],[Tariffa applicata €]]*Tabella3[[#This Row],[ORE PARCHEGGIATE]]</f>
        <v>12</v>
      </c>
    </row>
    <row r="29" spans="1:12" ht="13.2" x14ac:dyDescent="0.25">
      <c r="A29" s="2" t="s">
        <v>30</v>
      </c>
      <c r="B29" s="2"/>
      <c r="C29" s="21">
        <v>5</v>
      </c>
      <c r="E29" s="5" t="str">
        <f t="shared" si="1"/>
        <v>2</v>
      </c>
      <c r="F29" s="22">
        <f t="shared" si="2"/>
        <v>2</v>
      </c>
      <c r="G29" s="22">
        <v>2</v>
      </c>
      <c r="H29" s="22">
        <f>Tabella3[[#This Row],[Tariffa applicata €]]*Tabella3[[#This Row],[ORE PARCHEGGIATE]]</f>
        <v>10</v>
      </c>
    </row>
    <row r="30" spans="1:12" ht="13.2" x14ac:dyDescent="0.25">
      <c r="A30" s="2" t="s">
        <v>31</v>
      </c>
      <c r="B30" s="2"/>
      <c r="C30" s="21">
        <v>6</v>
      </c>
      <c r="E30" s="5" t="str">
        <f t="shared" si="1"/>
        <v>2</v>
      </c>
      <c r="F30" s="22">
        <f t="shared" si="2"/>
        <v>2</v>
      </c>
      <c r="G30" s="22">
        <v>2</v>
      </c>
      <c r="H30" s="22">
        <f>Tabella3[[#This Row],[Tariffa applicata €]]*Tabella3[[#This Row],[ORE PARCHEGGIATE]]</f>
        <v>12</v>
      </c>
    </row>
    <row r="31" spans="1:12" ht="13.2" x14ac:dyDescent="0.25">
      <c r="A31" s="2" t="s">
        <v>32</v>
      </c>
      <c r="B31" s="2"/>
      <c r="C31" s="21">
        <v>7</v>
      </c>
      <c r="E31" s="5" t="str">
        <f t="shared" si="1"/>
        <v>2</v>
      </c>
      <c r="F31" s="22">
        <f t="shared" si="2"/>
        <v>2</v>
      </c>
      <c r="G31" s="22">
        <v>2</v>
      </c>
      <c r="H31" s="22">
        <f>Tabella3[[#This Row],[Tariffa applicata €]]*Tabella3[[#This Row],[ORE PARCHEGGIATE]]</f>
        <v>14</v>
      </c>
    </row>
    <row r="32" spans="1:12" ht="13.2" x14ac:dyDescent="0.25">
      <c r="A32" s="2" t="s">
        <v>33</v>
      </c>
      <c r="B32" s="2"/>
      <c r="C32" s="21">
        <v>8</v>
      </c>
      <c r="E32" s="5" t="str">
        <f t="shared" si="1"/>
        <v>2</v>
      </c>
      <c r="F32" s="22">
        <f t="shared" si="2"/>
        <v>2</v>
      </c>
      <c r="G32" s="22">
        <v>2</v>
      </c>
      <c r="H32" s="22">
        <f>Tabella3[[#This Row],[Tariffa applicata €]]*Tabella3[[#This Row],[ORE PARCHEGGIATE]]</f>
        <v>16</v>
      </c>
    </row>
    <row r="33" spans="1:8" ht="13.2" x14ac:dyDescent="0.25">
      <c r="A33" s="2" t="s">
        <v>34</v>
      </c>
      <c r="B33" s="2"/>
      <c r="C33" s="21">
        <v>9</v>
      </c>
      <c r="E33" s="5" t="str">
        <f t="shared" si="1"/>
        <v>2</v>
      </c>
      <c r="F33" s="22">
        <f t="shared" si="2"/>
        <v>2</v>
      </c>
      <c r="G33" s="22">
        <v>2</v>
      </c>
      <c r="H33" s="22">
        <f>Tabella3[[#This Row],[Tariffa applicata €]]*Tabella3[[#This Row],[ORE PARCHEGGIATE]]</f>
        <v>18</v>
      </c>
    </row>
    <row r="34" spans="1:8" ht="13.2" x14ac:dyDescent="0.25">
      <c r="A34" s="2" t="s">
        <v>35</v>
      </c>
      <c r="B34" s="2"/>
      <c r="C34" s="21">
        <v>10</v>
      </c>
      <c r="E34" s="5" t="str">
        <f t="shared" si="1"/>
        <v>2</v>
      </c>
      <c r="F34" s="22">
        <f t="shared" si="2"/>
        <v>2</v>
      </c>
      <c r="G34" s="22">
        <v>2</v>
      </c>
      <c r="H34" s="22">
        <f>Tabella3[[#This Row],[Tariffa applicata €]]*Tabella3[[#This Row],[ORE PARCHEGGIATE]]</f>
        <v>20</v>
      </c>
    </row>
    <row r="35" spans="1:8" ht="13.2" x14ac:dyDescent="0.25">
      <c r="A35" s="2" t="s">
        <v>36</v>
      </c>
      <c r="B35" s="2"/>
      <c r="C35" s="21">
        <v>0.5</v>
      </c>
      <c r="E35" s="5" t="str">
        <f t="shared" si="1"/>
        <v>0</v>
      </c>
      <c r="F35" s="22">
        <f t="shared" si="2"/>
        <v>4</v>
      </c>
      <c r="G35" s="22">
        <v>4</v>
      </c>
      <c r="H35" s="22">
        <f>Tabella3[[#This Row],[Tariffa applicata €]]*Tabella3[[#This Row],[ORE PARCHEGGIATE]]</f>
        <v>2</v>
      </c>
    </row>
    <row r="36" spans="1:8" ht="13.2" x14ac:dyDescent="0.25">
      <c r="A36" s="2" t="s">
        <v>37</v>
      </c>
      <c r="B36" s="2"/>
      <c r="C36" s="21">
        <v>1</v>
      </c>
      <c r="E36" s="5" t="str">
        <f t="shared" ref="E36:E66" si="3">IF(AND(LEFT(A36,1)&gt;="A",LEFT(A36,1)&lt;="F"),"0",IF(AND(LEFT(A36,1)&gt;="G",LEFT(A36,1)&lt;="M"),"1","2"))</f>
        <v>0</v>
      </c>
      <c r="F36" s="22">
        <f t="shared" si="2"/>
        <v>4</v>
      </c>
      <c r="G36" s="22">
        <v>4</v>
      </c>
      <c r="H36" s="22">
        <f>Tabella3[[#This Row],[Tariffa applicata €]]*Tabella3[[#This Row],[ORE PARCHEGGIATE]]</f>
        <v>4</v>
      </c>
    </row>
    <row r="37" spans="1:8" ht="13.2" x14ac:dyDescent="0.25">
      <c r="A37" s="2" t="s">
        <v>38</v>
      </c>
      <c r="B37" s="2"/>
      <c r="C37" s="21">
        <v>2</v>
      </c>
      <c r="E37" s="5" t="str">
        <f t="shared" si="3"/>
        <v>0</v>
      </c>
      <c r="F37" s="22">
        <f t="shared" si="2"/>
        <v>4</v>
      </c>
      <c r="G37" s="22">
        <v>4</v>
      </c>
      <c r="H37" s="22">
        <f>Tabella3[[#This Row],[Tariffa applicata €]]*Tabella3[[#This Row],[ORE PARCHEGGIATE]]</f>
        <v>8</v>
      </c>
    </row>
    <row r="38" spans="1:8" ht="13.2" x14ac:dyDescent="0.25">
      <c r="A38" s="2" t="s">
        <v>39</v>
      </c>
      <c r="B38" s="2"/>
      <c r="C38" s="21">
        <v>3</v>
      </c>
      <c r="E38" s="5" t="str">
        <f t="shared" si="3"/>
        <v>1</v>
      </c>
      <c r="F38" s="22">
        <f t="shared" si="2"/>
        <v>3</v>
      </c>
      <c r="G38" s="22">
        <v>3</v>
      </c>
      <c r="H38" s="22">
        <f>Tabella3[[#This Row],[Tariffa applicata €]]*Tabella3[[#This Row],[ORE PARCHEGGIATE]]</f>
        <v>9</v>
      </c>
    </row>
    <row r="39" spans="1:8" ht="13.2" x14ac:dyDescent="0.25">
      <c r="A39" s="2" t="s">
        <v>40</v>
      </c>
      <c r="B39" s="2"/>
      <c r="C39" s="21">
        <v>4</v>
      </c>
      <c r="E39" s="5" t="str">
        <f t="shared" si="3"/>
        <v>1</v>
      </c>
      <c r="F39" s="22">
        <f t="shared" si="2"/>
        <v>3</v>
      </c>
      <c r="G39" s="22">
        <v>3</v>
      </c>
      <c r="H39" s="22">
        <f>Tabella3[[#This Row],[Tariffa applicata €]]*Tabella3[[#This Row],[ORE PARCHEGGIATE]]</f>
        <v>12</v>
      </c>
    </row>
    <row r="40" spans="1:8" ht="13.2" x14ac:dyDescent="0.25">
      <c r="A40" s="2" t="s">
        <v>41</v>
      </c>
      <c r="B40" s="2"/>
      <c r="C40" s="21">
        <v>5</v>
      </c>
      <c r="E40" s="5" t="str">
        <f t="shared" si="3"/>
        <v>1</v>
      </c>
      <c r="F40" s="22">
        <f t="shared" si="2"/>
        <v>3</v>
      </c>
      <c r="G40" s="22">
        <v>3</v>
      </c>
      <c r="H40" s="22">
        <f>Tabella3[[#This Row],[Tariffa applicata €]]*Tabella3[[#This Row],[ORE PARCHEGGIATE]]</f>
        <v>15</v>
      </c>
    </row>
    <row r="41" spans="1:8" ht="13.2" x14ac:dyDescent="0.25">
      <c r="A41" s="2" t="s">
        <v>42</v>
      </c>
      <c r="B41" s="2"/>
      <c r="C41" s="21">
        <v>6</v>
      </c>
      <c r="E41" s="5" t="str">
        <f t="shared" si="3"/>
        <v>1</v>
      </c>
      <c r="F41" s="22">
        <f t="shared" si="2"/>
        <v>3</v>
      </c>
      <c r="G41" s="22">
        <v>3</v>
      </c>
      <c r="H41" s="22">
        <f>Tabella3[[#This Row],[Tariffa applicata €]]*Tabella3[[#This Row],[ORE PARCHEGGIATE]]</f>
        <v>18</v>
      </c>
    </row>
    <row r="42" spans="1:8" ht="13.2" x14ac:dyDescent="0.25">
      <c r="A42" s="2" t="s">
        <v>43</v>
      </c>
      <c r="B42" s="2"/>
      <c r="C42" s="21">
        <v>7</v>
      </c>
      <c r="E42" s="5" t="str">
        <f t="shared" si="3"/>
        <v>2</v>
      </c>
      <c r="F42" s="22">
        <f t="shared" si="2"/>
        <v>2</v>
      </c>
      <c r="G42" s="22">
        <v>2</v>
      </c>
      <c r="H42" s="22">
        <f>Tabella3[[#This Row],[Tariffa applicata €]]*Tabella3[[#This Row],[ORE PARCHEGGIATE]]</f>
        <v>14</v>
      </c>
    </row>
    <row r="43" spans="1:8" ht="13.2" x14ac:dyDescent="0.25">
      <c r="A43" s="2" t="s">
        <v>44</v>
      </c>
      <c r="B43" s="2"/>
      <c r="C43" s="21">
        <v>8</v>
      </c>
      <c r="E43" s="5" t="str">
        <f t="shared" si="3"/>
        <v>2</v>
      </c>
      <c r="F43" s="22">
        <f t="shared" si="2"/>
        <v>2</v>
      </c>
      <c r="G43" s="22">
        <v>2</v>
      </c>
      <c r="H43" s="22">
        <f>Tabella3[[#This Row],[Tariffa applicata €]]*Tabella3[[#This Row],[ORE PARCHEGGIATE]]</f>
        <v>16</v>
      </c>
    </row>
    <row r="44" spans="1:8" ht="13.2" x14ac:dyDescent="0.25">
      <c r="A44" s="2" t="s">
        <v>45</v>
      </c>
      <c r="B44" s="2"/>
      <c r="C44" s="21">
        <v>9</v>
      </c>
      <c r="E44" s="5" t="str">
        <f t="shared" si="3"/>
        <v>2</v>
      </c>
      <c r="F44" s="22">
        <f t="shared" si="2"/>
        <v>2</v>
      </c>
      <c r="G44" s="22">
        <v>2</v>
      </c>
      <c r="H44" s="22">
        <f>Tabella3[[#This Row],[Tariffa applicata €]]*Tabella3[[#This Row],[ORE PARCHEGGIATE]]</f>
        <v>18</v>
      </c>
    </row>
    <row r="45" spans="1:8" ht="13.2" x14ac:dyDescent="0.25">
      <c r="A45" s="2" t="s">
        <v>7</v>
      </c>
      <c r="B45" s="2"/>
      <c r="C45" s="21">
        <v>10</v>
      </c>
      <c r="E45" s="5" t="str">
        <f t="shared" si="3"/>
        <v>2</v>
      </c>
      <c r="F45" s="22">
        <f t="shared" si="2"/>
        <v>2</v>
      </c>
      <c r="G45" s="22">
        <v>2</v>
      </c>
      <c r="H45" s="22">
        <f>Tabella3[[#This Row],[Tariffa applicata €]]*Tabella3[[#This Row],[ORE PARCHEGGIATE]]</f>
        <v>20</v>
      </c>
    </row>
    <row r="46" spans="1:8" ht="13.2" x14ac:dyDescent="0.25">
      <c r="A46" s="2" t="s">
        <v>46</v>
      </c>
      <c r="B46" s="2"/>
      <c r="C46" s="21">
        <v>0.5</v>
      </c>
      <c r="E46" s="5" t="str">
        <f t="shared" si="3"/>
        <v>2</v>
      </c>
      <c r="F46" s="22">
        <f t="shared" si="2"/>
        <v>2</v>
      </c>
      <c r="G46" s="22">
        <v>2</v>
      </c>
      <c r="H46" s="22">
        <f>Tabella3[[#This Row],[Tariffa applicata €]]*Tabella3[[#This Row],[ORE PARCHEGGIATE]]</f>
        <v>1</v>
      </c>
    </row>
    <row r="47" spans="1:8" ht="13.2" x14ac:dyDescent="0.25">
      <c r="A47" s="2" t="s">
        <v>47</v>
      </c>
      <c r="B47" s="2"/>
      <c r="C47" s="21">
        <v>1</v>
      </c>
      <c r="E47" s="5" t="str">
        <f t="shared" si="3"/>
        <v>2</v>
      </c>
      <c r="F47" s="22">
        <f t="shared" si="2"/>
        <v>2</v>
      </c>
      <c r="G47" s="22">
        <v>2</v>
      </c>
      <c r="H47" s="22">
        <f>Tabella3[[#This Row],[Tariffa applicata €]]*Tabella3[[#This Row],[ORE PARCHEGGIATE]]</f>
        <v>2</v>
      </c>
    </row>
    <row r="48" spans="1:8" ht="13.2" x14ac:dyDescent="0.25">
      <c r="A48" s="2" t="s">
        <v>48</v>
      </c>
      <c r="B48" s="2"/>
      <c r="C48" s="21">
        <v>2</v>
      </c>
      <c r="E48" s="5" t="str">
        <f t="shared" si="3"/>
        <v>0</v>
      </c>
      <c r="F48" s="22">
        <f t="shared" si="2"/>
        <v>4</v>
      </c>
      <c r="G48" s="22">
        <v>4</v>
      </c>
      <c r="H48" s="22">
        <f>Tabella3[[#This Row],[Tariffa applicata €]]*Tabella3[[#This Row],[ORE PARCHEGGIATE]]</f>
        <v>8</v>
      </c>
    </row>
    <row r="49" spans="1:8" ht="13.2" x14ac:dyDescent="0.25">
      <c r="A49" s="2" t="s">
        <v>49</v>
      </c>
      <c r="B49" s="2"/>
      <c r="C49" s="21">
        <v>3</v>
      </c>
      <c r="E49" s="5" t="str">
        <f t="shared" si="3"/>
        <v>0</v>
      </c>
      <c r="F49" s="22">
        <f t="shared" si="2"/>
        <v>4</v>
      </c>
      <c r="G49" s="22">
        <v>4</v>
      </c>
      <c r="H49" s="22">
        <f>Tabella3[[#This Row],[Tariffa applicata €]]*Tabella3[[#This Row],[ORE PARCHEGGIATE]]</f>
        <v>12</v>
      </c>
    </row>
    <row r="50" spans="1:8" ht="13.2" x14ac:dyDescent="0.25">
      <c r="A50" s="2" t="s">
        <v>50</v>
      </c>
      <c r="B50" s="2"/>
      <c r="C50" s="21">
        <v>4</v>
      </c>
      <c r="E50" s="5" t="str">
        <f t="shared" si="3"/>
        <v>0</v>
      </c>
      <c r="F50" s="22">
        <f t="shared" si="2"/>
        <v>4</v>
      </c>
      <c r="G50" s="22">
        <v>4</v>
      </c>
      <c r="H50" s="22">
        <f>Tabella3[[#This Row],[Tariffa applicata €]]*Tabella3[[#This Row],[ORE PARCHEGGIATE]]</f>
        <v>16</v>
      </c>
    </row>
    <row r="51" spans="1:8" ht="13.2" x14ac:dyDescent="0.25">
      <c r="A51" s="2" t="s">
        <v>51</v>
      </c>
      <c r="B51" s="2"/>
      <c r="C51" s="21">
        <v>5</v>
      </c>
      <c r="E51" s="5" t="str">
        <f t="shared" si="3"/>
        <v>1</v>
      </c>
      <c r="F51" s="22">
        <f t="shared" si="2"/>
        <v>3</v>
      </c>
      <c r="G51" s="22">
        <v>3</v>
      </c>
      <c r="H51" s="22">
        <f>Tabella3[[#This Row],[Tariffa applicata €]]*Tabella3[[#This Row],[ORE PARCHEGGIATE]]</f>
        <v>15</v>
      </c>
    </row>
    <row r="52" spans="1:8" ht="13.2" x14ac:dyDescent="0.25">
      <c r="A52" s="2" t="s">
        <v>52</v>
      </c>
      <c r="B52" s="2"/>
      <c r="C52" s="21">
        <v>6</v>
      </c>
      <c r="E52" s="5" t="str">
        <f t="shared" si="3"/>
        <v>1</v>
      </c>
      <c r="F52" s="22">
        <f t="shared" si="2"/>
        <v>3</v>
      </c>
      <c r="G52" s="22">
        <v>3</v>
      </c>
      <c r="H52" s="22">
        <f>Tabella3[[#This Row],[Tariffa applicata €]]*Tabella3[[#This Row],[ORE PARCHEGGIATE]]</f>
        <v>18</v>
      </c>
    </row>
    <row r="53" spans="1:8" ht="13.2" x14ac:dyDescent="0.25">
      <c r="A53" s="2" t="s">
        <v>53</v>
      </c>
      <c r="B53" s="2"/>
      <c r="C53" s="21">
        <v>7</v>
      </c>
      <c r="E53" s="5" t="str">
        <f t="shared" si="3"/>
        <v>1</v>
      </c>
      <c r="F53" s="22">
        <f t="shared" si="2"/>
        <v>3</v>
      </c>
      <c r="G53" s="22">
        <v>3</v>
      </c>
      <c r="H53" s="22">
        <f>Tabella3[[#This Row],[Tariffa applicata €]]*Tabella3[[#This Row],[ORE PARCHEGGIATE]]</f>
        <v>21</v>
      </c>
    </row>
    <row r="54" spans="1:8" ht="13.2" x14ac:dyDescent="0.25">
      <c r="A54" s="2" t="s">
        <v>54</v>
      </c>
      <c r="B54" s="2"/>
      <c r="C54" s="21">
        <v>8</v>
      </c>
      <c r="E54" s="5" t="str">
        <f t="shared" si="3"/>
        <v>1</v>
      </c>
      <c r="F54" s="22">
        <f t="shared" si="2"/>
        <v>3</v>
      </c>
      <c r="G54" s="22">
        <v>3</v>
      </c>
      <c r="H54" s="22">
        <f>Tabella3[[#This Row],[Tariffa applicata €]]*Tabella3[[#This Row],[ORE PARCHEGGIATE]]</f>
        <v>24</v>
      </c>
    </row>
    <row r="55" spans="1:8" ht="13.2" x14ac:dyDescent="0.25">
      <c r="A55" s="2" t="s">
        <v>55</v>
      </c>
      <c r="B55" s="2"/>
      <c r="C55" s="21">
        <v>9</v>
      </c>
      <c r="E55" s="5" t="str">
        <f t="shared" si="3"/>
        <v>2</v>
      </c>
      <c r="F55" s="22">
        <f t="shared" si="2"/>
        <v>2</v>
      </c>
      <c r="G55" s="22">
        <v>2</v>
      </c>
      <c r="H55" s="22">
        <f>Tabella3[[#This Row],[Tariffa applicata €]]*Tabella3[[#This Row],[ORE PARCHEGGIATE]]</f>
        <v>18</v>
      </c>
    </row>
    <row r="56" spans="1:8" ht="13.2" x14ac:dyDescent="0.25">
      <c r="A56" s="2" t="s">
        <v>56</v>
      </c>
      <c r="B56" s="2"/>
      <c r="C56" s="21">
        <v>10</v>
      </c>
      <c r="E56" s="5" t="str">
        <f t="shared" si="3"/>
        <v>2</v>
      </c>
      <c r="F56" s="22">
        <f t="shared" si="2"/>
        <v>2</v>
      </c>
      <c r="G56" s="22">
        <v>2</v>
      </c>
      <c r="H56" s="22">
        <f>Tabella3[[#This Row],[Tariffa applicata €]]*Tabella3[[#This Row],[ORE PARCHEGGIATE]]</f>
        <v>20</v>
      </c>
    </row>
    <row r="57" spans="1:8" ht="13.2" x14ac:dyDescent="0.25">
      <c r="A57" s="2" t="s">
        <v>57</v>
      </c>
      <c r="B57" s="2"/>
      <c r="C57" s="21">
        <v>0.5</v>
      </c>
      <c r="E57" s="5" t="str">
        <f t="shared" si="3"/>
        <v>2</v>
      </c>
      <c r="F57" s="22">
        <f t="shared" si="2"/>
        <v>2</v>
      </c>
      <c r="G57" s="22">
        <v>2</v>
      </c>
      <c r="H57" s="22">
        <f>Tabella3[[#This Row],[Tariffa applicata €]]*Tabella3[[#This Row],[ORE PARCHEGGIATE]]</f>
        <v>1</v>
      </c>
    </row>
    <row r="58" spans="1:8" ht="13.2" x14ac:dyDescent="0.25">
      <c r="A58" s="2" t="s">
        <v>58</v>
      </c>
      <c r="B58" s="2"/>
      <c r="C58" s="21">
        <v>1</v>
      </c>
      <c r="E58" s="5" t="str">
        <f t="shared" si="3"/>
        <v>2</v>
      </c>
      <c r="F58" s="22">
        <f t="shared" si="2"/>
        <v>2</v>
      </c>
      <c r="G58" s="22">
        <v>2</v>
      </c>
      <c r="H58" s="22">
        <f>Tabella3[[#This Row],[Tariffa applicata €]]*Tabella3[[#This Row],[ORE PARCHEGGIATE]]</f>
        <v>2</v>
      </c>
    </row>
    <row r="59" spans="1:8" ht="13.2" x14ac:dyDescent="0.25">
      <c r="A59" s="2" t="s">
        <v>59</v>
      </c>
      <c r="B59" s="2"/>
      <c r="C59" s="21">
        <v>2</v>
      </c>
      <c r="E59" s="5" t="str">
        <f t="shared" si="3"/>
        <v>2</v>
      </c>
      <c r="F59" s="22">
        <f t="shared" si="2"/>
        <v>2</v>
      </c>
      <c r="G59" s="22">
        <v>2</v>
      </c>
      <c r="H59" s="22">
        <f>Tabella3[[#This Row],[Tariffa applicata €]]*Tabella3[[#This Row],[ORE PARCHEGGIATE]]</f>
        <v>4</v>
      </c>
    </row>
    <row r="60" spans="1:8" ht="13.2" x14ac:dyDescent="0.25">
      <c r="A60" s="2" t="s">
        <v>60</v>
      </c>
      <c r="B60" s="2"/>
      <c r="C60" s="21">
        <v>3</v>
      </c>
      <c r="E60" s="5" t="str">
        <f t="shared" si="3"/>
        <v>2</v>
      </c>
      <c r="F60" s="22">
        <f t="shared" si="2"/>
        <v>2</v>
      </c>
      <c r="G60" s="22">
        <v>2</v>
      </c>
      <c r="H60" s="22">
        <f>Tabella3[[#This Row],[Tariffa applicata €]]*Tabella3[[#This Row],[ORE PARCHEGGIATE]]</f>
        <v>6</v>
      </c>
    </row>
    <row r="61" spans="1:8" ht="13.2" x14ac:dyDescent="0.25">
      <c r="A61" s="2" t="s">
        <v>61</v>
      </c>
      <c r="B61" s="2"/>
      <c r="C61" s="21">
        <v>4</v>
      </c>
      <c r="E61" s="5" t="str">
        <f t="shared" si="3"/>
        <v>0</v>
      </c>
      <c r="F61" s="22">
        <f t="shared" si="2"/>
        <v>4</v>
      </c>
      <c r="G61" s="22">
        <v>4</v>
      </c>
      <c r="H61" s="22">
        <f>Tabella3[[#This Row],[Tariffa applicata €]]*Tabella3[[#This Row],[ORE PARCHEGGIATE]]</f>
        <v>16</v>
      </c>
    </row>
    <row r="62" spans="1:8" ht="13.2" x14ac:dyDescent="0.25">
      <c r="A62" s="2" t="s">
        <v>62</v>
      </c>
      <c r="B62" s="2"/>
      <c r="C62" s="21">
        <v>5</v>
      </c>
      <c r="E62" s="5" t="str">
        <f t="shared" si="3"/>
        <v>0</v>
      </c>
      <c r="F62" s="22">
        <f t="shared" si="2"/>
        <v>4</v>
      </c>
      <c r="G62" s="22">
        <v>4</v>
      </c>
      <c r="H62" s="22">
        <f>Tabella3[[#This Row],[Tariffa applicata €]]*Tabella3[[#This Row],[ORE PARCHEGGIATE]]</f>
        <v>20</v>
      </c>
    </row>
    <row r="63" spans="1:8" ht="13.2" x14ac:dyDescent="0.25">
      <c r="A63" s="2" t="s">
        <v>63</v>
      </c>
      <c r="B63" s="2"/>
      <c r="C63" s="21">
        <v>6</v>
      </c>
      <c r="E63" s="5" t="str">
        <f t="shared" si="3"/>
        <v>0</v>
      </c>
      <c r="F63" s="22">
        <f t="shared" si="2"/>
        <v>4</v>
      </c>
      <c r="G63" s="22">
        <v>4</v>
      </c>
      <c r="H63" s="22">
        <f>Tabella3[[#This Row],[Tariffa applicata €]]*Tabella3[[#This Row],[ORE PARCHEGGIATE]]</f>
        <v>24</v>
      </c>
    </row>
    <row r="64" spans="1:8" ht="13.2" x14ac:dyDescent="0.25">
      <c r="A64" s="2" t="s">
        <v>64</v>
      </c>
      <c r="B64" s="2"/>
      <c r="C64" s="21">
        <v>7</v>
      </c>
      <c r="E64" s="5" t="str">
        <f t="shared" si="3"/>
        <v>1</v>
      </c>
      <c r="F64" s="22">
        <f t="shared" si="2"/>
        <v>3</v>
      </c>
      <c r="G64" s="22">
        <v>3</v>
      </c>
      <c r="H64" s="22">
        <f>Tabella3[[#This Row],[Tariffa applicata €]]*Tabella3[[#This Row],[ORE PARCHEGGIATE]]</f>
        <v>21</v>
      </c>
    </row>
    <row r="65" spans="1:8" ht="13.2" x14ac:dyDescent="0.25">
      <c r="A65" s="2" t="s">
        <v>65</v>
      </c>
      <c r="B65" s="2"/>
      <c r="C65" s="21">
        <v>8</v>
      </c>
      <c r="E65" s="5" t="str">
        <f t="shared" si="3"/>
        <v>1</v>
      </c>
      <c r="F65" s="22">
        <f t="shared" si="2"/>
        <v>3</v>
      </c>
      <c r="G65" s="22">
        <v>3</v>
      </c>
      <c r="H65" s="22">
        <f>Tabella3[[#This Row],[Tariffa applicata €]]*Tabella3[[#This Row],[ORE PARCHEGGIATE]]</f>
        <v>24</v>
      </c>
    </row>
    <row r="66" spans="1:8" ht="13.2" x14ac:dyDescent="0.25">
      <c r="A66" s="2" t="s">
        <v>66</v>
      </c>
      <c r="B66" s="2"/>
      <c r="C66" s="21">
        <v>9</v>
      </c>
      <c r="E66" s="5" t="str">
        <f t="shared" si="3"/>
        <v>1</v>
      </c>
      <c r="F66" s="22">
        <f t="shared" si="2"/>
        <v>3</v>
      </c>
      <c r="G66" s="22">
        <v>3</v>
      </c>
      <c r="H66" s="22">
        <f>Tabella3[[#This Row],[Tariffa applicata €]]*Tabella3[[#This Row],[ORE PARCHEGGIATE]]</f>
        <v>27</v>
      </c>
    </row>
    <row r="67" spans="1:8" ht="13.2" x14ac:dyDescent="0.25">
      <c r="A67" s="2" t="s">
        <v>67</v>
      </c>
      <c r="B67" s="2"/>
      <c r="C67" s="21">
        <v>10</v>
      </c>
      <c r="E67" s="5" t="str">
        <f t="shared" ref="E67:E101" si="4">IF(AND(LEFT(A67,1)&gt;="A",LEFT(A67,1)&lt;="F"),"0",IF(AND(LEFT(A67,1)&gt;="G",LEFT(A67,1)&lt;="M"),"1","2"))</f>
        <v>1</v>
      </c>
      <c r="F67" s="22">
        <f t="shared" si="2"/>
        <v>3</v>
      </c>
      <c r="G67" s="22">
        <v>3</v>
      </c>
      <c r="H67" s="22">
        <f>Tabella3[[#This Row],[Tariffa applicata €]]*Tabella3[[#This Row],[ORE PARCHEGGIATE]]</f>
        <v>30</v>
      </c>
    </row>
    <row r="68" spans="1:8" ht="13.2" x14ac:dyDescent="0.25">
      <c r="A68" s="2" t="s">
        <v>68</v>
      </c>
      <c r="B68" s="2"/>
      <c r="C68" s="21">
        <v>0.5</v>
      </c>
      <c r="E68" s="5" t="str">
        <f t="shared" si="4"/>
        <v>2</v>
      </c>
      <c r="F68" s="22">
        <f t="shared" ref="F68:F102" si="5">IF(E68="0",4,IF(E68="1",3,2))</f>
        <v>2</v>
      </c>
      <c r="G68" s="22">
        <v>2</v>
      </c>
      <c r="H68" s="22">
        <f>Tabella3[[#This Row],[Tariffa applicata €]]*Tabella3[[#This Row],[ORE PARCHEGGIATE]]</f>
        <v>1</v>
      </c>
    </row>
    <row r="69" spans="1:8" ht="13.2" x14ac:dyDescent="0.25">
      <c r="A69" s="2" t="s">
        <v>69</v>
      </c>
      <c r="B69" s="2"/>
      <c r="C69" s="21">
        <v>1</v>
      </c>
      <c r="E69" s="5" t="str">
        <f t="shared" si="4"/>
        <v>2</v>
      </c>
      <c r="F69" s="22">
        <f t="shared" si="5"/>
        <v>2</v>
      </c>
      <c r="G69" s="22">
        <v>2</v>
      </c>
      <c r="H69" s="22">
        <f>Tabella3[[#This Row],[Tariffa applicata €]]*Tabella3[[#This Row],[ORE PARCHEGGIATE]]</f>
        <v>2</v>
      </c>
    </row>
    <row r="70" spans="1:8" ht="13.2" x14ac:dyDescent="0.25">
      <c r="A70" s="2" t="s">
        <v>70</v>
      </c>
      <c r="B70" s="2"/>
      <c r="C70" s="21">
        <v>2</v>
      </c>
      <c r="E70" s="5" t="str">
        <f t="shared" si="4"/>
        <v>2</v>
      </c>
      <c r="F70" s="22">
        <f t="shared" si="5"/>
        <v>2</v>
      </c>
      <c r="G70" s="22">
        <v>2</v>
      </c>
      <c r="H70" s="22">
        <f>Tabella3[[#This Row],[Tariffa applicata €]]*Tabella3[[#This Row],[ORE PARCHEGGIATE]]</f>
        <v>4</v>
      </c>
    </row>
    <row r="71" spans="1:8" ht="13.2" x14ac:dyDescent="0.25">
      <c r="A71" s="2" t="s">
        <v>71</v>
      </c>
      <c r="B71" s="2"/>
      <c r="C71" s="21">
        <v>3</v>
      </c>
      <c r="E71" s="5" t="str">
        <f t="shared" si="4"/>
        <v>2</v>
      </c>
      <c r="F71" s="22">
        <f t="shared" si="5"/>
        <v>2</v>
      </c>
      <c r="G71" s="22">
        <v>2</v>
      </c>
      <c r="H71" s="22">
        <f>Tabella3[[#This Row],[Tariffa applicata €]]*Tabella3[[#This Row],[ORE PARCHEGGIATE]]</f>
        <v>6</v>
      </c>
    </row>
    <row r="72" spans="1:8" ht="13.2" x14ac:dyDescent="0.25">
      <c r="A72" s="2" t="s">
        <v>72</v>
      </c>
      <c r="B72" s="2"/>
      <c r="C72" s="21">
        <v>4</v>
      </c>
      <c r="E72" s="5" t="str">
        <f t="shared" si="4"/>
        <v>2</v>
      </c>
      <c r="F72" s="22">
        <f t="shared" si="5"/>
        <v>2</v>
      </c>
      <c r="G72" s="22">
        <v>2</v>
      </c>
      <c r="H72" s="22">
        <f>Tabella3[[#This Row],[Tariffa applicata €]]*Tabella3[[#This Row],[ORE PARCHEGGIATE]]</f>
        <v>8</v>
      </c>
    </row>
    <row r="73" spans="1:8" ht="13.2" x14ac:dyDescent="0.25">
      <c r="A73" s="2" t="s">
        <v>73</v>
      </c>
      <c r="B73" s="2"/>
      <c r="C73" s="21">
        <v>5</v>
      </c>
      <c r="E73" s="5" t="str">
        <f t="shared" si="4"/>
        <v>2</v>
      </c>
      <c r="F73" s="22">
        <f t="shared" si="5"/>
        <v>2</v>
      </c>
      <c r="G73" s="22">
        <v>2</v>
      </c>
      <c r="H73" s="22">
        <f>Tabella3[[#This Row],[Tariffa applicata €]]*Tabella3[[#This Row],[ORE PARCHEGGIATE]]</f>
        <v>10</v>
      </c>
    </row>
    <row r="74" spans="1:8" ht="13.2" x14ac:dyDescent="0.25">
      <c r="A74" s="2" t="s">
        <v>74</v>
      </c>
      <c r="B74" s="2"/>
      <c r="C74" s="21">
        <v>6</v>
      </c>
      <c r="E74" s="5" t="str">
        <f t="shared" si="4"/>
        <v>0</v>
      </c>
      <c r="F74" s="22">
        <f t="shared" si="5"/>
        <v>4</v>
      </c>
      <c r="G74" s="22">
        <v>4</v>
      </c>
      <c r="H74" s="22">
        <f>Tabella3[[#This Row],[Tariffa applicata €]]*Tabella3[[#This Row],[ORE PARCHEGGIATE]]</f>
        <v>24</v>
      </c>
    </row>
    <row r="75" spans="1:8" ht="13.2" x14ac:dyDescent="0.25">
      <c r="A75" s="2" t="s">
        <v>75</v>
      </c>
      <c r="B75" s="2"/>
      <c r="C75" s="21">
        <v>7</v>
      </c>
      <c r="E75" s="5" t="str">
        <f t="shared" si="4"/>
        <v>0</v>
      </c>
      <c r="F75" s="22">
        <f t="shared" si="5"/>
        <v>4</v>
      </c>
      <c r="G75" s="22">
        <v>4</v>
      </c>
      <c r="H75" s="22">
        <f>Tabella3[[#This Row],[Tariffa applicata €]]*Tabella3[[#This Row],[ORE PARCHEGGIATE]]</f>
        <v>28</v>
      </c>
    </row>
    <row r="76" spans="1:8" ht="13.2" x14ac:dyDescent="0.25">
      <c r="A76" s="2" t="s">
        <v>76</v>
      </c>
      <c r="B76" s="2"/>
      <c r="C76" s="21">
        <v>8</v>
      </c>
      <c r="E76" s="5" t="str">
        <f t="shared" si="4"/>
        <v>0</v>
      </c>
      <c r="F76" s="22">
        <f t="shared" si="5"/>
        <v>4</v>
      </c>
      <c r="G76" s="22">
        <v>4</v>
      </c>
      <c r="H76" s="22">
        <f>Tabella3[[#This Row],[Tariffa applicata €]]*Tabella3[[#This Row],[ORE PARCHEGGIATE]]</f>
        <v>32</v>
      </c>
    </row>
    <row r="77" spans="1:8" ht="13.2" x14ac:dyDescent="0.25">
      <c r="A77" s="2" t="s">
        <v>77</v>
      </c>
      <c r="B77" s="2"/>
      <c r="C77" s="21">
        <v>9</v>
      </c>
      <c r="E77" s="5" t="str">
        <f t="shared" si="4"/>
        <v>1</v>
      </c>
      <c r="F77" s="22">
        <f t="shared" si="5"/>
        <v>3</v>
      </c>
      <c r="G77" s="22">
        <v>3</v>
      </c>
      <c r="H77" s="22">
        <f>Tabella3[[#This Row],[Tariffa applicata €]]*Tabella3[[#This Row],[ORE PARCHEGGIATE]]</f>
        <v>27</v>
      </c>
    </row>
    <row r="78" spans="1:8" ht="13.2" x14ac:dyDescent="0.25">
      <c r="A78" s="2" t="s">
        <v>78</v>
      </c>
      <c r="B78" s="2"/>
      <c r="C78" s="21">
        <v>10</v>
      </c>
      <c r="E78" s="5" t="str">
        <f t="shared" si="4"/>
        <v>1</v>
      </c>
      <c r="F78" s="22">
        <f t="shared" si="5"/>
        <v>3</v>
      </c>
      <c r="G78" s="22">
        <v>3</v>
      </c>
      <c r="H78" s="22">
        <f>Tabella3[[#This Row],[Tariffa applicata €]]*Tabella3[[#This Row],[ORE PARCHEGGIATE]]</f>
        <v>30</v>
      </c>
    </row>
    <row r="79" spans="1:8" ht="13.2" x14ac:dyDescent="0.25">
      <c r="A79" s="2" t="s">
        <v>79</v>
      </c>
      <c r="B79" s="2"/>
      <c r="C79" s="21">
        <v>0.5</v>
      </c>
      <c r="E79" s="5" t="str">
        <f t="shared" si="4"/>
        <v>1</v>
      </c>
      <c r="F79" s="22">
        <f t="shared" si="5"/>
        <v>3</v>
      </c>
      <c r="G79" s="22">
        <v>3</v>
      </c>
      <c r="H79" s="22">
        <f>Tabella3[[#This Row],[Tariffa applicata €]]*Tabella3[[#This Row],[ORE PARCHEGGIATE]]</f>
        <v>1.5</v>
      </c>
    </row>
    <row r="80" spans="1:8" ht="13.2" x14ac:dyDescent="0.25">
      <c r="A80" s="2" t="s">
        <v>80</v>
      </c>
      <c r="B80" s="2"/>
      <c r="C80" s="21">
        <v>1</v>
      </c>
      <c r="E80" s="5" t="str">
        <f t="shared" si="4"/>
        <v>1</v>
      </c>
      <c r="F80" s="22">
        <f t="shared" si="5"/>
        <v>3</v>
      </c>
      <c r="G80" s="22">
        <v>3</v>
      </c>
      <c r="H80" s="22">
        <f>Tabella3[[#This Row],[Tariffa applicata €]]*Tabella3[[#This Row],[ORE PARCHEGGIATE]]</f>
        <v>3</v>
      </c>
    </row>
    <row r="81" spans="1:8" ht="13.2" x14ac:dyDescent="0.25">
      <c r="A81" s="2" t="s">
        <v>81</v>
      </c>
      <c r="B81" s="2"/>
      <c r="C81" s="21">
        <v>2</v>
      </c>
      <c r="E81" s="5" t="str">
        <f t="shared" si="4"/>
        <v>2</v>
      </c>
      <c r="F81" s="22">
        <f t="shared" si="5"/>
        <v>2</v>
      </c>
      <c r="G81" s="22">
        <v>2</v>
      </c>
      <c r="H81" s="22">
        <f>Tabella3[[#This Row],[Tariffa applicata €]]*Tabella3[[#This Row],[ORE PARCHEGGIATE]]</f>
        <v>4</v>
      </c>
    </row>
    <row r="82" spans="1:8" ht="13.2" x14ac:dyDescent="0.25">
      <c r="A82" s="2" t="s">
        <v>82</v>
      </c>
      <c r="B82" s="2"/>
      <c r="C82" s="21">
        <v>3</v>
      </c>
      <c r="E82" s="5" t="str">
        <f t="shared" si="4"/>
        <v>2</v>
      </c>
      <c r="F82" s="22">
        <f t="shared" si="5"/>
        <v>2</v>
      </c>
      <c r="G82" s="22">
        <v>2</v>
      </c>
      <c r="H82" s="22">
        <f>Tabella3[[#This Row],[Tariffa applicata €]]*Tabella3[[#This Row],[ORE PARCHEGGIATE]]</f>
        <v>6</v>
      </c>
    </row>
    <row r="83" spans="1:8" ht="13.2" x14ac:dyDescent="0.25">
      <c r="A83" s="2" t="s">
        <v>83</v>
      </c>
      <c r="B83" s="2"/>
      <c r="C83" s="21">
        <v>4</v>
      </c>
      <c r="E83" s="5" t="str">
        <f t="shared" si="4"/>
        <v>2</v>
      </c>
      <c r="F83" s="22">
        <f t="shared" si="5"/>
        <v>2</v>
      </c>
      <c r="G83" s="22">
        <v>2</v>
      </c>
      <c r="H83" s="22">
        <f>Tabella3[[#This Row],[Tariffa applicata €]]*Tabella3[[#This Row],[ORE PARCHEGGIATE]]</f>
        <v>8</v>
      </c>
    </row>
    <row r="84" spans="1:8" ht="13.2" x14ac:dyDescent="0.25">
      <c r="A84" s="2" t="s">
        <v>84</v>
      </c>
      <c r="B84" s="2"/>
      <c r="C84" s="21">
        <v>5</v>
      </c>
      <c r="E84" s="5" t="str">
        <f t="shared" si="4"/>
        <v>2</v>
      </c>
      <c r="F84" s="22">
        <f t="shared" si="5"/>
        <v>2</v>
      </c>
      <c r="G84" s="22">
        <v>2</v>
      </c>
      <c r="H84" s="22">
        <f>Tabella3[[#This Row],[Tariffa applicata €]]*Tabella3[[#This Row],[ORE PARCHEGGIATE]]</f>
        <v>10</v>
      </c>
    </row>
    <row r="85" spans="1:8" ht="13.2" x14ac:dyDescent="0.25">
      <c r="A85" s="2" t="s">
        <v>85</v>
      </c>
      <c r="B85" s="2"/>
      <c r="C85" s="21">
        <v>6</v>
      </c>
      <c r="E85" s="5" t="str">
        <f t="shared" si="4"/>
        <v>2</v>
      </c>
      <c r="F85" s="22">
        <f t="shared" si="5"/>
        <v>2</v>
      </c>
      <c r="G85" s="22">
        <v>2</v>
      </c>
      <c r="H85" s="22">
        <f>Tabella3[[#This Row],[Tariffa applicata €]]*Tabella3[[#This Row],[ORE PARCHEGGIATE]]</f>
        <v>12</v>
      </c>
    </row>
    <row r="86" spans="1:8" ht="13.2" x14ac:dyDescent="0.25">
      <c r="A86" s="2" t="s">
        <v>86</v>
      </c>
      <c r="B86" s="2"/>
      <c r="C86" s="21">
        <v>7</v>
      </c>
      <c r="E86" s="5" t="str">
        <f t="shared" si="4"/>
        <v>2</v>
      </c>
      <c r="F86" s="22">
        <f t="shared" si="5"/>
        <v>2</v>
      </c>
      <c r="G86" s="22">
        <v>2</v>
      </c>
      <c r="H86" s="22">
        <f>Tabella3[[#This Row],[Tariffa applicata €]]*Tabella3[[#This Row],[ORE PARCHEGGIATE]]</f>
        <v>14</v>
      </c>
    </row>
    <row r="87" spans="1:8" ht="13.2" x14ac:dyDescent="0.25">
      <c r="A87" s="2" t="s">
        <v>87</v>
      </c>
      <c r="B87" s="2"/>
      <c r="C87" s="21">
        <v>8</v>
      </c>
      <c r="E87" s="5" t="str">
        <f t="shared" si="4"/>
        <v>0</v>
      </c>
      <c r="F87" s="22">
        <f t="shared" si="5"/>
        <v>4</v>
      </c>
      <c r="G87" s="22">
        <v>4</v>
      </c>
      <c r="H87" s="22">
        <f>Tabella3[[#This Row],[Tariffa applicata €]]*Tabella3[[#This Row],[ORE PARCHEGGIATE]]</f>
        <v>32</v>
      </c>
    </row>
    <row r="88" spans="1:8" ht="13.2" x14ac:dyDescent="0.25">
      <c r="A88" s="2" t="s">
        <v>88</v>
      </c>
      <c r="B88" s="2"/>
      <c r="C88" s="21">
        <v>9</v>
      </c>
      <c r="E88" s="5" t="str">
        <f t="shared" si="4"/>
        <v>0</v>
      </c>
      <c r="F88" s="22">
        <f t="shared" si="5"/>
        <v>4</v>
      </c>
      <c r="G88" s="22">
        <v>4</v>
      </c>
      <c r="H88" s="22">
        <f>Tabella3[[#This Row],[Tariffa applicata €]]*Tabella3[[#This Row],[ORE PARCHEGGIATE]]</f>
        <v>36</v>
      </c>
    </row>
    <row r="89" spans="1:8" ht="13.2" x14ac:dyDescent="0.25">
      <c r="A89" s="2" t="s">
        <v>89</v>
      </c>
      <c r="B89" s="2"/>
      <c r="C89" s="21">
        <v>10</v>
      </c>
      <c r="E89" s="5" t="str">
        <f t="shared" si="4"/>
        <v>0</v>
      </c>
      <c r="F89" s="22">
        <f t="shared" si="5"/>
        <v>4</v>
      </c>
      <c r="G89" s="22">
        <v>4</v>
      </c>
      <c r="H89" s="22">
        <f>Tabella3[[#This Row],[Tariffa applicata €]]*Tabella3[[#This Row],[ORE PARCHEGGIATE]]</f>
        <v>40</v>
      </c>
    </row>
    <row r="90" spans="1:8" ht="13.2" x14ac:dyDescent="0.25">
      <c r="A90" s="2" t="s">
        <v>90</v>
      </c>
      <c r="B90" s="2"/>
      <c r="C90" s="21">
        <v>0.5</v>
      </c>
      <c r="E90" s="5" t="str">
        <f t="shared" si="4"/>
        <v>1</v>
      </c>
      <c r="F90" s="22">
        <f t="shared" si="5"/>
        <v>3</v>
      </c>
      <c r="G90" s="22">
        <v>3</v>
      </c>
      <c r="H90" s="22">
        <f>Tabella3[[#This Row],[Tariffa applicata €]]*Tabella3[[#This Row],[ORE PARCHEGGIATE]]</f>
        <v>1.5</v>
      </c>
    </row>
    <row r="91" spans="1:8" ht="13.2" x14ac:dyDescent="0.25">
      <c r="A91" s="2" t="s">
        <v>91</v>
      </c>
      <c r="B91" s="2"/>
      <c r="C91" s="21">
        <v>1</v>
      </c>
      <c r="E91" s="5" t="str">
        <f t="shared" si="4"/>
        <v>1</v>
      </c>
      <c r="F91" s="22">
        <f t="shared" si="5"/>
        <v>3</v>
      </c>
      <c r="G91" s="22">
        <v>3</v>
      </c>
      <c r="H91" s="22">
        <f>Tabella3[[#This Row],[Tariffa applicata €]]*Tabella3[[#This Row],[ORE PARCHEGGIATE]]</f>
        <v>3</v>
      </c>
    </row>
    <row r="92" spans="1:8" ht="13.2" x14ac:dyDescent="0.25">
      <c r="A92" s="2" t="s">
        <v>92</v>
      </c>
      <c r="B92" s="2"/>
      <c r="C92" s="21">
        <v>2</v>
      </c>
      <c r="E92" s="5" t="str">
        <f t="shared" si="4"/>
        <v>1</v>
      </c>
      <c r="F92" s="22">
        <f t="shared" si="5"/>
        <v>3</v>
      </c>
      <c r="G92" s="22">
        <v>3</v>
      </c>
      <c r="H92" s="22">
        <f>Tabella3[[#This Row],[Tariffa applicata €]]*Tabella3[[#This Row],[ORE PARCHEGGIATE]]</f>
        <v>6</v>
      </c>
    </row>
    <row r="93" spans="1:8" ht="13.2" x14ac:dyDescent="0.25">
      <c r="A93" s="2" t="s">
        <v>93</v>
      </c>
      <c r="B93" s="2"/>
      <c r="C93" s="21">
        <v>3</v>
      </c>
      <c r="E93" s="5" t="str">
        <f t="shared" si="4"/>
        <v>1</v>
      </c>
      <c r="F93" s="22">
        <f t="shared" si="5"/>
        <v>3</v>
      </c>
      <c r="G93" s="22">
        <v>3</v>
      </c>
      <c r="H93" s="22">
        <f>Tabella3[[#This Row],[Tariffa applicata €]]*Tabella3[[#This Row],[ORE PARCHEGGIATE]]</f>
        <v>9</v>
      </c>
    </row>
    <row r="94" spans="1:8" ht="13.2" x14ac:dyDescent="0.25">
      <c r="A94" s="2" t="s">
        <v>94</v>
      </c>
      <c r="B94" s="2"/>
      <c r="C94" s="21">
        <v>4</v>
      </c>
      <c r="E94" s="5" t="str">
        <f t="shared" si="4"/>
        <v>2</v>
      </c>
      <c r="F94" s="22">
        <f t="shared" si="5"/>
        <v>2</v>
      </c>
      <c r="G94" s="22">
        <v>2</v>
      </c>
      <c r="H94" s="22">
        <f>Tabella3[[#This Row],[Tariffa applicata €]]*Tabella3[[#This Row],[ORE PARCHEGGIATE]]</f>
        <v>8</v>
      </c>
    </row>
    <row r="95" spans="1:8" ht="13.2" x14ac:dyDescent="0.25">
      <c r="A95" s="2" t="s">
        <v>95</v>
      </c>
      <c r="B95" s="2"/>
      <c r="C95" s="21">
        <v>5</v>
      </c>
      <c r="E95" s="5" t="str">
        <f t="shared" si="4"/>
        <v>2</v>
      </c>
      <c r="F95" s="22">
        <f t="shared" si="5"/>
        <v>2</v>
      </c>
      <c r="G95" s="22">
        <v>2</v>
      </c>
      <c r="H95" s="22">
        <f>Tabella3[[#This Row],[Tariffa applicata €]]*Tabella3[[#This Row],[ORE PARCHEGGIATE]]</f>
        <v>10</v>
      </c>
    </row>
    <row r="96" spans="1:8" ht="13.2" x14ac:dyDescent="0.25">
      <c r="A96" s="2" t="s">
        <v>96</v>
      </c>
      <c r="B96" s="2"/>
      <c r="C96" s="21">
        <v>6</v>
      </c>
      <c r="E96" s="5" t="str">
        <f t="shared" si="4"/>
        <v>2</v>
      </c>
      <c r="F96" s="22">
        <f t="shared" si="5"/>
        <v>2</v>
      </c>
      <c r="G96" s="22">
        <v>2</v>
      </c>
      <c r="H96" s="22">
        <f>Tabella3[[#This Row],[Tariffa applicata €]]*Tabella3[[#This Row],[ORE PARCHEGGIATE]]</f>
        <v>12</v>
      </c>
    </row>
    <row r="97" spans="1:8" ht="13.2" x14ac:dyDescent="0.25">
      <c r="A97" s="2" t="s">
        <v>97</v>
      </c>
      <c r="B97" s="2"/>
      <c r="C97" s="21">
        <v>7</v>
      </c>
      <c r="E97" s="5" t="str">
        <f t="shared" si="4"/>
        <v>2</v>
      </c>
      <c r="F97" s="22">
        <f t="shared" si="5"/>
        <v>2</v>
      </c>
      <c r="G97" s="22">
        <v>2</v>
      </c>
      <c r="H97" s="22">
        <f>Tabella3[[#This Row],[Tariffa applicata €]]*Tabella3[[#This Row],[ORE PARCHEGGIATE]]</f>
        <v>14</v>
      </c>
    </row>
    <row r="98" spans="1:8" ht="13.2" x14ac:dyDescent="0.25">
      <c r="A98" s="2" t="s">
        <v>98</v>
      </c>
      <c r="B98" s="2"/>
      <c r="C98" s="21">
        <v>8</v>
      </c>
      <c r="E98" s="5" t="str">
        <f t="shared" si="4"/>
        <v>2</v>
      </c>
      <c r="F98" s="22">
        <f t="shared" si="5"/>
        <v>2</v>
      </c>
      <c r="G98" s="22">
        <v>2</v>
      </c>
      <c r="H98" s="22">
        <f>Tabella3[[#This Row],[Tariffa applicata €]]*Tabella3[[#This Row],[ORE PARCHEGGIATE]]</f>
        <v>16</v>
      </c>
    </row>
    <row r="99" spans="1:8" ht="13.2" x14ac:dyDescent="0.25">
      <c r="A99" s="2" t="s">
        <v>99</v>
      </c>
      <c r="B99" s="2"/>
      <c r="C99" s="21">
        <v>9</v>
      </c>
      <c r="E99" s="5" t="str">
        <f t="shared" si="4"/>
        <v>2</v>
      </c>
      <c r="F99" s="22">
        <f t="shared" si="5"/>
        <v>2</v>
      </c>
      <c r="G99" s="22">
        <v>2</v>
      </c>
      <c r="H99" s="22">
        <f>Tabella3[[#This Row],[Tariffa applicata €]]*Tabella3[[#This Row],[ORE PARCHEGGIATE]]</f>
        <v>18</v>
      </c>
    </row>
    <row r="100" spans="1:8" ht="13.2" x14ac:dyDescent="0.25">
      <c r="A100" s="2" t="s">
        <v>100</v>
      </c>
      <c r="B100" s="2"/>
      <c r="C100" s="21">
        <v>10</v>
      </c>
      <c r="E100" s="5" t="str">
        <f t="shared" si="4"/>
        <v>0</v>
      </c>
      <c r="F100" s="22">
        <f t="shared" si="5"/>
        <v>4</v>
      </c>
      <c r="G100" s="22">
        <v>4</v>
      </c>
      <c r="H100" s="22">
        <f>Tabella3[[#This Row],[Tariffa applicata €]]*Tabella3[[#This Row],[ORE PARCHEGGIATE]]</f>
        <v>40</v>
      </c>
    </row>
    <row r="101" spans="1:8" ht="13.2" x14ac:dyDescent="0.25">
      <c r="A101" s="2" t="s">
        <v>101</v>
      </c>
      <c r="B101" s="2"/>
      <c r="C101" s="21">
        <v>0.5</v>
      </c>
      <c r="E101" s="5" t="str">
        <f t="shared" si="4"/>
        <v>0</v>
      </c>
      <c r="F101" s="22">
        <f t="shared" si="5"/>
        <v>4</v>
      </c>
      <c r="G101" s="22">
        <v>4</v>
      </c>
      <c r="H101" s="22">
        <f>Tabella3[[#This Row],[Tariffa applicata €]]*Tabella3[[#This Row],[ORE PARCHEGGIATE]]</f>
        <v>2</v>
      </c>
    </row>
    <row r="102" spans="1:8" ht="13.2" x14ac:dyDescent="0.25">
      <c r="A102" s="2" t="s">
        <v>102</v>
      </c>
      <c r="B102" s="2"/>
      <c r="C102" s="21">
        <v>1</v>
      </c>
      <c r="E102" s="5" t="str">
        <f>IF(AND(LEFT(A102,1)&gt;="A",LEFT(A102,1)&lt;="F"),"0",IF(AND(LEFT(A102,1)&gt;="G",LEFT(A102,1)&lt;="M"),"1","2"))</f>
        <v>0</v>
      </c>
      <c r="F102" s="22">
        <f t="shared" si="5"/>
        <v>4</v>
      </c>
      <c r="G102" s="22">
        <v>4</v>
      </c>
      <c r="H102" s="22">
        <f>Tabella3[[#This Row],[Tariffa applicata €]]*Tabella3[[#This Row],[ORE PARCHEGGIATE]]</f>
        <v>4</v>
      </c>
    </row>
    <row r="103" spans="1:8" ht="15.75" customHeight="1" x14ac:dyDescent="0.25">
      <c r="A103" s="23"/>
      <c r="B103" s="23"/>
      <c r="C103" s="24"/>
      <c r="E103" s="5"/>
      <c r="G103" s="25" t="s">
        <v>123</v>
      </c>
      <c r="H103" s="22">
        <f>SUM(Tabella3[Tot Parziale])</f>
        <v>1408</v>
      </c>
    </row>
  </sheetData>
  <mergeCells count="1">
    <mergeCell ref="A1:H1"/>
  </mergeCells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9BF-E875-4A9E-B8A6-A044F966C4AC}">
  <dimension ref="A1:M19"/>
  <sheetViews>
    <sheetView zoomScale="120" zoomScaleNormal="120" workbookViewId="0">
      <selection activeCell="H2" sqref="H2"/>
    </sheetView>
  </sheetViews>
  <sheetFormatPr defaultRowHeight="13.2" x14ac:dyDescent="0.25"/>
  <cols>
    <col min="1" max="1" width="18" bestFit="1" customWidth="1"/>
    <col min="2" max="2" width="20.109375" bestFit="1" customWidth="1"/>
    <col min="3" max="3" width="16.77734375" style="22" bestFit="1" customWidth="1"/>
    <col min="4" max="13" width="3" bestFit="1" customWidth="1"/>
    <col min="14" max="14" width="4" bestFit="1" customWidth="1"/>
    <col min="15" max="15" width="7.33203125" bestFit="1" customWidth="1"/>
    <col min="16" max="16" width="18" bestFit="1" customWidth="1"/>
  </cols>
  <sheetData>
    <row r="1" spans="1:13" x14ac:dyDescent="0.25">
      <c r="A1" s="26" t="s">
        <v>104</v>
      </c>
      <c r="B1" t="s">
        <v>132</v>
      </c>
    </row>
    <row r="2" spans="1:13" x14ac:dyDescent="0.25">
      <c r="A2" s="46" t="s">
        <v>138</v>
      </c>
      <c r="B2" s="47"/>
      <c r="C2" s="47"/>
    </row>
    <row r="3" spans="1:13" x14ac:dyDescent="0.25">
      <c r="A3" s="26" t="s">
        <v>129</v>
      </c>
      <c r="B3" t="s">
        <v>128</v>
      </c>
      <c r="C3" s="22" t="s">
        <v>131</v>
      </c>
    </row>
    <row r="4" spans="1:13" x14ac:dyDescent="0.25">
      <c r="A4" s="27" t="s">
        <v>107</v>
      </c>
      <c r="B4">
        <v>11</v>
      </c>
      <c r="C4" s="22">
        <v>495</v>
      </c>
    </row>
    <row r="5" spans="1:13" x14ac:dyDescent="0.25">
      <c r="A5" s="27" t="s">
        <v>106</v>
      </c>
      <c r="B5">
        <v>14</v>
      </c>
      <c r="C5" s="22">
        <v>815</v>
      </c>
    </row>
    <row r="6" spans="1:13" x14ac:dyDescent="0.25">
      <c r="A6" s="27" t="s">
        <v>105</v>
      </c>
      <c r="B6">
        <v>11</v>
      </c>
      <c r="C6" s="22">
        <v>555</v>
      </c>
    </row>
    <row r="7" spans="1:13" x14ac:dyDescent="0.25">
      <c r="A7" s="27" t="s">
        <v>108</v>
      </c>
      <c r="B7">
        <v>7</v>
      </c>
      <c r="C7" s="22">
        <v>225</v>
      </c>
    </row>
    <row r="8" spans="1:13" x14ac:dyDescent="0.25">
      <c r="A8" s="27" t="s">
        <v>109</v>
      </c>
      <c r="B8">
        <v>3</v>
      </c>
      <c r="C8" s="22">
        <v>150</v>
      </c>
    </row>
    <row r="9" spans="1:13" x14ac:dyDescent="0.25">
      <c r="A9" s="27" t="s">
        <v>130</v>
      </c>
      <c r="B9">
        <v>46</v>
      </c>
      <c r="C9" s="22">
        <v>2240</v>
      </c>
    </row>
    <row r="12" spans="1:13" x14ac:dyDescent="0.25">
      <c r="A12" s="44" t="s">
        <v>137</v>
      </c>
      <c r="B12" s="45"/>
      <c r="E12" s="42" t="s">
        <v>136</v>
      </c>
      <c r="F12" s="43"/>
      <c r="G12" s="43"/>
      <c r="H12" s="43"/>
      <c r="I12" s="43"/>
      <c r="J12" s="43"/>
      <c r="K12" s="43"/>
      <c r="L12" s="43"/>
      <c r="M12" s="43"/>
    </row>
    <row r="13" spans="1:13" x14ac:dyDescent="0.25">
      <c r="A13" s="28" t="s">
        <v>134</v>
      </c>
      <c r="B13" s="29" t="s">
        <v>133</v>
      </c>
      <c r="E13" s="36" t="s">
        <v>135</v>
      </c>
      <c r="F13" s="37"/>
      <c r="G13" s="37"/>
      <c r="H13" s="37"/>
      <c r="I13" s="37"/>
      <c r="J13" s="37"/>
      <c r="K13" s="37"/>
      <c r="L13" s="37"/>
      <c r="M13" s="38"/>
    </row>
    <row r="14" spans="1:13" x14ac:dyDescent="0.25">
      <c r="A14" s="30" t="s">
        <v>107</v>
      </c>
      <c r="B14" s="31">
        <v>495</v>
      </c>
      <c r="E14" s="39"/>
      <c r="F14" s="40"/>
      <c r="G14" s="40"/>
      <c r="H14" s="40"/>
      <c r="I14" s="40"/>
      <c r="J14" s="40"/>
      <c r="K14" s="40"/>
      <c r="L14" s="40"/>
      <c r="M14" s="41"/>
    </row>
    <row r="15" spans="1:13" x14ac:dyDescent="0.25">
      <c r="A15" s="32" t="s">
        <v>106</v>
      </c>
      <c r="B15" s="31">
        <v>815</v>
      </c>
    </row>
    <row r="16" spans="1:13" x14ac:dyDescent="0.25">
      <c r="A16" s="32" t="s">
        <v>105</v>
      </c>
      <c r="B16" s="31">
        <v>555</v>
      </c>
    </row>
    <row r="17" spans="1:2" x14ac:dyDescent="0.25">
      <c r="A17" s="32" t="s">
        <v>108</v>
      </c>
      <c r="B17" s="31">
        <v>225</v>
      </c>
    </row>
    <row r="18" spans="1:2" x14ac:dyDescent="0.25">
      <c r="A18" s="32" t="s">
        <v>109</v>
      </c>
      <c r="B18" s="31">
        <v>150</v>
      </c>
    </row>
    <row r="19" spans="1:2" x14ac:dyDescent="0.25">
      <c r="A19" s="33" t="s">
        <v>130</v>
      </c>
      <c r="B19" s="34">
        <v>2240</v>
      </c>
    </row>
  </sheetData>
  <mergeCells count="4">
    <mergeCell ref="E13:M14"/>
    <mergeCell ref="E12:M12"/>
    <mergeCell ref="A12:B12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B9" sqref="B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1"/>
      <c r="E1" s="4" t="s">
        <v>124</v>
      </c>
      <c r="F1" s="4" t="s">
        <v>125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F2" s="3" t="s">
        <v>105</v>
      </c>
    </row>
    <row r="3" spans="1:26" x14ac:dyDescent="0.25">
      <c r="A3" s="2" t="s">
        <v>106</v>
      </c>
      <c r="B3" s="2">
        <v>70</v>
      </c>
      <c r="C3" s="2">
        <v>80</v>
      </c>
      <c r="F3" s="3" t="s">
        <v>126</v>
      </c>
    </row>
    <row r="4" spans="1:26" x14ac:dyDescent="0.25">
      <c r="A4" s="2" t="s">
        <v>107</v>
      </c>
      <c r="B4" s="2">
        <v>40</v>
      </c>
      <c r="C4" s="2">
        <v>60</v>
      </c>
      <c r="F4" s="3" t="s">
        <v>127</v>
      </c>
    </row>
    <row r="5" spans="1:26" x14ac:dyDescent="0.25">
      <c r="A5" s="2" t="s">
        <v>105</v>
      </c>
      <c r="B5" s="2">
        <v>20</v>
      </c>
      <c r="C5" s="2">
        <v>100</v>
      </c>
    </row>
    <row r="6" spans="1:26" x14ac:dyDescent="0.25">
      <c r="A6" s="2" t="s">
        <v>108</v>
      </c>
      <c r="B6" s="2">
        <v>90</v>
      </c>
      <c r="C6" s="2">
        <v>30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2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grafico</vt:lpstr>
      <vt:lpstr>Parcheggio</vt:lpstr>
      <vt:lpstr>pivot frutta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longo</cp:lastModifiedBy>
  <dcterms:modified xsi:type="dcterms:W3CDTF">2025-04-17T19:12:54Z</dcterms:modified>
</cp:coreProperties>
</file>