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5D26B552-03E6-4F5E-A078-78E4A538D1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pivot frutta" sheetId="3" r:id="rId2"/>
    <sheet name="Frutta" sheetId="2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G98" i="1"/>
  <c r="G97" i="1"/>
  <c r="G94" i="1"/>
  <c r="G92" i="1"/>
  <c r="G90" i="1"/>
  <c r="G89" i="1"/>
  <c r="G86" i="1"/>
  <c r="G84" i="1"/>
  <c r="G82" i="1"/>
  <c r="G78" i="1"/>
  <c r="G76" i="1"/>
  <c r="G74" i="1"/>
  <c r="G68" i="1"/>
  <c r="G66" i="1"/>
  <c r="G60" i="1"/>
  <c r="G58" i="1"/>
  <c r="G52" i="1"/>
  <c r="G44" i="1"/>
  <c r="G36" i="1"/>
  <c r="G28" i="1"/>
  <c r="G20" i="1"/>
  <c r="G12" i="1"/>
  <c r="G4" i="1"/>
  <c r="D101" i="1"/>
  <c r="E101" i="1" s="1"/>
  <c r="G101" i="1" s="1"/>
  <c r="D100" i="1"/>
  <c r="E100" i="1" s="1"/>
  <c r="D99" i="1"/>
  <c r="E99" i="1" s="1"/>
  <c r="G99" i="1" s="1"/>
  <c r="D98" i="1"/>
  <c r="E98" i="1" s="1"/>
  <c r="D97" i="1"/>
  <c r="E97" i="1" s="1"/>
  <c r="D96" i="1"/>
  <c r="E96" i="1" s="1"/>
  <c r="G96" i="1" s="1"/>
  <c r="D95" i="1"/>
  <c r="E95" i="1" s="1"/>
  <c r="G95" i="1" s="1"/>
  <c r="D94" i="1"/>
  <c r="E94" i="1" s="1"/>
  <c r="D93" i="1"/>
  <c r="E93" i="1" s="1"/>
  <c r="G93" i="1" s="1"/>
  <c r="D92" i="1"/>
  <c r="E92" i="1" s="1"/>
  <c r="D91" i="1"/>
  <c r="E91" i="1" s="1"/>
  <c r="G91" i="1" s="1"/>
  <c r="D90" i="1"/>
  <c r="E90" i="1" s="1"/>
  <c r="D89" i="1"/>
  <c r="E89" i="1" s="1"/>
  <c r="D88" i="1"/>
  <c r="E88" i="1" s="1"/>
  <c r="G88" i="1" s="1"/>
  <c r="D87" i="1"/>
  <c r="E87" i="1" s="1"/>
  <c r="G87" i="1" s="1"/>
  <c r="D86" i="1"/>
  <c r="E86" i="1" s="1"/>
  <c r="D85" i="1"/>
  <c r="E85" i="1" s="1"/>
  <c r="G85" i="1" s="1"/>
  <c r="D84" i="1"/>
  <c r="E84" i="1" s="1"/>
  <c r="D83" i="1"/>
  <c r="E83" i="1" s="1"/>
  <c r="G83" i="1" s="1"/>
  <c r="D82" i="1"/>
  <c r="E82" i="1" s="1"/>
  <c r="D81" i="1"/>
  <c r="E81" i="1" s="1"/>
  <c r="G81" i="1" s="1"/>
  <c r="D80" i="1"/>
  <c r="E80" i="1" s="1"/>
  <c r="G80" i="1" s="1"/>
  <c r="D79" i="1"/>
  <c r="E79" i="1" s="1"/>
  <c r="G79" i="1" s="1"/>
  <c r="D78" i="1"/>
  <c r="E78" i="1" s="1"/>
  <c r="D77" i="1"/>
  <c r="E77" i="1" s="1"/>
  <c r="G77" i="1" s="1"/>
  <c r="D76" i="1"/>
  <c r="E76" i="1" s="1"/>
  <c r="D75" i="1"/>
  <c r="E75" i="1" s="1"/>
  <c r="G75" i="1" s="1"/>
  <c r="D74" i="1"/>
  <c r="E74" i="1" s="1"/>
  <c r="D73" i="1"/>
  <c r="E73" i="1" s="1"/>
  <c r="G73" i="1" s="1"/>
  <c r="D72" i="1"/>
  <c r="E72" i="1" s="1"/>
  <c r="G72" i="1" s="1"/>
  <c r="D71" i="1"/>
  <c r="E71" i="1" s="1"/>
  <c r="G71" i="1" s="1"/>
  <c r="D70" i="1"/>
  <c r="E70" i="1" s="1"/>
  <c r="G70" i="1" s="1"/>
  <c r="D69" i="1"/>
  <c r="E69" i="1" s="1"/>
  <c r="G69" i="1" s="1"/>
  <c r="D68" i="1"/>
  <c r="E68" i="1" s="1"/>
  <c r="D67" i="1"/>
  <c r="E67" i="1" s="1"/>
  <c r="G67" i="1" s="1"/>
  <c r="D66" i="1"/>
  <c r="E66" i="1" s="1"/>
  <c r="D65" i="1"/>
  <c r="E65" i="1" s="1"/>
  <c r="G65" i="1" s="1"/>
  <c r="D64" i="1"/>
  <c r="E64" i="1" s="1"/>
  <c r="G64" i="1" s="1"/>
  <c r="D63" i="1"/>
  <c r="E63" i="1" s="1"/>
  <c r="G63" i="1" s="1"/>
  <c r="D62" i="1"/>
  <c r="E62" i="1" s="1"/>
  <c r="G62" i="1" s="1"/>
  <c r="D61" i="1"/>
  <c r="E61" i="1" s="1"/>
  <c r="G61" i="1" s="1"/>
  <c r="D60" i="1"/>
  <c r="E60" i="1" s="1"/>
  <c r="D59" i="1"/>
  <c r="E59" i="1" s="1"/>
  <c r="G59" i="1" s="1"/>
  <c r="D58" i="1"/>
  <c r="E58" i="1" s="1"/>
  <c r="D57" i="1"/>
  <c r="E57" i="1" s="1"/>
  <c r="G57" i="1" s="1"/>
  <c r="D56" i="1"/>
  <c r="E56" i="1" s="1"/>
  <c r="G56" i="1" s="1"/>
  <c r="D55" i="1"/>
  <c r="E55" i="1" s="1"/>
  <c r="G55" i="1" s="1"/>
  <c r="D54" i="1"/>
  <c r="E54" i="1" s="1"/>
  <c r="G54" i="1" s="1"/>
  <c r="D53" i="1"/>
  <c r="E53" i="1" s="1"/>
  <c r="G53" i="1" s="1"/>
  <c r="D52" i="1"/>
  <c r="E52" i="1" s="1"/>
  <c r="D51" i="1"/>
  <c r="E51" i="1" s="1"/>
  <c r="G51" i="1" s="1"/>
  <c r="D50" i="1"/>
  <c r="E50" i="1" s="1"/>
  <c r="G50" i="1" s="1"/>
  <c r="D49" i="1"/>
  <c r="E49" i="1" s="1"/>
  <c r="G49" i="1" s="1"/>
  <c r="D48" i="1"/>
  <c r="E48" i="1" s="1"/>
  <c r="G48" i="1" s="1"/>
  <c r="D47" i="1"/>
  <c r="E47" i="1" s="1"/>
  <c r="G47" i="1" s="1"/>
  <c r="D46" i="1"/>
  <c r="E46" i="1" s="1"/>
  <c r="G46" i="1" s="1"/>
  <c r="D45" i="1"/>
  <c r="E45" i="1" s="1"/>
  <c r="G45" i="1" s="1"/>
  <c r="D44" i="1"/>
  <c r="E44" i="1" s="1"/>
  <c r="D43" i="1"/>
  <c r="E43" i="1" s="1"/>
  <c r="G43" i="1" s="1"/>
  <c r="D42" i="1"/>
  <c r="E42" i="1" s="1"/>
  <c r="G42" i="1" s="1"/>
  <c r="D41" i="1"/>
  <c r="E41" i="1" s="1"/>
  <c r="G41" i="1" s="1"/>
  <c r="D40" i="1"/>
  <c r="E40" i="1" s="1"/>
  <c r="G40" i="1" s="1"/>
  <c r="D39" i="1"/>
  <c r="E39" i="1" s="1"/>
  <c r="G39" i="1" s="1"/>
  <c r="D38" i="1"/>
  <c r="E38" i="1" s="1"/>
  <c r="G38" i="1" s="1"/>
  <c r="D37" i="1"/>
  <c r="E37" i="1" s="1"/>
  <c r="G37" i="1" s="1"/>
  <c r="D36" i="1"/>
  <c r="E36" i="1" s="1"/>
  <c r="D35" i="1"/>
  <c r="E35" i="1" s="1"/>
  <c r="G35" i="1" s="1"/>
  <c r="D34" i="1"/>
  <c r="E34" i="1" s="1"/>
  <c r="G34" i="1" s="1"/>
  <c r="D33" i="1"/>
  <c r="E33" i="1" s="1"/>
  <c r="G33" i="1" s="1"/>
  <c r="D32" i="1"/>
  <c r="E32" i="1" s="1"/>
  <c r="G32" i="1" s="1"/>
  <c r="D31" i="1"/>
  <c r="E31" i="1" s="1"/>
  <c r="G31" i="1" s="1"/>
  <c r="D30" i="1"/>
  <c r="E30" i="1" s="1"/>
  <c r="G30" i="1" s="1"/>
  <c r="D29" i="1"/>
  <c r="E29" i="1" s="1"/>
  <c r="G29" i="1" s="1"/>
  <c r="D28" i="1"/>
  <c r="E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D23" i="1"/>
  <c r="E23" i="1" s="1"/>
  <c r="G23" i="1" s="1"/>
  <c r="D22" i="1"/>
  <c r="E22" i="1" s="1"/>
  <c r="G22" i="1" s="1"/>
  <c r="D21" i="1"/>
  <c r="E21" i="1" s="1"/>
  <c r="G21" i="1" s="1"/>
  <c r="D20" i="1"/>
  <c r="E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D15" i="1"/>
  <c r="E15" i="1" s="1"/>
  <c r="G15" i="1" s="1"/>
  <c r="D14" i="1"/>
  <c r="E14" i="1" s="1"/>
  <c r="G14" i="1" s="1"/>
  <c r="D13" i="1"/>
  <c r="E13" i="1" s="1"/>
  <c r="G13" i="1" s="1"/>
  <c r="D12" i="1"/>
  <c r="E12" i="1" s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D7" i="1"/>
  <c r="E7" i="1" s="1"/>
  <c r="G7" i="1" s="1"/>
  <c r="D6" i="1"/>
  <c r="E6" i="1" s="1"/>
  <c r="G6" i="1" s="1"/>
  <c r="D5" i="1"/>
  <c r="E5" i="1" s="1"/>
  <c r="G5" i="1" s="1"/>
  <c r="D4" i="1"/>
  <c r="E4" i="1" s="1"/>
  <c r="D3" i="1"/>
  <c r="E3" i="1" s="1"/>
  <c r="G3" i="1" s="1"/>
  <c r="D102" i="1"/>
  <c r="E102" i="1" s="1"/>
  <c r="G102" i="1" s="1"/>
  <c r="K5" i="1"/>
  <c r="K4" i="1"/>
  <c r="K3" i="1"/>
  <c r="J5" i="1"/>
  <c r="J4" i="1"/>
  <c r="J3" i="1"/>
  <c r="G103" i="1" l="1"/>
  <c r="J16" i="1"/>
  <c r="J22" i="1" s="1"/>
  <c r="J17" i="1"/>
  <c r="J18" i="1"/>
</calcChain>
</file>

<file path=xl/sharedStrings.xml><?xml version="1.0" encoding="utf-8"?>
<sst xmlns="http://schemas.openxmlformats.org/spreadsheetml/2006/main" count="195" uniqueCount="140">
  <si>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</si>
  <si>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</si>
  <si>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</si>
  <si>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</si>
  <si>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</si>
  <si>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</si>
  <si>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</si>
  <si>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</si>
  <si>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</si>
  <si>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</si>
  <si>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</si>
  <si>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</si>
  <si>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</si>
  <si>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</si>
  <si>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</si>
  <si>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</si>
  <si>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</si>
  <si>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</si>
  <si>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</si>
  <si>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</si>
  <si>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</si>
  <si>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</si>
  <si>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</si>
  <si>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</si>
  <si>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</si>
  <si>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</si>
  <si>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</si>
  <si>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</si>
  <si>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</si>
  <si>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</si>
  <si>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</si>
  <si>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</si>
  <si>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</si>
  <si>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</si>
  <si>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</si>
  <si>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</si>
  <si>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</si>
  <si>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</si>
  <si>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</si>
  <si>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</si>
  <si>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</si>
  <si>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</si>
  <si>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</si>
  <si>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</si>
  <si>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</si>
  <si>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</si>
  <si>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</si>
  <si>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</si>
  <si>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</si>
  <si>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</si>
  <si>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</si>
  <si>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</si>
  <si>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</si>
  <si>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</si>
  <si>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</si>
  <si>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</si>
  <si>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</si>
  <si>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</si>
  <si>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</si>
  <si>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</si>
  <si>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</si>
  <si>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</si>
  <si>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</si>
  <si>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</si>
  <si>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</si>
  <si>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</si>
  <si>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</si>
  <si>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</si>
  <si>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</si>
  <si>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</si>
  <si>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</si>
  <si>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</si>
  <si>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</si>
  <si>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</si>
  <si>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</si>
  <si>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</si>
  <si>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</si>
  <si>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</si>
  <si>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</si>
  <si>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</si>
  <si>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</si>
  <si>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</si>
  <si>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</si>
  <si>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</si>
  <si>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</si>
  <si>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</si>
  <si>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</si>
  <si>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</si>
  <si>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</si>
  <si>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</si>
  <si>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</si>
  <si>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</si>
  <si>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</si>
  <si>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</si>
  <si>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</si>
  <si>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</si>
  <si>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</si>
  <si>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</si>
  <si>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</si>
  <si>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</si>
  <si>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</si>
  <si>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</si>
  <si>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</si>
  <si>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</si>
  <si>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</si>
  <si>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</si>
  <si>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</si>
  <si>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</si>
  <si>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</si>
  <si>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</si>
  <si>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Anzianità veicolo</t>
  </si>
  <si>
    <t>Condizioni &gt;=</t>
  </si>
  <si>
    <t>Condizioni &lt;=</t>
  </si>
  <si>
    <t>CONDIZIONI LOGHICHE O</t>
  </si>
  <si>
    <t>CONDIZIONE LOGICA E</t>
  </si>
  <si>
    <t>Tentativo 2</t>
  </si>
  <si>
    <t>legenda costo parcheggio</t>
  </si>
  <si>
    <t>veicoli cat. 0 costa 4,00€/h</t>
  </si>
  <si>
    <t>veicoli cat. 1 costa 3,00€/h</t>
  </si>
  <si>
    <t>veicoli cat. 2 costa 2,00€/h</t>
  </si>
  <si>
    <t>Tot Parziale</t>
  </si>
  <si>
    <t>Tariffa applicata €</t>
  </si>
  <si>
    <t>Tariffa applicata formula</t>
  </si>
  <si>
    <t>TOT</t>
  </si>
  <si>
    <t>Qta di frutti</t>
  </si>
  <si>
    <t>Frutto</t>
  </si>
  <si>
    <t>banana</t>
  </si>
  <si>
    <t>arancia</t>
  </si>
  <si>
    <t>Conteggio di FRUTTA</t>
  </si>
  <si>
    <t>Etichette di riga</t>
  </si>
  <si>
    <t>Totale complessivo</t>
  </si>
  <si>
    <t>Somma di COSTO</t>
  </si>
  <si>
    <t>(Tutto)</t>
  </si>
  <si>
    <t xml:space="preserve">Tot Venduto </t>
  </si>
  <si>
    <t>Frutta</t>
  </si>
  <si>
    <t>Nessuna vendita registrata di mele con peso (&gt;=80)</t>
  </si>
  <si>
    <t>Esercizio 4</t>
  </si>
  <si>
    <t>Esercizio 3</t>
  </si>
  <si>
    <t>Esercizio 2</t>
  </si>
  <si>
    <t>Esercizio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</si>
</sst>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&quot;€&quot;"/>
  </numFmts>
  <fonts count="9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2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5" fillId="0" borderId="0" xfId="0" applyNumberFormat="1" applyFont="1" applyAlignment="1">
      <alignment horizontal="left"/>
    </xf>
    <xf numFmtId="0" fontId="1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4" fillId="2" borderId="0" xfId="0" applyFont="1" applyFill="1" applyBorder="1"/>
    <xf numFmtId="0" fontId="0" fillId="2" borderId="6" xfId="0" applyFill="1" applyBorder="1"/>
    <xf numFmtId="0" fontId="5" fillId="2" borderId="7" xfId="0" applyFont="1" applyFill="1" applyBorder="1"/>
    <xf numFmtId="0" fontId="0" fillId="2" borderId="8" xfId="0" applyFill="1" applyBorder="1"/>
    <xf numFmtId="0" fontId="3" fillId="3" borderId="9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2" fontId="2" fillId="0" borderId="0" xfId="0" applyNumberFormat="1" applyFont="1"/>
    <xf numFmtId="166" fontId="0" fillId="0" borderId="0" xfId="0" applyNumberFormat="1"/>
    <xf numFmtId="0" fontId="0" fillId="0" borderId="0" xfId="0" applyNumberFormat="1"/>
    <xf numFmtId="0" fontId="6" fillId="0" borderId="0" xfId="0" applyFont="1"/>
    <xf numFmtId="2" fontId="6" fillId="0" borderId="0" xfId="0" applyNumberFormat="1" applyFont="1"/>
    <xf numFmtId="166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7" fillId="4" borderId="12" xfId="0" applyNumberFormat="1" applyFont="1" applyFill="1" applyBorder="1"/>
    <xf numFmtId="166" fontId="7" fillId="4" borderId="13" xfId="0" applyNumberFormat="1" applyFont="1" applyFill="1" applyBorder="1"/>
    <xf numFmtId="0" fontId="5" fillId="0" borderId="14" xfId="0" applyFont="1" applyBorder="1" applyAlignment="1">
      <alignment horizontal="left"/>
    </xf>
    <xf numFmtId="166" fontId="0" fillId="0" borderId="15" xfId="0" applyNumberFormat="1" applyBorder="1"/>
    <xf numFmtId="0" fontId="0" fillId="0" borderId="14" xfId="0" applyBorder="1" applyAlignment="1">
      <alignment horizontal="left"/>
    </xf>
    <xf numFmtId="0" fontId="7" fillId="4" borderId="16" xfId="0" applyFont="1" applyFill="1" applyBorder="1" applyAlignment="1">
      <alignment horizontal="left"/>
    </xf>
    <xf numFmtId="166" fontId="7" fillId="4" borderId="17" xfId="0" applyNumberFormat="1" applyFont="1" applyFill="1" applyBorder="1"/>
    <xf numFmtId="0" fontId="5" fillId="3" borderId="18" xfId="0" applyFont="1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21" xfId="0" applyFill="1" applyBorder="1" applyAlignment="1">
      <alignment horizontal="center" wrapText="1"/>
    </xf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</cellXfs>
  <cellStyles count="1">
    <cellStyle name="Normale" xfId="0" builtinId="0"/>
  </cellStyles>
  <dxfs count="24"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66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64.787574074071" createdVersion="8" refreshedVersion="8" minRefreshableVersion="3" recordCount="46" xr:uid="{6B532D06-D136-4D78-8C81-3DE0369F3F24}">
  <cacheSource type="worksheet">
    <worksheetSource name="Tabella4"/>
  </cacheSource>
  <cacheFields count="3">
    <cacheField name="FRUTTA" numFmtId="0">
      <sharedItems count="5">
        <s v="Mela"/>
        <s v="Banana"/>
        <s v="Arancia"/>
        <s v="Pera"/>
        <s v="Uva"/>
      </sharedItems>
    </cacheField>
    <cacheField name="PESO" numFmtId="0">
      <sharedItems containsSemiMixedTypes="0" containsString="0" containsNumber="1" containsInteger="1" minValue="20" maxValue="90" count="12">
        <n v="55"/>
        <n v="70"/>
        <n v="40"/>
        <n v="20"/>
        <n v="90"/>
        <n v="50"/>
        <n v="60"/>
        <n v="45"/>
        <n v="25"/>
        <n v="35"/>
        <n v="80"/>
        <n v="65"/>
      </sharedItems>
    </cacheField>
    <cacheField name="COSTO" numFmtId="0">
      <sharedItems containsString="0" containsBlank="1" containsNumber="1" containsInteger="1" minValue="30" maxValue="100" count="14">
        <m/>
        <n v="80"/>
        <n v="60"/>
        <n v="100"/>
        <n v="30"/>
        <n v="40"/>
        <n v="55"/>
        <n v="85"/>
        <n v="50"/>
        <n v="95"/>
        <n v="45"/>
        <n v="65"/>
        <n v="70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</r>
  <r>
    <x v="1"/>
    <x v="1"/>
    <x v="1"/>
  </r>
  <r>
    <x v="2"/>
    <x v="2"/>
    <x v="2"/>
  </r>
  <r>
    <x v="0"/>
    <x v="3"/>
    <x v="3"/>
  </r>
  <r>
    <x v="3"/>
    <x v="4"/>
    <x v="4"/>
  </r>
  <r>
    <x v="1"/>
    <x v="5"/>
    <x v="5"/>
  </r>
  <r>
    <x v="2"/>
    <x v="6"/>
    <x v="6"/>
  </r>
  <r>
    <x v="0"/>
    <x v="7"/>
    <x v="0"/>
  </r>
  <r>
    <x v="1"/>
    <x v="8"/>
    <x v="7"/>
  </r>
  <r>
    <x v="3"/>
    <x v="9"/>
    <x v="8"/>
  </r>
  <r>
    <x v="4"/>
    <x v="6"/>
    <x v="9"/>
  </r>
  <r>
    <x v="2"/>
    <x v="10"/>
    <x v="0"/>
  </r>
  <r>
    <x v="1"/>
    <x v="2"/>
    <x v="10"/>
  </r>
  <r>
    <x v="0"/>
    <x v="11"/>
    <x v="11"/>
  </r>
  <r>
    <x v="2"/>
    <x v="0"/>
    <x v="4"/>
  </r>
  <r>
    <x v="3"/>
    <x v="1"/>
    <x v="0"/>
  </r>
  <r>
    <x v="1"/>
    <x v="7"/>
    <x v="1"/>
  </r>
  <r>
    <x v="0"/>
    <x v="8"/>
    <x v="2"/>
  </r>
  <r>
    <x v="1"/>
    <x v="9"/>
    <x v="0"/>
  </r>
  <r>
    <x v="2"/>
    <x v="6"/>
    <x v="4"/>
  </r>
  <r>
    <x v="0"/>
    <x v="1"/>
    <x v="5"/>
  </r>
  <r>
    <x v="1"/>
    <x v="7"/>
    <x v="6"/>
  </r>
  <r>
    <x v="3"/>
    <x v="8"/>
    <x v="12"/>
  </r>
  <r>
    <x v="4"/>
    <x v="9"/>
    <x v="0"/>
  </r>
  <r>
    <x v="2"/>
    <x v="6"/>
    <x v="8"/>
  </r>
  <r>
    <x v="1"/>
    <x v="10"/>
    <x v="9"/>
  </r>
  <r>
    <x v="0"/>
    <x v="2"/>
    <x v="13"/>
  </r>
  <r>
    <x v="2"/>
    <x v="11"/>
    <x v="10"/>
  </r>
  <r>
    <x v="1"/>
    <x v="0"/>
    <x v="11"/>
  </r>
  <r>
    <x v="3"/>
    <x v="1"/>
    <x v="4"/>
  </r>
  <r>
    <x v="0"/>
    <x v="7"/>
    <x v="0"/>
  </r>
  <r>
    <x v="1"/>
    <x v="8"/>
    <x v="1"/>
  </r>
  <r>
    <x v="2"/>
    <x v="9"/>
    <x v="2"/>
  </r>
  <r>
    <x v="0"/>
    <x v="6"/>
    <x v="3"/>
  </r>
  <r>
    <x v="1"/>
    <x v="10"/>
    <x v="4"/>
  </r>
  <r>
    <x v="3"/>
    <x v="2"/>
    <x v="0"/>
  </r>
  <r>
    <x v="4"/>
    <x v="11"/>
    <x v="6"/>
  </r>
  <r>
    <x v="2"/>
    <x v="0"/>
    <x v="12"/>
  </r>
  <r>
    <x v="1"/>
    <x v="1"/>
    <x v="7"/>
  </r>
  <r>
    <x v="0"/>
    <x v="2"/>
    <x v="8"/>
  </r>
  <r>
    <x v="2"/>
    <x v="3"/>
    <x v="9"/>
  </r>
  <r>
    <x v="1"/>
    <x v="4"/>
    <x v="13"/>
  </r>
  <r>
    <x v="3"/>
    <x v="5"/>
    <x v="10"/>
  </r>
  <r>
    <x v="0"/>
    <x v="6"/>
    <x v="11"/>
  </r>
  <r>
    <x v="1"/>
    <x v="7"/>
    <x v="0"/>
  </r>
  <r>
    <x v="2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948B1-DC4B-470F-A5B4-39AA4CE24598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C9" firstHeaderRow="0" firstDataRow="1" firstDataCol="1" rowPageCount="1" colPageCount="1"/>
  <pivotFields count="3">
    <pivotField axis="axisRow" dataField="1" showAll="0">
      <items count="6">
        <item x="2"/>
        <item x="1"/>
        <item x="0"/>
        <item x="3"/>
        <item x="4"/>
        <item t="default"/>
      </items>
    </pivotField>
    <pivotField axis="axisPage" multipleItemSelectionAllowed="1" showAll="0">
      <items count="13">
        <item x="3"/>
        <item x="8"/>
        <item x="9"/>
        <item x="2"/>
        <item x="7"/>
        <item x="5"/>
        <item x="0"/>
        <item x="6"/>
        <item x="11"/>
        <item x="1"/>
        <item x="10"/>
        <item x="4"/>
        <item t="default"/>
      </items>
    </pivotField>
    <pivotField dataField="1" showAll="0">
      <items count="15">
        <item x="4"/>
        <item x="5"/>
        <item x="10"/>
        <item x="8"/>
        <item x="6"/>
        <item x="2"/>
        <item x="11"/>
        <item x="12"/>
        <item x="13"/>
        <item x="1"/>
        <item x="7"/>
        <item x="9"/>
        <item x="3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nteggio di FRUTTA" fld="0" subtotal="count" baseField="0" baseItem="0"/>
    <dataField name="Somma di COSTO" fld="2" baseField="0" baseItem="0" numFmtId="166"/>
  </dataFields>
  <formats count="2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CE7988-E2FF-46C9-A7DE-37180F3873ED}" name="Tabella3" displayName="Tabella3" ref="A2:G103" totalsRowCount="1" headerRowDxfId="22">
  <autoFilter ref="A2:G102" xr:uid="{56CE7988-E2FF-46C9-A7DE-37180F3873ED}"/>
  <tableColumns count="7">
    <tableColumn id="1" xr3:uid="{9155E347-F3B1-4577-A319-F664B1EB085D}" name="TARGA" dataDxfId="20" totalsRowDxfId="17"/>
    <tableColumn id="2" xr3:uid="{61E38127-D3D0-4AAF-988E-50616DD5E102}" name="ORE PARCHEGGIATE" dataDxfId="19" totalsRowDxfId="16"/>
    <tableColumn id="3" xr3:uid="{8D3FD630-7FF2-4444-BA2F-18CEAFAE3F99}" name="TIPOLOGIA VEICOLO"/>
    <tableColumn id="4" xr3:uid="{3EF45614-F2AB-4753-9460-DE1E6CECC9B1}" name="Anzianità veicolo" dataDxfId="23" totalsRowDxfId="15">
      <calculatedColumnFormula>IF(AND(LEFT(A3,1)&gt;="A",LEFT(A3,1)&lt;="F"),"0",IF(AND(LEFT(A3,1)&gt;="G",LEFT(A3,1)&lt;="M"),"1","2"))</calculatedColumnFormula>
    </tableColumn>
    <tableColumn id="5" xr3:uid="{4C9E66C6-BF60-4782-851A-685E7B4D83BC}" name="Tariffa applicata formula">
      <calculatedColumnFormula>IF(D3="0",4,IF(D3="1",3,2))</calculatedColumnFormula>
    </tableColumn>
    <tableColumn id="7" xr3:uid="{897A5108-2FE4-4D59-81AD-95C34989D3D6}" name="Tariffa applicata €" totalsRowLabel="TOT" dataDxfId="21" totalsRowDxfId="14"/>
    <tableColumn id="6" xr3:uid="{92669A9F-1F45-47AD-A21A-F3B4F0D3A70A}" name="Tot Parziale" totalsRowFunction="custom" dataDxfId="18" totalsRowDxfId="13">
      <calculatedColumnFormula>Tabella3[[#This Row],[Tariffa applicata €]]*Tabella3[[#This Row],[ORE PARCHEGGIATE]]+PRODUCT(E3)</calculatedColumnFormula>
      <totalsRowFormula>SUM(Tabella3[Tot Parziale])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92AFE7-5161-4EFC-9B64-CAF05AB12284}" name="Tabella4" displayName="Tabella4" ref="A1:C47" totalsRowShown="0" headerRowDxfId="8" dataDxfId="9">
  <autoFilter ref="A1:C47" xr:uid="{2892AFE7-5161-4EFC-9B64-CAF05AB12284}"/>
  <tableColumns count="3">
    <tableColumn id="1" xr3:uid="{A8C46C01-B9E0-4406-AE83-8325ACDD4713}" name="FRUTTA" dataDxfId="12"/>
    <tableColumn id="2" xr3:uid="{28D0073C-8224-4176-8F9D-2E98F92EB92F}" name="PESO" dataDxfId="11"/>
    <tableColumn id="3" xr3:uid="{D781436F-178D-4894-81F4-2F69201ADDE6}" name="COSTO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ColWidth="12.6640625" defaultRowHeight="15.75" customHeight="1" x14ac:dyDescent="0.25"/>
  <cols>
    <col min="2" max="2" width="25.33203125" customWidth="1"/>
    <col min="3" max="3" width="23.5546875" customWidth="1"/>
    <col min="4" max="4" width="22.77734375" customWidth="1"/>
    <col min="5" max="6" width="18.21875" customWidth="1"/>
    <col min="7" max="7" width="14.21875" customWidth="1"/>
    <col min="8" max="8" width="47.33203125" customWidth="1"/>
    <col min="10" max="10" width="41" bestFit="1" customWidth="1"/>
    <col min="11" max="11" width="19.21875" bestFit="1" customWidth="1"/>
  </cols>
  <sheetData>
    <row r="1" spans="1:28" ht="34.200000000000003" customHeight="1" thickBot="1" x14ac:dyDescent="0.3">
      <c r="A1" s="48" t="s">
        <v>139</v>
      </c>
      <c r="B1" s="48"/>
      <c r="C1" s="48"/>
      <c r="D1" s="48"/>
      <c r="E1" s="48"/>
      <c r="F1" s="48"/>
      <c r="G1" s="48"/>
    </row>
    <row r="2" spans="1:28" ht="14.4" thickTop="1" x14ac:dyDescent="0.25">
      <c r="A2" s="1" t="s">
        <v>0</v>
      </c>
      <c r="B2" s="1" t="s">
        <v>1</v>
      </c>
      <c r="C2" s="1" t="s">
        <v>2</v>
      </c>
      <c r="D2" s="1" t="s">
        <v>110</v>
      </c>
      <c r="E2" s="4" t="s">
        <v>122</v>
      </c>
      <c r="F2" s="4" t="s">
        <v>121</v>
      </c>
      <c r="G2" s="4" t="s">
        <v>120</v>
      </c>
      <c r="H2" s="18" t="s">
        <v>116</v>
      </c>
      <c r="I2" s="6" t="s">
        <v>115</v>
      </c>
      <c r="J2" s="7" t="s">
        <v>111</v>
      </c>
      <c r="K2" s="8" t="s">
        <v>112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3.2" x14ac:dyDescent="0.25">
      <c r="A3" s="2" t="s">
        <v>4</v>
      </c>
      <c r="B3" s="21">
        <v>1.5</v>
      </c>
      <c r="C3" s="3"/>
      <c r="D3" s="5" t="str">
        <f t="shared" ref="D3" si="0">IF(AND(LEFT(A3,1)&gt;="A",LEFT(A3,1)&lt;="F"),"0",IF(AND(LEFT(A3,1)&gt;="G",LEFT(A3,1)&lt;="M"),"1","2"))</f>
        <v>0</v>
      </c>
      <c r="E3">
        <f>IF(D3="0",4,IF(D3="1",3,2))</f>
        <v>4</v>
      </c>
      <c r="F3" s="22">
        <v>4</v>
      </c>
      <c r="G3" s="22">
        <f>Tabella3[[#This Row],[Tariffa applicata €]]*Tabella3[[#This Row],[ORE PARCHEGGIATE]]+PRODUCT(E3)</f>
        <v>10</v>
      </c>
      <c r="H3" s="19" t="s">
        <v>117</v>
      </c>
      <c r="I3" s="9"/>
      <c r="J3" s="10" t="b">
        <f>LEFT(A3,1)&gt;="A"</f>
        <v>1</v>
      </c>
      <c r="K3" s="11" t="b">
        <f>LEFT(A3,1)&lt;="F"</f>
        <v>1</v>
      </c>
    </row>
    <row r="4" spans="1:28" ht="13.2" x14ac:dyDescent="0.25">
      <c r="A4" s="2" t="s">
        <v>5</v>
      </c>
      <c r="B4" s="21">
        <v>2.5</v>
      </c>
      <c r="D4" s="5" t="str">
        <f>IF(AND(LEFT(A4,1)&gt;="A",LEFT(A4,1)&lt;="F"),"0",IF(AND(LEFT(A4,1)&gt;="G",LEFT(A4,1)&lt;="M"),"1","2"))</f>
        <v>1</v>
      </c>
      <c r="E4">
        <f t="shared" ref="E4:E67" si="1">IF(D4="0",4,IF(D4="1",3,2))</f>
        <v>3</v>
      </c>
      <c r="F4" s="22">
        <v>3</v>
      </c>
      <c r="G4" s="22">
        <f>Tabella3[[#This Row],[Tariffa applicata €]]*Tabella3[[#This Row],[ORE PARCHEGGIATE]]+PRODUCT(E4)</f>
        <v>10.5</v>
      </c>
      <c r="H4" s="19" t="s">
        <v>118</v>
      </c>
      <c r="I4" s="9"/>
      <c r="J4" s="12" t="b">
        <f>LEFT(A3,1)&gt;="G"</f>
        <v>0</v>
      </c>
      <c r="K4" s="13" t="b">
        <f>LEFT(A3,1)&lt;="M"</f>
        <v>1</v>
      </c>
    </row>
    <row r="5" spans="1:28" ht="13.8" thickBot="1" x14ac:dyDescent="0.3">
      <c r="A5" s="2" t="s">
        <v>6</v>
      </c>
      <c r="B5" s="21">
        <v>3.5</v>
      </c>
      <c r="D5" s="5" t="str">
        <f>IF(AND(LEFT(A5,1)&gt;="A",LEFT(A5,1)&lt;="F"),"0",IF(AND(LEFT(A5,1)&gt;="G",LEFT(A5,1)&lt;="M"),"1","2"))</f>
        <v>2</v>
      </c>
      <c r="E5">
        <f t="shared" si="1"/>
        <v>2</v>
      </c>
      <c r="F5" s="22">
        <v>2</v>
      </c>
      <c r="G5" s="22">
        <f>Tabella3[[#This Row],[Tariffa applicata €]]*Tabella3[[#This Row],[ORE PARCHEGGIATE]]+PRODUCT(E5)</f>
        <v>9</v>
      </c>
      <c r="H5" s="20" t="s">
        <v>119</v>
      </c>
      <c r="I5" s="9"/>
      <c r="J5" s="12" t="b">
        <f>LEFT(A3,1)&gt;="N"</f>
        <v>0</v>
      </c>
      <c r="K5" s="13" t="b">
        <f>LEFT(A3,1)&lt;="Z"</f>
        <v>1</v>
      </c>
    </row>
    <row r="6" spans="1:28" ht="13.8" thickTop="1" x14ac:dyDescent="0.25">
      <c r="A6" s="2" t="s">
        <v>7</v>
      </c>
      <c r="B6" s="21">
        <v>4.5</v>
      </c>
      <c r="D6" s="5" t="str">
        <f>IF(AND(LEFT(A6,1)&gt;="A",LEFT(A6,1)&lt;="F"),"0",IF(AND(LEFT(A6,1)&gt;="G",LEFT(A6,1)&lt;="M"),"1","2"))</f>
        <v>2</v>
      </c>
      <c r="E6">
        <f t="shared" si="1"/>
        <v>2</v>
      </c>
      <c r="F6" s="22">
        <v>2</v>
      </c>
      <c r="G6" s="22">
        <f>Tabella3[[#This Row],[Tariffa applicata €]]*Tabella3[[#This Row],[ORE PARCHEGGIATE]]+PRODUCT(E6)</f>
        <v>11</v>
      </c>
      <c r="I6" s="9"/>
      <c r="J6" s="12"/>
      <c r="K6" s="11"/>
    </row>
    <row r="7" spans="1:28" ht="13.2" x14ac:dyDescent="0.25">
      <c r="A7" s="2" t="s">
        <v>8</v>
      </c>
      <c r="B7" s="21">
        <v>5.5</v>
      </c>
      <c r="D7" s="5" t="str">
        <f>IF(AND(LEFT(A7,1)&gt;="A",LEFT(A7,1)&lt;="F"),"0",IF(AND(LEFT(A7,1)&gt;="G",LEFT(A7,1)&lt;="M"),"1","2"))</f>
        <v>2</v>
      </c>
      <c r="E7">
        <f t="shared" si="1"/>
        <v>2</v>
      </c>
      <c r="F7" s="22">
        <v>2</v>
      </c>
      <c r="G7" s="22">
        <f>Tabella3[[#This Row],[Tariffa applicata €]]*Tabella3[[#This Row],[ORE PARCHEGGIATE]]+PRODUCT(E7)</f>
        <v>13</v>
      </c>
      <c r="I7" s="9"/>
      <c r="J7" s="10"/>
      <c r="K7" s="11"/>
    </row>
    <row r="8" spans="1:28" ht="13.2" x14ac:dyDescent="0.25">
      <c r="A8" s="2" t="s">
        <v>9</v>
      </c>
      <c r="B8" s="21">
        <v>6.5</v>
      </c>
      <c r="D8" s="5" t="str">
        <f>IF(AND(LEFT(A8,1)&gt;="A",LEFT(A8,1)&lt;="F"),"0",IF(AND(LEFT(A8,1)&gt;="G",LEFT(A8,1)&lt;="M"),"1","2"))</f>
        <v>2</v>
      </c>
      <c r="E8">
        <f t="shared" si="1"/>
        <v>2</v>
      </c>
      <c r="F8" s="22">
        <v>2</v>
      </c>
      <c r="G8" s="22">
        <f>Tabella3[[#This Row],[Tariffa applicata €]]*Tabella3[[#This Row],[ORE PARCHEGGIATE]]+PRODUCT(E8)</f>
        <v>15</v>
      </c>
      <c r="I8" s="9"/>
      <c r="J8" s="10"/>
      <c r="K8" s="11"/>
    </row>
    <row r="9" spans="1:28" ht="13.2" x14ac:dyDescent="0.25">
      <c r="A9" s="2" t="s">
        <v>10</v>
      </c>
      <c r="B9" s="21">
        <v>7.5</v>
      </c>
      <c r="D9" s="5" t="str">
        <f>IF(AND(LEFT(A9,1)&gt;="A",LEFT(A9,1)&lt;="F"),"0",IF(AND(LEFT(A9,1)&gt;="G",LEFT(A9,1)&lt;="M"),"1","2"))</f>
        <v>0</v>
      </c>
      <c r="E9">
        <f t="shared" si="1"/>
        <v>4</v>
      </c>
      <c r="F9" s="22">
        <v>4</v>
      </c>
      <c r="G9" s="22">
        <f>Tabella3[[#This Row],[Tariffa applicata €]]*Tabella3[[#This Row],[ORE PARCHEGGIATE]]+PRODUCT(E9)</f>
        <v>34</v>
      </c>
      <c r="I9" s="9"/>
      <c r="J9" s="10"/>
      <c r="K9" s="11"/>
    </row>
    <row r="10" spans="1:28" ht="13.2" x14ac:dyDescent="0.25">
      <c r="A10" s="2" t="s">
        <v>11</v>
      </c>
      <c r="B10" s="21">
        <v>8.5</v>
      </c>
      <c r="D10" s="5" t="str">
        <f>IF(AND(LEFT(A10,1)&gt;="A",LEFT(A10,1)&lt;="F"),"0",IF(AND(LEFT(A10,1)&gt;="G",LEFT(A10,1)&lt;="M"),"1","2"))</f>
        <v>0</v>
      </c>
      <c r="E10">
        <f t="shared" si="1"/>
        <v>4</v>
      </c>
      <c r="F10" s="22">
        <v>4</v>
      </c>
      <c r="G10" s="22">
        <f>Tabella3[[#This Row],[Tariffa applicata €]]*Tabella3[[#This Row],[ORE PARCHEGGIATE]]+PRODUCT(E10)</f>
        <v>38</v>
      </c>
      <c r="I10" s="9"/>
      <c r="J10" s="10"/>
      <c r="K10" s="11"/>
    </row>
    <row r="11" spans="1:28" ht="13.2" x14ac:dyDescent="0.25">
      <c r="A11" s="2" t="s">
        <v>12</v>
      </c>
      <c r="B11" s="21">
        <v>9.5</v>
      </c>
      <c r="D11" s="5" t="str">
        <f>IF(AND(LEFT(A11,1)&gt;="A",LEFT(A11,1)&lt;="F"),"0",IF(AND(LEFT(A11,1)&gt;="G",LEFT(A11,1)&lt;="M"),"1","2"))</f>
        <v>0</v>
      </c>
      <c r="E11">
        <f t="shared" si="1"/>
        <v>4</v>
      </c>
      <c r="F11" s="22">
        <v>4</v>
      </c>
      <c r="G11" s="22">
        <f>Tabella3[[#This Row],[Tariffa applicata €]]*Tabella3[[#This Row],[ORE PARCHEGGIATE]]+PRODUCT(E11)</f>
        <v>42</v>
      </c>
      <c r="I11" s="9"/>
      <c r="J11" s="10"/>
      <c r="K11" s="11"/>
    </row>
    <row r="12" spans="1:28" ht="13.2" x14ac:dyDescent="0.25">
      <c r="A12" s="2" t="s">
        <v>13</v>
      </c>
      <c r="B12" s="21">
        <v>10</v>
      </c>
      <c r="D12" s="5" t="str">
        <f>IF(AND(LEFT(A12,1)&gt;="A",LEFT(A12,1)&lt;="F"),"0",IF(AND(LEFT(A12,1)&gt;="G",LEFT(A12,1)&lt;="M"),"1","2"))</f>
        <v>1</v>
      </c>
      <c r="E12">
        <f t="shared" si="1"/>
        <v>3</v>
      </c>
      <c r="F12" s="22">
        <v>3</v>
      </c>
      <c r="G12" s="22">
        <f>Tabella3[[#This Row],[Tariffa applicata €]]*Tabella3[[#This Row],[ORE PARCHEGGIATE]]+PRODUCT(E12)</f>
        <v>33</v>
      </c>
      <c r="I12" s="9"/>
      <c r="J12" s="10"/>
      <c r="K12" s="11"/>
    </row>
    <row r="13" spans="1:28" ht="13.2" x14ac:dyDescent="0.25">
      <c r="A13" s="2" t="s">
        <v>14</v>
      </c>
      <c r="B13" s="21">
        <v>0.5</v>
      </c>
      <c r="D13" s="5" t="str">
        <f>IF(AND(LEFT(A13,1)&gt;="A",LEFT(A13,1)&lt;="F"),"0",IF(AND(LEFT(A13,1)&gt;="G",LEFT(A13,1)&lt;="M"),"1","2"))</f>
        <v>1</v>
      </c>
      <c r="E13">
        <f t="shared" si="1"/>
        <v>3</v>
      </c>
      <c r="F13" s="22">
        <v>3</v>
      </c>
      <c r="G13" s="22">
        <f>Tabella3[[#This Row],[Tariffa applicata €]]*Tabella3[[#This Row],[ORE PARCHEGGIATE]]+PRODUCT(E13)</f>
        <v>4.5</v>
      </c>
      <c r="I13" s="9"/>
      <c r="J13" s="10"/>
      <c r="K13" s="11"/>
    </row>
    <row r="14" spans="1:28" ht="13.2" x14ac:dyDescent="0.25">
      <c r="A14" s="2" t="s">
        <v>15</v>
      </c>
      <c r="B14" s="21">
        <v>1</v>
      </c>
      <c r="D14" s="5" t="str">
        <f>IF(AND(LEFT(A14,1)&gt;="A",LEFT(A14,1)&lt;="F"),"0",IF(AND(LEFT(A14,1)&gt;="G",LEFT(A14,1)&lt;="M"),"1","2"))</f>
        <v>1</v>
      </c>
      <c r="E14">
        <f t="shared" si="1"/>
        <v>3</v>
      </c>
      <c r="F14" s="22">
        <v>3</v>
      </c>
      <c r="G14" s="22">
        <f>Tabella3[[#This Row],[Tariffa applicata €]]*Tabella3[[#This Row],[ORE PARCHEGGIATE]]+PRODUCT(E14)</f>
        <v>6</v>
      </c>
      <c r="I14" s="9"/>
      <c r="J14" s="10"/>
      <c r="K14" s="11"/>
    </row>
    <row r="15" spans="1:28" ht="13.2" x14ac:dyDescent="0.25">
      <c r="A15" s="2" t="s">
        <v>16</v>
      </c>
      <c r="B15" s="21">
        <v>2</v>
      </c>
      <c r="D15" s="5" t="str">
        <f>IF(AND(LEFT(A15,1)&gt;="A",LEFT(A15,1)&lt;="F"),"0",IF(AND(LEFT(A15,1)&gt;="G",LEFT(A15,1)&lt;="M"),"1","2"))</f>
        <v>1</v>
      </c>
      <c r="E15">
        <f t="shared" si="1"/>
        <v>3</v>
      </c>
      <c r="F15" s="22">
        <v>3</v>
      </c>
      <c r="G15" s="22">
        <f>Tabella3[[#This Row],[Tariffa applicata €]]*Tabella3[[#This Row],[ORE PARCHEGGIATE]]+PRODUCT(E15)</f>
        <v>9</v>
      </c>
      <c r="I15" s="9"/>
      <c r="J15" s="14" t="s">
        <v>114</v>
      </c>
      <c r="K15" s="11"/>
    </row>
    <row r="16" spans="1:28" ht="13.2" x14ac:dyDescent="0.25">
      <c r="A16" s="2" t="s">
        <v>17</v>
      </c>
      <c r="B16" s="21">
        <v>3</v>
      </c>
      <c r="D16" s="5" t="str">
        <f>IF(AND(LEFT(A16,1)&gt;="A",LEFT(A16,1)&lt;="F"),"0",IF(AND(LEFT(A16,1)&gt;="G",LEFT(A16,1)&lt;="M"),"1","2"))</f>
        <v>2</v>
      </c>
      <c r="E16">
        <f t="shared" si="1"/>
        <v>2</v>
      </c>
      <c r="F16" s="22">
        <v>2</v>
      </c>
      <c r="G16" s="22">
        <f>Tabella3[[#This Row],[Tariffa applicata €]]*Tabella3[[#This Row],[ORE PARCHEGGIATE]]+PRODUCT(E16)</f>
        <v>8</v>
      </c>
      <c r="I16" s="9"/>
      <c r="J16" s="12" t="str">
        <f>IF(AND($J$3,$K$3),"0")</f>
        <v>0</v>
      </c>
      <c r="K16" s="11"/>
    </row>
    <row r="17" spans="1:11" ht="13.2" x14ac:dyDescent="0.25">
      <c r="A17" s="2" t="s">
        <v>18</v>
      </c>
      <c r="B17" s="21">
        <v>4</v>
      </c>
      <c r="D17" s="5" t="str">
        <f>IF(AND(LEFT(A17,1)&gt;="A",LEFT(A17,1)&lt;="F"),"0",IF(AND(LEFT(A17,1)&gt;="G",LEFT(A17,1)&lt;="M"),"1","2"))</f>
        <v>2</v>
      </c>
      <c r="E17">
        <f t="shared" si="1"/>
        <v>2</v>
      </c>
      <c r="F17" s="22">
        <v>2</v>
      </c>
      <c r="G17" s="22">
        <f>Tabella3[[#This Row],[Tariffa applicata €]]*Tabella3[[#This Row],[ORE PARCHEGGIATE]]+PRODUCT(E17)</f>
        <v>10</v>
      </c>
      <c r="I17" s="9"/>
      <c r="J17" s="12" t="b">
        <f>IF(AND($J$4,$K$4),"1")</f>
        <v>0</v>
      </c>
      <c r="K17" s="11"/>
    </row>
    <row r="18" spans="1:11" ht="13.2" x14ac:dyDescent="0.25">
      <c r="A18" s="2" t="s">
        <v>19</v>
      </c>
      <c r="B18" s="21">
        <v>5</v>
      </c>
      <c r="D18" s="5" t="str">
        <f>IF(AND(LEFT(A18,1)&gt;="A",LEFT(A18,1)&lt;="F"),"0",IF(AND(LEFT(A18,1)&gt;="G",LEFT(A18,1)&lt;="M"),"1","2"))</f>
        <v>2</v>
      </c>
      <c r="E18">
        <f t="shared" si="1"/>
        <v>2</v>
      </c>
      <c r="F18" s="22">
        <v>2</v>
      </c>
      <c r="G18" s="22">
        <f>Tabella3[[#This Row],[Tariffa applicata €]]*Tabella3[[#This Row],[ORE PARCHEGGIATE]]+PRODUCT(E18)</f>
        <v>12</v>
      </c>
      <c r="I18" s="9"/>
      <c r="J18" s="12" t="b">
        <f>IF(AND($J$5,$K$5),"2")</f>
        <v>0</v>
      </c>
      <c r="K18" s="11"/>
    </row>
    <row r="19" spans="1:11" ht="13.2" x14ac:dyDescent="0.25">
      <c r="A19" s="2" t="s">
        <v>20</v>
      </c>
      <c r="B19" s="21">
        <v>6</v>
      </c>
      <c r="D19" s="5" t="str">
        <f>IF(AND(LEFT(A19,1)&gt;="A",LEFT(A19,1)&lt;="F"),"0",IF(AND(LEFT(A19,1)&gt;="G",LEFT(A19,1)&lt;="M"),"1","2"))</f>
        <v>2</v>
      </c>
      <c r="E19">
        <f t="shared" si="1"/>
        <v>2</v>
      </c>
      <c r="F19" s="22">
        <v>2</v>
      </c>
      <c r="G19" s="22">
        <f>Tabella3[[#This Row],[Tariffa applicata €]]*Tabella3[[#This Row],[ORE PARCHEGGIATE]]+PRODUCT(E19)</f>
        <v>14</v>
      </c>
      <c r="I19" s="9"/>
      <c r="J19" s="10"/>
      <c r="K19" s="11"/>
    </row>
    <row r="20" spans="1:11" ht="13.2" x14ac:dyDescent="0.25">
      <c r="A20" s="2" t="s">
        <v>21</v>
      </c>
      <c r="B20" s="21">
        <v>7</v>
      </c>
      <c r="D20" s="5" t="str">
        <f>IF(AND(LEFT(A20,1)&gt;="A",LEFT(A20,1)&lt;="F"),"0",IF(AND(LEFT(A20,1)&gt;="G",LEFT(A20,1)&lt;="M"),"1","2"))</f>
        <v>2</v>
      </c>
      <c r="E20">
        <f t="shared" si="1"/>
        <v>2</v>
      </c>
      <c r="F20" s="22">
        <v>2</v>
      </c>
      <c r="G20" s="22">
        <f>Tabella3[[#This Row],[Tariffa applicata €]]*Tabella3[[#This Row],[ORE PARCHEGGIATE]]+PRODUCT(E20)</f>
        <v>16</v>
      </c>
      <c r="I20" s="9"/>
      <c r="J20" s="10"/>
      <c r="K20" s="11"/>
    </row>
    <row r="21" spans="1:11" ht="13.2" x14ac:dyDescent="0.25">
      <c r="A21" s="2" t="s">
        <v>22</v>
      </c>
      <c r="B21" s="21">
        <v>8</v>
      </c>
      <c r="D21" s="5" t="str">
        <f>IF(AND(LEFT(A21,1)&gt;="A",LEFT(A21,1)&lt;="F"),"0",IF(AND(LEFT(A21,1)&gt;="G",LEFT(A21,1)&lt;="M"),"1","2"))</f>
        <v>2</v>
      </c>
      <c r="E21">
        <f t="shared" si="1"/>
        <v>2</v>
      </c>
      <c r="F21" s="22">
        <v>2</v>
      </c>
      <c r="G21" s="22">
        <f>Tabella3[[#This Row],[Tariffa applicata €]]*Tabella3[[#This Row],[ORE PARCHEGGIATE]]+PRODUCT(E21)</f>
        <v>18</v>
      </c>
      <c r="I21" s="9"/>
      <c r="J21" s="14" t="s">
        <v>113</v>
      </c>
      <c r="K21" s="11"/>
    </row>
    <row r="22" spans="1:11" ht="13.8" thickBot="1" x14ac:dyDescent="0.3">
      <c r="A22" s="2" t="s">
        <v>23</v>
      </c>
      <c r="B22" s="21">
        <v>9</v>
      </c>
      <c r="D22" s="5" t="str">
        <f>IF(AND(LEFT(A22,1)&gt;="A",LEFT(A22,1)&lt;="F"),"0",IF(AND(LEFT(A22,1)&gt;="G",LEFT(A22,1)&lt;="M"),"1","2"))</f>
        <v>0</v>
      </c>
      <c r="E22">
        <f t="shared" si="1"/>
        <v>4</v>
      </c>
      <c r="F22" s="22">
        <v>4</v>
      </c>
      <c r="G22" s="22">
        <f>Tabella3[[#This Row],[Tariffa applicata €]]*Tabella3[[#This Row],[ORE PARCHEGGIATE]]+PRODUCT(E22)</f>
        <v>40</v>
      </c>
      <c r="I22" s="15"/>
      <c r="J22" s="16" t="b">
        <f>OR($J$16,$J$17,$J$18)</f>
        <v>0</v>
      </c>
      <c r="K22" s="17"/>
    </row>
    <row r="23" spans="1:11" ht="13.8" thickTop="1" x14ac:dyDescent="0.25">
      <c r="A23" s="2" t="s">
        <v>24</v>
      </c>
      <c r="B23" s="21">
        <v>10</v>
      </c>
      <c r="D23" s="5" t="str">
        <f>IF(AND(LEFT(A23,1)&gt;="A",LEFT(A23,1)&lt;="F"),"0",IF(AND(LEFT(A23,1)&gt;="G",LEFT(A23,1)&lt;="M"),"1","2"))</f>
        <v>0</v>
      </c>
      <c r="E23">
        <f t="shared" si="1"/>
        <v>4</v>
      </c>
      <c r="F23" s="22">
        <v>4</v>
      </c>
      <c r="G23" s="22">
        <f>Tabella3[[#This Row],[Tariffa applicata €]]*Tabella3[[#This Row],[ORE PARCHEGGIATE]]+PRODUCT(E23)</f>
        <v>44</v>
      </c>
    </row>
    <row r="24" spans="1:11" ht="13.2" x14ac:dyDescent="0.25">
      <c r="A24" s="2" t="s">
        <v>25</v>
      </c>
      <c r="B24" s="21">
        <v>0.5</v>
      </c>
      <c r="D24" s="5" t="str">
        <f>IF(AND(LEFT(A24,1)&gt;="A",LEFT(A24,1)&lt;="F"),"0",IF(AND(LEFT(A24,1)&gt;="G",LEFT(A24,1)&lt;="M"),"1","2"))</f>
        <v>0</v>
      </c>
      <c r="E24">
        <f t="shared" si="1"/>
        <v>4</v>
      </c>
      <c r="F24" s="22">
        <v>4</v>
      </c>
      <c r="G24" s="22">
        <f>Tabella3[[#This Row],[Tariffa applicata €]]*Tabella3[[#This Row],[ORE PARCHEGGIATE]]+PRODUCT(E24)</f>
        <v>6</v>
      </c>
    </row>
    <row r="25" spans="1:11" ht="13.2" x14ac:dyDescent="0.25">
      <c r="A25" s="2" t="s">
        <v>26</v>
      </c>
      <c r="B25" s="21">
        <v>1</v>
      </c>
      <c r="D25" s="5" t="str">
        <f>IF(AND(LEFT(A25,1)&gt;="A",LEFT(A25,1)&lt;="F"),"0",IF(AND(LEFT(A25,1)&gt;="G",LEFT(A25,1)&lt;="M"),"1","2"))</f>
        <v>1</v>
      </c>
      <c r="E25">
        <f t="shared" si="1"/>
        <v>3</v>
      </c>
      <c r="F25" s="22">
        <v>3</v>
      </c>
      <c r="G25" s="22">
        <f>Tabella3[[#This Row],[Tariffa applicata €]]*Tabella3[[#This Row],[ORE PARCHEGGIATE]]+PRODUCT(E25)</f>
        <v>6</v>
      </c>
    </row>
    <row r="26" spans="1:11" ht="13.2" x14ac:dyDescent="0.25">
      <c r="A26" s="2" t="s">
        <v>27</v>
      </c>
      <c r="B26" s="21">
        <v>2</v>
      </c>
      <c r="D26" s="5" t="str">
        <f>IF(AND(LEFT(A26,1)&gt;="A",LEFT(A26,1)&lt;="F"),"0",IF(AND(LEFT(A26,1)&gt;="G",LEFT(A26,1)&lt;="M"),"1","2"))</f>
        <v>1</v>
      </c>
      <c r="E26">
        <f t="shared" si="1"/>
        <v>3</v>
      </c>
      <c r="F26" s="22">
        <v>3</v>
      </c>
      <c r="G26" s="22">
        <f>Tabella3[[#This Row],[Tariffa applicata €]]*Tabella3[[#This Row],[ORE PARCHEGGIATE]]+PRODUCT(E26)</f>
        <v>9</v>
      </c>
    </row>
    <row r="27" spans="1:11" ht="13.2" x14ac:dyDescent="0.25">
      <c r="A27" s="2" t="s">
        <v>28</v>
      </c>
      <c r="B27" s="21">
        <v>3</v>
      </c>
      <c r="D27" s="5" t="str">
        <f>IF(AND(LEFT(A27,1)&gt;="A",LEFT(A27,1)&lt;="F"),"0",IF(AND(LEFT(A27,1)&gt;="G",LEFT(A27,1)&lt;="M"),"1","2"))</f>
        <v>1</v>
      </c>
      <c r="E27">
        <f t="shared" si="1"/>
        <v>3</v>
      </c>
      <c r="F27" s="22">
        <v>3</v>
      </c>
      <c r="G27" s="22">
        <f>Tabella3[[#This Row],[Tariffa applicata €]]*Tabella3[[#This Row],[ORE PARCHEGGIATE]]+PRODUCT(E27)</f>
        <v>12</v>
      </c>
    </row>
    <row r="28" spans="1:11" ht="13.2" x14ac:dyDescent="0.25">
      <c r="A28" s="2" t="s">
        <v>29</v>
      </c>
      <c r="B28" s="21">
        <v>4</v>
      </c>
      <c r="D28" s="5" t="str">
        <f>IF(AND(LEFT(A28,1)&gt;="A",LEFT(A28,1)&lt;="F"),"0",IF(AND(LEFT(A28,1)&gt;="G",LEFT(A28,1)&lt;="M"),"1","2"))</f>
        <v>1</v>
      </c>
      <c r="E28">
        <f t="shared" si="1"/>
        <v>3</v>
      </c>
      <c r="F28" s="22">
        <v>3</v>
      </c>
      <c r="G28" s="22">
        <f>Tabella3[[#This Row],[Tariffa applicata €]]*Tabella3[[#This Row],[ORE PARCHEGGIATE]]+PRODUCT(E28)</f>
        <v>15</v>
      </c>
    </row>
    <row r="29" spans="1:11" ht="13.2" x14ac:dyDescent="0.25">
      <c r="A29" s="2" t="s">
        <v>30</v>
      </c>
      <c r="B29" s="21">
        <v>5</v>
      </c>
      <c r="D29" s="5" t="str">
        <f>IF(AND(LEFT(A29,1)&gt;="A",LEFT(A29,1)&lt;="F"),"0",IF(AND(LEFT(A29,1)&gt;="G",LEFT(A29,1)&lt;="M"),"1","2"))</f>
        <v>2</v>
      </c>
      <c r="E29">
        <f t="shared" si="1"/>
        <v>2</v>
      </c>
      <c r="F29" s="22">
        <v>2</v>
      </c>
      <c r="G29" s="22">
        <f>Tabella3[[#This Row],[Tariffa applicata €]]*Tabella3[[#This Row],[ORE PARCHEGGIATE]]+PRODUCT(E29)</f>
        <v>12</v>
      </c>
    </row>
    <row r="30" spans="1:11" ht="13.2" x14ac:dyDescent="0.25">
      <c r="A30" s="2" t="s">
        <v>31</v>
      </c>
      <c r="B30" s="21">
        <v>6</v>
      </c>
      <c r="D30" s="5" t="str">
        <f>IF(AND(LEFT(A30,1)&gt;="A",LEFT(A30,1)&lt;="F"),"0",IF(AND(LEFT(A30,1)&gt;="G",LEFT(A30,1)&lt;="M"),"1","2"))</f>
        <v>2</v>
      </c>
      <c r="E30">
        <f t="shared" si="1"/>
        <v>2</v>
      </c>
      <c r="F30" s="22">
        <v>2</v>
      </c>
      <c r="G30" s="22">
        <f>Tabella3[[#This Row],[Tariffa applicata €]]*Tabella3[[#This Row],[ORE PARCHEGGIATE]]+PRODUCT(E30)</f>
        <v>14</v>
      </c>
    </row>
    <row r="31" spans="1:11" ht="13.2" x14ac:dyDescent="0.25">
      <c r="A31" s="2" t="s">
        <v>32</v>
      </c>
      <c r="B31" s="21">
        <v>7</v>
      </c>
      <c r="D31" s="5" t="str">
        <f>IF(AND(LEFT(A31,1)&gt;="A",LEFT(A31,1)&lt;="F"),"0",IF(AND(LEFT(A31,1)&gt;="G",LEFT(A31,1)&lt;="M"),"1","2"))</f>
        <v>2</v>
      </c>
      <c r="E31">
        <f t="shared" si="1"/>
        <v>2</v>
      </c>
      <c r="F31" s="22">
        <v>2</v>
      </c>
      <c r="G31" s="22">
        <f>Tabella3[[#This Row],[Tariffa applicata €]]*Tabella3[[#This Row],[ORE PARCHEGGIATE]]+PRODUCT(E31)</f>
        <v>16</v>
      </c>
    </row>
    <row r="32" spans="1:11" ht="13.2" x14ac:dyDescent="0.25">
      <c r="A32" s="2" t="s">
        <v>33</v>
      </c>
      <c r="B32" s="21">
        <v>8</v>
      </c>
      <c r="D32" s="5" t="str">
        <f>IF(AND(LEFT(A32,1)&gt;="A",LEFT(A32,1)&lt;="F"),"0",IF(AND(LEFT(A32,1)&gt;="G",LEFT(A32,1)&lt;="M"),"1","2"))</f>
        <v>2</v>
      </c>
      <c r="E32">
        <f t="shared" si="1"/>
        <v>2</v>
      </c>
      <c r="F32" s="22">
        <v>2</v>
      </c>
      <c r="G32" s="22">
        <f>Tabella3[[#This Row],[Tariffa applicata €]]*Tabella3[[#This Row],[ORE PARCHEGGIATE]]+PRODUCT(E32)</f>
        <v>18</v>
      </c>
    </row>
    <row r="33" spans="1:7" ht="13.2" x14ac:dyDescent="0.25">
      <c r="A33" s="2" t="s">
        <v>34</v>
      </c>
      <c r="B33" s="21">
        <v>9</v>
      </c>
      <c r="D33" s="5" t="str">
        <f>IF(AND(LEFT(A33,1)&gt;="A",LEFT(A33,1)&lt;="F"),"0",IF(AND(LEFT(A33,1)&gt;="G",LEFT(A33,1)&lt;="M"),"1","2"))</f>
        <v>2</v>
      </c>
      <c r="E33">
        <f t="shared" si="1"/>
        <v>2</v>
      </c>
      <c r="F33" s="22">
        <v>2</v>
      </c>
      <c r="G33" s="22">
        <f>Tabella3[[#This Row],[Tariffa applicata €]]*Tabella3[[#This Row],[ORE PARCHEGGIATE]]+PRODUCT(E33)</f>
        <v>20</v>
      </c>
    </row>
    <row r="34" spans="1:7" ht="13.2" x14ac:dyDescent="0.25">
      <c r="A34" s="2" t="s">
        <v>35</v>
      </c>
      <c r="B34" s="21">
        <v>10</v>
      </c>
      <c r="D34" s="5" t="str">
        <f>IF(AND(LEFT(A34,1)&gt;="A",LEFT(A34,1)&lt;="F"),"0",IF(AND(LEFT(A34,1)&gt;="G",LEFT(A34,1)&lt;="M"),"1","2"))</f>
        <v>2</v>
      </c>
      <c r="E34">
        <f t="shared" si="1"/>
        <v>2</v>
      </c>
      <c r="F34" s="22">
        <v>2</v>
      </c>
      <c r="G34" s="22">
        <f>Tabella3[[#This Row],[Tariffa applicata €]]*Tabella3[[#This Row],[ORE PARCHEGGIATE]]+PRODUCT(E34)</f>
        <v>22</v>
      </c>
    </row>
    <row r="35" spans="1:7" ht="13.2" x14ac:dyDescent="0.25">
      <c r="A35" s="2" t="s">
        <v>36</v>
      </c>
      <c r="B35" s="21">
        <v>0.5</v>
      </c>
      <c r="D35" s="5" t="str">
        <f>IF(AND(LEFT(A35,1)&gt;="A",LEFT(A35,1)&lt;="F"),"0",IF(AND(LEFT(A35,1)&gt;="G",LEFT(A35,1)&lt;="M"),"1","2"))</f>
        <v>0</v>
      </c>
      <c r="E35">
        <f t="shared" si="1"/>
        <v>4</v>
      </c>
      <c r="F35" s="22">
        <v>4</v>
      </c>
      <c r="G35" s="22">
        <f>Tabella3[[#This Row],[Tariffa applicata €]]*Tabella3[[#This Row],[ORE PARCHEGGIATE]]+PRODUCT(E35)</f>
        <v>6</v>
      </c>
    </row>
    <row r="36" spans="1:7" ht="13.2" x14ac:dyDescent="0.25">
      <c r="A36" s="2" t="s">
        <v>37</v>
      </c>
      <c r="B36" s="21">
        <v>1</v>
      </c>
      <c r="D36" s="5" t="str">
        <f>IF(AND(LEFT(A36,1)&gt;="A",LEFT(A36,1)&lt;="F"),"0",IF(AND(LEFT(A36,1)&gt;="G",LEFT(A36,1)&lt;="M"),"1","2"))</f>
        <v>0</v>
      </c>
      <c r="E36">
        <f t="shared" si="1"/>
        <v>4</v>
      </c>
      <c r="F36" s="22">
        <v>4</v>
      </c>
      <c r="G36" s="22">
        <f>Tabella3[[#This Row],[Tariffa applicata €]]*Tabella3[[#This Row],[ORE PARCHEGGIATE]]+PRODUCT(E36)</f>
        <v>8</v>
      </c>
    </row>
    <row r="37" spans="1:7" ht="13.2" x14ac:dyDescent="0.25">
      <c r="A37" s="2" t="s">
        <v>38</v>
      </c>
      <c r="B37" s="21">
        <v>2</v>
      </c>
      <c r="D37" s="5" t="str">
        <f>IF(AND(LEFT(A37,1)&gt;="A",LEFT(A37,1)&lt;="F"),"0",IF(AND(LEFT(A37,1)&gt;="G",LEFT(A37,1)&lt;="M"),"1","2"))</f>
        <v>0</v>
      </c>
      <c r="E37">
        <f t="shared" si="1"/>
        <v>4</v>
      </c>
      <c r="F37" s="22">
        <v>4</v>
      </c>
      <c r="G37" s="22">
        <f>Tabella3[[#This Row],[Tariffa applicata €]]*Tabella3[[#This Row],[ORE PARCHEGGIATE]]+PRODUCT(E37)</f>
        <v>12</v>
      </c>
    </row>
    <row r="38" spans="1:7" ht="13.2" x14ac:dyDescent="0.25">
      <c r="A38" s="2" t="s">
        <v>39</v>
      </c>
      <c r="B38" s="21">
        <v>3</v>
      </c>
      <c r="D38" s="5" t="str">
        <f>IF(AND(LEFT(A38,1)&gt;="A",LEFT(A38,1)&lt;="F"),"0",IF(AND(LEFT(A38,1)&gt;="G",LEFT(A38,1)&lt;="M"),"1","2"))</f>
        <v>1</v>
      </c>
      <c r="E38">
        <f t="shared" si="1"/>
        <v>3</v>
      </c>
      <c r="F38" s="22">
        <v>3</v>
      </c>
      <c r="G38" s="22">
        <f>Tabella3[[#This Row],[Tariffa applicata €]]*Tabella3[[#This Row],[ORE PARCHEGGIATE]]+PRODUCT(E38)</f>
        <v>12</v>
      </c>
    </row>
    <row r="39" spans="1:7" ht="13.2" x14ac:dyDescent="0.25">
      <c r="A39" s="2" t="s">
        <v>40</v>
      </c>
      <c r="B39" s="21">
        <v>4</v>
      </c>
      <c r="D39" s="5" t="str">
        <f>IF(AND(LEFT(A39,1)&gt;="A",LEFT(A39,1)&lt;="F"),"0",IF(AND(LEFT(A39,1)&gt;="G",LEFT(A39,1)&lt;="M"),"1","2"))</f>
        <v>1</v>
      </c>
      <c r="E39">
        <f t="shared" si="1"/>
        <v>3</v>
      </c>
      <c r="F39" s="22">
        <v>3</v>
      </c>
      <c r="G39" s="22">
        <f>Tabella3[[#This Row],[Tariffa applicata €]]*Tabella3[[#This Row],[ORE PARCHEGGIATE]]+PRODUCT(E39)</f>
        <v>15</v>
      </c>
    </row>
    <row r="40" spans="1:7" ht="13.2" x14ac:dyDescent="0.25">
      <c r="A40" s="2" t="s">
        <v>41</v>
      </c>
      <c r="B40" s="21">
        <v>5</v>
      </c>
      <c r="D40" s="5" t="str">
        <f>IF(AND(LEFT(A40,1)&gt;="A",LEFT(A40,1)&lt;="F"),"0",IF(AND(LEFT(A40,1)&gt;="G",LEFT(A40,1)&lt;="M"),"1","2"))</f>
        <v>1</v>
      </c>
      <c r="E40">
        <f t="shared" si="1"/>
        <v>3</v>
      </c>
      <c r="F40" s="22">
        <v>3</v>
      </c>
      <c r="G40" s="22">
        <f>Tabella3[[#This Row],[Tariffa applicata €]]*Tabella3[[#This Row],[ORE PARCHEGGIATE]]+PRODUCT(E40)</f>
        <v>18</v>
      </c>
    </row>
    <row r="41" spans="1:7" ht="13.2" x14ac:dyDescent="0.25">
      <c r="A41" s="2" t="s">
        <v>42</v>
      </c>
      <c r="B41" s="21">
        <v>6</v>
      </c>
      <c r="D41" s="5" t="str">
        <f>IF(AND(LEFT(A41,1)&gt;="A",LEFT(A41,1)&lt;="F"),"0",IF(AND(LEFT(A41,1)&gt;="G",LEFT(A41,1)&lt;="M"),"1","2"))</f>
        <v>1</v>
      </c>
      <c r="E41">
        <f t="shared" si="1"/>
        <v>3</v>
      </c>
      <c r="F41" s="22">
        <v>3</v>
      </c>
      <c r="G41" s="22">
        <f>Tabella3[[#This Row],[Tariffa applicata €]]*Tabella3[[#This Row],[ORE PARCHEGGIATE]]+PRODUCT(E41)</f>
        <v>21</v>
      </c>
    </row>
    <row r="42" spans="1:7" ht="13.2" x14ac:dyDescent="0.25">
      <c r="A42" s="2" t="s">
        <v>43</v>
      </c>
      <c r="B42" s="21">
        <v>7</v>
      </c>
      <c r="D42" s="5" t="str">
        <f>IF(AND(LEFT(A42,1)&gt;="A",LEFT(A42,1)&lt;="F"),"0",IF(AND(LEFT(A42,1)&gt;="G",LEFT(A42,1)&lt;="M"),"1","2"))</f>
        <v>2</v>
      </c>
      <c r="E42">
        <f t="shared" si="1"/>
        <v>2</v>
      </c>
      <c r="F42" s="22">
        <v>2</v>
      </c>
      <c r="G42" s="22">
        <f>Tabella3[[#This Row],[Tariffa applicata €]]*Tabella3[[#This Row],[ORE PARCHEGGIATE]]+PRODUCT(E42)</f>
        <v>16</v>
      </c>
    </row>
    <row r="43" spans="1:7" ht="13.2" x14ac:dyDescent="0.25">
      <c r="A43" s="2" t="s">
        <v>44</v>
      </c>
      <c r="B43" s="21">
        <v>8</v>
      </c>
      <c r="D43" s="5" t="str">
        <f>IF(AND(LEFT(A43,1)&gt;="A",LEFT(A43,1)&lt;="F"),"0",IF(AND(LEFT(A43,1)&gt;="G",LEFT(A43,1)&lt;="M"),"1","2"))</f>
        <v>2</v>
      </c>
      <c r="E43">
        <f t="shared" si="1"/>
        <v>2</v>
      </c>
      <c r="F43" s="22">
        <v>2</v>
      </c>
      <c r="G43" s="22">
        <f>Tabella3[[#This Row],[Tariffa applicata €]]*Tabella3[[#This Row],[ORE PARCHEGGIATE]]+PRODUCT(E43)</f>
        <v>18</v>
      </c>
    </row>
    <row r="44" spans="1:7" ht="13.2" x14ac:dyDescent="0.25">
      <c r="A44" s="2" t="s">
        <v>45</v>
      </c>
      <c r="B44" s="21">
        <v>9</v>
      </c>
      <c r="D44" s="5" t="str">
        <f>IF(AND(LEFT(A44,1)&gt;="A",LEFT(A44,1)&lt;="F"),"0",IF(AND(LEFT(A44,1)&gt;="G",LEFT(A44,1)&lt;="M"),"1","2"))</f>
        <v>2</v>
      </c>
      <c r="E44">
        <f t="shared" si="1"/>
        <v>2</v>
      </c>
      <c r="F44" s="22">
        <v>2</v>
      </c>
      <c r="G44" s="22">
        <f>Tabella3[[#This Row],[Tariffa applicata €]]*Tabella3[[#This Row],[ORE PARCHEGGIATE]]+PRODUCT(E44)</f>
        <v>20</v>
      </c>
    </row>
    <row r="45" spans="1:7" ht="13.2" x14ac:dyDescent="0.25">
      <c r="A45" s="2" t="s">
        <v>7</v>
      </c>
      <c r="B45" s="21">
        <v>10</v>
      </c>
      <c r="D45" s="5" t="str">
        <f>IF(AND(LEFT(A45,1)&gt;="A",LEFT(A45,1)&lt;="F"),"0",IF(AND(LEFT(A45,1)&gt;="G",LEFT(A45,1)&lt;="M"),"1","2"))</f>
        <v>2</v>
      </c>
      <c r="E45">
        <f t="shared" si="1"/>
        <v>2</v>
      </c>
      <c r="F45" s="22">
        <v>2</v>
      </c>
      <c r="G45" s="22">
        <f>Tabella3[[#This Row],[Tariffa applicata €]]*Tabella3[[#This Row],[ORE PARCHEGGIATE]]+PRODUCT(E45)</f>
        <v>22</v>
      </c>
    </row>
    <row r="46" spans="1:7" ht="13.2" x14ac:dyDescent="0.25">
      <c r="A46" s="2" t="s">
        <v>46</v>
      </c>
      <c r="B46" s="21">
        <v>0.5</v>
      </c>
      <c r="D46" s="5" t="str">
        <f>IF(AND(LEFT(A46,1)&gt;="A",LEFT(A46,1)&lt;="F"),"0",IF(AND(LEFT(A46,1)&gt;="G",LEFT(A46,1)&lt;="M"),"1","2"))</f>
        <v>2</v>
      </c>
      <c r="E46">
        <f t="shared" si="1"/>
        <v>2</v>
      </c>
      <c r="F46" s="22">
        <v>2</v>
      </c>
      <c r="G46" s="22">
        <f>Tabella3[[#This Row],[Tariffa applicata €]]*Tabella3[[#This Row],[ORE PARCHEGGIATE]]+PRODUCT(E46)</f>
        <v>3</v>
      </c>
    </row>
    <row r="47" spans="1:7" ht="13.2" x14ac:dyDescent="0.25">
      <c r="A47" s="2" t="s">
        <v>47</v>
      </c>
      <c r="B47" s="21">
        <v>1</v>
      </c>
      <c r="D47" s="5" t="str">
        <f>IF(AND(LEFT(A47,1)&gt;="A",LEFT(A47,1)&lt;="F"),"0",IF(AND(LEFT(A47,1)&gt;="G",LEFT(A47,1)&lt;="M"),"1","2"))</f>
        <v>2</v>
      </c>
      <c r="E47">
        <f t="shared" si="1"/>
        <v>2</v>
      </c>
      <c r="F47" s="22">
        <v>2</v>
      </c>
      <c r="G47" s="22">
        <f>Tabella3[[#This Row],[Tariffa applicata €]]*Tabella3[[#This Row],[ORE PARCHEGGIATE]]+PRODUCT(E47)</f>
        <v>4</v>
      </c>
    </row>
    <row r="48" spans="1:7" ht="13.2" x14ac:dyDescent="0.25">
      <c r="A48" s="2" t="s">
        <v>48</v>
      </c>
      <c r="B48" s="21">
        <v>2</v>
      </c>
      <c r="D48" s="5" t="str">
        <f>IF(AND(LEFT(A48,1)&gt;="A",LEFT(A48,1)&lt;="F"),"0",IF(AND(LEFT(A48,1)&gt;="G",LEFT(A48,1)&lt;="M"),"1","2"))</f>
        <v>0</v>
      </c>
      <c r="E48">
        <f t="shared" si="1"/>
        <v>4</v>
      </c>
      <c r="F48" s="22">
        <v>4</v>
      </c>
      <c r="G48" s="22">
        <f>Tabella3[[#This Row],[Tariffa applicata €]]*Tabella3[[#This Row],[ORE PARCHEGGIATE]]+PRODUCT(E48)</f>
        <v>12</v>
      </c>
    </row>
    <row r="49" spans="1:7" ht="13.2" x14ac:dyDescent="0.25">
      <c r="A49" s="2" t="s">
        <v>49</v>
      </c>
      <c r="B49" s="21">
        <v>3</v>
      </c>
      <c r="D49" s="5" t="str">
        <f>IF(AND(LEFT(A49,1)&gt;="A",LEFT(A49,1)&lt;="F"),"0",IF(AND(LEFT(A49,1)&gt;="G",LEFT(A49,1)&lt;="M"),"1","2"))</f>
        <v>0</v>
      </c>
      <c r="E49">
        <f t="shared" si="1"/>
        <v>4</v>
      </c>
      <c r="F49" s="22">
        <v>4</v>
      </c>
      <c r="G49" s="22">
        <f>Tabella3[[#This Row],[Tariffa applicata €]]*Tabella3[[#This Row],[ORE PARCHEGGIATE]]+PRODUCT(E49)</f>
        <v>16</v>
      </c>
    </row>
    <row r="50" spans="1:7" ht="13.2" x14ac:dyDescent="0.25">
      <c r="A50" s="2" t="s">
        <v>50</v>
      </c>
      <c r="B50" s="21">
        <v>4</v>
      </c>
      <c r="D50" s="5" t="str">
        <f>IF(AND(LEFT(A50,1)&gt;="A",LEFT(A50,1)&lt;="F"),"0",IF(AND(LEFT(A50,1)&gt;="G",LEFT(A50,1)&lt;="M"),"1","2"))</f>
        <v>0</v>
      </c>
      <c r="E50">
        <f t="shared" si="1"/>
        <v>4</v>
      </c>
      <c r="F50" s="22">
        <v>4</v>
      </c>
      <c r="G50" s="22">
        <f>Tabella3[[#This Row],[Tariffa applicata €]]*Tabella3[[#This Row],[ORE PARCHEGGIATE]]+PRODUCT(E50)</f>
        <v>20</v>
      </c>
    </row>
    <row r="51" spans="1:7" ht="13.2" x14ac:dyDescent="0.25">
      <c r="A51" s="2" t="s">
        <v>51</v>
      </c>
      <c r="B51" s="21">
        <v>5</v>
      </c>
      <c r="D51" s="5" t="str">
        <f>IF(AND(LEFT(A51,1)&gt;="A",LEFT(A51,1)&lt;="F"),"0",IF(AND(LEFT(A51,1)&gt;="G",LEFT(A51,1)&lt;="M"),"1","2"))</f>
        <v>1</v>
      </c>
      <c r="E51">
        <f t="shared" si="1"/>
        <v>3</v>
      </c>
      <c r="F51" s="22">
        <v>3</v>
      </c>
      <c r="G51" s="22">
        <f>Tabella3[[#This Row],[Tariffa applicata €]]*Tabella3[[#This Row],[ORE PARCHEGGIATE]]+PRODUCT(E51)</f>
        <v>18</v>
      </c>
    </row>
    <row r="52" spans="1:7" ht="13.2" x14ac:dyDescent="0.25">
      <c r="A52" s="2" t="s">
        <v>52</v>
      </c>
      <c r="B52" s="21">
        <v>6</v>
      </c>
      <c r="D52" s="5" t="str">
        <f>IF(AND(LEFT(A52,1)&gt;="A",LEFT(A52,1)&lt;="F"),"0",IF(AND(LEFT(A52,1)&gt;="G",LEFT(A52,1)&lt;="M"),"1","2"))</f>
        <v>1</v>
      </c>
      <c r="E52">
        <f t="shared" si="1"/>
        <v>3</v>
      </c>
      <c r="F52" s="22">
        <v>3</v>
      </c>
      <c r="G52" s="22">
        <f>Tabella3[[#This Row],[Tariffa applicata €]]*Tabella3[[#This Row],[ORE PARCHEGGIATE]]+PRODUCT(E52)</f>
        <v>21</v>
      </c>
    </row>
    <row r="53" spans="1:7" ht="13.2" x14ac:dyDescent="0.25">
      <c r="A53" s="2" t="s">
        <v>53</v>
      </c>
      <c r="B53" s="21">
        <v>7</v>
      </c>
      <c r="D53" s="5" t="str">
        <f>IF(AND(LEFT(A53,1)&gt;="A",LEFT(A53,1)&lt;="F"),"0",IF(AND(LEFT(A53,1)&gt;="G",LEFT(A53,1)&lt;="M"),"1","2"))</f>
        <v>1</v>
      </c>
      <c r="E53">
        <f t="shared" si="1"/>
        <v>3</v>
      </c>
      <c r="F53" s="22">
        <v>3</v>
      </c>
      <c r="G53" s="22">
        <f>Tabella3[[#This Row],[Tariffa applicata €]]*Tabella3[[#This Row],[ORE PARCHEGGIATE]]+PRODUCT(E53)</f>
        <v>24</v>
      </c>
    </row>
    <row r="54" spans="1:7" ht="13.2" x14ac:dyDescent="0.25">
      <c r="A54" s="2" t="s">
        <v>54</v>
      </c>
      <c r="B54" s="21">
        <v>8</v>
      </c>
      <c r="D54" s="5" t="str">
        <f>IF(AND(LEFT(A54,1)&gt;="A",LEFT(A54,1)&lt;="F"),"0",IF(AND(LEFT(A54,1)&gt;="G",LEFT(A54,1)&lt;="M"),"1","2"))</f>
        <v>1</v>
      </c>
      <c r="E54">
        <f t="shared" si="1"/>
        <v>3</v>
      </c>
      <c r="F54" s="22">
        <v>3</v>
      </c>
      <c r="G54" s="22">
        <f>Tabella3[[#This Row],[Tariffa applicata €]]*Tabella3[[#This Row],[ORE PARCHEGGIATE]]+PRODUCT(E54)</f>
        <v>27</v>
      </c>
    </row>
    <row r="55" spans="1:7" ht="13.2" x14ac:dyDescent="0.25">
      <c r="A55" s="2" t="s">
        <v>55</v>
      </c>
      <c r="B55" s="21">
        <v>9</v>
      </c>
      <c r="D55" s="5" t="str">
        <f>IF(AND(LEFT(A55,1)&gt;="A",LEFT(A55,1)&lt;="F"),"0",IF(AND(LEFT(A55,1)&gt;="G",LEFT(A55,1)&lt;="M"),"1","2"))</f>
        <v>2</v>
      </c>
      <c r="E55">
        <f t="shared" si="1"/>
        <v>2</v>
      </c>
      <c r="F55" s="22">
        <v>2</v>
      </c>
      <c r="G55" s="22">
        <f>Tabella3[[#This Row],[Tariffa applicata €]]*Tabella3[[#This Row],[ORE PARCHEGGIATE]]+PRODUCT(E55)</f>
        <v>20</v>
      </c>
    </row>
    <row r="56" spans="1:7" ht="13.2" x14ac:dyDescent="0.25">
      <c r="A56" s="2" t="s">
        <v>56</v>
      </c>
      <c r="B56" s="21">
        <v>10</v>
      </c>
      <c r="D56" s="5" t="str">
        <f>IF(AND(LEFT(A56,1)&gt;="A",LEFT(A56,1)&lt;="F"),"0",IF(AND(LEFT(A56,1)&gt;="G",LEFT(A56,1)&lt;="M"),"1","2"))</f>
        <v>2</v>
      </c>
      <c r="E56">
        <f t="shared" si="1"/>
        <v>2</v>
      </c>
      <c r="F56" s="22">
        <v>2</v>
      </c>
      <c r="G56" s="22">
        <f>Tabella3[[#This Row],[Tariffa applicata €]]*Tabella3[[#This Row],[ORE PARCHEGGIATE]]+PRODUCT(E56)</f>
        <v>22</v>
      </c>
    </row>
    <row r="57" spans="1:7" ht="13.2" x14ac:dyDescent="0.25">
      <c r="A57" s="2" t="s">
        <v>57</v>
      </c>
      <c r="B57" s="21">
        <v>0.5</v>
      </c>
      <c r="D57" s="5" t="str">
        <f>IF(AND(LEFT(A57,1)&gt;="A",LEFT(A57,1)&lt;="F"),"0",IF(AND(LEFT(A57,1)&gt;="G",LEFT(A57,1)&lt;="M"),"1","2"))</f>
        <v>2</v>
      </c>
      <c r="E57">
        <f t="shared" si="1"/>
        <v>2</v>
      </c>
      <c r="F57" s="22">
        <v>2</v>
      </c>
      <c r="G57" s="22">
        <f>Tabella3[[#This Row],[Tariffa applicata €]]*Tabella3[[#This Row],[ORE PARCHEGGIATE]]+PRODUCT(E57)</f>
        <v>3</v>
      </c>
    </row>
    <row r="58" spans="1:7" ht="13.2" x14ac:dyDescent="0.25">
      <c r="A58" s="2" t="s">
        <v>58</v>
      </c>
      <c r="B58" s="21">
        <v>1</v>
      </c>
      <c r="D58" s="5" t="str">
        <f>IF(AND(LEFT(A58,1)&gt;="A",LEFT(A58,1)&lt;="F"),"0",IF(AND(LEFT(A58,1)&gt;="G",LEFT(A58,1)&lt;="M"),"1","2"))</f>
        <v>2</v>
      </c>
      <c r="E58">
        <f t="shared" si="1"/>
        <v>2</v>
      </c>
      <c r="F58" s="22">
        <v>2</v>
      </c>
      <c r="G58" s="22">
        <f>Tabella3[[#This Row],[Tariffa applicata €]]*Tabella3[[#This Row],[ORE PARCHEGGIATE]]+PRODUCT(E58)</f>
        <v>4</v>
      </c>
    </row>
    <row r="59" spans="1:7" ht="13.2" x14ac:dyDescent="0.25">
      <c r="A59" s="2" t="s">
        <v>59</v>
      </c>
      <c r="B59" s="21">
        <v>2</v>
      </c>
      <c r="D59" s="5" t="str">
        <f>IF(AND(LEFT(A59,1)&gt;="A",LEFT(A59,1)&lt;="F"),"0",IF(AND(LEFT(A59,1)&gt;="G",LEFT(A59,1)&lt;="M"),"1","2"))</f>
        <v>2</v>
      </c>
      <c r="E59">
        <f t="shared" si="1"/>
        <v>2</v>
      </c>
      <c r="F59" s="22">
        <v>2</v>
      </c>
      <c r="G59" s="22">
        <f>Tabella3[[#This Row],[Tariffa applicata €]]*Tabella3[[#This Row],[ORE PARCHEGGIATE]]+PRODUCT(E59)</f>
        <v>6</v>
      </c>
    </row>
    <row r="60" spans="1:7" ht="13.2" x14ac:dyDescent="0.25">
      <c r="A60" s="2" t="s">
        <v>60</v>
      </c>
      <c r="B60" s="21">
        <v>3</v>
      </c>
      <c r="D60" s="5" t="str">
        <f>IF(AND(LEFT(A60,1)&gt;="A",LEFT(A60,1)&lt;="F"),"0",IF(AND(LEFT(A60,1)&gt;="G",LEFT(A60,1)&lt;="M"),"1","2"))</f>
        <v>2</v>
      </c>
      <c r="E60">
        <f t="shared" si="1"/>
        <v>2</v>
      </c>
      <c r="F60" s="22">
        <v>2</v>
      </c>
      <c r="G60" s="22">
        <f>Tabella3[[#This Row],[Tariffa applicata €]]*Tabella3[[#This Row],[ORE PARCHEGGIATE]]+PRODUCT(E60)</f>
        <v>8</v>
      </c>
    </row>
    <row r="61" spans="1:7" ht="13.2" x14ac:dyDescent="0.25">
      <c r="A61" s="2" t="s">
        <v>61</v>
      </c>
      <c r="B61" s="21">
        <v>4</v>
      </c>
      <c r="D61" s="5" t="str">
        <f>IF(AND(LEFT(A61,1)&gt;="A",LEFT(A61,1)&lt;="F"),"0",IF(AND(LEFT(A61,1)&gt;="G",LEFT(A61,1)&lt;="M"),"1","2"))</f>
        <v>0</v>
      </c>
      <c r="E61">
        <f t="shared" si="1"/>
        <v>4</v>
      </c>
      <c r="F61" s="22">
        <v>4</v>
      </c>
      <c r="G61" s="22">
        <f>Tabella3[[#This Row],[Tariffa applicata €]]*Tabella3[[#This Row],[ORE PARCHEGGIATE]]+PRODUCT(E61)</f>
        <v>20</v>
      </c>
    </row>
    <row r="62" spans="1:7" ht="13.2" x14ac:dyDescent="0.25">
      <c r="A62" s="2" t="s">
        <v>62</v>
      </c>
      <c r="B62" s="21">
        <v>5</v>
      </c>
      <c r="D62" s="5" t="str">
        <f>IF(AND(LEFT(A62,1)&gt;="A",LEFT(A62,1)&lt;="F"),"0",IF(AND(LEFT(A62,1)&gt;="G",LEFT(A62,1)&lt;="M"),"1","2"))</f>
        <v>0</v>
      </c>
      <c r="E62">
        <f t="shared" si="1"/>
        <v>4</v>
      </c>
      <c r="F62" s="22">
        <v>4</v>
      </c>
      <c r="G62" s="22">
        <f>Tabella3[[#This Row],[Tariffa applicata €]]*Tabella3[[#This Row],[ORE PARCHEGGIATE]]+PRODUCT(E62)</f>
        <v>24</v>
      </c>
    </row>
    <row r="63" spans="1:7" ht="13.2" x14ac:dyDescent="0.25">
      <c r="A63" s="2" t="s">
        <v>63</v>
      </c>
      <c r="B63" s="21">
        <v>6</v>
      </c>
      <c r="D63" s="5" t="str">
        <f>IF(AND(LEFT(A63,1)&gt;="A",LEFT(A63,1)&lt;="F"),"0",IF(AND(LEFT(A63,1)&gt;="G",LEFT(A63,1)&lt;="M"),"1","2"))</f>
        <v>0</v>
      </c>
      <c r="E63">
        <f t="shared" si="1"/>
        <v>4</v>
      </c>
      <c r="F63" s="22">
        <v>4</v>
      </c>
      <c r="G63" s="22">
        <f>Tabella3[[#This Row],[Tariffa applicata €]]*Tabella3[[#This Row],[ORE PARCHEGGIATE]]+PRODUCT(E63)</f>
        <v>28</v>
      </c>
    </row>
    <row r="64" spans="1:7" ht="13.2" x14ac:dyDescent="0.25">
      <c r="A64" s="2" t="s">
        <v>64</v>
      </c>
      <c r="B64" s="21">
        <v>7</v>
      </c>
      <c r="D64" s="5" t="str">
        <f>IF(AND(LEFT(A64,1)&gt;="A",LEFT(A64,1)&lt;="F"),"0",IF(AND(LEFT(A64,1)&gt;="G",LEFT(A64,1)&lt;="M"),"1","2"))</f>
        <v>1</v>
      </c>
      <c r="E64">
        <f t="shared" si="1"/>
        <v>3</v>
      </c>
      <c r="F64" s="22">
        <v>3</v>
      </c>
      <c r="G64" s="22">
        <f>Tabella3[[#This Row],[Tariffa applicata €]]*Tabella3[[#This Row],[ORE PARCHEGGIATE]]+PRODUCT(E64)</f>
        <v>24</v>
      </c>
    </row>
    <row r="65" spans="1:7" ht="13.2" x14ac:dyDescent="0.25">
      <c r="A65" s="2" t="s">
        <v>65</v>
      </c>
      <c r="B65" s="21">
        <v>8</v>
      </c>
      <c r="D65" s="5" t="str">
        <f>IF(AND(LEFT(A65,1)&gt;="A",LEFT(A65,1)&lt;="F"),"0",IF(AND(LEFT(A65,1)&gt;="G",LEFT(A65,1)&lt;="M"),"1","2"))</f>
        <v>1</v>
      </c>
      <c r="E65">
        <f t="shared" si="1"/>
        <v>3</v>
      </c>
      <c r="F65" s="22">
        <v>3</v>
      </c>
      <c r="G65" s="22">
        <f>Tabella3[[#This Row],[Tariffa applicata €]]*Tabella3[[#This Row],[ORE PARCHEGGIATE]]+PRODUCT(E65)</f>
        <v>27</v>
      </c>
    </row>
    <row r="66" spans="1:7" ht="13.2" x14ac:dyDescent="0.25">
      <c r="A66" s="2" t="s">
        <v>66</v>
      </c>
      <c r="B66" s="21">
        <v>9</v>
      </c>
      <c r="D66" s="5" t="str">
        <f>IF(AND(LEFT(A66,1)&gt;="A",LEFT(A66,1)&lt;="F"),"0",IF(AND(LEFT(A66,1)&gt;="G",LEFT(A66,1)&lt;="M"),"1","2"))</f>
        <v>1</v>
      </c>
      <c r="E66">
        <f t="shared" si="1"/>
        <v>3</v>
      </c>
      <c r="F66" s="22">
        <v>3</v>
      </c>
      <c r="G66" s="22">
        <f>Tabella3[[#This Row],[Tariffa applicata €]]*Tabella3[[#This Row],[ORE PARCHEGGIATE]]+PRODUCT(E66)</f>
        <v>30</v>
      </c>
    </row>
    <row r="67" spans="1:7" ht="13.2" x14ac:dyDescent="0.25">
      <c r="A67" s="2" t="s">
        <v>67</v>
      </c>
      <c r="B67" s="21">
        <v>10</v>
      </c>
      <c r="D67" s="5" t="str">
        <f t="shared" ref="D67:D102" si="2">IF(AND(LEFT(A67,1)&gt;="A",LEFT(A67,1)&lt;="F"),"0",IF(AND(LEFT(A67,1)&gt;="G",LEFT(A67,1)&lt;="M"),"1","2"))</f>
        <v>1</v>
      </c>
      <c r="E67">
        <f t="shared" si="1"/>
        <v>3</v>
      </c>
      <c r="F67" s="22">
        <v>3</v>
      </c>
      <c r="G67" s="22">
        <f>Tabella3[[#This Row],[Tariffa applicata €]]*Tabella3[[#This Row],[ORE PARCHEGGIATE]]+PRODUCT(E67)</f>
        <v>33</v>
      </c>
    </row>
    <row r="68" spans="1:7" ht="13.2" x14ac:dyDescent="0.25">
      <c r="A68" s="2" t="s">
        <v>68</v>
      </c>
      <c r="B68" s="21">
        <v>0.5</v>
      </c>
      <c r="D68" s="5" t="str">
        <f t="shared" si="2"/>
        <v>2</v>
      </c>
      <c r="E68">
        <f t="shared" ref="E68:E102" si="3">IF(D68="0",4,IF(D68="1",3,2))</f>
        <v>2</v>
      </c>
      <c r="F68" s="22">
        <v>2</v>
      </c>
      <c r="G68" s="22">
        <f>Tabella3[[#This Row],[Tariffa applicata €]]*Tabella3[[#This Row],[ORE PARCHEGGIATE]]+PRODUCT(E68)</f>
        <v>3</v>
      </c>
    </row>
    <row r="69" spans="1:7" ht="13.2" x14ac:dyDescent="0.25">
      <c r="A69" s="2" t="s">
        <v>69</v>
      </c>
      <c r="B69" s="21">
        <v>1</v>
      </c>
      <c r="D69" s="5" t="str">
        <f t="shared" si="2"/>
        <v>2</v>
      </c>
      <c r="E69">
        <f t="shared" si="3"/>
        <v>2</v>
      </c>
      <c r="F69" s="22">
        <v>2</v>
      </c>
      <c r="G69" s="22">
        <f>Tabella3[[#This Row],[Tariffa applicata €]]*Tabella3[[#This Row],[ORE PARCHEGGIATE]]+PRODUCT(E69)</f>
        <v>4</v>
      </c>
    </row>
    <row r="70" spans="1:7" ht="13.2" x14ac:dyDescent="0.25">
      <c r="A70" s="2" t="s">
        <v>70</v>
      </c>
      <c r="B70" s="21">
        <v>2</v>
      </c>
      <c r="D70" s="5" t="str">
        <f t="shared" si="2"/>
        <v>2</v>
      </c>
      <c r="E70">
        <f t="shared" si="3"/>
        <v>2</v>
      </c>
      <c r="F70" s="22">
        <v>2</v>
      </c>
      <c r="G70" s="22">
        <f>Tabella3[[#This Row],[Tariffa applicata €]]*Tabella3[[#This Row],[ORE PARCHEGGIATE]]+PRODUCT(E70)</f>
        <v>6</v>
      </c>
    </row>
    <row r="71" spans="1:7" ht="13.2" x14ac:dyDescent="0.25">
      <c r="A71" s="2" t="s">
        <v>71</v>
      </c>
      <c r="B71" s="21">
        <v>3</v>
      </c>
      <c r="D71" s="5" t="str">
        <f t="shared" si="2"/>
        <v>2</v>
      </c>
      <c r="E71">
        <f t="shared" si="3"/>
        <v>2</v>
      </c>
      <c r="F71" s="22">
        <v>2</v>
      </c>
      <c r="G71" s="22">
        <f>Tabella3[[#This Row],[Tariffa applicata €]]*Tabella3[[#This Row],[ORE PARCHEGGIATE]]+PRODUCT(E71)</f>
        <v>8</v>
      </c>
    </row>
    <row r="72" spans="1:7" ht="13.2" x14ac:dyDescent="0.25">
      <c r="A72" s="2" t="s">
        <v>72</v>
      </c>
      <c r="B72" s="21">
        <v>4</v>
      </c>
      <c r="D72" s="5" t="str">
        <f t="shared" si="2"/>
        <v>2</v>
      </c>
      <c r="E72">
        <f t="shared" si="3"/>
        <v>2</v>
      </c>
      <c r="F72" s="22">
        <v>2</v>
      </c>
      <c r="G72" s="22">
        <f>Tabella3[[#This Row],[Tariffa applicata €]]*Tabella3[[#This Row],[ORE PARCHEGGIATE]]+PRODUCT(E72)</f>
        <v>10</v>
      </c>
    </row>
    <row r="73" spans="1:7" ht="13.2" x14ac:dyDescent="0.25">
      <c r="A73" s="2" t="s">
        <v>73</v>
      </c>
      <c r="B73" s="21">
        <v>5</v>
      </c>
      <c r="D73" s="5" t="str">
        <f t="shared" si="2"/>
        <v>2</v>
      </c>
      <c r="E73">
        <f t="shared" si="3"/>
        <v>2</v>
      </c>
      <c r="F73" s="22">
        <v>2</v>
      </c>
      <c r="G73" s="22">
        <f>Tabella3[[#This Row],[Tariffa applicata €]]*Tabella3[[#This Row],[ORE PARCHEGGIATE]]+PRODUCT(E73)</f>
        <v>12</v>
      </c>
    </row>
    <row r="74" spans="1:7" ht="13.2" x14ac:dyDescent="0.25">
      <c r="A74" s="2" t="s">
        <v>74</v>
      </c>
      <c r="B74" s="21">
        <v>6</v>
      </c>
      <c r="D74" s="5" t="str">
        <f t="shared" si="2"/>
        <v>0</v>
      </c>
      <c r="E74">
        <f t="shared" si="3"/>
        <v>4</v>
      </c>
      <c r="F74" s="22">
        <v>4</v>
      </c>
      <c r="G74" s="22">
        <f>Tabella3[[#This Row],[Tariffa applicata €]]*Tabella3[[#This Row],[ORE PARCHEGGIATE]]+PRODUCT(E74)</f>
        <v>28</v>
      </c>
    </row>
    <row r="75" spans="1:7" ht="13.2" x14ac:dyDescent="0.25">
      <c r="A75" s="2" t="s">
        <v>75</v>
      </c>
      <c r="B75" s="21">
        <v>7</v>
      </c>
      <c r="D75" s="5" t="str">
        <f t="shared" si="2"/>
        <v>0</v>
      </c>
      <c r="E75">
        <f t="shared" si="3"/>
        <v>4</v>
      </c>
      <c r="F75" s="22">
        <v>4</v>
      </c>
      <c r="G75" s="22">
        <f>Tabella3[[#This Row],[Tariffa applicata €]]*Tabella3[[#This Row],[ORE PARCHEGGIATE]]+PRODUCT(E75)</f>
        <v>32</v>
      </c>
    </row>
    <row r="76" spans="1:7" ht="13.2" x14ac:dyDescent="0.25">
      <c r="A76" s="2" t="s">
        <v>76</v>
      </c>
      <c r="B76" s="21">
        <v>8</v>
      </c>
      <c r="D76" s="5" t="str">
        <f t="shared" si="2"/>
        <v>0</v>
      </c>
      <c r="E76">
        <f t="shared" si="3"/>
        <v>4</v>
      </c>
      <c r="F76" s="22">
        <v>4</v>
      </c>
      <c r="G76" s="22">
        <f>Tabella3[[#This Row],[Tariffa applicata €]]*Tabella3[[#This Row],[ORE PARCHEGGIATE]]+PRODUCT(E76)</f>
        <v>36</v>
      </c>
    </row>
    <row r="77" spans="1:7" ht="13.2" x14ac:dyDescent="0.25">
      <c r="A77" s="2" t="s">
        <v>77</v>
      </c>
      <c r="B77" s="21">
        <v>9</v>
      </c>
      <c r="D77" s="5" t="str">
        <f t="shared" si="2"/>
        <v>1</v>
      </c>
      <c r="E77">
        <f t="shared" si="3"/>
        <v>3</v>
      </c>
      <c r="F77" s="22">
        <v>3</v>
      </c>
      <c r="G77" s="22">
        <f>Tabella3[[#This Row],[Tariffa applicata €]]*Tabella3[[#This Row],[ORE PARCHEGGIATE]]+PRODUCT(E77)</f>
        <v>30</v>
      </c>
    </row>
    <row r="78" spans="1:7" ht="13.2" x14ac:dyDescent="0.25">
      <c r="A78" s="2" t="s">
        <v>78</v>
      </c>
      <c r="B78" s="21">
        <v>10</v>
      </c>
      <c r="D78" s="5" t="str">
        <f t="shared" si="2"/>
        <v>1</v>
      </c>
      <c r="E78">
        <f t="shared" si="3"/>
        <v>3</v>
      </c>
      <c r="F78" s="22">
        <v>3</v>
      </c>
      <c r="G78" s="22">
        <f>Tabella3[[#This Row],[Tariffa applicata €]]*Tabella3[[#This Row],[ORE PARCHEGGIATE]]+PRODUCT(E78)</f>
        <v>33</v>
      </c>
    </row>
    <row r="79" spans="1:7" ht="13.2" x14ac:dyDescent="0.25">
      <c r="A79" s="2" t="s">
        <v>79</v>
      </c>
      <c r="B79" s="21">
        <v>0.5</v>
      </c>
      <c r="D79" s="5" t="str">
        <f t="shared" si="2"/>
        <v>1</v>
      </c>
      <c r="E79">
        <f t="shared" si="3"/>
        <v>3</v>
      </c>
      <c r="F79" s="22">
        <v>3</v>
      </c>
      <c r="G79" s="22">
        <f>Tabella3[[#This Row],[Tariffa applicata €]]*Tabella3[[#This Row],[ORE PARCHEGGIATE]]+PRODUCT(E79)</f>
        <v>4.5</v>
      </c>
    </row>
    <row r="80" spans="1:7" ht="13.2" x14ac:dyDescent="0.25">
      <c r="A80" s="2" t="s">
        <v>80</v>
      </c>
      <c r="B80" s="21">
        <v>1</v>
      </c>
      <c r="D80" s="5" t="str">
        <f t="shared" si="2"/>
        <v>1</v>
      </c>
      <c r="E80">
        <f t="shared" si="3"/>
        <v>3</v>
      </c>
      <c r="F80" s="22">
        <v>3</v>
      </c>
      <c r="G80" s="22">
        <f>Tabella3[[#This Row],[Tariffa applicata €]]*Tabella3[[#This Row],[ORE PARCHEGGIATE]]+PRODUCT(E80)</f>
        <v>6</v>
      </c>
    </row>
    <row r="81" spans="1:7" ht="13.2" x14ac:dyDescent="0.25">
      <c r="A81" s="2" t="s">
        <v>81</v>
      </c>
      <c r="B81" s="21">
        <v>2</v>
      </c>
      <c r="D81" s="5" t="str">
        <f t="shared" si="2"/>
        <v>2</v>
      </c>
      <c r="E81">
        <f t="shared" si="3"/>
        <v>2</v>
      </c>
      <c r="F81" s="22">
        <v>2</v>
      </c>
      <c r="G81" s="22">
        <f>Tabella3[[#This Row],[Tariffa applicata €]]*Tabella3[[#This Row],[ORE PARCHEGGIATE]]+PRODUCT(E81)</f>
        <v>6</v>
      </c>
    </row>
    <row r="82" spans="1:7" ht="13.2" x14ac:dyDescent="0.25">
      <c r="A82" s="2" t="s">
        <v>82</v>
      </c>
      <c r="B82" s="21">
        <v>3</v>
      </c>
      <c r="D82" s="5" t="str">
        <f t="shared" si="2"/>
        <v>2</v>
      </c>
      <c r="E82">
        <f t="shared" si="3"/>
        <v>2</v>
      </c>
      <c r="F82" s="22">
        <v>2</v>
      </c>
      <c r="G82" s="22">
        <f>Tabella3[[#This Row],[Tariffa applicata €]]*Tabella3[[#This Row],[ORE PARCHEGGIATE]]+PRODUCT(E82)</f>
        <v>8</v>
      </c>
    </row>
    <row r="83" spans="1:7" ht="13.2" x14ac:dyDescent="0.25">
      <c r="A83" s="2" t="s">
        <v>83</v>
      </c>
      <c r="B83" s="21">
        <v>4</v>
      </c>
      <c r="D83" s="5" t="str">
        <f t="shared" si="2"/>
        <v>2</v>
      </c>
      <c r="E83">
        <f t="shared" si="3"/>
        <v>2</v>
      </c>
      <c r="F83" s="22">
        <v>2</v>
      </c>
      <c r="G83" s="22">
        <f>Tabella3[[#This Row],[Tariffa applicata €]]*Tabella3[[#This Row],[ORE PARCHEGGIATE]]+PRODUCT(E83)</f>
        <v>10</v>
      </c>
    </row>
    <row r="84" spans="1:7" ht="13.2" x14ac:dyDescent="0.25">
      <c r="A84" s="2" t="s">
        <v>84</v>
      </c>
      <c r="B84" s="21">
        <v>5</v>
      </c>
      <c r="D84" s="5" t="str">
        <f t="shared" si="2"/>
        <v>2</v>
      </c>
      <c r="E84">
        <f t="shared" si="3"/>
        <v>2</v>
      </c>
      <c r="F84" s="22">
        <v>2</v>
      </c>
      <c r="G84" s="22">
        <f>Tabella3[[#This Row],[Tariffa applicata €]]*Tabella3[[#This Row],[ORE PARCHEGGIATE]]+PRODUCT(E84)</f>
        <v>12</v>
      </c>
    </row>
    <row r="85" spans="1:7" ht="13.2" x14ac:dyDescent="0.25">
      <c r="A85" s="2" t="s">
        <v>85</v>
      </c>
      <c r="B85" s="21">
        <v>6</v>
      </c>
      <c r="D85" s="5" t="str">
        <f t="shared" si="2"/>
        <v>2</v>
      </c>
      <c r="E85">
        <f t="shared" si="3"/>
        <v>2</v>
      </c>
      <c r="F85" s="22">
        <v>2</v>
      </c>
      <c r="G85" s="22">
        <f>Tabella3[[#This Row],[Tariffa applicata €]]*Tabella3[[#This Row],[ORE PARCHEGGIATE]]+PRODUCT(E85)</f>
        <v>14</v>
      </c>
    </row>
    <row r="86" spans="1:7" ht="13.2" x14ac:dyDescent="0.25">
      <c r="A86" s="2" t="s">
        <v>86</v>
      </c>
      <c r="B86" s="21">
        <v>7</v>
      </c>
      <c r="D86" s="5" t="str">
        <f t="shared" si="2"/>
        <v>2</v>
      </c>
      <c r="E86">
        <f t="shared" si="3"/>
        <v>2</v>
      </c>
      <c r="F86" s="22">
        <v>2</v>
      </c>
      <c r="G86" s="22">
        <f>Tabella3[[#This Row],[Tariffa applicata €]]*Tabella3[[#This Row],[ORE PARCHEGGIATE]]+PRODUCT(E86)</f>
        <v>16</v>
      </c>
    </row>
    <row r="87" spans="1:7" ht="13.2" x14ac:dyDescent="0.25">
      <c r="A87" s="2" t="s">
        <v>87</v>
      </c>
      <c r="B87" s="21">
        <v>8</v>
      </c>
      <c r="D87" s="5" t="str">
        <f t="shared" si="2"/>
        <v>0</v>
      </c>
      <c r="E87">
        <f t="shared" si="3"/>
        <v>4</v>
      </c>
      <c r="F87" s="22">
        <v>4</v>
      </c>
      <c r="G87" s="22">
        <f>Tabella3[[#This Row],[Tariffa applicata €]]*Tabella3[[#This Row],[ORE PARCHEGGIATE]]+PRODUCT(E87)</f>
        <v>36</v>
      </c>
    </row>
    <row r="88" spans="1:7" ht="13.2" x14ac:dyDescent="0.25">
      <c r="A88" s="2" t="s">
        <v>88</v>
      </c>
      <c r="B88" s="21">
        <v>9</v>
      </c>
      <c r="D88" s="5" t="str">
        <f t="shared" si="2"/>
        <v>0</v>
      </c>
      <c r="E88">
        <f t="shared" si="3"/>
        <v>4</v>
      </c>
      <c r="F88" s="22">
        <v>4</v>
      </c>
      <c r="G88" s="22">
        <f>Tabella3[[#This Row],[Tariffa applicata €]]*Tabella3[[#This Row],[ORE PARCHEGGIATE]]+PRODUCT(E88)</f>
        <v>40</v>
      </c>
    </row>
    <row r="89" spans="1:7" ht="13.2" x14ac:dyDescent="0.25">
      <c r="A89" s="2" t="s">
        <v>89</v>
      </c>
      <c r="B89" s="21">
        <v>10</v>
      </c>
      <c r="D89" s="5" t="str">
        <f t="shared" si="2"/>
        <v>0</v>
      </c>
      <c r="E89">
        <f t="shared" si="3"/>
        <v>4</v>
      </c>
      <c r="F89" s="22">
        <v>4</v>
      </c>
      <c r="G89" s="22">
        <f>Tabella3[[#This Row],[Tariffa applicata €]]*Tabella3[[#This Row],[ORE PARCHEGGIATE]]+PRODUCT(E89)</f>
        <v>44</v>
      </c>
    </row>
    <row r="90" spans="1:7" ht="13.2" x14ac:dyDescent="0.25">
      <c r="A90" s="2" t="s">
        <v>90</v>
      </c>
      <c r="B90" s="21">
        <v>0.5</v>
      </c>
      <c r="D90" s="5" t="str">
        <f t="shared" si="2"/>
        <v>1</v>
      </c>
      <c r="E90">
        <f t="shared" si="3"/>
        <v>3</v>
      </c>
      <c r="F90" s="22">
        <v>3</v>
      </c>
      <c r="G90" s="22">
        <f>Tabella3[[#This Row],[Tariffa applicata €]]*Tabella3[[#This Row],[ORE PARCHEGGIATE]]+PRODUCT(E90)</f>
        <v>4.5</v>
      </c>
    </row>
    <row r="91" spans="1:7" ht="13.2" x14ac:dyDescent="0.25">
      <c r="A91" s="2" t="s">
        <v>91</v>
      </c>
      <c r="B91" s="21">
        <v>1</v>
      </c>
      <c r="D91" s="5" t="str">
        <f t="shared" si="2"/>
        <v>1</v>
      </c>
      <c r="E91">
        <f t="shared" si="3"/>
        <v>3</v>
      </c>
      <c r="F91" s="22">
        <v>3</v>
      </c>
      <c r="G91" s="22">
        <f>Tabella3[[#This Row],[Tariffa applicata €]]*Tabella3[[#This Row],[ORE PARCHEGGIATE]]+PRODUCT(E91)</f>
        <v>6</v>
      </c>
    </row>
    <row r="92" spans="1:7" ht="13.2" x14ac:dyDescent="0.25">
      <c r="A92" s="2" t="s">
        <v>92</v>
      </c>
      <c r="B92" s="21">
        <v>2</v>
      </c>
      <c r="D92" s="5" t="str">
        <f t="shared" si="2"/>
        <v>1</v>
      </c>
      <c r="E92">
        <f t="shared" si="3"/>
        <v>3</v>
      </c>
      <c r="F92" s="22">
        <v>3</v>
      </c>
      <c r="G92" s="22">
        <f>Tabella3[[#This Row],[Tariffa applicata €]]*Tabella3[[#This Row],[ORE PARCHEGGIATE]]+PRODUCT(E92)</f>
        <v>9</v>
      </c>
    </row>
    <row r="93" spans="1:7" ht="13.2" x14ac:dyDescent="0.25">
      <c r="A93" s="2" t="s">
        <v>93</v>
      </c>
      <c r="B93" s="21">
        <v>3</v>
      </c>
      <c r="D93" s="5" t="str">
        <f t="shared" si="2"/>
        <v>1</v>
      </c>
      <c r="E93">
        <f t="shared" si="3"/>
        <v>3</v>
      </c>
      <c r="F93" s="22">
        <v>3</v>
      </c>
      <c r="G93" s="22">
        <f>Tabella3[[#This Row],[Tariffa applicata €]]*Tabella3[[#This Row],[ORE PARCHEGGIATE]]+PRODUCT(E93)</f>
        <v>12</v>
      </c>
    </row>
    <row r="94" spans="1:7" ht="13.2" x14ac:dyDescent="0.25">
      <c r="A94" s="2" t="s">
        <v>94</v>
      </c>
      <c r="B94" s="21">
        <v>4</v>
      </c>
      <c r="D94" s="5" t="str">
        <f t="shared" si="2"/>
        <v>2</v>
      </c>
      <c r="E94">
        <f t="shared" si="3"/>
        <v>2</v>
      </c>
      <c r="F94" s="22">
        <v>2</v>
      </c>
      <c r="G94" s="22">
        <f>Tabella3[[#This Row],[Tariffa applicata €]]*Tabella3[[#This Row],[ORE PARCHEGGIATE]]+PRODUCT(E94)</f>
        <v>10</v>
      </c>
    </row>
    <row r="95" spans="1:7" ht="13.2" x14ac:dyDescent="0.25">
      <c r="A95" s="2" t="s">
        <v>95</v>
      </c>
      <c r="B95" s="21">
        <v>5</v>
      </c>
      <c r="D95" s="5" t="str">
        <f t="shared" si="2"/>
        <v>2</v>
      </c>
      <c r="E95">
        <f t="shared" si="3"/>
        <v>2</v>
      </c>
      <c r="F95" s="22">
        <v>2</v>
      </c>
      <c r="G95" s="22">
        <f>Tabella3[[#This Row],[Tariffa applicata €]]*Tabella3[[#This Row],[ORE PARCHEGGIATE]]+PRODUCT(E95)</f>
        <v>12</v>
      </c>
    </row>
    <row r="96" spans="1:7" ht="13.2" x14ac:dyDescent="0.25">
      <c r="A96" s="2" t="s">
        <v>96</v>
      </c>
      <c r="B96" s="21">
        <v>6</v>
      </c>
      <c r="D96" s="5" t="str">
        <f t="shared" si="2"/>
        <v>2</v>
      </c>
      <c r="E96">
        <f t="shared" si="3"/>
        <v>2</v>
      </c>
      <c r="F96" s="22">
        <v>2</v>
      </c>
      <c r="G96" s="22">
        <f>Tabella3[[#This Row],[Tariffa applicata €]]*Tabella3[[#This Row],[ORE PARCHEGGIATE]]+PRODUCT(E96)</f>
        <v>14</v>
      </c>
    </row>
    <row r="97" spans="1:7" ht="13.2" x14ac:dyDescent="0.25">
      <c r="A97" s="2" t="s">
        <v>97</v>
      </c>
      <c r="B97" s="21">
        <v>7</v>
      </c>
      <c r="D97" s="5" t="str">
        <f t="shared" si="2"/>
        <v>2</v>
      </c>
      <c r="E97">
        <f t="shared" si="3"/>
        <v>2</v>
      </c>
      <c r="F97" s="22">
        <v>2</v>
      </c>
      <c r="G97" s="22">
        <f>Tabella3[[#This Row],[Tariffa applicata €]]*Tabella3[[#This Row],[ORE PARCHEGGIATE]]+PRODUCT(E97)</f>
        <v>16</v>
      </c>
    </row>
    <row r="98" spans="1:7" ht="13.2" x14ac:dyDescent="0.25">
      <c r="A98" s="2" t="s">
        <v>98</v>
      </c>
      <c r="B98" s="21">
        <v>8</v>
      </c>
      <c r="D98" s="5" t="str">
        <f t="shared" si="2"/>
        <v>2</v>
      </c>
      <c r="E98">
        <f t="shared" si="3"/>
        <v>2</v>
      </c>
      <c r="F98" s="22">
        <v>2</v>
      </c>
      <c r="G98" s="22">
        <f>Tabella3[[#This Row],[Tariffa applicata €]]*Tabella3[[#This Row],[ORE PARCHEGGIATE]]+PRODUCT(E98)</f>
        <v>18</v>
      </c>
    </row>
    <row r="99" spans="1:7" ht="13.2" x14ac:dyDescent="0.25">
      <c r="A99" s="2" t="s">
        <v>99</v>
      </c>
      <c r="B99" s="21">
        <v>9</v>
      </c>
      <c r="D99" s="5" t="str">
        <f t="shared" si="2"/>
        <v>2</v>
      </c>
      <c r="E99">
        <f t="shared" si="3"/>
        <v>2</v>
      </c>
      <c r="F99" s="22">
        <v>2</v>
      </c>
      <c r="G99" s="22">
        <f>Tabella3[[#This Row],[Tariffa applicata €]]*Tabella3[[#This Row],[ORE PARCHEGGIATE]]+PRODUCT(E99)</f>
        <v>20</v>
      </c>
    </row>
    <row r="100" spans="1:7" ht="13.2" x14ac:dyDescent="0.25">
      <c r="A100" s="2" t="s">
        <v>100</v>
      </c>
      <c r="B100" s="21">
        <v>10</v>
      </c>
      <c r="D100" s="5" t="str">
        <f t="shared" si="2"/>
        <v>0</v>
      </c>
      <c r="E100">
        <f t="shared" si="3"/>
        <v>4</v>
      </c>
      <c r="F100" s="22">
        <v>4</v>
      </c>
      <c r="G100" s="22">
        <f>Tabella3[[#This Row],[Tariffa applicata €]]*Tabella3[[#This Row],[ORE PARCHEGGIATE]]+PRODUCT(E100)</f>
        <v>44</v>
      </c>
    </row>
    <row r="101" spans="1:7" ht="13.2" x14ac:dyDescent="0.25">
      <c r="A101" s="2" t="s">
        <v>101</v>
      </c>
      <c r="B101" s="21">
        <v>0.5</v>
      </c>
      <c r="D101" s="5" t="str">
        <f t="shared" si="2"/>
        <v>0</v>
      </c>
      <c r="E101">
        <f t="shared" si="3"/>
        <v>4</v>
      </c>
      <c r="F101" s="22">
        <v>4</v>
      </c>
      <c r="G101" s="22">
        <f>Tabella3[[#This Row],[Tariffa applicata €]]*Tabella3[[#This Row],[ORE PARCHEGGIATE]]+PRODUCT(E101)</f>
        <v>6</v>
      </c>
    </row>
    <row r="102" spans="1:7" ht="13.2" x14ac:dyDescent="0.25">
      <c r="A102" s="2" t="s">
        <v>102</v>
      </c>
      <c r="B102" s="21">
        <v>1</v>
      </c>
      <c r="D102" s="5" t="str">
        <f>IF(AND(LEFT(A102,1)&gt;="A",LEFT(A102,1)&lt;="F"),"0",IF(AND(LEFT(A102,1)&gt;="G",LEFT(A102,1)&lt;="M"),"1","2"))</f>
        <v>0</v>
      </c>
      <c r="E102">
        <f t="shared" si="3"/>
        <v>4</v>
      </c>
      <c r="F102" s="22">
        <v>4</v>
      </c>
      <c r="G102" s="22">
        <f>Tabella3[[#This Row],[Tariffa applicata €]]*Tabella3[[#This Row],[ORE PARCHEGGIATE]]+PRODUCT(E102)</f>
        <v>8</v>
      </c>
    </row>
    <row r="103" spans="1:7" ht="15.75" customHeight="1" x14ac:dyDescent="0.25">
      <c r="A103" s="24"/>
      <c r="B103" s="25"/>
      <c r="D103" s="5"/>
      <c r="F103" s="26" t="s">
        <v>123</v>
      </c>
      <c r="G103" s="22">
        <f>SUM(Tabella3[Tot Parziale])</f>
        <v>1687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C9BF-E875-4A9E-B8A6-A044F966C4AC}">
  <dimension ref="A1:M19"/>
  <sheetViews>
    <sheetView tabSelected="1" zoomScale="120" zoomScaleNormal="120" workbookViewId="0">
      <selection activeCell="A2" sqref="A2:C2"/>
    </sheetView>
  </sheetViews>
  <sheetFormatPr defaultRowHeight="13.2" x14ac:dyDescent="0.25"/>
  <cols>
    <col min="1" max="1" width="18" bestFit="1" customWidth="1"/>
    <col min="2" max="2" width="20.109375" bestFit="1" customWidth="1"/>
    <col min="3" max="3" width="16.77734375" style="22" bestFit="1" customWidth="1"/>
    <col min="4" max="13" width="3" bestFit="1" customWidth="1"/>
    <col min="14" max="14" width="4" bestFit="1" customWidth="1"/>
    <col min="15" max="15" width="7.33203125" bestFit="1" customWidth="1"/>
    <col min="16" max="16" width="18" bestFit="1" customWidth="1"/>
  </cols>
  <sheetData>
    <row r="1" spans="1:13" x14ac:dyDescent="0.25">
      <c r="A1" s="27" t="s">
        <v>104</v>
      </c>
      <c r="B1" t="s">
        <v>132</v>
      </c>
    </row>
    <row r="2" spans="1:13" x14ac:dyDescent="0.25">
      <c r="A2" s="47" t="s">
        <v>138</v>
      </c>
      <c r="B2" s="46"/>
      <c r="C2" s="46"/>
    </row>
    <row r="3" spans="1:13" x14ac:dyDescent="0.25">
      <c r="A3" s="27" t="s">
        <v>129</v>
      </c>
      <c r="B3" t="s">
        <v>128</v>
      </c>
      <c r="C3" s="22" t="s">
        <v>131</v>
      </c>
    </row>
    <row r="4" spans="1:13" x14ac:dyDescent="0.25">
      <c r="A4" s="28" t="s">
        <v>107</v>
      </c>
      <c r="B4" s="23">
        <v>11</v>
      </c>
      <c r="C4" s="22">
        <v>495</v>
      </c>
    </row>
    <row r="5" spans="1:13" x14ac:dyDescent="0.25">
      <c r="A5" s="28" t="s">
        <v>106</v>
      </c>
      <c r="B5" s="23">
        <v>14</v>
      </c>
      <c r="C5" s="22">
        <v>815</v>
      </c>
    </row>
    <row r="6" spans="1:13" x14ac:dyDescent="0.25">
      <c r="A6" s="28" t="s">
        <v>105</v>
      </c>
      <c r="B6" s="23">
        <v>11</v>
      </c>
      <c r="C6" s="22">
        <v>555</v>
      </c>
    </row>
    <row r="7" spans="1:13" x14ac:dyDescent="0.25">
      <c r="A7" s="28" t="s">
        <v>108</v>
      </c>
      <c r="B7" s="23">
        <v>7</v>
      </c>
      <c r="C7" s="22">
        <v>225</v>
      </c>
    </row>
    <row r="8" spans="1:13" x14ac:dyDescent="0.25">
      <c r="A8" s="28" t="s">
        <v>109</v>
      </c>
      <c r="B8" s="23">
        <v>3</v>
      </c>
      <c r="C8" s="22">
        <v>150</v>
      </c>
    </row>
    <row r="9" spans="1:13" x14ac:dyDescent="0.25">
      <c r="A9" s="28" t="s">
        <v>130</v>
      </c>
      <c r="B9" s="23">
        <v>46</v>
      </c>
      <c r="C9" s="22">
        <v>2240</v>
      </c>
    </row>
    <row r="12" spans="1:13" x14ac:dyDescent="0.25">
      <c r="A12" s="44" t="s">
        <v>137</v>
      </c>
      <c r="B12" s="45"/>
      <c r="E12" s="42" t="s">
        <v>136</v>
      </c>
      <c r="F12" s="43"/>
      <c r="G12" s="43"/>
      <c r="H12" s="43"/>
      <c r="I12" s="43"/>
      <c r="J12" s="43"/>
      <c r="K12" s="43"/>
      <c r="L12" s="43"/>
      <c r="M12" s="43"/>
    </row>
    <row r="13" spans="1:13" x14ac:dyDescent="0.25">
      <c r="A13" s="29" t="s">
        <v>134</v>
      </c>
      <c r="B13" s="30" t="s">
        <v>133</v>
      </c>
      <c r="E13" s="36" t="s">
        <v>135</v>
      </c>
      <c r="F13" s="37"/>
      <c r="G13" s="37"/>
      <c r="H13" s="37"/>
      <c r="I13" s="37"/>
      <c r="J13" s="37"/>
      <c r="K13" s="37"/>
      <c r="L13" s="37"/>
      <c r="M13" s="38"/>
    </row>
    <row r="14" spans="1:13" x14ac:dyDescent="0.25">
      <c r="A14" s="31" t="s">
        <v>107</v>
      </c>
      <c r="B14" s="32">
        <v>495</v>
      </c>
      <c r="E14" s="39"/>
      <c r="F14" s="40"/>
      <c r="G14" s="40"/>
      <c r="H14" s="40"/>
      <c r="I14" s="40"/>
      <c r="J14" s="40"/>
      <c r="K14" s="40"/>
      <c r="L14" s="40"/>
      <c r="M14" s="41"/>
    </row>
    <row r="15" spans="1:13" x14ac:dyDescent="0.25">
      <c r="A15" s="33" t="s">
        <v>106</v>
      </c>
      <c r="B15" s="32">
        <v>815</v>
      </c>
    </row>
    <row r="16" spans="1:13" x14ac:dyDescent="0.25">
      <c r="A16" s="33" t="s">
        <v>105</v>
      </c>
      <c r="B16" s="32">
        <v>555</v>
      </c>
    </row>
    <row r="17" spans="1:2" x14ac:dyDescent="0.25">
      <c r="A17" s="33" t="s">
        <v>108</v>
      </c>
      <c r="B17" s="32">
        <v>225</v>
      </c>
    </row>
    <row r="18" spans="1:2" x14ac:dyDescent="0.25">
      <c r="A18" s="33" t="s">
        <v>109</v>
      </c>
      <c r="B18" s="32">
        <v>150</v>
      </c>
    </row>
    <row r="19" spans="1:2" x14ac:dyDescent="0.25">
      <c r="A19" s="34" t="s">
        <v>130</v>
      </c>
      <c r="B19" s="35">
        <v>2240</v>
      </c>
    </row>
  </sheetData>
  <mergeCells count="4">
    <mergeCell ref="E13:M14"/>
    <mergeCell ref="E12:M12"/>
    <mergeCell ref="A12:B12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opLeftCell="A2" workbookViewId="0">
      <selection activeCell="A4" sqref="A4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1"/>
      <c r="E1" s="4" t="s">
        <v>124</v>
      </c>
      <c r="F1" s="4" t="s">
        <v>125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F2" s="3" t="s">
        <v>105</v>
      </c>
    </row>
    <row r="3" spans="1:26" x14ac:dyDescent="0.25">
      <c r="A3" s="2" t="s">
        <v>106</v>
      </c>
      <c r="B3" s="2">
        <v>70</v>
      </c>
      <c r="C3" s="2">
        <v>80</v>
      </c>
      <c r="F3" s="3" t="s">
        <v>126</v>
      </c>
    </row>
    <row r="4" spans="1:26" x14ac:dyDescent="0.25">
      <c r="A4" s="2" t="s">
        <v>107</v>
      </c>
      <c r="B4" s="2">
        <v>40</v>
      </c>
      <c r="C4" s="2">
        <v>60</v>
      </c>
      <c r="F4" s="3" t="s">
        <v>127</v>
      </c>
    </row>
    <row r="5" spans="1:26" x14ac:dyDescent="0.25">
      <c r="A5" s="2" t="s">
        <v>105</v>
      </c>
      <c r="B5" s="2">
        <v>20</v>
      </c>
      <c r="C5" s="2">
        <v>100</v>
      </c>
    </row>
    <row r="6" spans="1:26" x14ac:dyDescent="0.25">
      <c r="A6" s="2" t="s">
        <v>108</v>
      </c>
      <c r="B6" s="2">
        <v>90</v>
      </c>
      <c r="C6" s="2">
        <v>30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2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Parcheggio</vt:lpstr>
      <vt:lpstr>pivot frutta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longo</cp:lastModifiedBy>
  <dcterms:modified xsi:type="dcterms:W3CDTF">2025-04-17T17:17:15Z</dcterms:modified>
</cp:coreProperties>
</file>