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nv\projProg\CargoFlow\Documentation\"/>
    </mc:Choice>
  </mc:AlternateContent>
  <xr:revisionPtr revIDLastSave="0" documentId="13_ncr:1_{8C825ADA-6544-4102-9D97-BD4B6545FC13}" xr6:coauthVersionLast="47" xr6:coauthVersionMax="47" xr10:uidLastSave="{00000000-0000-0000-0000-000000000000}"/>
  <bookViews>
    <workbookView xWindow="-120" yWindow="-120" windowWidth="29040" windowHeight="15840" xr2:uid="{03DA1F0F-3B6E-41FA-B428-2227A02C2D02}"/>
  </bookViews>
  <sheets>
    <sheet name="Feuil1" sheetId="1" r:id="rId1"/>
  </sheets>
  <definedNames>
    <definedName name="article">Feuil1!$B$2</definedName>
    <definedName name="articles">Feuil1!$B$2</definedName>
    <definedName name="carriers">Feuil1!$B$10</definedName>
    <definedName name="categories">Feuil1!$B$18</definedName>
    <definedName name="clients">Feuil1!$B$26</definedName>
    <definedName name="days">Feuil1!$B$34</definedName>
    <definedName name="deliveries">Feuil1!$B$42</definedName>
    <definedName name="deliveries_have_articles">Feuil1!$B$50</definedName>
    <definedName name="employees">Feuil1!$B$58</definedName>
    <definedName name="warehouses">Feuil1!$B$66</definedName>
    <definedName name="warehouses_have_articles">Feuil1!$B$74</definedName>
    <definedName name="warehouses_have_days">Feuil1!$B$90</definedName>
    <definedName name="warehouses_have_employees">Feuil1!$B$82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3" i="1" l="1"/>
  <c r="M94" i="1"/>
  <c r="M95" i="1"/>
  <c r="M96" i="1"/>
  <c r="M92" i="1"/>
  <c r="M85" i="1"/>
  <c r="M86" i="1"/>
  <c r="M87" i="1"/>
  <c r="M88" i="1"/>
  <c r="M84" i="1"/>
  <c r="M77" i="1"/>
  <c r="M78" i="1"/>
  <c r="M79" i="1"/>
  <c r="M80" i="1"/>
  <c r="M76" i="1"/>
  <c r="M69" i="1"/>
  <c r="M70" i="1"/>
  <c r="M71" i="1"/>
  <c r="M72" i="1"/>
  <c r="M68" i="1"/>
  <c r="M61" i="1"/>
  <c r="M62" i="1"/>
  <c r="M63" i="1"/>
  <c r="M64" i="1"/>
  <c r="M60" i="1"/>
  <c r="M53" i="1"/>
  <c r="M54" i="1"/>
  <c r="M55" i="1"/>
  <c r="M56" i="1"/>
  <c r="M52" i="1"/>
  <c r="M48" i="1"/>
  <c r="M47" i="1"/>
  <c r="M46" i="1"/>
  <c r="M45" i="1"/>
  <c r="M44" i="1"/>
  <c r="M37" i="1"/>
  <c r="M38" i="1"/>
  <c r="M39" i="1"/>
  <c r="M40" i="1"/>
  <c r="M5" i="1"/>
  <c r="M6" i="1"/>
  <c r="M7" i="1"/>
  <c r="M8" i="1"/>
  <c r="M4" i="1"/>
  <c r="M36" i="1"/>
  <c r="M29" i="1"/>
  <c r="M30" i="1"/>
  <c r="M31" i="1"/>
  <c r="M32" i="1"/>
  <c r="M28" i="1"/>
  <c r="M21" i="1"/>
  <c r="M22" i="1"/>
  <c r="M23" i="1"/>
  <c r="M24" i="1"/>
  <c r="M20" i="1"/>
  <c r="M13" i="1"/>
  <c r="M14" i="1"/>
  <c r="M15" i="1"/>
  <c r="M16" i="1"/>
  <c r="M12" i="1"/>
</calcChain>
</file>

<file path=xl/sharedStrings.xml><?xml version="1.0" encoding="utf-8"?>
<sst xmlns="http://schemas.openxmlformats.org/spreadsheetml/2006/main" count="226" uniqueCount="190">
  <si>
    <t>id</t>
  </si>
  <si>
    <t>barcode</t>
  </si>
  <si>
    <t>model</t>
  </si>
  <si>
    <t>brand</t>
  </si>
  <si>
    <t>weight</t>
  </si>
  <si>
    <t>height</t>
  </si>
  <si>
    <t>lenght</t>
  </si>
  <si>
    <t>width</t>
  </si>
  <si>
    <t>price</t>
  </si>
  <si>
    <t>category_id</t>
  </si>
  <si>
    <t>companyName</t>
  </si>
  <si>
    <t>loadCapacity</t>
  </si>
  <si>
    <t>name</t>
  </si>
  <si>
    <t>description</t>
  </si>
  <si>
    <t>lastName</t>
  </si>
  <si>
    <t>firstName</t>
  </si>
  <si>
    <t>email</t>
  </si>
  <si>
    <t>street</t>
  </si>
  <si>
    <t>streetNumber</t>
  </si>
  <si>
    <t>city</t>
  </si>
  <si>
    <t>postalCode</t>
  </si>
  <si>
    <t>startDate</t>
  </si>
  <si>
    <t>endDate</t>
  </si>
  <si>
    <t>status</t>
  </si>
  <si>
    <t>carrier_id</t>
  </si>
  <si>
    <t>client_id</t>
  </si>
  <si>
    <t>warehouse_id</t>
  </si>
  <si>
    <t>role</t>
  </si>
  <si>
    <t>employeeNumber</t>
  </si>
  <si>
    <t>streetNb</t>
  </si>
  <si>
    <t>openingHours</t>
  </si>
  <si>
    <t>delivery_id</t>
  </si>
  <si>
    <t>article_id</t>
  </si>
  <si>
    <t>DPD</t>
  </si>
  <si>
    <t>Planzer</t>
  </si>
  <si>
    <t>Livré</t>
  </si>
  <si>
    <t>En transit</t>
  </si>
  <si>
    <t>Planifié</t>
  </si>
  <si>
    <t>Favre</t>
  </si>
  <si>
    <t>Olivia</t>
  </si>
  <si>
    <t>warehouse_origin_id</t>
  </si>
  <si>
    <t>warehouse_destination_id</t>
  </si>
  <si>
    <t>quantity</t>
  </si>
  <si>
    <t>employees_id</t>
  </si>
  <si>
    <t>day_id</t>
  </si>
  <si>
    <t>contact@fedex.com</t>
  </si>
  <si>
    <t>contact@ups.com</t>
  </si>
  <si>
    <t>contact@dhl.com</t>
  </si>
  <si>
    <t>contact@dpd.com</t>
  </si>
  <si>
    <t>contact@planzer.com</t>
  </si>
  <si>
    <t>null</t>
  </si>
  <si>
    <t>phoneNumber</t>
  </si>
  <si>
    <t>closingHours</t>
  </si>
  <si>
    <t>password</t>
  </si>
  <si>
    <t>pmartin</t>
  </si>
  <si>
    <t>mfavre</t>
  </si>
  <si>
    <t>olefevre</t>
  </si>
  <si>
    <t>ileroux</t>
  </si>
  <si>
    <t>nmoreau</t>
  </si>
  <si>
    <t>Galaxy S21</t>
  </si>
  <si>
    <t>Samsung</t>
  </si>
  <si>
    <t>articles</t>
  </si>
  <si>
    <t>carriers</t>
  </si>
  <si>
    <t>categories</t>
  </si>
  <si>
    <t>clients</t>
  </si>
  <si>
    <t>days</t>
  </si>
  <si>
    <t>deliveries</t>
  </si>
  <si>
    <t>deliveries_have_articles</t>
  </si>
  <si>
    <t>employees</t>
  </si>
  <si>
    <t>warehouses</t>
  </si>
  <si>
    <t>warehouses_have_articles</t>
  </si>
  <si>
    <t>warehouses_have_employees</t>
  </si>
  <si>
    <t>warehouses_have_days</t>
  </si>
  <si>
    <t>Levi's</t>
  </si>
  <si>
    <t>IKEA</t>
  </si>
  <si>
    <t>Nike</t>
  </si>
  <si>
    <t>Amazon</t>
  </si>
  <si>
    <t>Slim Fit Jeans</t>
  </si>
  <si>
    <t>Ektorp Sofa</t>
  </si>
  <si>
    <t>Air Zoom Pegasus</t>
  </si>
  <si>
    <t>Kindle Oasis</t>
  </si>
  <si>
    <t>FedEx</t>
  </si>
  <si>
    <t>UPS</t>
  </si>
  <si>
    <t>DHL</t>
  </si>
  <si>
    <t>Électronique</t>
  </si>
  <si>
    <t>Vêtements</t>
  </si>
  <si>
    <t>Maison et Jardin</t>
  </si>
  <si>
    <t>Équipement Sport</t>
  </si>
  <si>
    <t>Livres</t>
  </si>
  <si>
    <t>Produits technologiques de pointe</t>
  </si>
  <si>
    <t>Vêtements élégants et confortables</t>
  </si>
  <si>
    <t>Articles de qualité pour la maison et les espaces extérieurs</t>
  </si>
  <si>
    <t>Équipement et accessoires pour divers sports</t>
  </si>
  <si>
    <t>Lectures captivantes pour tous les goûts</t>
  </si>
  <si>
    <t>Dupont</t>
  </si>
  <si>
    <t>Tremblay</t>
  </si>
  <si>
    <t>Silva</t>
  </si>
  <si>
    <t>Müller</t>
  </si>
  <si>
    <t>Bianchi</t>
  </si>
  <si>
    <t>Marie</t>
  </si>
  <si>
    <t>Jean</t>
  </si>
  <si>
    <t>Ana</t>
  </si>
  <si>
    <t>Stefan</t>
  </si>
  <si>
    <t>Chiara</t>
  </si>
  <si>
    <t>chiara.bianchi@email.com</t>
  </si>
  <si>
    <t>marie.dupont@email.com</t>
  </si>
  <si>
    <t>jean.tremblay@email.com</t>
  </si>
  <si>
    <t>ana.silva@email.com</t>
  </si>
  <si>
    <t>stefan.muller@email.com</t>
  </si>
  <si>
    <t>Via della Moscova</t>
  </si>
  <si>
    <t>Rue de la Paix</t>
  </si>
  <si>
    <t>Avenue des Lilas</t>
  </si>
  <si>
    <t>Rua Augusta</t>
  </si>
  <si>
    <t>Goethestraße</t>
  </si>
  <si>
    <t>Paris</t>
  </si>
  <si>
    <t>Montréal</t>
  </si>
  <si>
    <t>Lisbonne</t>
  </si>
  <si>
    <t>Berlin</t>
  </si>
  <si>
    <t>Milan</t>
  </si>
  <si>
    <t>1000-050</t>
  </si>
  <si>
    <t>H2B 2X9</t>
  </si>
  <si>
    <t>Vendredi</t>
  </si>
  <si>
    <t>Lundi</t>
  </si>
  <si>
    <t>Mardi</t>
  </si>
  <si>
    <t>Mercredi</t>
  </si>
  <si>
    <t>Jeudi</t>
  </si>
  <si>
    <t>Martin</t>
  </si>
  <si>
    <t>Lefevre</t>
  </si>
  <si>
    <t>Leroux</t>
  </si>
  <si>
    <t>Moreau</t>
  </si>
  <si>
    <t>Pierre</t>
  </si>
  <si>
    <t>Isabelle</t>
  </si>
  <si>
    <t>Nicolas</t>
  </si>
  <si>
    <t>pierre.martin@email.com</t>
  </si>
  <si>
    <t>marie.favre@email.com</t>
  </si>
  <si>
    <t>olivia.lefevre@email.com</t>
  </si>
  <si>
    <t>isabelle.leroux@email.com</t>
  </si>
  <si>
    <t>nicolas.moreau@email.com</t>
  </si>
  <si>
    <t>Gestionnaire</t>
  </si>
  <si>
    <t>Logistique</t>
  </si>
  <si>
    <t>ServiceClient</t>
  </si>
  <si>
    <t>Développeur</t>
  </si>
  <si>
    <t>Marketing</t>
  </si>
  <si>
    <t>E1001</t>
  </si>
  <si>
    <t>E1002</t>
  </si>
  <si>
    <t>E1003</t>
  </si>
  <si>
    <t>E1004</t>
  </si>
  <si>
    <t>E1005</t>
  </si>
  <si>
    <t>StockExpress</t>
  </si>
  <si>
    <t>LogiStock</t>
  </si>
  <si>
    <t>MagazzinoItaliano</t>
  </si>
  <si>
    <t>Lagerhaus</t>
  </si>
  <si>
    <t>AlmacenCentral</t>
  </si>
  <si>
    <t>Rue de la Logistique</t>
  </si>
  <si>
    <t>Avenue des Entrepôts</t>
  </si>
  <si>
    <t>Via Magazzino</t>
  </si>
  <si>
    <t>Am Lagerplatz</t>
  </si>
  <si>
    <t>Calle de Almacén</t>
  </si>
  <si>
    <t>Lyon</t>
  </si>
  <si>
    <t>Barcelone</t>
  </si>
  <si>
    <t xml:space="preserve"> 09:00</t>
  </si>
  <si>
    <t xml:space="preserve"> 08:30</t>
  </si>
  <si>
    <t xml:space="preserve"> 10:00</t>
  </si>
  <si>
    <t xml:space="preserve"> 08:00</t>
  </si>
  <si>
    <t xml:space="preserve"> 09:30</t>
  </si>
  <si>
    <t>18:00</t>
  </si>
  <si>
    <t>17:30</t>
  </si>
  <si>
    <t>19:00</t>
  </si>
  <si>
    <t>16:45</t>
  </si>
  <si>
    <t>18:30</t>
  </si>
  <si>
    <t>0041589876543</t>
  </si>
  <si>
    <t>0041249876543</t>
  </si>
  <si>
    <t>0041219876543</t>
  </si>
  <si>
    <t>0041229876543</t>
  </si>
  <si>
    <t>0041919876543</t>
  </si>
  <si>
    <t>2023-02-15 10:00:00</t>
  </si>
  <si>
    <t>2023-02-15 14:30:00</t>
  </si>
  <si>
    <t>2023-02-16 08:45:00</t>
  </si>
  <si>
    <t>2023-02-16 11:15:00</t>
  </si>
  <si>
    <t>2023-02-17 14:20:00</t>
  </si>
  <si>
    <t>2023-02-17 18:45:00</t>
  </si>
  <si>
    <t>2023-02-18 11:30:00</t>
  </si>
  <si>
    <t>2023-02-18 16:00:00</t>
  </si>
  <si>
    <t>2023-02-19 09:15:00</t>
  </si>
  <si>
    <t>2023-02-19 12:45:00</t>
  </si>
  <si>
    <t>0041581234567</t>
  </si>
  <si>
    <t>0041241234567</t>
  </si>
  <si>
    <t>0041211234567</t>
  </si>
  <si>
    <t>0041221234567</t>
  </si>
  <si>
    <t>0041911234567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</si>
</sst>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5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Fill="1"/>
    <xf numFmtId="1" fontId="1" fillId="0" borderId="0" xfId="0" applyNumberFormat="1" applyFont="1" applyFill="1"/>
    <xf numFmtId="0" fontId="1" fillId="0" borderId="0" xfId="0" applyFont="1" applyFill="1" applyBorder="1" applyAlignment="1"/>
    <xf numFmtId="0" fontId="1" fillId="7" borderId="0" xfId="0" applyFont="1" applyFill="1"/>
    <xf numFmtId="0" fontId="2" fillId="7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2" fillId="17" borderId="0" xfId="0" applyFont="1" applyFill="1" applyAlignment="1">
      <alignment vertical="center"/>
    </xf>
    <xf numFmtId="0" fontId="2" fillId="18" borderId="0" xfId="0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20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2" fillId="22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23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24" borderId="0" xfId="0" applyFont="1" applyFill="1" applyAlignment="1">
      <alignment vertical="center"/>
    </xf>
    <xf numFmtId="0" fontId="2" fillId="25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26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27" borderId="0" xfId="0" applyFont="1" applyFill="1" applyAlignment="1">
      <alignment vertical="center"/>
    </xf>
    <xf numFmtId="0" fontId="2" fillId="2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29" borderId="0" xfId="0" applyFont="1" applyFill="1" applyAlignment="1">
      <alignment vertical="center"/>
    </xf>
    <xf numFmtId="0" fontId="2" fillId="30" borderId="0" xfId="0" applyFont="1" applyFill="1" applyAlignment="1">
      <alignment vertical="center"/>
    </xf>
    <xf numFmtId="0" fontId="2" fillId="31" borderId="0" xfId="0" applyFont="1" applyFill="1" applyAlignment="1">
      <alignment vertical="center"/>
    </xf>
    <xf numFmtId="0" fontId="2" fillId="32" borderId="0" xfId="0" applyFont="1" applyFill="1" applyAlignment="1">
      <alignment vertical="center"/>
    </xf>
    <xf numFmtId="0" fontId="2" fillId="33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5" borderId="0" xfId="0" applyFont="1" applyFill="1" applyAlignment="1">
      <alignment vertical="center"/>
    </xf>
    <xf numFmtId="0" fontId="2" fillId="36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37" borderId="0" xfId="0" applyFont="1" applyFill="1" applyAlignment="1">
      <alignment vertical="center"/>
    </xf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2" borderId="0" xfId="0" applyFont="1" applyFill="1"/>
    <xf numFmtId="0" fontId="1" fillId="23" borderId="0" xfId="0" applyFont="1" applyFill="1"/>
    <xf numFmtId="0" fontId="1" fillId="9" borderId="0" xfId="0" applyFont="1" applyFill="1"/>
    <xf numFmtId="0" fontId="1" fillId="4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8" borderId="0" xfId="0" applyFont="1" applyFill="1"/>
    <xf numFmtId="0" fontId="1" fillId="37" borderId="0" xfId="0" applyFont="1" applyFill="1"/>
    <xf numFmtId="0" fontId="1" fillId="26" borderId="0" xfId="0" applyFont="1" applyFill="1"/>
    <xf numFmtId="0" fontId="1" fillId="11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3" borderId="0" xfId="0" applyFont="1" applyFill="1"/>
    <xf numFmtId="0" fontId="1" fillId="24" borderId="0" xfId="0" applyFont="1" applyFill="1"/>
    <xf numFmtId="0" fontId="1" fillId="25" borderId="0" xfId="0" applyFont="1" applyFill="1"/>
    <xf numFmtId="49" fontId="1" fillId="0" borderId="0" xfId="0" applyNumberFormat="1" applyFont="1" applyFill="1"/>
    <xf numFmtId="0" fontId="1" fillId="20" borderId="0" xfId="0" applyFont="1" applyFill="1"/>
    <xf numFmtId="0" fontId="1" fillId="1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6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3" fillId="0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  <color rgb="FFFF5050"/>
      <color rgb="FFCC0000"/>
      <color rgb="FFFF0000"/>
      <color rgb="FF800000"/>
      <color rgb="FFCCCCFF"/>
      <color rgb="FF9999FF"/>
      <color rgb="FFCC99FF"/>
      <color rgb="FFCC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livia.lefevre@email.com" TargetMode="External"/><Relationship Id="rId3" Type="http://schemas.openxmlformats.org/officeDocument/2006/relationships/hyperlink" Target="mailto:jean.tremblay@email.com" TargetMode="External"/><Relationship Id="rId7" Type="http://schemas.openxmlformats.org/officeDocument/2006/relationships/hyperlink" Target="mailto:marie.favre@email.com" TargetMode="External"/><Relationship Id="rId2" Type="http://schemas.openxmlformats.org/officeDocument/2006/relationships/hyperlink" Target="mailto:marie.dupont@email.com" TargetMode="External"/><Relationship Id="rId1" Type="http://schemas.openxmlformats.org/officeDocument/2006/relationships/hyperlink" Target="mailto:chiara.bianchi@email.com" TargetMode="External"/><Relationship Id="rId6" Type="http://schemas.openxmlformats.org/officeDocument/2006/relationships/hyperlink" Target="mailto:pierre.martin@e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tefan.muller@email.com" TargetMode="External"/><Relationship Id="rId10" Type="http://schemas.openxmlformats.org/officeDocument/2006/relationships/hyperlink" Target="mailto:nicolas.moreau@email.com" TargetMode="External"/><Relationship Id="rId4" Type="http://schemas.openxmlformats.org/officeDocument/2006/relationships/hyperlink" Target="mailto:ana.silva@email.com" TargetMode="External"/><Relationship Id="rId9" Type="http://schemas.openxmlformats.org/officeDocument/2006/relationships/hyperlink" Target="mailto:isabelle.leroux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263E-AF56-467B-8C8D-FA9E6A0C67C4}">
  <dimension ref="B2:Q96"/>
  <sheetViews>
    <sheetView tabSelected="1" topLeftCell="K38" workbookViewId="0">
      <selection activeCell="M59" sqref="M59"/>
    </sheetView>
  </sheetViews>
  <sheetFormatPr baseColWidth="10" defaultRowHeight="15"/>
  <cols>
    <col min="1" max="1" width="3.85546875" style="1" customWidth="1"/>
    <col min="2" max="2" width="13.5703125" style="1" bestFit="1" customWidth="1"/>
    <col min="3" max="3" width="18" style="1" bestFit="1" customWidth="1"/>
    <col min="4" max="4" width="22.140625" style="1" customWidth="1"/>
    <col min="5" max="5" width="29.5703125" style="1" bestFit="1" customWidth="1"/>
    <col min="6" max="6" width="25" style="1" customWidth="1"/>
    <col min="7" max="8" width="17.42578125" style="1" bestFit="1" customWidth="1"/>
    <col min="9" max="9" width="19.85546875" style="1" bestFit="1" customWidth="1"/>
    <col min="10" max="10" width="25" style="1" bestFit="1" customWidth="1"/>
    <col min="11" max="11" width="19.28515625" style="1" bestFit="1" customWidth="1"/>
    <col min="12" max="12" width="14.5703125" style="1" bestFit="1" customWidth="1"/>
    <col min="13" max="13" width="223.7109375" style="1" customWidth="1"/>
    <col min="14" max="16" width="11.42578125" style="1"/>
    <col min="17" max="17" width="13.5703125" style="1" bestFit="1" customWidth="1"/>
    <col min="18" max="16384" width="11.42578125" style="1"/>
  </cols>
  <sheetData>
    <row r="2" spans="2:13">
      <c r="B2" s="70" t="s">
        <v>61</v>
      </c>
      <c r="C2" s="71"/>
      <c r="D2" s="71"/>
      <c r="E2" s="71"/>
      <c r="F2" s="71"/>
      <c r="G2" s="71"/>
      <c r="H2" s="71"/>
      <c r="I2" s="71"/>
      <c r="J2" s="71"/>
      <c r="K2" s="72"/>
    </row>
    <row r="3" spans="2:1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2:13">
      <c r="B4" s="21">
        <v>1</v>
      </c>
      <c r="C4" s="2">
        <v>123456789012</v>
      </c>
      <c r="D4" s="1" t="s">
        <v>59</v>
      </c>
      <c r="E4" s="1" t="s">
        <v>60</v>
      </c>
      <c r="F4" s="1">
        <v>0.2</v>
      </c>
      <c r="G4" s="1">
        <v>15</v>
      </c>
      <c r="H4" s="1">
        <v>7.5</v>
      </c>
      <c r="I4" s="1">
        <v>0.8</v>
      </c>
      <c r="J4" s="1">
        <v>1099.9000000000001</v>
      </c>
      <c r="K4" s="4">
        <v>1</v>
      </c>
      <c r="M4" s="73" t="str">
        <f>"INSERT INTO " &amp; articles &amp; " (" &amp; C$3 &amp; "," &amp; D$3 &amp; "," &amp; E$3 &amp; "," &amp; F$3 &amp; "," &amp; G$3 &amp; "," &amp; H$3 &amp; "," &amp; I$3 &amp; "," &amp; J$3 &amp; "," &amp; K$3 &amp; ") VALUES ('" &amp; C4 &amp; "','" &amp; D4 &amp; "','" &amp; E4 &amp; "','" &amp; F4 &amp; "','" &amp; G4 &amp; "','" &amp; H4 &amp; "','" &amp; I4 &amp; "','" &amp; J4 &amp; "','" &amp; K4 &amp; "')"</f>
        <v>INSERT INTO articles (barcode,model,brand,weight,height,lenght,width,price,category_id) VALUES ('123456789012','Galaxy S21','Samsung','0.2','15','7.5','0.8','1099.9','1')</v>
      </c>
    </row>
    <row r="5" spans="2:13">
      <c r="B5" s="22">
        <v>2</v>
      </c>
      <c r="C5" s="2">
        <v>987654321098</v>
      </c>
      <c r="D5" s="1" t="s">
        <v>77</v>
      </c>
      <c r="E5" s="1" t="s">
        <v>73</v>
      </c>
      <c r="F5" s="1">
        <v>0.7</v>
      </c>
      <c r="G5" s="1">
        <v>110</v>
      </c>
      <c r="H5" s="1">
        <v>50</v>
      </c>
      <c r="I5" s="1">
        <v>0.5</v>
      </c>
      <c r="J5" s="1">
        <v>79.900000000000006</v>
      </c>
      <c r="K5" s="4">
        <v>2</v>
      </c>
      <c r="M5" s="73" t="str">
        <f>"INSERT INTO " &amp; articles &amp; " (" &amp; C$3 &amp; "," &amp; D$3 &amp; "," &amp; E$3 &amp; "," &amp; F$3 &amp; "," &amp; G$3 &amp; "," &amp; H$3 &amp; "," &amp; I$3 &amp; "," &amp; J$3 &amp; "," &amp; K$3 &amp; ") VALUES ('" &amp; C5 &amp; "','" &amp; D5 &amp; "','" &amp; E5 &amp; "','" &amp; F5 &amp; "','" &amp; G5 &amp; "','" &amp; H5 &amp; "','" &amp; I5 &amp; "','" &amp; J5 &amp; "','" &amp; K5 &amp; "')"</f>
        <v>INSERT INTO articles (barcode,model,brand,weight,height,lenght,width,price,category_id) VALUES ('987654321098','Slim Fit Jeans','Levi's','0.7','110','50','0.5','79.9','2')</v>
      </c>
    </row>
    <row r="6" spans="2:13">
      <c r="B6" s="23">
        <v>3</v>
      </c>
      <c r="C6" s="2">
        <v>567890123456</v>
      </c>
      <c r="D6" s="1" t="s">
        <v>78</v>
      </c>
      <c r="E6" s="1" t="s">
        <v>74</v>
      </c>
      <c r="F6" s="1">
        <v>25</v>
      </c>
      <c r="G6" s="1">
        <v>80</v>
      </c>
      <c r="H6" s="1">
        <v>200</v>
      </c>
      <c r="I6" s="1">
        <v>100</v>
      </c>
      <c r="J6" s="1">
        <v>999.9</v>
      </c>
      <c r="K6" s="4">
        <v>3</v>
      </c>
      <c r="M6" s="73" t="str">
        <f>"INSERT INTO " &amp; articles &amp; " (" &amp; C$3 &amp; "," &amp; D$3 &amp; "," &amp; E$3 &amp; "," &amp; F$3 &amp; "," &amp; G$3 &amp; "," &amp; H$3 &amp; "," &amp; I$3 &amp; "," &amp; J$3 &amp; "," &amp; K$3 &amp; ") VALUES ('" &amp; C6 &amp; "','" &amp; D6 &amp; "','" &amp; E6 &amp; "','" &amp; F6 &amp; "','" &amp; G6 &amp; "','" &amp; H6 &amp; "','" &amp; I6 &amp; "','" &amp; J6 &amp; "','" &amp; K6 &amp; "')"</f>
        <v>INSERT INTO articles (barcode,model,brand,weight,height,lenght,width,price,category_id) VALUES ('567890123456','Ektorp Sofa','IKEA','25','80','200','100','999.9','3')</v>
      </c>
    </row>
    <row r="7" spans="2:13">
      <c r="B7" s="24">
        <v>4</v>
      </c>
      <c r="C7" s="2">
        <v>345678901234</v>
      </c>
      <c r="D7" s="1" t="s">
        <v>79</v>
      </c>
      <c r="E7" s="1" t="s">
        <v>75</v>
      </c>
      <c r="F7" s="1">
        <v>0.5</v>
      </c>
      <c r="G7" s="1">
        <v>12</v>
      </c>
      <c r="H7" s="1">
        <v>30</v>
      </c>
      <c r="I7" s="1">
        <v>10</v>
      </c>
      <c r="J7" s="1">
        <v>129.9</v>
      </c>
      <c r="K7" s="4">
        <v>4</v>
      </c>
      <c r="M7" s="73" t="str">
        <f>"INSERT INTO " &amp; articles &amp; " (" &amp; C$3 &amp; "," &amp; D$3 &amp; "," &amp; E$3 &amp; "," &amp; F$3 &amp; "," &amp; G$3 &amp; "," &amp; H$3 &amp; "," &amp; I$3 &amp; "," &amp; J$3 &amp; "," &amp; K$3 &amp; ") VALUES ('" &amp; C7 &amp; "','" &amp; D7 &amp; "','" &amp; E7 &amp; "','" &amp; F7 &amp; "','" &amp; G7 &amp; "','" &amp; H7 &amp; "','" &amp; I7 &amp; "','" &amp; J7 &amp; "','" &amp; K7 &amp; "')"</f>
        <v>INSERT INTO articles (barcode,model,brand,weight,height,lenght,width,price,category_id) VALUES ('345678901234','Air Zoom Pegasus','Nike','0.5','12','30','10','129.9','4')</v>
      </c>
    </row>
    <row r="8" spans="2:13">
      <c r="B8" s="25">
        <v>5</v>
      </c>
      <c r="C8" s="2">
        <v>789012345678</v>
      </c>
      <c r="D8" s="1" t="s">
        <v>80</v>
      </c>
      <c r="E8" s="1" t="s">
        <v>76</v>
      </c>
      <c r="F8" s="1">
        <v>0.3</v>
      </c>
      <c r="G8" s="1">
        <v>20</v>
      </c>
      <c r="H8" s="1">
        <v>15</v>
      </c>
      <c r="I8" s="1">
        <v>1</v>
      </c>
      <c r="J8" s="1">
        <v>199.9</v>
      </c>
      <c r="K8" s="4">
        <v>5</v>
      </c>
      <c r="M8" s="73" t="str">
        <f>"INSERT INTO " &amp; articles &amp; " (" &amp; C$3 &amp; "," &amp; D$3 &amp; "," &amp; E$3 &amp; "," &amp; F$3 &amp; "," &amp; G$3 &amp; "," &amp; H$3 &amp; "," &amp; I$3 &amp; "," &amp; J$3 &amp; "," &amp; K$3 &amp; ") VALUES ('" &amp; C8 &amp; "','" &amp; D8 &amp; "','" &amp; E8 &amp; "','" &amp; F8 &amp; "','" &amp; G8 &amp; "','" &amp; H8 &amp; "','" &amp; I8 &amp; "','" &amp; J8 &amp; "','" &amp; K8 &amp; "')"</f>
        <v>INSERT INTO articles (barcode,model,brand,weight,height,lenght,width,price,category_id) VALUES ('789012345678','Kindle Oasis','Amazon','0.3','20','15','1','199.9','5')</v>
      </c>
    </row>
    <row r="10" spans="2:13">
      <c r="B10" s="70" t="s">
        <v>62</v>
      </c>
      <c r="C10" s="71"/>
      <c r="D10" s="71"/>
      <c r="E10" s="71"/>
      <c r="F10" s="72"/>
    </row>
    <row r="11" spans="2:13">
      <c r="B11" s="1" t="s">
        <v>0</v>
      </c>
      <c r="C11" s="1" t="s">
        <v>10</v>
      </c>
      <c r="D11" s="1" t="s">
        <v>11</v>
      </c>
      <c r="E11" s="1" t="s">
        <v>16</v>
      </c>
      <c r="F11" s="1" t="s">
        <v>51</v>
      </c>
    </row>
    <row r="12" spans="2:13">
      <c r="B12" s="6">
        <v>1</v>
      </c>
      <c r="C12" s="1" t="s">
        <v>81</v>
      </c>
      <c r="D12" s="1">
        <v>500</v>
      </c>
      <c r="E12" s="1" t="s">
        <v>45</v>
      </c>
      <c r="F12" s="64" t="s">
        <v>185</v>
      </c>
      <c r="M12" s="1" t="str">
        <f>"INSERT INTO " &amp; carriers &amp; " (" &amp; C$11&amp; "," &amp; D$11 &amp; "," &amp; E$11 &amp; "," &amp; F$11 &amp; ") VALUES ('" &amp; C12 &amp; "','" &amp; D12 &amp; "','" &amp; E12 &amp; "','" &amp; F12 &amp; "')"</f>
        <v>INSERT INTO carriers (companyName,loadCapacity,email,phoneNumber) VALUES ('FedEx','500','contact@fedex.com','0041581234567')</v>
      </c>
    </row>
    <row r="13" spans="2:13">
      <c r="B13" s="7">
        <v>2</v>
      </c>
      <c r="C13" s="1" t="s">
        <v>82</v>
      </c>
      <c r="D13" s="1">
        <v>80</v>
      </c>
      <c r="E13" s="1" t="s">
        <v>46</v>
      </c>
      <c r="F13" s="64" t="s">
        <v>186</v>
      </c>
      <c r="M13" s="1" t="str">
        <f>"INSERT INTO " &amp; carriers &amp; " (" &amp; C$11&amp; "," &amp; D$11 &amp; "," &amp; E$11 &amp; "," &amp; F$11 &amp; ") VALUES ('" &amp; C13 &amp; "','" &amp; D13 &amp; "','" &amp; E13 &amp; "','" &amp; F13 &amp; "')"</f>
        <v>INSERT INTO carriers (companyName,loadCapacity,email,phoneNumber) VALUES ('UPS','80','contact@ups.com','0041241234567')</v>
      </c>
    </row>
    <row r="14" spans="2:13">
      <c r="B14" s="8">
        <v>3</v>
      </c>
      <c r="C14" s="1" t="s">
        <v>83</v>
      </c>
      <c r="D14" s="1">
        <v>1600</v>
      </c>
      <c r="E14" s="1" t="s">
        <v>47</v>
      </c>
      <c r="F14" s="64" t="s">
        <v>187</v>
      </c>
      <c r="M14" s="1" t="str">
        <f>"INSERT INTO " &amp; carriers &amp; " (" &amp; C$11&amp; "," &amp; D$11 &amp; "," &amp; E$11 &amp; "," &amp; F$11 &amp; ") VALUES ('" &amp; C14 &amp; "','" &amp; D14 &amp; "','" &amp; E14 &amp; "','" &amp; F14 &amp; "')"</f>
        <v>INSERT INTO carriers (companyName,loadCapacity,email,phoneNumber) VALUES ('DHL','1600','contact@dhl.com','0041211234567')</v>
      </c>
    </row>
    <row r="15" spans="2:13">
      <c r="B15" s="9">
        <v>4</v>
      </c>
      <c r="C15" s="1" t="s">
        <v>33</v>
      </c>
      <c r="D15" s="1">
        <v>750</v>
      </c>
      <c r="E15" s="1" t="s">
        <v>48</v>
      </c>
      <c r="F15" s="64" t="s">
        <v>188</v>
      </c>
      <c r="M15" s="1" t="str">
        <f>"INSERT INTO " &amp; carriers &amp; " (" &amp; C$11&amp; "," &amp; D$11 &amp; "," &amp; E$11 &amp; "," &amp; F$11 &amp; ") VALUES ('" &amp; C15 &amp; "','" &amp; D15 &amp; "','" &amp; E15 &amp; "','" &amp; F15 &amp; "')"</f>
        <v>INSERT INTO carriers (companyName,loadCapacity,email,phoneNumber) VALUES ('DPD','750','contact@dpd.com','0041221234567')</v>
      </c>
    </row>
    <row r="16" spans="2:13">
      <c r="B16" s="10">
        <v>5</v>
      </c>
      <c r="C16" s="1" t="s">
        <v>34</v>
      </c>
      <c r="D16" s="1">
        <v>900</v>
      </c>
      <c r="E16" s="1" t="s">
        <v>49</v>
      </c>
      <c r="F16" s="64" t="s">
        <v>189</v>
      </c>
      <c r="M16" s="1" t="str">
        <f>"INSERT INTO " &amp; carriers &amp; " (" &amp; C$11&amp; "," &amp; D$11 &amp; "," &amp; E$11 &amp; "," &amp; F$11 &amp; ") VALUES ('" &amp; C16 &amp; "','" &amp; D16 &amp; "','" &amp; E16 &amp; "','" &amp; F16 &amp; "')"</f>
        <v>INSERT INTO carriers (companyName,loadCapacity,email,phoneNumber) VALUES ('Planzer','900','contact@planzer.com','0041911234567')</v>
      </c>
    </row>
    <row r="18" spans="2:13">
      <c r="B18" s="70" t="s">
        <v>63</v>
      </c>
      <c r="C18" s="71"/>
      <c r="D18" s="72"/>
    </row>
    <row r="19" spans="2:13">
      <c r="B19" s="1" t="s">
        <v>0</v>
      </c>
      <c r="C19" s="1" t="s">
        <v>12</v>
      </c>
      <c r="D19" s="1" t="s">
        <v>13</v>
      </c>
    </row>
    <row r="20" spans="2:13">
      <c r="B20" s="5">
        <v>1</v>
      </c>
      <c r="C20" s="1" t="s">
        <v>84</v>
      </c>
      <c r="D20" s="1" t="s">
        <v>89</v>
      </c>
      <c r="M20" s="1" t="str">
        <f>"INSERT INTO " &amp; categories &amp; " (" &amp; C$19&amp; "," &amp; D$19 &amp; ") VALUES ('" &amp; C20 &amp; "','" &amp; D20 &amp; "')"</f>
        <v>INSERT INTO categories (name,description) VALUES ('Électronique','Produits technologiques de pointe')</v>
      </c>
    </row>
    <row r="21" spans="2:13">
      <c r="B21" s="5">
        <v>2</v>
      </c>
      <c r="C21" s="1" t="s">
        <v>85</v>
      </c>
      <c r="D21" s="1" t="s">
        <v>90</v>
      </c>
      <c r="M21" s="1" t="str">
        <f>"INSERT INTO " &amp; categories &amp; " (" &amp; C$19&amp; "," &amp; D$19 &amp; ") VALUES ('" &amp; C21 &amp; "','" &amp; D21 &amp; "')"</f>
        <v>INSERT INTO categories (name,description) VALUES ('Vêtements','Vêtements élégants et confortables')</v>
      </c>
    </row>
    <row r="22" spans="2:13">
      <c r="B22" s="5">
        <v>3</v>
      </c>
      <c r="C22" s="1" t="s">
        <v>86</v>
      </c>
      <c r="D22" s="1" t="s">
        <v>91</v>
      </c>
      <c r="M22" s="1" t="str">
        <f>"INSERT INTO " &amp; categories &amp; " (" &amp; C$19&amp; "," &amp; D$19 &amp; ") VALUES ('" &amp; C22 &amp; "','" &amp; D22 &amp; "')"</f>
        <v>INSERT INTO categories (name,description) VALUES ('Maison et Jardin','Articles de qualité pour la maison et les espaces extérieurs')</v>
      </c>
    </row>
    <row r="23" spans="2:13">
      <c r="B23" s="5">
        <v>4</v>
      </c>
      <c r="C23" s="1" t="s">
        <v>87</v>
      </c>
      <c r="D23" s="1" t="s">
        <v>92</v>
      </c>
      <c r="M23" s="1" t="str">
        <f>"INSERT INTO " &amp; categories &amp; " (" &amp; C$19&amp; "," &amp; D$19 &amp; ") VALUES ('" &amp; C23 &amp; "','" &amp; D23 &amp; "')"</f>
        <v>INSERT INTO categories (name,description) VALUES ('Équipement Sport','Équipement et accessoires pour divers sports')</v>
      </c>
    </row>
    <row r="24" spans="2:13">
      <c r="B24" s="5">
        <v>5</v>
      </c>
      <c r="C24" s="1" t="s">
        <v>88</v>
      </c>
      <c r="D24" s="1" t="s">
        <v>93</v>
      </c>
      <c r="M24" s="1" t="str">
        <f>"INSERT INTO " &amp; categories &amp; " (" &amp; C$19&amp; "," &amp; D$19 &amp; ") VALUES ('" &amp; C24 &amp; "','" &amp; D24 &amp; "')"</f>
        <v>INSERT INTO categories (name,description) VALUES ('Livres','Lectures captivantes pour tous les goûts')</v>
      </c>
    </row>
    <row r="26" spans="2:13">
      <c r="B26" s="70" t="s">
        <v>64</v>
      </c>
      <c r="C26" s="71"/>
      <c r="D26" s="71"/>
      <c r="E26" s="71"/>
      <c r="F26" s="71"/>
      <c r="G26" s="71"/>
      <c r="H26" s="71"/>
      <c r="I26" s="72"/>
    </row>
    <row r="27" spans="2:13">
      <c r="B27" s="1" t="s">
        <v>0</v>
      </c>
      <c r="C27" s="1" t="s">
        <v>14</v>
      </c>
      <c r="D27" s="1" t="s">
        <v>15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</row>
    <row r="28" spans="2:13">
      <c r="B28" s="11">
        <v>1</v>
      </c>
      <c r="C28" s="1" t="s">
        <v>94</v>
      </c>
      <c r="D28" s="1" t="s">
        <v>99</v>
      </c>
      <c r="E28" s="74" t="s">
        <v>105</v>
      </c>
      <c r="F28" s="1" t="s">
        <v>110</v>
      </c>
      <c r="G28" s="1">
        <v>12</v>
      </c>
      <c r="H28" s="1" t="s">
        <v>114</v>
      </c>
      <c r="I28" s="1">
        <v>75001</v>
      </c>
      <c r="M28" s="1" t="str">
        <f>"INSERT INTO " &amp; clients &amp; " (" &amp; C$27&amp; "," &amp; D$27 &amp; "," &amp; E$27 &amp; "," &amp; F$27 &amp; "," &amp; G$27 &amp; "," &amp; H$27 &amp; "," &amp; I$27 &amp; ") VALUES ('" &amp; C28 &amp; "','" &amp; D28 &amp; "','" &amp; E28 &amp; "','" &amp; F28 &amp; "','" &amp; G28 &amp; "','" &amp; H28 &amp; "','" &amp; I28 &amp; "')"</f>
        <v>INSERT INTO clients (lastName,firstName,email,street,streetNumber,city,postalCode) VALUES ('Dupont','Marie','marie.dupont@email.com','Rue de la Paix','12','Paris','75001')</v>
      </c>
    </row>
    <row r="29" spans="2:13">
      <c r="B29" s="12">
        <v>2</v>
      </c>
      <c r="C29" s="1" t="s">
        <v>95</v>
      </c>
      <c r="D29" s="1" t="s">
        <v>100</v>
      </c>
      <c r="E29" s="74" t="s">
        <v>106</v>
      </c>
      <c r="F29" s="1" t="s">
        <v>111</v>
      </c>
      <c r="G29" s="1">
        <v>34</v>
      </c>
      <c r="H29" s="1" t="s">
        <v>115</v>
      </c>
      <c r="I29" s="1" t="s">
        <v>120</v>
      </c>
      <c r="M29" s="1" t="str">
        <f>"INSERT INTO " &amp; clients &amp; " (" &amp; C$27&amp; "," &amp; D$27 &amp; "," &amp; E$27 &amp; "," &amp; F$27 &amp; "," &amp; G$27 &amp; "," &amp; H$27 &amp; "," &amp; I$27 &amp; ") VALUES ('" &amp; C29 &amp; "','" &amp; D29 &amp; "','" &amp; E29 &amp; "','" &amp; F29 &amp; "','" &amp; G29 &amp; "','" &amp; H29 &amp; "','" &amp; I29 &amp; "')"</f>
        <v>INSERT INTO clients (lastName,firstName,email,street,streetNumber,city,postalCode) VALUES ('Tremblay','Jean','jean.tremblay@email.com','Avenue des Lilas','34','Montréal','H2B 2X9')</v>
      </c>
    </row>
    <row r="30" spans="2:13">
      <c r="B30" s="13">
        <v>3</v>
      </c>
      <c r="C30" s="1" t="s">
        <v>96</v>
      </c>
      <c r="D30" s="1" t="s">
        <v>101</v>
      </c>
      <c r="E30" s="74" t="s">
        <v>107</v>
      </c>
      <c r="F30" s="1" t="s">
        <v>112</v>
      </c>
      <c r="G30" s="1">
        <v>45</v>
      </c>
      <c r="H30" s="1" t="s">
        <v>116</v>
      </c>
      <c r="I30" s="1" t="s">
        <v>119</v>
      </c>
      <c r="M30" s="1" t="str">
        <f>"INSERT INTO " &amp; clients &amp; " (" &amp; C$27&amp; "," &amp; D$27 &amp; "," &amp; E$27 &amp; "," &amp; F$27 &amp; "," &amp; G$27 &amp; "," &amp; H$27 &amp; "," &amp; I$27 &amp; ") VALUES ('" &amp; C30 &amp; "','" &amp; D30 &amp; "','" &amp; E30 &amp; "','" &amp; F30 &amp; "','" &amp; G30 &amp; "','" &amp; H30 &amp; "','" &amp; I30 &amp; "')"</f>
        <v>INSERT INTO clients (lastName,firstName,email,street,streetNumber,city,postalCode) VALUES ('Silva','Ana','ana.silva@email.com','Rua Augusta','45','Lisbonne','1000-050')</v>
      </c>
    </row>
    <row r="31" spans="2:13">
      <c r="B31" s="14">
        <v>4</v>
      </c>
      <c r="C31" s="1" t="s">
        <v>97</v>
      </c>
      <c r="D31" s="1" t="s">
        <v>102</v>
      </c>
      <c r="E31" s="74" t="s">
        <v>108</v>
      </c>
      <c r="F31" s="1" t="s">
        <v>113</v>
      </c>
      <c r="G31" s="1">
        <v>67</v>
      </c>
      <c r="H31" s="1" t="s">
        <v>117</v>
      </c>
      <c r="I31" s="1">
        <v>10117</v>
      </c>
      <c r="M31" s="1" t="str">
        <f>"INSERT INTO " &amp; clients &amp; " (" &amp; C$27&amp; "," &amp; D$27 &amp; "," &amp; E$27 &amp; "," &amp; F$27 &amp; "," &amp; G$27 &amp; "," &amp; H$27 &amp; "," &amp; I$27 &amp; ") VALUES ('" &amp; C31 &amp; "','" &amp; D31 &amp; "','" &amp; E31 &amp; "','" &amp; F31 &amp; "','" &amp; G31 &amp; "','" &amp; H31 &amp; "','" &amp; I31 &amp; "')"</f>
        <v>INSERT INTO clients (lastName,firstName,email,street,streetNumber,city,postalCode) VALUES ('Müller','Stefan','stefan.muller@email.com','Goethestraße','67','Berlin','10117')</v>
      </c>
    </row>
    <row r="32" spans="2:13">
      <c r="B32" s="15">
        <v>5</v>
      </c>
      <c r="C32" s="1" t="s">
        <v>98</v>
      </c>
      <c r="D32" s="1" t="s">
        <v>103</v>
      </c>
      <c r="E32" s="74" t="s">
        <v>104</v>
      </c>
      <c r="F32" s="1" t="s">
        <v>109</v>
      </c>
      <c r="G32" s="1">
        <v>89</v>
      </c>
      <c r="H32" s="1" t="s">
        <v>118</v>
      </c>
      <c r="I32" s="1">
        <v>20121</v>
      </c>
      <c r="M32" s="1" t="str">
        <f>"INSERT INTO " &amp; clients &amp; " (" &amp; C$27&amp; "," &amp; D$27 &amp; "," &amp; E$27 &amp; "," &amp; F$27 &amp; "," &amp; G$27 &amp; "," &amp; H$27 &amp; "," &amp; I$27 &amp; ") VALUES ('" &amp; C32 &amp; "','" &amp; D32 &amp; "','" &amp; E32 &amp; "','" &amp; F32 &amp; "','" &amp; G32 &amp; "','" &amp; H32 &amp; "','" &amp; I32 &amp; "')"</f>
        <v>INSERT INTO clients (lastName,firstName,email,street,streetNumber,city,postalCode) VALUES ('Bianchi','Chiara','chiara.bianchi@email.com','Via della Moscova','89','Milan','20121')</v>
      </c>
    </row>
    <row r="34" spans="2:17">
      <c r="B34" s="70" t="s">
        <v>65</v>
      </c>
      <c r="C34" s="72"/>
    </row>
    <row r="35" spans="2:17">
      <c r="B35" s="1" t="s">
        <v>0</v>
      </c>
      <c r="C35" s="1" t="s">
        <v>12</v>
      </c>
    </row>
    <row r="36" spans="2:17">
      <c r="B36" s="16">
        <v>1</v>
      </c>
      <c r="C36" s="1" t="s">
        <v>122</v>
      </c>
      <c r="M36" s="1" t="str">
        <f>"INSERT INTO " &amp; days &amp; " (" &amp; C$35&amp; ") VALUES ('" &amp; C36 &amp; "')"</f>
        <v>INSERT INTO days (name) VALUES ('Lundi')</v>
      </c>
    </row>
    <row r="37" spans="2:17">
      <c r="B37" s="17">
        <v>2</v>
      </c>
      <c r="C37" s="1" t="s">
        <v>123</v>
      </c>
      <c r="M37" s="1" t="str">
        <f>"INSERT INTO " &amp; days &amp; " (" &amp; C$35&amp; ") VALUES ('" &amp; C37 &amp; "')"</f>
        <v>INSERT INTO days (name) VALUES ('Mardi')</v>
      </c>
    </row>
    <row r="38" spans="2:17">
      <c r="B38" s="18">
        <v>3</v>
      </c>
      <c r="C38" s="1" t="s">
        <v>124</v>
      </c>
      <c r="M38" s="1" t="str">
        <f>"INSERT INTO " &amp; days &amp; " (" &amp; C$35&amp; ") VALUES ('" &amp; C38 &amp; "')"</f>
        <v>INSERT INTO days (name) VALUES ('Mercredi')</v>
      </c>
    </row>
    <row r="39" spans="2:17">
      <c r="B39" s="19">
        <v>4</v>
      </c>
      <c r="C39" s="1" t="s">
        <v>125</v>
      </c>
      <c r="M39" s="1" t="str">
        <f>"INSERT INTO " &amp; days &amp; " (" &amp; C$35&amp; ") VALUES ('" &amp; C39 &amp; "')"</f>
        <v>INSERT INTO days (name) VALUES ('Jeudi')</v>
      </c>
    </row>
    <row r="40" spans="2:17">
      <c r="B40" s="20">
        <v>5</v>
      </c>
      <c r="C40" s="1" t="s">
        <v>121</v>
      </c>
      <c r="M40" s="1" t="str">
        <f>"INSERT INTO " &amp; days &amp; " (" &amp; C$35&amp; ") VALUES ('" &amp; C40 &amp; "')"</f>
        <v>INSERT INTO days (name) VALUES ('Vendredi')</v>
      </c>
    </row>
    <row r="42" spans="2:17">
      <c r="B42" s="70" t="s">
        <v>66</v>
      </c>
      <c r="C42" s="71"/>
      <c r="D42" s="71"/>
      <c r="E42" s="71"/>
      <c r="F42" s="71"/>
      <c r="G42" s="71"/>
      <c r="H42" s="71"/>
      <c r="I42" s="71"/>
      <c r="J42" s="72"/>
      <c r="K42" s="3"/>
      <c r="L42" s="3"/>
      <c r="M42" s="3"/>
      <c r="N42" s="3"/>
      <c r="O42" s="3"/>
      <c r="P42" s="3"/>
      <c r="Q42" s="3"/>
    </row>
    <row r="43" spans="2:17">
      <c r="B43" s="1" t="s">
        <v>0</v>
      </c>
      <c r="C43" s="1" t="s">
        <v>1</v>
      </c>
      <c r="D43" s="1" t="s">
        <v>21</v>
      </c>
      <c r="E43" s="1" t="s">
        <v>22</v>
      </c>
      <c r="F43" s="1" t="s">
        <v>23</v>
      </c>
      <c r="G43" s="1" t="s">
        <v>24</v>
      </c>
      <c r="H43" s="1" t="s">
        <v>25</v>
      </c>
      <c r="I43" s="1" t="s">
        <v>40</v>
      </c>
      <c r="J43" s="1" t="s">
        <v>41</v>
      </c>
    </row>
    <row r="44" spans="2:17">
      <c r="B44" s="26">
        <v>1</v>
      </c>
      <c r="C44" s="2">
        <v>123456789012</v>
      </c>
      <c r="D44" s="64" t="s">
        <v>175</v>
      </c>
      <c r="E44" s="64" t="s">
        <v>176</v>
      </c>
      <c r="F44" s="1" t="s">
        <v>35</v>
      </c>
      <c r="G44" s="41">
        <v>1</v>
      </c>
      <c r="H44" s="59">
        <v>1</v>
      </c>
      <c r="I44" s="49">
        <v>1</v>
      </c>
      <c r="J44" s="1" t="s">
        <v>50</v>
      </c>
      <c r="M44" s="73" t="str">
        <f>"INSERT INTO " &amp; deliveries &amp; " (" &amp; C$43 &amp; "," &amp; D$43 &amp; "," &amp; E$43 &amp; "," &amp; F$43 &amp; "," &amp; G$43 &amp; "," &amp; H$43 &amp; "," &amp; I$43 &amp; "," &amp; J$43 &amp; ") VALUES ('" &amp; C44 &amp; "','" &amp; D44 &amp; "','" &amp; E44 &amp; "','" &amp; F44 &amp; "','" &amp; G44 &amp; "','" &amp; H44 &amp; "','" &amp; I44 &amp; "','" &amp; J44 &amp; "')"</f>
        <v>INSERT INTO deliveries (barcode,startDate,endDate,status,carrier_id,client_id,warehouse_origin_id,warehouse_destination_id) VALUES ('123456789012','2023-02-15 10:00:00','2023-02-15 14:30:00','Livré','1','1','1','null')</v>
      </c>
    </row>
    <row r="45" spans="2:17">
      <c r="B45" s="27">
        <v>2</v>
      </c>
      <c r="C45" s="2">
        <v>987654321098</v>
      </c>
      <c r="D45" s="64" t="s">
        <v>177</v>
      </c>
      <c r="E45" s="64" t="s">
        <v>178</v>
      </c>
      <c r="F45" s="1" t="s">
        <v>36</v>
      </c>
      <c r="G45" s="42">
        <v>2</v>
      </c>
      <c r="H45" s="1" t="s">
        <v>50</v>
      </c>
      <c r="I45" s="50">
        <v>2</v>
      </c>
      <c r="J45" s="51">
        <v>3</v>
      </c>
      <c r="M45" s="73" t="str">
        <f>"INSERT INTO " &amp; deliveries &amp; " (" &amp; C$43 &amp; "," &amp; D$43 &amp; "," &amp; E$43 &amp; "," &amp; F$43 &amp; "," &amp; G$43 &amp; "," &amp; H$43 &amp; "," &amp; I$43 &amp; "," &amp; J$43 &amp; ") VALUES ('" &amp; C45 &amp; "','" &amp; D45 &amp; "','" &amp; E45 &amp; "','" &amp; F45 &amp; "','" &amp; G45 &amp; "','" &amp; H45 &amp; "','" &amp; I45 &amp; "','" &amp; J45 &amp; "')"</f>
        <v>INSERT INTO deliveries (barcode,startDate,endDate,status,carrier_id,client_id,warehouse_origin_id,warehouse_destination_id) VALUES ('987654321098','2023-02-16 08:45:00','2023-02-16 11:15:00','En transit','2','null','2','3')</v>
      </c>
    </row>
    <row r="46" spans="2:17">
      <c r="B46" s="28">
        <v>3</v>
      </c>
      <c r="C46" s="2">
        <v>567890123456</v>
      </c>
      <c r="D46" s="64" t="s">
        <v>179</v>
      </c>
      <c r="E46" s="64" t="s">
        <v>180</v>
      </c>
      <c r="F46" s="1" t="s">
        <v>37</v>
      </c>
      <c r="G46" s="43">
        <v>3</v>
      </c>
      <c r="H46" s="1" t="s">
        <v>50</v>
      </c>
      <c r="I46" s="51">
        <v>3</v>
      </c>
      <c r="J46" s="53">
        <v>5</v>
      </c>
      <c r="M46" s="73" t="str">
        <f>"INSERT INTO " &amp; deliveries &amp; " (" &amp; C$43 &amp; "," &amp; D$43 &amp; "," &amp; E$43 &amp; "," &amp; F$43 &amp; "," &amp; G$43 &amp; "," &amp; H$43 &amp; "," &amp; I$43 &amp; "," &amp; J$43 &amp; ") VALUES ('" &amp; C46 &amp; "','" &amp; D46 &amp; "','" &amp; E46 &amp; "','" &amp; F46 &amp; "','" &amp; G46 &amp; "','" &amp; H46 &amp; "','" &amp; I46 &amp; "','" &amp; J46 &amp; "')"</f>
        <v>INSERT INTO deliveries (barcode,startDate,endDate,status,carrier_id,client_id,warehouse_origin_id,warehouse_destination_id) VALUES ('567890123456','2023-02-17 14:20:00','2023-02-17 18:45:00','Planifié','3','null','3','5')</v>
      </c>
    </row>
    <row r="47" spans="2:17">
      <c r="B47" s="29">
        <v>4</v>
      </c>
      <c r="C47" s="2">
        <v>345678901234</v>
      </c>
      <c r="D47" s="64" t="s">
        <v>181</v>
      </c>
      <c r="E47" s="64" t="s">
        <v>182</v>
      </c>
      <c r="F47" s="1" t="s">
        <v>36</v>
      </c>
      <c r="G47" s="44">
        <v>4</v>
      </c>
      <c r="H47" s="61">
        <v>5</v>
      </c>
      <c r="I47" s="52">
        <v>4</v>
      </c>
      <c r="J47" s="1" t="s">
        <v>50</v>
      </c>
      <c r="M47" s="73" t="str">
        <f>"INSERT INTO " &amp; deliveries &amp; " (" &amp; C$43 &amp; "," &amp; D$43 &amp; "," &amp; E$43 &amp; "," &amp; F$43 &amp; "," &amp; G$43 &amp; "," &amp; H$43 &amp; "," &amp; I$43 &amp; "," &amp; J$43 &amp; ") VALUES ('" &amp; C47 &amp; "','" &amp; D47 &amp; "','" &amp; E47 &amp; "','" &amp; F47 &amp; "','" &amp; G47 &amp; "','" &amp; H47 &amp; "','" &amp; I47 &amp; "','" &amp; J47 &amp; "')"</f>
        <v>INSERT INTO deliveries (barcode,startDate,endDate,status,carrier_id,client_id,warehouse_origin_id,warehouse_destination_id) VALUES ('345678901234','2023-02-18 11:30:00','2023-02-18 16:00:00','En transit','4','5','4','null')</v>
      </c>
    </row>
    <row r="48" spans="2:17">
      <c r="B48" s="30">
        <v>5</v>
      </c>
      <c r="C48" s="2">
        <v>789012345678</v>
      </c>
      <c r="D48" s="64" t="s">
        <v>183</v>
      </c>
      <c r="E48" s="64" t="s">
        <v>184</v>
      </c>
      <c r="F48" s="1" t="s">
        <v>35</v>
      </c>
      <c r="G48" s="45">
        <v>5</v>
      </c>
      <c r="H48" s="60">
        <v>2</v>
      </c>
      <c r="I48" s="53">
        <v>5</v>
      </c>
      <c r="J48" s="1" t="s">
        <v>50</v>
      </c>
      <c r="M48" s="73" t="str">
        <f>"INSERT INTO " &amp; deliveries &amp; " (" &amp; C$43 &amp; "," &amp; D$43 &amp; "," &amp; E$43 &amp; "," &amp; F$43 &amp; "," &amp; G$43 &amp; "," &amp; H$43 &amp; "," &amp; I$43 &amp; "," &amp; J$43 &amp; ") VALUES ('" &amp; C48 &amp; "','" &amp; D48 &amp; "','" &amp; E48 &amp; "','" &amp; F48 &amp; "','" &amp; G48 &amp; "','" &amp; H48 &amp; "','" &amp; I48 &amp; "','" &amp; J48 &amp; "')"</f>
        <v>INSERT INTO deliveries (barcode,startDate,endDate,status,carrier_id,client_id,warehouse_origin_id,warehouse_destination_id) VALUES ('789012345678','2023-02-19 09:15:00','2023-02-19 12:45:00','Livré','5','2','5','null')</v>
      </c>
    </row>
    <row r="50" spans="2:13">
      <c r="B50" s="70" t="s">
        <v>67</v>
      </c>
      <c r="C50" s="71"/>
      <c r="D50" s="71"/>
      <c r="E50" s="72"/>
    </row>
    <row r="51" spans="2:13">
      <c r="B51" s="1" t="s">
        <v>0</v>
      </c>
      <c r="C51" s="1" t="s">
        <v>31</v>
      </c>
      <c r="D51" s="1" t="s">
        <v>32</v>
      </c>
      <c r="E51" s="1" t="s">
        <v>42</v>
      </c>
    </row>
    <row r="52" spans="2:13">
      <c r="B52" s="1">
        <v>1</v>
      </c>
      <c r="C52" s="54">
        <v>1</v>
      </c>
      <c r="D52" s="46">
        <v>1</v>
      </c>
      <c r="E52" s="1">
        <v>32</v>
      </c>
      <c r="M52" s="73" t="str">
        <f>"INSERT INTO " &amp; deliveries_have_articles &amp; " (" &amp; C$51 &amp; "," &amp; D$51 &amp; "," &amp; E$51 &amp; ") VALUES ('" &amp; C52 &amp; "','" &amp; D52 &amp; "','" &amp; E52 &amp; "')"</f>
        <v>INSERT INTO deliveries_have_articles (delivery_id,article_id,quantity) VALUES ('1','1','32')</v>
      </c>
    </row>
    <row r="53" spans="2:13">
      <c r="B53" s="1">
        <v>2</v>
      </c>
      <c r="C53" s="55">
        <v>2</v>
      </c>
      <c r="D53" s="46">
        <v>1</v>
      </c>
      <c r="E53" s="1">
        <v>15</v>
      </c>
      <c r="M53" s="73" t="str">
        <f>"INSERT INTO " &amp; deliveries_have_articles &amp; " (" &amp; C$51 &amp; "," &amp; D$51 &amp; "," &amp; E$51 &amp; ") VALUES ('" &amp; C53 &amp; "','" &amp; D53 &amp; "','" &amp; E53 &amp; "')"</f>
        <v>INSERT INTO deliveries_have_articles (delivery_id,article_id,quantity) VALUES ('2','1','15')</v>
      </c>
    </row>
    <row r="54" spans="2:13">
      <c r="B54" s="1">
        <v>3</v>
      </c>
      <c r="C54" s="56">
        <v>3</v>
      </c>
      <c r="D54" s="47">
        <v>2</v>
      </c>
      <c r="E54" s="1">
        <v>67</v>
      </c>
      <c r="M54" s="73" t="str">
        <f>"INSERT INTO " &amp; deliveries_have_articles &amp; " (" &amp; C$51 &amp; "," &amp; D$51 &amp; "," &amp; E$51 &amp; ") VALUES ('" &amp; C54 &amp; "','" &amp; D54 &amp; "','" &amp; E54 &amp; "')"</f>
        <v>INSERT INTO deliveries_have_articles (delivery_id,article_id,quantity) VALUES ('3','2','67')</v>
      </c>
    </row>
    <row r="55" spans="2:13">
      <c r="B55" s="1">
        <v>4</v>
      </c>
      <c r="C55" s="57">
        <v>4</v>
      </c>
      <c r="D55" s="48">
        <v>5</v>
      </c>
      <c r="E55" s="1">
        <v>36</v>
      </c>
      <c r="M55" s="73" t="str">
        <f>"INSERT INTO " &amp; deliveries_have_articles &amp; " (" &amp; C$51 &amp; "," &amp; D$51 &amp; "," &amp; E$51 &amp; ") VALUES ('" &amp; C55 &amp; "','" &amp; D55 &amp; "','" &amp; E55 &amp; "')"</f>
        <v>INSERT INTO deliveries_have_articles (delivery_id,article_id,quantity) VALUES ('4','5','36')</v>
      </c>
    </row>
    <row r="56" spans="2:13">
      <c r="B56" s="1">
        <v>5</v>
      </c>
      <c r="C56" s="58">
        <v>5</v>
      </c>
      <c r="D56" s="48">
        <v>5</v>
      </c>
      <c r="E56" s="1">
        <v>103</v>
      </c>
      <c r="M56" s="73" t="str">
        <f>"INSERT INTO " &amp; deliveries_have_articles &amp; " (" &amp; C$51 &amp; "," &amp; D$51 &amp; "," &amp; E$51 &amp; ") VALUES ('" &amp; C56 &amp; "','" &amp; D56 &amp; "','" &amp; E56 &amp; "')"</f>
        <v>INSERT INTO deliveries_have_articles (delivery_id,article_id,quantity) VALUES ('5','5','103')</v>
      </c>
    </row>
    <row r="58" spans="2:13">
      <c r="B58" s="70" t="s">
        <v>68</v>
      </c>
      <c r="C58" s="71"/>
      <c r="D58" s="71"/>
      <c r="E58" s="71"/>
      <c r="F58" s="71"/>
      <c r="G58" s="71"/>
      <c r="H58" s="71"/>
      <c r="I58" s="72"/>
    </row>
    <row r="59" spans="2:13">
      <c r="B59" s="1" t="s">
        <v>0</v>
      </c>
      <c r="C59" s="1" t="s">
        <v>14</v>
      </c>
      <c r="D59" s="1" t="s">
        <v>15</v>
      </c>
      <c r="E59" s="1" t="s">
        <v>53</v>
      </c>
      <c r="F59" s="1" t="s">
        <v>16</v>
      </c>
      <c r="G59" s="1" t="s">
        <v>51</v>
      </c>
      <c r="H59" s="1" t="s">
        <v>27</v>
      </c>
      <c r="I59" s="1" t="s">
        <v>28</v>
      </c>
    </row>
    <row r="60" spans="2:13">
      <c r="B60" s="31">
        <v>1</v>
      </c>
      <c r="C60" s="1" t="s">
        <v>126</v>
      </c>
      <c r="D60" s="1" t="s">
        <v>130</v>
      </c>
      <c r="E60" s="1" t="s">
        <v>54</v>
      </c>
      <c r="F60" s="74" t="s">
        <v>133</v>
      </c>
      <c r="G60" s="64" t="s">
        <v>170</v>
      </c>
      <c r="H60" s="1" t="s">
        <v>138</v>
      </c>
      <c r="I60" s="1" t="s">
        <v>143</v>
      </c>
      <c r="M60" s="73" t="str">
        <f>"INSERT INTO " &amp; employees &amp; " (" &amp; C$59 &amp; "," &amp; D$59 &amp; "," &amp; E$59 &amp; "," &amp; F$59 &amp; "," &amp; G$59 &amp; "," &amp; H$59 &amp; "," &amp; I$59 &amp; "," &amp; J$59 &amp; ") VALUES ('" &amp; C60 &amp; "','" &amp; D60 &amp; "','" &amp; E60 &amp; "','" &amp; F60 &amp; "','" &amp; G60 &amp; "','" &amp; H60 &amp; "','" &amp; I60 &amp; "','" &amp; J60 &amp; "')"</f>
        <v>INSERT INTO employees (lastName,firstName,password,email,phoneNumber,role,employeeNumber,) VALUES ('Martin','Pierre','pmartin','pierre.martin@email.com','0041589876543','Gestionnaire','E1001','')</v>
      </c>
    </row>
    <row r="61" spans="2:13">
      <c r="B61" s="33">
        <v>2</v>
      </c>
      <c r="C61" s="1" t="s">
        <v>38</v>
      </c>
      <c r="D61" s="1" t="s">
        <v>99</v>
      </c>
      <c r="E61" s="1" t="s">
        <v>55</v>
      </c>
      <c r="F61" s="74" t="s">
        <v>134</v>
      </c>
      <c r="G61" s="64" t="s">
        <v>171</v>
      </c>
      <c r="H61" s="1" t="s">
        <v>139</v>
      </c>
      <c r="I61" s="1" t="s">
        <v>144</v>
      </c>
      <c r="M61" s="73" t="str">
        <f>"INSERT INTO " &amp; employees &amp; " (" &amp; C$59 &amp; "," &amp; D$59 &amp; "," &amp; E$59 &amp; "," &amp; F$59 &amp; "," &amp; G$59 &amp; "," &amp; H$59 &amp; "," &amp; I$59 &amp; "," &amp; J$59 &amp; ") VALUES ('" &amp; C61 &amp; "','" &amp; D61 &amp; "','" &amp; E61 &amp; "','" &amp; F61 &amp; "','" &amp; G61 &amp; "','" &amp; H61 &amp; "','" &amp; I61 &amp; "','" &amp; J61 &amp; "')"</f>
        <v>INSERT INTO employees (lastName,firstName,password,email,phoneNumber,role,employeeNumber,) VALUES ('Favre','Marie','mfavre','marie.favre@email.com','0041249876543','Logistique','E1002','')</v>
      </c>
    </row>
    <row r="62" spans="2:13">
      <c r="B62" s="32">
        <v>3</v>
      </c>
      <c r="C62" s="1" t="s">
        <v>127</v>
      </c>
      <c r="D62" s="1" t="s">
        <v>39</v>
      </c>
      <c r="E62" s="1" t="s">
        <v>56</v>
      </c>
      <c r="F62" s="74" t="s">
        <v>135</v>
      </c>
      <c r="G62" s="64" t="s">
        <v>172</v>
      </c>
      <c r="H62" s="1" t="s">
        <v>140</v>
      </c>
      <c r="I62" s="1" t="s">
        <v>145</v>
      </c>
      <c r="M62" s="73" t="str">
        <f>"INSERT INTO " &amp; employees &amp; " (" &amp; C$59 &amp; "," &amp; D$59 &amp; "," &amp; E$59 &amp; "," &amp; F$59 &amp; "," &amp; G$59 &amp; "," &amp; H$59 &amp; "," &amp; I$59 &amp; "," &amp; J$59 &amp; ") VALUES ('" &amp; C62 &amp; "','" &amp; D62 &amp; "','" &amp; E62 &amp; "','" &amp; F62 &amp; "','" &amp; G62 &amp; "','" &amp; H62 &amp; "','" &amp; I62 &amp; "','" &amp; J62 &amp; "')"</f>
        <v>INSERT INTO employees (lastName,firstName,password,email,phoneNumber,role,employeeNumber,) VALUES ('Lefevre','Olivia','olefevre','olivia.lefevre@email.com','0041219876543','ServiceClient','E1003','')</v>
      </c>
    </row>
    <row r="63" spans="2:13">
      <c r="B63" s="34">
        <v>4</v>
      </c>
      <c r="C63" s="1" t="s">
        <v>128</v>
      </c>
      <c r="D63" s="1" t="s">
        <v>131</v>
      </c>
      <c r="E63" s="1" t="s">
        <v>57</v>
      </c>
      <c r="F63" s="74" t="s">
        <v>136</v>
      </c>
      <c r="G63" s="64" t="s">
        <v>173</v>
      </c>
      <c r="H63" s="1" t="s">
        <v>141</v>
      </c>
      <c r="I63" s="1" t="s">
        <v>146</v>
      </c>
      <c r="M63" s="73" t="str">
        <f>"INSERT INTO " &amp; employees &amp; " (" &amp; C$59 &amp; "," &amp; D$59 &amp; "," &amp; E$59 &amp; "," &amp; F$59 &amp; "," &amp; G$59 &amp; "," &amp; H$59 &amp; "," &amp; I$59 &amp; "," &amp; J$59 &amp; ") VALUES ('" &amp; C63 &amp; "','" &amp; D63 &amp; "','" &amp; E63 &amp; "','" &amp; F63 &amp; "','" &amp; G63 &amp; "','" &amp; H63 &amp; "','" &amp; I63 &amp; "','" &amp; J63 &amp; "')"</f>
        <v>INSERT INTO employees (lastName,firstName,password,email,phoneNumber,role,employeeNumber,) VALUES ('Leroux','Isabelle','ileroux','isabelle.leroux@email.com','0041229876543','Développeur','E1004','')</v>
      </c>
    </row>
    <row r="64" spans="2:13">
      <c r="B64" s="35">
        <v>5</v>
      </c>
      <c r="C64" s="1" t="s">
        <v>129</v>
      </c>
      <c r="D64" s="1" t="s">
        <v>132</v>
      </c>
      <c r="E64" s="1" t="s">
        <v>58</v>
      </c>
      <c r="F64" s="74" t="s">
        <v>137</v>
      </c>
      <c r="G64" s="64" t="s">
        <v>174</v>
      </c>
      <c r="H64" s="1" t="s">
        <v>142</v>
      </c>
      <c r="I64" s="1" t="s">
        <v>147</v>
      </c>
      <c r="M64" s="73" t="str">
        <f>"INSERT INTO " &amp; employees &amp; " (" &amp; C$59 &amp; "," &amp; D$59 &amp; "," &amp; E$59 &amp; "," &amp; F$59 &amp; "," &amp; G$59 &amp; "," &amp; H$59 &amp; "," &amp; I$59 &amp; "," &amp; J$59 &amp; ") VALUES ('" &amp; C64 &amp; "','" &amp; D64 &amp; "','" &amp; E64 &amp; "','" &amp; F64 &amp; "','" &amp; G64 &amp; "','" &amp; H64 &amp; "','" &amp; I64 &amp; "','" &amp; J64 &amp; "')"</f>
        <v>INSERT INTO employees (lastName,firstName,password,email,phoneNumber,role,employeeNumber,) VALUES ('Moreau','Nicolas','nmoreau','nicolas.moreau@email.com','0041919876543','Marketing','E1005','')</v>
      </c>
    </row>
    <row r="66" spans="2:13">
      <c r="B66" s="70" t="s">
        <v>69</v>
      </c>
      <c r="C66" s="71"/>
      <c r="D66" s="71"/>
      <c r="E66" s="71"/>
      <c r="F66" s="71"/>
      <c r="G66" s="72"/>
      <c r="H66" s="3"/>
    </row>
    <row r="67" spans="2:13">
      <c r="B67" s="1" t="s">
        <v>0</v>
      </c>
      <c r="C67" s="1" t="s">
        <v>12</v>
      </c>
      <c r="D67" s="1" t="s">
        <v>17</v>
      </c>
      <c r="E67" s="1" t="s">
        <v>29</v>
      </c>
      <c r="F67" s="1" t="s">
        <v>19</v>
      </c>
      <c r="G67" s="1" t="s">
        <v>20</v>
      </c>
    </row>
    <row r="68" spans="2:13">
      <c r="B68" s="36">
        <v>1</v>
      </c>
      <c r="C68" s="1" t="s">
        <v>148</v>
      </c>
      <c r="D68" s="1" t="s">
        <v>153</v>
      </c>
      <c r="E68" s="1">
        <v>22</v>
      </c>
      <c r="F68" s="1" t="s">
        <v>114</v>
      </c>
      <c r="G68" s="1">
        <v>75001</v>
      </c>
      <c r="M68" s="73" t="str">
        <f>"INSERT INTO " &amp; warehouses &amp; " (" &amp; C$67 &amp; "," &amp; D$67 &amp; "," &amp; E$67 &amp; "," &amp; F$67 &amp; "," &amp; G$67 &amp; ") VALUES ('" &amp; C68 &amp; "','" &amp; D68 &amp; "','" &amp; E68 &amp; "','" &amp; F68 &amp; "','" &amp; G68 &amp; "')"</f>
        <v>INSERT INTO warehouses (name,street,streetNb,city,postalCode) VALUES ('StockExpress','Rue de la Logistique','22','Paris','75001')</v>
      </c>
    </row>
    <row r="69" spans="2:13">
      <c r="B69" s="37">
        <v>2</v>
      </c>
      <c r="C69" s="1" t="s">
        <v>149</v>
      </c>
      <c r="D69" s="1" t="s">
        <v>154</v>
      </c>
      <c r="E69" s="1">
        <v>45</v>
      </c>
      <c r="F69" s="1" t="s">
        <v>158</v>
      </c>
      <c r="G69" s="1">
        <v>69002</v>
      </c>
      <c r="M69" s="73" t="str">
        <f>"INSERT INTO " &amp; warehouses &amp; " (" &amp; C$67 &amp; "," &amp; D$67 &amp; "," &amp; E$67 &amp; "," &amp; F$67 &amp; "," &amp; G$67 &amp; ") VALUES ('" &amp; C69 &amp; "','" &amp; D69 &amp; "','" &amp; E69 &amp; "','" &amp; F69 &amp; "','" &amp; G69 &amp; "')"</f>
        <v>INSERT INTO warehouses (name,street,streetNb,city,postalCode) VALUES ('LogiStock','Avenue des Entrepôts','45','Lyon','69002')</v>
      </c>
    </row>
    <row r="70" spans="2:13">
      <c r="B70" s="38">
        <v>3</v>
      </c>
      <c r="C70" s="1" t="s">
        <v>150</v>
      </c>
      <c r="D70" s="1" t="s">
        <v>155</v>
      </c>
      <c r="E70" s="1">
        <v>78</v>
      </c>
      <c r="F70" s="1" t="s">
        <v>118</v>
      </c>
      <c r="G70" s="1">
        <v>20123</v>
      </c>
      <c r="M70" s="73" t="str">
        <f>"INSERT INTO " &amp; warehouses &amp; " (" &amp; C$67 &amp; "," &amp; D$67 &amp; "," &amp; E$67 &amp; "," &amp; F$67 &amp; "," &amp; G$67 &amp; ") VALUES ('" &amp; C70 &amp; "','" &amp; D70 &amp; "','" &amp; E70 &amp; "','" &amp; F70 &amp; "','" &amp; G70 &amp; "')"</f>
        <v>INSERT INTO warehouses (name,street,streetNb,city,postalCode) VALUES ('MagazzinoItaliano','Via Magazzino','78','Milan','20123')</v>
      </c>
    </row>
    <row r="71" spans="2:13">
      <c r="B71" s="39">
        <v>4</v>
      </c>
      <c r="C71" s="1" t="s">
        <v>151</v>
      </c>
      <c r="D71" s="1" t="s">
        <v>156</v>
      </c>
      <c r="E71" s="1">
        <v>34</v>
      </c>
      <c r="F71" s="1" t="s">
        <v>117</v>
      </c>
      <c r="G71" s="1">
        <v>10115</v>
      </c>
      <c r="M71" s="73" t="str">
        <f>"INSERT INTO " &amp; warehouses &amp; " (" &amp; C$67 &amp; "," &amp; D$67 &amp; "," &amp; E$67 &amp; "," &amp; F$67 &amp; "," &amp; G$67 &amp; ") VALUES ('" &amp; C71 &amp; "','" &amp; D71 &amp; "','" &amp; E71 &amp; "','" &amp; F71 &amp; "','" &amp; G71 &amp; "')"</f>
        <v>INSERT INTO warehouses (name,street,streetNb,city,postalCode) VALUES ('Lagerhaus','Am Lagerplatz','34','Berlin','10115')</v>
      </c>
    </row>
    <row r="72" spans="2:13">
      <c r="B72" s="40">
        <v>5</v>
      </c>
      <c r="C72" s="1" t="s">
        <v>152</v>
      </c>
      <c r="D72" s="1" t="s">
        <v>157</v>
      </c>
      <c r="E72" s="1">
        <v>56</v>
      </c>
      <c r="F72" s="1" t="s">
        <v>159</v>
      </c>
      <c r="G72" s="1">
        <v>8001</v>
      </c>
      <c r="M72" s="73" t="str">
        <f>"INSERT INTO " &amp; warehouses &amp; " (" &amp; C$67 &amp; "," &amp; D$67 &amp; "," &amp; E$67 &amp; "," &amp; F$67 &amp; "," &amp; G$67 &amp; ") VALUES ('" &amp; C72 &amp; "','" &amp; D72 &amp; "','" &amp; E72 &amp; "','" &amp; F72 &amp; "','" &amp; G72 &amp; "')"</f>
        <v>INSERT INTO warehouses (name,street,streetNb,city,postalCode) VALUES ('AlmacenCentral','Calle de Almacén','56','Barcelone','8001')</v>
      </c>
    </row>
    <row r="74" spans="2:13">
      <c r="B74" s="70" t="s">
        <v>70</v>
      </c>
      <c r="C74" s="71"/>
      <c r="D74" s="71"/>
      <c r="E74" s="72"/>
    </row>
    <row r="75" spans="2:13">
      <c r="B75" s="1" t="s">
        <v>0</v>
      </c>
      <c r="C75" s="1" t="s">
        <v>32</v>
      </c>
      <c r="D75" s="1" t="s">
        <v>26</v>
      </c>
      <c r="E75" s="1" t="s">
        <v>42</v>
      </c>
    </row>
    <row r="76" spans="2:13">
      <c r="B76" s="1">
        <v>1</v>
      </c>
      <c r="C76" s="46">
        <v>1</v>
      </c>
      <c r="D76" s="37">
        <v>2</v>
      </c>
      <c r="E76" s="1">
        <v>6</v>
      </c>
      <c r="M76" s="73" t="str">
        <f>"INSERT INTO " &amp; warehouses_have_articles &amp; " (" &amp; C$75 &amp; "," &amp; D$75 &amp; "," &amp; E$75 &amp; ") VALUES ('" &amp; C76 &amp; "','" &amp; D76 &amp; "','" &amp; E76 &amp; "')"</f>
        <v>INSERT INTO warehouses_have_articles (article_id,warehouse_id,quantity) VALUES ('1','2','6')</v>
      </c>
    </row>
    <row r="77" spans="2:13">
      <c r="B77" s="1">
        <v>2</v>
      </c>
      <c r="C77" s="47">
        <v>2</v>
      </c>
      <c r="D77" s="37">
        <v>2</v>
      </c>
      <c r="E77" s="1">
        <v>425</v>
      </c>
      <c r="M77" s="73" t="str">
        <f>"INSERT INTO " &amp; warehouses_have_articles &amp; " (" &amp; C$75 &amp; "," &amp; D$75 &amp; "," &amp; E$75 &amp; ") VALUES ('" &amp; C77 &amp; "','" &amp; D77 &amp; "','" &amp; E77 &amp; "')"</f>
        <v>INSERT INTO warehouses_have_articles (article_id,warehouse_id,quantity) VALUES ('2','2','425')</v>
      </c>
    </row>
    <row r="78" spans="2:13">
      <c r="B78" s="1">
        <v>3</v>
      </c>
      <c r="C78" s="62">
        <v>3</v>
      </c>
      <c r="D78" s="39">
        <v>4</v>
      </c>
      <c r="E78" s="1">
        <v>87</v>
      </c>
      <c r="M78" s="73" t="str">
        <f>"INSERT INTO " &amp; warehouses_have_articles &amp; " (" &amp; C$75 &amp; "," &amp; D$75 &amp; "," &amp; E$75 &amp; ") VALUES ('" &amp; C78 &amp; "','" &amp; D78 &amp; "','" &amp; E78 &amp; "')"</f>
        <v>INSERT INTO warehouses_have_articles (article_id,warehouse_id,quantity) VALUES ('3','4','87')</v>
      </c>
    </row>
    <row r="79" spans="2:13">
      <c r="B79" s="1">
        <v>4</v>
      </c>
      <c r="C79" s="63">
        <v>4</v>
      </c>
      <c r="D79" s="40">
        <v>5</v>
      </c>
      <c r="E79" s="1">
        <v>23</v>
      </c>
      <c r="M79" s="73" t="str">
        <f>"INSERT INTO " &amp; warehouses_have_articles &amp; " (" &amp; C$75 &amp; "," &amp; D$75 &amp; "," &amp; E$75 &amp; ") VALUES ('" &amp; C79 &amp; "','" &amp; D79 &amp; "','" &amp; E79 &amp; "')"</f>
        <v>INSERT INTO warehouses_have_articles (article_id,warehouse_id,quantity) VALUES ('4','5','23')</v>
      </c>
    </row>
    <row r="80" spans="2:13">
      <c r="B80" s="1">
        <v>5</v>
      </c>
      <c r="C80" s="48">
        <v>5</v>
      </c>
      <c r="D80" s="40">
        <v>5</v>
      </c>
      <c r="E80" s="1">
        <v>45</v>
      </c>
      <c r="M80" s="73" t="str">
        <f>"INSERT INTO " &amp; warehouses_have_articles &amp; " (" &amp; C$75 &amp; "," &amp; D$75 &amp; "," &amp; E$75 &amp; ") VALUES ('" &amp; C80 &amp; "','" &amp; D80 &amp; "','" &amp; E80 &amp; "')"</f>
        <v>INSERT INTO warehouses_have_articles (article_id,warehouse_id,quantity) VALUES ('5','5','45')</v>
      </c>
    </row>
    <row r="82" spans="2:13">
      <c r="B82" s="70" t="s">
        <v>71</v>
      </c>
      <c r="C82" s="71"/>
      <c r="D82" s="72"/>
    </row>
    <row r="83" spans="2:13">
      <c r="B83" s="1" t="s">
        <v>0</v>
      </c>
      <c r="C83" s="1" t="s">
        <v>26</v>
      </c>
      <c r="D83" s="1" t="s">
        <v>43</v>
      </c>
    </row>
    <row r="84" spans="2:13">
      <c r="B84" s="1">
        <v>1</v>
      </c>
      <c r="C84" s="36">
        <v>1</v>
      </c>
      <c r="D84" s="31">
        <v>1</v>
      </c>
      <c r="M84" s="73" t="str">
        <f>"INSERT INTO " &amp; warehouses_have_employees &amp; " (" &amp; C$83 &amp; "," &amp; D$83 &amp; ") VALUES ('" &amp; C84 &amp; "','" &amp; D84 &amp; "')"</f>
        <v>INSERT INTO warehouses_have_employees (warehouse_id,employees_id) VALUES ('1','1')</v>
      </c>
    </row>
    <row r="85" spans="2:13">
      <c r="B85" s="1">
        <v>2</v>
      </c>
      <c r="C85" s="36">
        <v>1</v>
      </c>
      <c r="D85" s="33">
        <v>2</v>
      </c>
      <c r="M85" s="73" t="str">
        <f>"INSERT INTO " &amp; warehouses_have_employees &amp; " (" &amp; C$83 &amp; "," &amp; D$83 &amp; ") VALUES ('" &amp; C85 &amp; "','" &amp; D85 &amp; "')"</f>
        <v>INSERT INTO warehouses_have_employees (warehouse_id,employees_id) VALUES ('1','2')</v>
      </c>
    </row>
    <row r="86" spans="2:13">
      <c r="B86" s="1">
        <v>3</v>
      </c>
      <c r="C86" s="36">
        <v>1</v>
      </c>
      <c r="D86" s="32">
        <v>3</v>
      </c>
      <c r="M86" s="73" t="str">
        <f>"INSERT INTO " &amp; warehouses_have_employees &amp; " (" &amp; C$83 &amp; "," &amp; D$83 &amp; ") VALUES ('" &amp; C86 &amp; "','" &amp; D86 &amp; "')"</f>
        <v>INSERT INTO warehouses_have_employees (warehouse_id,employees_id) VALUES ('1','3')</v>
      </c>
    </row>
    <row r="87" spans="2:13">
      <c r="B87" s="1">
        <v>4</v>
      </c>
      <c r="C87" s="38">
        <v>3</v>
      </c>
      <c r="D87" s="34">
        <v>4</v>
      </c>
      <c r="M87" s="73" t="str">
        <f>"INSERT INTO " &amp; warehouses_have_employees &amp; " (" &amp; C$83 &amp; "," &amp; D$83 &amp; ") VALUES ('" &amp; C87 &amp; "','" &amp; D87 &amp; "')"</f>
        <v>INSERT INTO warehouses_have_employees (warehouse_id,employees_id) VALUES ('3','4')</v>
      </c>
    </row>
    <row r="88" spans="2:13">
      <c r="B88" s="1">
        <v>5</v>
      </c>
      <c r="C88" s="39">
        <v>4</v>
      </c>
      <c r="D88" s="35">
        <v>5</v>
      </c>
      <c r="M88" s="73" t="str">
        <f>"INSERT INTO " &amp; warehouses_have_employees &amp; " (" &amp; C$83 &amp; "," &amp; D$83 &amp; ") VALUES ('" &amp; C88 &amp; "','" &amp; D88 &amp; "')"</f>
        <v>INSERT INTO warehouses_have_employees (warehouse_id,employees_id) VALUES ('4','5')</v>
      </c>
    </row>
    <row r="90" spans="2:13">
      <c r="B90" s="70" t="s">
        <v>72</v>
      </c>
      <c r="C90" s="71"/>
      <c r="D90" s="71"/>
      <c r="E90" s="71"/>
      <c r="F90" s="72"/>
    </row>
    <row r="91" spans="2:13">
      <c r="B91" s="1" t="s">
        <v>0</v>
      </c>
      <c r="C91" s="1" t="s">
        <v>26</v>
      </c>
      <c r="D91" s="1" t="s">
        <v>44</v>
      </c>
      <c r="E91" s="1" t="s">
        <v>30</v>
      </c>
      <c r="F91" s="1" t="s">
        <v>52</v>
      </c>
    </row>
    <row r="92" spans="2:13">
      <c r="B92" s="1">
        <v>1</v>
      </c>
      <c r="C92" s="36">
        <v>1</v>
      </c>
      <c r="D92" s="65">
        <v>1</v>
      </c>
      <c r="E92" s="64" t="s">
        <v>160</v>
      </c>
      <c r="F92" s="64" t="s">
        <v>165</v>
      </c>
      <c r="M92" s="73" t="str">
        <f>"INSERT INTO " &amp; warehouses_have_days &amp; " (" &amp; C$91 &amp; "," &amp; D$91 &amp; "," &amp; F$91 &amp; "," &amp; F$91 &amp; ") VALUES ('" &amp; C92 &amp; "','" &amp; D92 &amp; "','" &amp; E92 &amp; "','" &amp; F92 &amp; "')"</f>
        <v>INSERT INTO warehouses_have_days (warehouse_id,day_id,closingHours,closingHours) VALUES ('1','1',' 09:00','18:00')</v>
      </c>
    </row>
    <row r="93" spans="2:13">
      <c r="B93" s="1">
        <v>2</v>
      </c>
      <c r="C93" s="37">
        <v>2</v>
      </c>
      <c r="D93" s="66">
        <v>2</v>
      </c>
      <c r="E93" s="64" t="s">
        <v>161</v>
      </c>
      <c r="F93" s="64" t="s">
        <v>166</v>
      </c>
      <c r="M93" s="73" t="str">
        <f>"INSERT INTO " &amp; warehouses_have_days &amp; " (" &amp; C$91 &amp; "," &amp; D$91 &amp; "," &amp; F$91 &amp; "," &amp; F$91 &amp; ") VALUES ('" &amp; C93 &amp; "','" &amp; D93 &amp; "','" &amp; E93 &amp; "','" &amp; F93 &amp; "')"</f>
        <v>INSERT INTO warehouses_have_days (warehouse_id,day_id,closingHours,closingHours) VALUES ('2','2',' 08:30','17:30')</v>
      </c>
    </row>
    <row r="94" spans="2:13">
      <c r="B94" s="1">
        <v>3</v>
      </c>
      <c r="C94" s="38">
        <v>3</v>
      </c>
      <c r="D94" s="67">
        <v>3</v>
      </c>
      <c r="E94" s="64" t="s">
        <v>162</v>
      </c>
      <c r="F94" s="64" t="s">
        <v>167</v>
      </c>
      <c r="M94" s="73" t="str">
        <f>"INSERT INTO " &amp; warehouses_have_days &amp; " (" &amp; C$91 &amp; "," &amp; D$91 &amp; "," &amp; F$91 &amp; "," &amp; F$91 &amp; ") VALUES ('" &amp; C94 &amp; "','" &amp; D94 &amp; "','" &amp; E94 &amp; "','" &amp; F94 &amp; "')"</f>
        <v>INSERT INTO warehouses_have_days (warehouse_id,day_id,closingHours,closingHours) VALUES ('3','3',' 10:00','19:00')</v>
      </c>
    </row>
    <row r="95" spans="2:13">
      <c r="B95" s="1">
        <v>4</v>
      </c>
      <c r="C95" s="39">
        <v>4</v>
      </c>
      <c r="D95" s="68">
        <v>4</v>
      </c>
      <c r="E95" s="64" t="s">
        <v>163</v>
      </c>
      <c r="F95" s="64" t="s">
        <v>168</v>
      </c>
      <c r="M95" s="73" t="str">
        <f>"INSERT INTO " &amp; warehouses_have_days &amp; " (" &amp; C$91 &amp; "," &amp; D$91 &amp; "," &amp; F$91 &amp; "," &amp; F$91 &amp; ") VALUES ('" &amp; C95 &amp; "','" &amp; D95 &amp; "','" &amp; E95 &amp; "','" &amp; F95 &amp; "')"</f>
        <v>INSERT INTO warehouses_have_days (warehouse_id,day_id,closingHours,closingHours) VALUES ('4','4',' 08:00','16:45')</v>
      </c>
    </row>
    <row r="96" spans="2:13">
      <c r="B96" s="1">
        <v>5</v>
      </c>
      <c r="C96" s="40">
        <v>5</v>
      </c>
      <c r="D96" s="69">
        <v>5</v>
      </c>
      <c r="E96" s="64" t="s">
        <v>164</v>
      </c>
      <c r="F96" s="64" t="s">
        <v>169</v>
      </c>
      <c r="M96" s="73" t="str">
        <f>"INSERT INTO " &amp; warehouses_have_days &amp; " (" &amp; C$91 &amp; "," &amp; D$91 &amp; "," &amp; F$91 &amp; "," &amp; F$91 &amp; ") VALUES ('" &amp; C96 &amp; "','" &amp; D96 &amp; "','" &amp; E96 &amp; "','" &amp; F96 &amp; "')"</f>
        <v>INSERT INTO warehouses_have_days (warehouse_id,day_id,closingHours,closingHours) VALUES ('5','5',' 09:30','18:30')</v>
      </c>
    </row>
  </sheetData>
  <mergeCells count="12">
    <mergeCell ref="B90:F90"/>
    <mergeCell ref="B42:J42"/>
    <mergeCell ref="B2:K2"/>
    <mergeCell ref="B34:C34"/>
    <mergeCell ref="B26:I26"/>
    <mergeCell ref="B18:D18"/>
    <mergeCell ref="B58:I58"/>
    <mergeCell ref="B82:D82"/>
    <mergeCell ref="B74:E74"/>
    <mergeCell ref="B66:G66"/>
    <mergeCell ref="B10:F10"/>
    <mergeCell ref="B50:E50"/>
  </mergeCells>
  <hyperlinks>
    <hyperlink ref="E32" r:id="rId1" xr:uid="{767A928C-9792-4369-9F3E-48A5DFF3F81F}"/>
    <hyperlink ref="E28" r:id="rId2" xr:uid="{C22CD44F-825B-4F8C-BE00-9079CD61DA26}"/>
    <hyperlink ref="E29" r:id="rId3" xr:uid="{F02307A1-3497-4B02-9C1A-82D391265631}"/>
    <hyperlink ref="E30" r:id="rId4" xr:uid="{9488F7DC-0AEC-4EAE-A04A-3282FEB47B94}"/>
    <hyperlink ref="E31" r:id="rId5" xr:uid="{8F86427C-66E9-4CA1-BA65-545C3B93C80B}"/>
    <hyperlink ref="F60" r:id="rId6" xr:uid="{B0A36B87-88A2-4958-B12F-1B71CAFE45D9}"/>
    <hyperlink ref="F61" r:id="rId7" xr:uid="{4DD687E5-8B14-41DF-BF40-FDA65E9053F5}"/>
    <hyperlink ref="F62" r:id="rId8" xr:uid="{12CC6CE3-D6BF-45E1-9E24-756006596F6A}"/>
    <hyperlink ref="F63" r:id="rId9" xr:uid="{18AC816D-C99E-4574-BC9C-6E828F876711}"/>
    <hyperlink ref="F64" r:id="rId10" xr:uid="{B63C547E-5D76-482A-A56C-B4CCC581DFB7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13</vt:i4>
      </vt:variant>
    </vt:vector>
  </HeadingPairs>
  <TitlesOfParts>
    <vt:vector size="14" baseType="lpstr">
      <vt:lpstr>Feuil1</vt:lpstr>
      <vt:lpstr>article</vt:lpstr>
      <vt:lpstr>articles</vt:lpstr>
      <vt:lpstr>carriers</vt:lpstr>
      <vt:lpstr>categories</vt:lpstr>
      <vt:lpstr>clients</vt:lpstr>
      <vt:lpstr>days</vt:lpstr>
      <vt:lpstr>deliveries</vt:lpstr>
      <vt:lpstr>deliveries_have_articles</vt:lpstr>
      <vt:lpstr>employees</vt:lpstr>
      <vt:lpstr>warehouses</vt:lpstr>
      <vt:lpstr>warehouses_have_articles</vt:lpstr>
      <vt:lpstr>warehouses_have_days</vt:lpstr>
      <vt:lpstr>warehouses_have_employees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Clot</dc:creator>
  <cp:lastModifiedBy>Ian Clot</cp:lastModifiedBy>
  <dcterms:created xsi:type="dcterms:W3CDTF">2023-12-11T07:42:19Z</dcterms:created>
  <dcterms:modified xsi:type="dcterms:W3CDTF">2023-12-13T11:14:46Z</dcterms:modified>
</cp:coreProperties>
</file>