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\\lsr.ru\dfs-sd\LBM-01\SvcQualityInert_exchange\LAB18\ХАРАКТЕРИСТИКИ\МАНУШКИНО\2022 год\"/>
    </mc:Choice>
  </mc:AlternateContent>
  <bookViews>
    <workbookView xWindow="-15" yWindow="-15" windowWidth="14400" windowHeight="12675" activeTab="4"/>
  </bookViews>
  <sheets>
    <sheet name="График &quot;рыбки&quot;" sheetId="31" r:id="rId1"/>
    <sheet name="Лист1" sheetId="30" state="hidden" r:id="rId2"/>
    <sheet name="График по ГОСТ 8735" sheetId="35" r:id="rId3"/>
    <sheet name="Лист3" sheetId="34" state="hidden" r:id="rId4"/>
    <sheet name="Протокол" sheetId="1" r:id="rId5"/>
  </sheets>
  <definedNames>
    <definedName name="_xlnm._FilterDatabase" localSheetId="4" hidden="1">Протокол!$A$1:$AB$261</definedName>
    <definedName name="_xlnm.Print_Area" localSheetId="4">Протокол!$A$1:$AS$261</definedName>
  </definedNames>
  <calcPr calcId="152511" refMode="R1C1"/>
  <pivotCaches>
    <pivotCache cacheId="33" r:id="rId6"/>
    <pivotCache cacheId="37" r:id="rId7"/>
  </pivotCaches>
</workbook>
</file>

<file path=xl/calcChain.xml><?xml version="1.0" encoding="utf-8"?>
<calcChain xmlns="http://schemas.openxmlformats.org/spreadsheetml/2006/main">
  <c r="W261" i="1" l="1"/>
  <c r="AA247" i="1"/>
  <c r="V246" i="1"/>
  <c r="V247" i="1" s="1"/>
  <c r="W247" i="1" s="1"/>
  <c r="U246" i="1"/>
  <c r="AB244" i="1"/>
  <c r="AA244" i="1" s="1"/>
  <c r="Y244" i="1"/>
  <c r="AB243" i="1"/>
  <c r="AA243" i="1"/>
  <c r="Y243" i="1"/>
  <c r="Y242" i="1"/>
  <c r="AB242" i="1" s="1"/>
  <c r="Y241" i="1"/>
  <c r="Y240" i="1"/>
  <c r="Y239" i="1"/>
  <c r="Y238" i="1"/>
  <c r="V238" i="1"/>
  <c r="W238" i="1"/>
  <c r="U238" i="1"/>
  <c r="Y236" i="1"/>
  <c r="V234" i="1"/>
  <c r="U234" i="1"/>
  <c r="AB233" i="1"/>
  <c r="V232" i="1"/>
  <c r="V233" i="1" s="1"/>
  <c r="W233" i="1" s="1"/>
  <c r="U232" i="1"/>
  <c r="V231" i="1"/>
  <c r="W231" i="1" s="1"/>
  <c r="U231" i="1"/>
  <c r="AA230" i="1"/>
  <c r="Y230" i="1"/>
  <c r="V230" i="1"/>
  <c r="W230" i="1" s="1"/>
  <c r="U230" i="1"/>
  <c r="S230" i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W229" i="1"/>
  <c r="AA215" i="1"/>
  <c r="V214" i="1"/>
  <c r="V215" i="1" s="1"/>
  <c r="U214" i="1"/>
  <c r="AB212" i="1"/>
  <c r="AA212" i="1" s="1"/>
  <c r="Y212" i="1"/>
  <c r="AB211" i="1"/>
  <c r="AA211" i="1"/>
  <c r="Y211" i="1"/>
  <c r="Y210" i="1"/>
  <c r="Y209" i="1"/>
  <c r="Y208" i="1"/>
  <c r="Y207" i="1"/>
  <c r="Y206" i="1"/>
  <c r="V206" i="1"/>
  <c r="W206" i="1" s="1"/>
  <c r="U206" i="1"/>
  <c r="Y204" i="1"/>
  <c r="V202" i="1"/>
  <c r="W202" i="1" s="1"/>
  <c r="U202" i="1"/>
  <c r="AB201" i="1"/>
  <c r="AA201" i="1"/>
  <c r="V200" i="1"/>
  <c r="U200" i="1"/>
  <c r="V199" i="1"/>
  <c r="W199" i="1" s="1"/>
  <c r="U199" i="1"/>
  <c r="AA198" i="1"/>
  <c r="Y198" i="1"/>
  <c r="V198" i="1"/>
  <c r="W198" i="1" s="1"/>
  <c r="U198" i="1"/>
  <c r="S198" i="1"/>
  <c r="S199" i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W197" i="1"/>
  <c r="AA183" i="1"/>
  <c r="V182" i="1"/>
  <c r="V183" i="1" s="1"/>
  <c r="V184" i="1" s="1"/>
  <c r="V185" i="1" s="1"/>
  <c r="U182" i="1"/>
  <c r="AB180" i="1"/>
  <c r="Y180" i="1"/>
  <c r="AB179" i="1"/>
  <c r="Y179" i="1"/>
  <c r="Y178" i="1"/>
  <c r="Y177" i="1"/>
  <c r="Y176" i="1"/>
  <c r="Y175" i="1"/>
  <c r="Y174" i="1"/>
  <c r="V174" i="1"/>
  <c r="U174" i="1"/>
  <c r="Y172" i="1"/>
  <c r="V170" i="1"/>
  <c r="U170" i="1"/>
  <c r="AB169" i="1"/>
  <c r="AA169" i="1" s="1"/>
  <c r="V168" i="1"/>
  <c r="U168" i="1"/>
  <c r="V167" i="1"/>
  <c r="W167" i="1" s="1"/>
  <c r="U167" i="1"/>
  <c r="AA166" i="1"/>
  <c r="Y166" i="1"/>
  <c r="V166" i="1"/>
  <c r="W166" i="1" s="1"/>
  <c r="U166" i="1"/>
  <c r="S166" i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AA151" i="1"/>
  <c r="V150" i="1"/>
  <c r="V151" i="1" s="1"/>
  <c r="V152" i="1" s="1"/>
  <c r="W152" i="1" s="1"/>
  <c r="U150" i="1"/>
  <c r="AB148" i="1"/>
  <c r="AB150" i="1" s="1"/>
  <c r="Y148" i="1"/>
  <c r="AB147" i="1"/>
  <c r="AA147" i="1" s="1"/>
  <c r="Y147" i="1"/>
  <c r="Y146" i="1"/>
  <c r="Y145" i="1"/>
  <c r="Y144" i="1"/>
  <c r="Y143" i="1"/>
  <c r="Y142" i="1"/>
  <c r="V142" i="1"/>
  <c r="U142" i="1"/>
  <c r="Y140" i="1"/>
  <c r="V138" i="1"/>
  <c r="W138" i="1" s="1"/>
  <c r="U138" i="1"/>
  <c r="AB137" i="1"/>
  <c r="AB136" i="1" s="1"/>
  <c r="V136" i="1"/>
  <c r="W136" i="1" s="1"/>
  <c r="U136" i="1"/>
  <c r="V135" i="1"/>
  <c r="W135" i="1" s="1"/>
  <c r="U135" i="1"/>
  <c r="AA134" i="1"/>
  <c r="Y134" i="1"/>
  <c r="V134" i="1"/>
  <c r="W134" i="1" s="1"/>
  <c r="U134" i="1"/>
  <c r="S134" i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AA119" i="1"/>
  <c r="V118" i="1"/>
  <c r="V119" i="1" s="1"/>
  <c r="U118" i="1"/>
  <c r="AB116" i="1"/>
  <c r="AB118" i="1" s="1"/>
  <c r="AB117" i="1" s="1"/>
  <c r="AA117" i="1" s="1"/>
  <c r="Y116" i="1"/>
  <c r="AB115" i="1"/>
  <c r="Y115" i="1"/>
  <c r="Y114" i="1"/>
  <c r="Y113" i="1"/>
  <c r="Y112" i="1"/>
  <c r="Y111" i="1"/>
  <c r="Y110" i="1"/>
  <c r="V110" i="1"/>
  <c r="U110" i="1"/>
  <c r="Y108" i="1"/>
  <c r="V106" i="1"/>
  <c r="W106" i="1" s="1"/>
  <c r="U106" i="1"/>
  <c r="AB105" i="1"/>
  <c r="AA105" i="1" s="1"/>
  <c r="V104" i="1"/>
  <c r="U104" i="1"/>
  <c r="V103" i="1"/>
  <c r="W103" i="1" s="1"/>
  <c r="U103" i="1"/>
  <c r="AA102" i="1"/>
  <c r="Y102" i="1"/>
  <c r="V102" i="1"/>
  <c r="W102" i="1" s="1"/>
  <c r="U102" i="1"/>
  <c r="S102" i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W101" i="1"/>
  <c r="AA87" i="1"/>
  <c r="V86" i="1"/>
  <c r="V100" i="1" s="1"/>
  <c r="W100" i="1" s="1"/>
  <c r="U86" i="1"/>
  <c r="AB84" i="1"/>
  <c r="AA84" i="1" s="1"/>
  <c r="Y84" i="1"/>
  <c r="AB83" i="1"/>
  <c r="AA83" i="1" s="1"/>
  <c r="Y83" i="1"/>
  <c r="Y82" i="1"/>
  <c r="Y81" i="1"/>
  <c r="Y80" i="1"/>
  <c r="Y79" i="1"/>
  <c r="Y78" i="1"/>
  <c r="V78" i="1"/>
  <c r="W78" i="1" s="1"/>
  <c r="U78" i="1"/>
  <c r="Y76" i="1"/>
  <c r="V74" i="1"/>
  <c r="U74" i="1"/>
  <c r="AB73" i="1"/>
  <c r="AB72" i="1" s="1"/>
  <c r="AA72" i="1" s="1"/>
  <c r="AA73" i="1"/>
  <c r="V72" i="1"/>
  <c r="U72" i="1"/>
  <c r="V71" i="1"/>
  <c r="W71" i="1" s="1"/>
  <c r="U71" i="1"/>
  <c r="AA70" i="1"/>
  <c r="Y70" i="1"/>
  <c r="V70" i="1"/>
  <c r="W70" i="1" s="1"/>
  <c r="U70" i="1"/>
  <c r="S70" i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AA55" i="1"/>
  <c r="V54" i="1"/>
  <c r="V68" i="1" s="1"/>
  <c r="W68" i="1" s="1"/>
  <c r="U54" i="1"/>
  <c r="AB52" i="1"/>
  <c r="Y52" i="1"/>
  <c r="AB51" i="1"/>
  <c r="Y51" i="1"/>
  <c r="Y50" i="1"/>
  <c r="Y49" i="1"/>
  <c r="Y48" i="1"/>
  <c r="Y47" i="1"/>
  <c r="Y46" i="1"/>
  <c r="V46" i="1"/>
  <c r="V45" i="1" s="1"/>
  <c r="W45" i="1" s="1"/>
  <c r="U46" i="1"/>
  <c r="Y44" i="1"/>
  <c r="V42" i="1"/>
  <c r="U42" i="1"/>
  <c r="AB41" i="1"/>
  <c r="AB40" i="1" s="1"/>
  <c r="AA41" i="1"/>
  <c r="V40" i="1"/>
  <c r="V41" i="1" s="1"/>
  <c r="W41" i="1" s="1"/>
  <c r="U40" i="1"/>
  <c r="V39" i="1"/>
  <c r="W39" i="1"/>
  <c r="U39" i="1"/>
  <c r="AA38" i="1"/>
  <c r="Y38" i="1"/>
  <c r="V38" i="1"/>
  <c r="U38" i="1"/>
  <c r="S38" i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W37" i="1"/>
  <c r="AA23" i="1"/>
  <c r="V22" i="1"/>
  <c r="U22" i="1"/>
  <c r="AB20" i="1"/>
  <c r="Y20" i="1"/>
  <c r="AB19" i="1"/>
  <c r="Y19" i="1"/>
  <c r="Y18" i="1"/>
  <c r="Y17" i="1"/>
  <c r="Y16" i="1"/>
  <c r="Y15" i="1"/>
  <c r="Y14" i="1"/>
  <c r="V14" i="1"/>
  <c r="W14" i="1" s="1"/>
  <c r="U14" i="1"/>
  <c r="Y12" i="1"/>
  <c r="V10" i="1"/>
  <c r="U10" i="1"/>
  <c r="AB9" i="1"/>
  <c r="AA9" i="1" s="1"/>
  <c r="V8" i="1"/>
  <c r="W8" i="1" s="1"/>
  <c r="U8" i="1"/>
  <c r="V7" i="1"/>
  <c r="W7" i="1" s="1"/>
  <c r="U7" i="1"/>
  <c r="AA6" i="1"/>
  <c r="Y6" i="1"/>
  <c r="V6" i="1"/>
  <c r="W6" i="1" s="1"/>
  <c r="U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AA262" i="1"/>
  <c r="U262" i="1" s="1"/>
  <c r="W10" i="1"/>
  <c r="W42" i="1"/>
  <c r="W118" i="1"/>
  <c r="W142" i="1"/>
  <c r="W150" i="1"/>
  <c r="W214" i="1"/>
  <c r="V237" i="1"/>
  <c r="V236" i="1" s="1"/>
  <c r="W237" i="1"/>
  <c r="W234" i="1"/>
  <c r="W170" i="1"/>
  <c r="W104" i="1"/>
  <c r="W246" i="1"/>
  <c r="V248" i="1"/>
  <c r="V249" i="1" s="1"/>
  <c r="AB200" i="1"/>
  <c r="AA200" i="1" s="1"/>
  <c r="AA51" i="1"/>
  <c r="V36" i="1"/>
  <c r="W36" i="1" s="1"/>
  <c r="W22" i="1"/>
  <c r="AA115" i="1"/>
  <c r="AA179" i="1"/>
  <c r="AA233" i="1"/>
  <c r="AB232" i="1"/>
  <c r="AB231" i="1" s="1"/>
  <c r="AA231" i="1" s="1"/>
  <c r="AB54" i="1"/>
  <c r="AA54" i="1" s="1"/>
  <c r="AA52" i="1"/>
  <c r="AB182" i="1"/>
  <c r="AB181" i="1" s="1"/>
  <c r="AA181" i="1" s="1"/>
  <c r="AA180" i="1"/>
  <c r="V35" i="1" l="1"/>
  <c r="W35" i="1" s="1"/>
  <c r="AB214" i="1"/>
  <c r="AA214" i="1" s="1"/>
  <c r="AB178" i="1"/>
  <c r="W183" i="1"/>
  <c r="AA137" i="1"/>
  <c r="AA118" i="1"/>
  <c r="AB50" i="1"/>
  <c r="AA50" i="1" s="1"/>
  <c r="AB246" i="1"/>
  <c r="AA246" i="1" s="1"/>
  <c r="V105" i="1"/>
  <c r="W105" i="1" s="1"/>
  <c r="V117" i="1"/>
  <c r="V141" i="1"/>
  <c r="W141" i="1" s="1"/>
  <c r="AB210" i="1"/>
  <c r="AA210" i="1" s="1"/>
  <c r="AB53" i="1"/>
  <c r="AA53" i="1" s="1"/>
  <c r="V153" i="1"/>
  <c r="W153" i="1" s="1"/>
  <c r="V169" i="1"/>
  <c r="W169" i="1" s="1"/>
  <c r="AB241" i="1"/>
  <c r="AA242" i="1"/>
  <c r="AA178" i="1"/>
  <c r="AB177" i="1"/>
  <c r="W185" i="1"/>
  <c r="V186" i="1"/>
  <c r="AA150" i="1"/>
  <c r="AB149" i="1"/>
  <c r="AA149" i="1" s="1"/>
  <c r="W232" i="1"/>
  <c r="W184" i="1"/>
  <c r="V99" i="1"/>
  <c r="W99" i="1" s="1"/>
  <c r="AB71" i="1"/>
  <c r="AA71" i="1" s="1"/>
  <c r="AA148" i="1"/>
  <c r="W86" i="1"/>
  <c r="AB213" i="1"/>
  <c r="AA213" i="1" s="1"/>
  <c r="V213" i="1"/>
  <c r="W213" i="1" s="1"/>
  <c r="W46" i="1"/>
  <c r="V9" i="1"/>
  <c r="W9" i="1" s="1"/>
  <c r="AB86" i="1"/>
  <c r="AB85" i="1" s="1"/>
  <c r="AA85" i="1" s="1"/>
  <c r="V109" i="1"/>
  <c r="W109" i="1" s="1"/>
  <c r="V137" i="1"/>
  <c r="W137" i="1" s="1"/>
  <c r="AA232" i="1"/>
  <c r="V205" i="1"/>
  <c r="W205" i="1" s="1"/>
  <c r="W182" i="1"/>
  <c r="V245" i="1"/>
  <c r="W245" i="1" s="1"/>
  <c r="W248" i="1"/>
  <c r="AB168" i="1"/>
  <c r="V173" i="1"/>
  <c r="W173" i="1" s="1"/>
  <c r="V34" i="1"/>
  <c r="V33" i="1" s="1"/>
  <c r="V140" i="1"/>
  <c r="W110" i="1"/>
  <c r="W40" i="1"/>
  <c r="AB8" i="1"/>
  <c r="AB114" i="1"/>
  <c r="V154" i="1"/>
  <c r="AB199" i="1"/>
  <c r="AA199" i="1" s="1"/>
  <c r="AA19" i="1"/>
  <c r="AB18" i="1"/>
  <c r="AA40" i="1"/>
  <c r="AB39" i="1"/>
  <c r="AA39" i="1" s="1"/>
  <c r="V120" i="1"/>
  <c r="W119" i="1"/>
  <c r="V21" i="1"/>
  <c r="W21" i="1" s="1"/>
  <c r="V67" i="1"/>
  <c r="W67" i="1" s="1"/>
  <c r="W54" i="1"/>
  <c r="W236" i="1"/>
  <c r="V235" i="1"/>
  <c r="W235" i="1" s="1"/>
  <c r="V13" i="1"/>
  <c r="W13" i="1" s="1"/>
  <c r="AA20" i="1"/>
  <c r="AB22" i="1"/>
  <c r="V44" i="1"/>
  <c r="W44" i="1" s="1"/>
  <c r="V53" i="1"/>
  <c r="W53" i="1" s="1"/>
  <c r="V52" i="1"/>
  <c r="V73" i="1"/>
  <c r="W73" i="1" s="1"/>
  <c r="W72" i="1"/>
  <c r="V76" i="1"/>
  <c r="W76" i="1" s="1"/>
  <c r="W74" i="1"/>
  <c r="V77" i="1"/>
  <c r="W77" i="1" s="1"/>
  <c r="AB82" i="1"/>
  <c r="AA136" i="1"/>
  <c r="AB135" i="1"/>
  <c r="AA135" i="1" s="1"/>
  <c r="W151" i="1"/>
  <c r="W168" i="1"/>
  <c r="AA116" i="1"/>
  <c r="V149" i="1"/>
  <c r="W149" i="1" s="1"/>
  <c r="AA182" i="1"/>
  <c r="AB146" i="1"/>
  <c r="V250" i="1"/>
  <c r="W249" i="1"/>
  <c r="V181" i="1"/>
  <c r="W174" i="1"/>
  <c r="V201" i="1"/>
  <c r="W201" i="1" s="1"/>
  <c r="W200" i="1"/>
  <c r="V85" i="1"/>
  <c r="W85" i="1" s="1"/>
  <c r="V216" i="1"/>
  <c r="W215" i="1"/>
  <c r="V116" i="1"/>
  <c r="W117" i="1"/>
  <c r="AB104" i="1"/>
  <c r="AB245" i="1" l="1"/>
  <c r="AA245" i="1" s="1"/>
  <c r="AB209" i="1"/>
  <c r="V172" i="1"/>
  <c r="V171" i="1" s="1"/>
  <c r="W171" i="1" s="1"/>
  <c r="V212" i="1"/>
  <c r="W212" i="1" s="1"/>
  <c r="W34" i="1"/>
  <c r="AA86" i="1"/>
  <c r="AB49" i="1"/>
  <c r="AA49" i="1" s="1"/>
  <c r="W140" i="1"/>
  <c r="V139" i="1"/>
  <c r="W139" i="1" s="1"/>
  <c r="V204" i="1"/>
  <c r="V244" i="1"/>
  <c r="AB113" i="1"/>
  <c r="AA114" i="1"/>
  <c r="AA177" i="1"/>
  <c r="AB176" i="1"/>
  <c r="V66" i="1"/>
  <c r="W66" i="1" s="1"/>
  <c r="AB7" i="1"/>
  <c r="AA7" i="1" s="1"/>
  <c r="AA8" i="1"/>
  <c r="V98" i="1"/>
  <c r="V108" i="1"/>
  <c r="W108" i="1" s="1"/>
  <c r="V12" i="1"/>
  <c r="W12" i="1" s="1"/>
  <c r="AA168" i="1"/>
  <c r="AB167" i="1"/>
  <c r="AA167" i="1" s="1"/>
  <c r="V187" i="1"/>
  <c r="W186" i="1"/>
  <c r="AA241" i="1"/>
  <c r="AB240" i="1"/>
  <c r="AB81" i="1"/>
  <c r="AA82" i="1"/>
  <c r="AA22" i="1"/>
  <c r="AB21" i="1"/>
  <c r="AA21" i="1" s="1"/>
  <c r="AA209" i="1"/>
  <c r="AB208" i="1"/>
  <c r="V75" i="1"/>
  <c r="W75" i="1" s="1"/>
  <c r="V148" i="1"/>
  <c r="V43" i="1"/>
  <c r="W43" i="1" s="1"/>
  <c r="V32" i="1"/>
  <c r="W33" i="1"/>
  <c r="AA18" i="1"/>
  <c r="AB17" i="1"/>
  <c r="V20" i="1"/>
  <c r="V211" i="1"/>
  <c r="W154" i="1"/>
  <c r="V155" i="1"/>
  <c r="AB145" i="1"/>
  <c r="AA146" i="1"/>
  <c r="W52" i="1"/>
  <c r="V51" i="1"/>
  <c r="W120" i="1"/>
  <c r="V121" i="1"/>
  <c r="AB103" i="1"/>
  <c r="AA103" i="1" s="1"/>
  <c r="AA104" i="1"/>
  <c r="W181" i="1"/>
  <c r="V180" i="1"/>
  <c r="V217" i="1"/>
  <c r="W216" i="1"/>
  <c r="W172" i="1"/>
  <c r="V84" i="1"/>
  <c r="V115" i="1"/>
  <c r="W116" i="1"/>
  <c r="W250" i="1"/>
  <c r="V251" i="1"/>
  <c r="V107" i="1" l="1"/>
  <c r="W107" i="1" s="1"/>
  <c r="AB48" i="1"/>
  <c r="W187" i="1"/>
  <c r="V188" i="1"/>
  <c r="W98" i="1"/>
  <c r="V97" i="1"/>
  <c r="AA113" i="1"/>
  <c r="AB112" i="1"/>
  <c r="V203" i="1"/>
  <c r="W203" i="1" s="1"/>
  <c r="W204" i="1"/>
  <c r="V11" i="1"/>
  <c r="W11" i="1" s="1"/>
  <c r="AB175" i="1"/>
  <c r="AA176" i="1"/>
  <c r="W244" i="1"/>
  <c r="V243" i="1"/>
  <c r="AA240" i="1"/>
  <c r="AB239" i="1"/>
  <c r="V65" i="1"/>
  <c r="W65" i="1" s="1"/>
  <c r="V122" i="1"/>
  <c r="W121" i="1"/>
  <c r="V156" i="1"/>
  <c r="W155" i="1"/>
  <c r="W20" i="1"/>
  <c r="V19" i="1"/>
  <c r="W148" i="1"/>
  <c r="V147" i="1"/>
  <c r="AA17" i="1"/>
  <c r="AB16" i="1"/>
  <c r="W51" i="1"/>
  <c r="V50" i="1"/>
  <c r="W211" i="1"/>
  <c r="V210" i="1"/>
  <c r="W32" i="1"/>
  <c r="V31" i="1"/>
  <c r="AA208" i="1"/>
  <c r="AB207" i="1"/>
  <c r="AB144" i="1"/>
  <c r="AA145" i="1"/>
  <c r="AB80" i="1"/>
  <c r="AA81" i="1"/>
  <c r="W180" i="1"/>
  <c r="V179" i="1"/>
  <c r="V252" i="1"/>
  <c r="W251" i="1"/>
  <c r="W115" i="1"/>
  <c r="V114" i="1"/>
  <c r="W84" i="1"/>
  <c r="V83" i="1"/>
  <c r="W217" i="1"/>
  <c r="V218" i="1"/>
  <c r="AA48" i="1" l="1"/>
  <c r="AB47" i="1"/>
  <c r="V96" i="1"/>
  <c r="W97" i="1"/>
  <c r="AB238" i="1"/>
  <c r="AA239" i="1"/>
  <c r="W188" i="1"/>
  <c r="V189" i="1"/>
  <c r="AB111" i="1"/>
  <c r="AA112" i="1"/>
  <c r="AA175" i="1"/>
  <c r="AB174" i="1"/>
  <c r="V64" i="1"/>
  <c r="V63" i="1" s="1"/>
  <c r="V242" i="1"/>
  <c r="W243" i="1"/>
  <c r="V209" i="1"/>
  <c r="W210" i="1"/>
  <c r="AA16" i="1"/>
  <c r="AB15" i="1"/>
  <c r="W19" i="1"/>
  <c r="V18" i="1"/>
  <c r="AA144" i="1"/>
  <c r="AB143" i="1"/>
  <c r="AB206" i="1"/>
  <c r="AA207" i="1"/>
  <c r="W31" i="1"/>
  <c r="V30" i="1"/>
  <c r="W50" i="1"/>
  <c r="V49" i="1"/>
  <c r="W147" i="1"/>
  <c r="V146" i="1"/>
  <c r="W64" i="1"/>
  <c r="AB79" i="1"/>
  <c r="AA80" i="1"/>
  <c r="V157" i="1"/>
  <c r="W156" i="1"/>
  <c r="V123" i="1"/>
  <c r="W122" i="1"/>
  <c r="V253" i="1"/>
  <c r="W252" i="1"/>
  <c r="V219" i="1"/>
  <c r="W218" i="1"/>
  <c r="V113" i="1"/>
  <c r="W114" i="1"/>
  <c r="W83" i="1"/>
  <c r="V82" i="1"/>
  <c r="V178" i="1"/>
  <c r="W179" i="1"/>
  <c r="AB46" i="1" l="1"/>
  <c r="AA47" i="1"/>
  <c r="W242" i="1"/>
  <c r="V241" i="1"/>
  <c r="AB172" i="1"/>
  <c r="AA174" i="1"/>
  <c r="W189" i="1"/>
  <c r="V190" i="1"/>
  <c r="AB236" i="1"/>
  <c r="AA238" i="1"/>
  <c r="AA111" i="1"/>
  <c r="AB110" i="1"/>
  <c r="V95" i="1"/>
  <c r="W96" i="1"/>
  <c r="W63" i="1"/>
  <c r="V62" i="1"/>
  <c r="W49" i="1"/>
  <c r="V48" i="1"/>
  <c r="AB14" i="1"/>
  <c r="AA15" i="1"/>
  <c r="V158" i="1"/>
  <c r="W157" i="1"/>
  <c r="AB204" i="1"/>
  <c r="AA206" i="1"/>
  <c r="AB142" i="1"/>
  <c r="AA143" i="1"/>
  <c r="W146" i="1"/>
  <c r="V145" i="1"/>
  <c r="V29" i="1"/>
  <c r="W30" i="1"/>
  <c r="W18" i="1"/>
  <c r="V17" i="1"/>
  <c r="V124" i="1"/>
  <c r="W123" i="1"/>
  <c r="AB78" i="1"/>
  <c r="AA79" i="1"/>
  <c r="W209" i="1"/>
  <c r="V208" i="1"/>
  <c r="V81" i="1"/>
  <c r="W82" i="1"/>
  <c r="W253" i="1"/>
  <c r="V254" i="1"/>
  <c r="V177" i="1"/>
  <c r="W178" i="1"/>
  <c r="V112" i="1"/>
  <c r="W113" i="1"/>
  <c r="V220" i="1"/>
  <c r="W219" i="1"/>
  <c r="AA46" i="1" l="1"/>
  <c r="AB44" i="1"/>
  <c r="W95" i="1"/>
  <c r="V94" i="1"/>
  <c r="AB108" i="1"/>
  <c r="AA110" i="1"/>
  <c r="AA172" i="1"/>
  <c r="AB171" i="1"/>
  <c r="AA171" i="1" s="1"/>
  <c r="AB173" i="1"/>
  <c r="AA173" i="1" s="1"/>
  <c r="V240" i="1"/>
  <c r="W241" i="1"/>
  <c r="W190" i="1"/>
  <c r="V191" i="1"/>
  <c r="AB235" i="1"/>
  <c r="AA235" i="1" s="1"/>
  <c r="AA236" i="1"/>
  <c r="AB237" i="1"/>
  <c r="AA237" i="1" s="1"/>
  <c r="AB234" i="1"/>
  <c r="AA234" i="1" s="1"/>
  <c r="W17" i="1"/>
  <c r="V16" i="1"/>
  <c r="W145" i="1"/>
  <c r="V144" i="1"/>
  <c r="W48" i="1"/>
  <c r="V47" i="1"/>
  <c r="W47" i="1" s="1"/>
  <c r="AB76" i="1"/>
  <c r="AA78" i="1"/>
  <c r="V159" i="1"/>
  <c r="W158" i="1"/>
  <c r="W208" i="1"/>
  <c r="V207" i="1"/>
  <c r="W207" i="1" s="1"/>
  <c r="W62" i="1"/>
  <c r="V61" i="1"/>
  <c r="W124" i="1"/>
  <c r="V125" i="1"/>
  <c r="V28" i="1"/>
  <c r="W29" i="1"/>
  <c r="AA142" i="1"/>
  <c r="AB140" i="1"/>
  <c r="AB203" i="1"/>
  <c r="AB205" i="1"/>
  <c r="AA205" i="1" s="1"/>
  <c r="AA204" i="1"/>
  <c r="AB12" i="1"/>
  <c r="AA14" i="1"/>
  <c r="W177" i="1"/>
  <c r="V176" i="1"/>
  <c r="V221" i="1"/>
  <c r="W220" i="1"/>
  <c r="W254" i="1"/>
  <c r="V255" i="1"/>
  <c r="V111" i="1"/>
  <c r="W111" i="1" s="1"/>
  <c r="W112" i="1"/>
  <c r="V80" i="1"/>
  <c r="W81" i="1"/>
  <c r="AB45" i="1" l="1"/>
  <c r="AA45" i="1" s="1"/>
  <c r="AA44" i="1"/>
  <c r="AB43" i="1"/>
  <c r="AB109" i="1"/>
  <c r="AA109" i="1" s="1"/>
  <c r="AB107" i="1"/>
  <c r="AA107" i="1" s="1"/>
  <c r="AA108" i="1"/>
  <c r="AB170" i="1"/>
  <c r="AA170" i="1" s="1"/>
  <c r="W94" i="1"/>
  <c r="V93" i="1"/>
  <c r="V192" i="1"/>
  <c r="W191" i="1"/>
  <c r="V239" i="1"/>
  <c r="W239" i="1" s="1"/>
  <c r="W240" i="1"/>
  <c r="AA203" i="1"/>
  <c r="AB202" i="1"/>
  <c r="AA202" i="1" s="1"/>
  <c r="W28" i="1"/>
  <c r="V27" i="1"/>
  <c r="W159" i="1"/>
  <c r="V160" i="1"/>
  <c r="AA76" i="1"/>
  <c r="AB75" i="1"/>
  <c r="AA75" i="1" s="1"/>
  <c r="AB77" i="1"/>
  <c r="AA77" i="1" s="1"/>
  <c r="AB74" i="1"/>
  <c r="AA74" i="1" s="1"/>
  <c r="W144" i="1"/>
  <c r="V143" i="1"/>
  <c r="W143" i="1" s="1"/>
  <c r="AB11" i="1"/>
  <c r="AA11" i="1" s="1"/>
  <c r="AB13" i="1"/>
  <c r="AA13" i="1" s="1"/>
  <c r="AA12" i="1"/>
  <c r="V126" i="1"/>
  <c r="W125" i="1"/>
  <c r="AA140" i="1"/>
  <c r="AB139" i="1"/>
  <c r="AA139" i="1" s="1"/>
  <c r="AB141" i="1"/>
  <c r="AA141" i="1" s="1"/>
  <c r="W16" i="1"/>
  <c r="V15" i="1"/>
  <c r="W15" i="1" s="1"/>
  <c r="W61" i="1"/>
  <c r="V60" i="1"/>
  <c r="W255" i="1"/>
  <c r="V256" i="1"/>
  <c r="V222" i="1"/>
  <c r="W221" i="1"/>
  <c r="W176" i="1"/>
  <c r="V175" i="1"/>
  <c r="W175" i="1" s="1"/>
  <c r="W80" i="1"/>
  <c r="V79" i="1"/>
  <c r="W79" i="1" s="1"/>
  <c r="AA43" i="1" l="1"/>
  <c r="AB42" i="1"/>
  <c r="AA42" i="1" s="1"/>
  <c r="V193" i="1"/>
  <c r="W192" i="1"/>
  <c r="AB106" i="1"/>
  <c r="AA106" i="1" s="1"/>
  <c r="W93" i="1"/>
  <c r="V92" i="1"/>
  <c r="W60" i="1"/>
  <c r="V59" i="1"/>
  <c r="AB138" i="1"/>
  <c r="AA138" i="1" s="1"/>
  <c r="AB10" i="1"/>
  <c r="AA10" i="1" s="1"/>
  <c r="V26" i="1"/>
  <c r="W27" i="1"/>
  <c r="V161" i="1"/>
  <c r="W160" i="1"/>
  <c r="V127" i="1"/>
  <c r="W126" i="1"/>
  <c r="V257" i="1"/>
  <c r="W256" i="1"/>
  <c r="V223" i="1"/>
  <c r="W222" i="1"/>
  <c r="V91" i="1" l="1"/>
  <c r="W92" i="1"/>
  <c r="V194" i="1"/>
  <c r="W193" i="1"/>
  <c r="V128" i="1"/>
  <c r="W127" i="1"/>
  <c r="V25" i="1"/>
  <c r="W26" i="1"/>
  <c r="W59" i="1"/>
  <c r="V58" i="1"/>
  <c r="W161" i="1"/>
  <c r="V162" i="1"/>
  <c r="W257" i="1"/>
  <c r="V258" i="1"/>
  <c r="V224" i="1"/>
  <c r="W223" i="1"/>
  <c r="W194" i="1" l="1"/>
  <c r="V195" i="1"/>
  <c r="W91" i="1"/>
  <c r="V90" i="1"/>
  <c r="W162" i="1"/>
  <c r="V163" i="1"/>
  <c r="W25" i="1"/>
  <c r="V24" i="1"/>
  <c r="W58" i="1"/>
  <c r="V57" i="1"/>
  <c r="V129" i="1"/>
  <c r="W128" i="1"/>
  <c r="V225" i="1"/>
  <c r="W224" i="1"/>
  <c r="W258" i="1"/>
  <c r="V259" i="1"/>
  <c r="W90" i="1" l="1"/>
  <c r="V89" i="1"/>
  <c r="V196" i="1"/>
  <c r="W196" i="1" s="1"/>
  <c r="W195" i="1"/>
  <c r="V23" i="1"/>
  <c r="W23" i="1" s="1"/>
  <c r="W24" i="1"/>
  <c r="W57" i="1"/>
  <c r="V56" i="1"/>
  <c r="W163" i="1"/>
  <c r="V164" i="1"/>
  <c r="W164" i="1" s="1"/>
  <c r="V130" i="1"/>
  <c r="W129" i="1"/>
  <c r="V260" i="1"/>
  <c r="W260" i="1" s="1"/>
  <c r="W259" i="1"/>
  <c r="W225" i="1"/>
  <c r="V226" i="1"/>
  <c r="W89" i="1" l="1"/>
  <c r="V88" i="1"/>
  <c r="W56" i="1"/>
  <c r="V55" i="1"/>
  <c r="W55" i="1" s="1"/>
  <c r="V131" i="1"/>
  <c r="W130" i="1"/>
  <c r="W226" i="1"/>
  <c r="V227" i="1"/>
  <c r="V87" i="1" l="1"/>
  <c r="W87" i="1" s="1"/>
  <c r="W88" i="1"/>
  <c r="V132" i="1"/>
  <c r="W132" i="1" s="1"/>
  <c r="W131" i="1"/>
  <c r="W227" i="1"/>
  <c r="V228" i="1"/>
  <c r="W228" i="1" s="1"/>
</calcChain>
</file>

<file path=xl/sharedStrings.xml><?xml version="1.0" encoding="utf-8"?>
<sst xmlns="http://schemas.openxmlformats.org/spreadsheetml/2006/main" count="106" uniqueCount="61">
  <si>
    <t>Место      отбора      проб</t>
  </si>
  <si>
    <t>% по массе</t>
  </si>
  <si>
    <t>Зерновой состав песка</t>
  </si>
  <si>
    <t>&lt;0,16</t>
  </si>
  <si>
    <t>Мкр</t>
  </si>
  <si>
    <t>Сод.глины  в комках</t>
  </si>
  <si>
    <t>Заключение</t>
  </si>
  <si>
    <t>Влажн.%</t>
  </si>
  <si>
    <t>№ пробы</t>
  </si>
  <si>
    <t>Ч.О.в г.</t>
  </si>
  <si>
    <t>Ч.О.в %</t>
  </si>
  <si>
    <t>П.О.в %</t>
  </si>
  <si>
    <t>Проход</t>
  </si>
  <si>
    <t>Размер сита</t>
  </si>
  <si>
    <t>Общий итог</t>
  </si>
  <si>
    <t>%</t>
  </si>
  <si>
    <t>Размер     сита</t>
  </si>
  <si>
    <t>8</t>
  </si>
  <si>
    <t>П.О.%</t>
  </si>
  <si>
    <t>Ч.О.%</t>
  </si>
  <si>
    <t>Невязка</t>
  </si>
  <si>
    <t>г.,% по массе</t>
  </si>
  <si>
    <t>Содержание гравия</t>
  </si>
  <si>
    <t>г,% по массе</t>
  </si>
  <si>
    <t>1</t>
  </si>
  <si>
    <t>6</t>
  </si>
  <si>
    <t>Сод. Частиц &lt; 0,05 мм</t>
  </si>
  <si>
    <t>Сод. Частиц &lt;0,005 мм</t>
  </si>
  <si>
    <t>Кф. м/сут</t>
  </si>
  <si>
    <t xml:space="preserve"> проход %</t>
  </si>
  <si>
    <t>Результаты испытаний песков.</t>
  </si>
  <si>
    <t>Примечание:</t>
  </si>
  <si>
    <t>1.Органические примеси - окраска раствора светлее эталона</t>
  </si>
  <si>
    <t>Дата отбора проб:</t>
  </si>
  <si>
    <t>Дата проведения испытаний:</t>
  </si>
  <si>
    <t xml:space="preserve"> </t>
  </si>
  <si>
    <t>Отбор проб произвел:</t>
  </si>
  <si>
    <t>Испытания провел:</t>
  </si>
  <si>
    <t>&lt;2</t>
  </si>
  <si>
    <t>&gt;2</t>
  </si>
  <si>
    <t>"Песок для строительных работ. Технические условия"</t>
  </si>
  <si>
    <t>АО "ЛСР. Базовые"</t>
  </si>
  <si>
    <t>Ленинградская область, Всеволожский р-н, п. Манушкино</t>
  </si>
  <si>
    <t>Свидетельство об аттестации испытательной (аналитической) лаборатории  № SP01.01.106.047</t>
  </si>
  <si>
    <t>Действительно до "11" июня 2024 г.</t>
  </si>
  <si>
    <t>выпускаемых АО "ЛСР. Базовые" в соответствии с требованиями ГОСТ 8736-2014</t>
  </si>
  <si>
    <t>Цех "Манушкино"</t>
  </si>
  <si>
    <t>Обогащенный</t>
  </si>
  <si>
    <t>Мелкий</t>
  </si>
  <si>
    <t>Карта №3 Зона А</t>
  </si>
  <si>
    <t>Не соотв. ГОСТ</t>
  </si>
  <si>
    <t>по 10.</t>
  </si>
  <si>
    <t>Средний</t>
  </si>
  <si>
    <t>Карта №3 Зона Б</t>
  </si>
  <si>
    <t>по 0,63.</t>
  </si>
  <si>
    <t>Карта №1 Зона Б</t>
  </si>
  <si>
    <t>по &lt;0,05.</t>
  </si>
  <si>
    <t>Карта №1 Зона В</t>
  </si>
  <si>
    <t/>
  </si>
  <si>
    <t>Инж. по качеству:</t>
  </si>
  <si>
    <t>Топтыгина К.К.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</si>
</sst>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[$-F800]dddd\,\ mmmm\ dd\,\ yyyy"/>
  </numFmts>
  <fonts count="17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10"/>
      <name val="Arial Cyr"/>
      <charset val="204"/>
    </font>
    <font>
      <sz val="9"/>
      <name val="Arial Cyr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Times New Roman"/>
      <family val="1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2"/>
      <name val="Times New Roman"/>
      <family val="1"/>
    </font>
    <font>
      <sz val="12"/>
      <name val="Arial Cyr"/>
      <charset val="204"/>
    </font>
    <font>
      <b/>
      <sz val="12"/>
      <name val="Times New Roman"/>
      <family val="1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0" xfId="0" applyNumberFormat="1"/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 textRotation="90"/>
    </xf>
    <xf numFmtId="0" fontId="10" fillId="0" borderId="13" xfId="0" applyFont="1" applyBorder="1" applyAlignment="1">
      <alignment horizontal="center" vertical="center" textRotation="90"/>
    </xf>
    <xf numFmtId="0" fontId="10" fillId="0" borderId="14" xfId="0" applyFont="1" applyBorder="1" applyAlignment="1">
      <alignment horizontal="center" vertical="center" textRotation="90"/>
    </xf>
    <xf numFmtId="0" fontId="5" fillId="0" borderId="0" xfId="0" applyFont="1" applyFill="1"/>
    <xf numFmtId="0" fontId="0" fillId="0" borderId="0" xfId="0" applyBorder="1"/>
    <xf numFmtId="0" fontId="0" fillId="0" borderId="0" xfId="0" applyFill="1" applyBorder="1"/>
    <xf numFmtId="164" fontId="7" fillId="0" borderId="1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6" fillId="0" borderId="0" xfId="0" applyFont="1"/>
    <xf numFmtId="0" fontId="16" fillId="0" borderId="0" xfId="0" applyFont="1" applyAlignment="1"/>
    <xf numFmtId="0" fontId="16" fillId="0" borderId="0" xfId="0" applyFont="1" applyAlignment="1">
      <alignment horizontal="center"/>
    </xf>
    <xf numFmtId="164" fontId="8" fillId="0" borderId="15" xfId="0" applyNumberFormat="1" applyFont="1" applyFill="1" applyBorder="1" applyAlignment="1">
      <alignment horizontal="center" vertical="center"/>
    </xf>
    <xf numFmtId="164" fontId="8" fillId="0" borderId="16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vertical="top"/>
    </xf>
    <xf numFmtId="14" fontId="16" fillId="0" borderId="0" xfId="0" applyNumberFormat="1" applyFont="1" applyAlignment="1"/>
    <xf numFmtId="164" fontId="0" fillId="0" borderId="0" xfId="0" applyNumberFormat="1"/>
    <xf numFmtId="0" fontId="8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0" borderId="0" xfId="0" applyNumberFormat="1" applyFill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3" fillId="0" borderId="13" xfId="0" applyFont="1" applyFill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6" fillId="0" borderId="0" xfId="0" applyFont="1" applyAlignment="1">
      <alignment horizontal="left"/>
    </xf>
    <xf numFmtId="2" fontId="8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textRotation="90"/>
    </xf>
    <xf numFmtId="0" fontId="2" fillId="0" borderId="30" xfId="0" applyFont="1" applyBorder="1" applyAlignment="1">
      <alignment horizontal="center" vertical="center" textRotation="90"/>
    </xf>
    <xf numFmtId="0" fontId="2" fillId="0" borderId="31" xfId="0" applyFont="1" applyBorder="1" applyAlignment="1">
      <alignment horizontal="center" vertical="center" textRotation="90"/>
    </xf>
    <xf numFmtId="164" fontId="7" fillId="0" borderId="24" xfId="0" applyNumberFormat="1" applyFont="1" applyBorder="1" applyAlignment="1">
      <alignment horizontal="center" vertical="center"/>
    </xf>
    <xf numFmtId="164" fontId="7" fillId="0" borderId="22" xfId="0" applyNumberFormat="1" applyFont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 textRotation="90"/>
    </xf>
    <xf numFmtId="0" fontId="2" fillId="0" borderId="33" xfId="0" applyFont="1" applyFill="1" applyBorder="1" applyAlignment="1">
      <alignment horizontal="center" vertical="center" textRotation="90"/>
    </xf>
    <xf numFmtId="0" fontId="2" fillId="0" borderId="34" xfId="0" applyFont="1" applyFill="1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2" fillId="0" borderId="32" xfId="0" applyFont="1" applyFill="1" applyBorder="1" applyAlignment="1">
      <alignment horizontal="center" vertical="center" textRotation="90" wrapText="1"/>
    </xf>
    <xf numFmtId="0" fontId="2" fillId="0" borderId="33" xfId="0" applyFont="1" applyFill="1" applyBorder="1" applyAlignment="1">
      <alignment horizontal="center" vertical="center" textRotation="90" wrapText="1"/>
    </xf>
    <xf numFmtId="0" fontId="2" fillId="0" borderId="34" xfId="0" applyFont="1" applyFill="1" applyBorder="1" applyAlignment="1">
      <alignment horizontal="center" vertical="center" textRotation="90" wrapText="1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14" fontId="16" fillId="0" borderId="0" xfId="0" applyNumberFormat="1" applyFont="1" applyAlignment="1">
      <alignment horizontal="center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4" fillId="0" borderId="27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0" fillId="0" borderId="45" xfId="0" pivotButton="1" applyBorder="1"/>
    <xf numFmtId="0" fontId="0" fillId="0" borderId="46" xfId="0" applyBorder="1"/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0" borderId="45" xfId="0" applyNumberFormat="1" applyBorder="1"/>
    <xf numFmtId="0" fontId="0" fillId="0" borderId="48" xfId="0" applyNumberFormat="1" applyBorder="1"/>
    <xf numFmtId="0" fontId="0" fillId="0" borderId="49" xfId="0" applyNumberFormat="1" applyBorder="1"/>
    <xf numFmtId="0" fontId="0" fillId="0" borderId="50" xfId="0" applyBorder="1"/>
    <xf numFmtId="0" fontId="0" fillId="0" borderId="50" xfId="0" applyNumberFormat="1" applyBorder="1"/>
    <xf numFmtId="0" fontId="0" fillId="0" borderId="51" xfId="0" applyNumberFormat="1" applyBorder="1"/>
    <xf numFmtId="0" fontId="0" fillId="0" borderId="52" xfId="0" applyBorder="1"/>
    <xf numFmtId="0" fontId="0" fillId="0" borderId="52" xfId="0" applyNumberFormat="1" applyBorder="1"/>
    <xf numFmtId="0" fontId="0" fillId="0" borderId="53" xfId="0" applyNumberFormat="1" applyBorder="1"/>
    <xf numFmtId="0" fontId="0" fillId="0" borderId="54" xfId="0" applyNumberFormat="1" applyBorder="1"/>
    <xf numFmtId="165" fontId="0" fillId="0" borderId="45" xfId="0" applyNumberFormat="1" applyBorder="1"/>
    <xf numFmtId="165" fontId="0" fillId="0" borderId="50" xfId="0" applyNumberFormat="1" applyBorder="1"/>
    <xf numFmtId="165" fontId="0" fillId="0" borderId="52" xfId="0" applyNumberFormat="1" applyBorder="1"/>
  </cellXfs>
  <cellStyles count="1">
    <cellStyle name="Обычный" xfId="0" builtinId="0"/>
  </cellStyles>
  <dxfs count="15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[Цех Манушкино 15.06.2022.xlsx]Лист1!СводнаяТаблица1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Лист1!$B$3:$B$4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Лист1!$A$5:$A$23</c:f>
              <c:strCache>
                <c:ptCount val="18"/>
                <c:pt idx="0">
                  <c:v>0</c:v>
                </c:pt>
                <c:pt idx="1">
                  <c:v>0,00125</c:v>
                </c:pt>
                <c:pt idx="2">
                  <c:v>0,0025</c:v>
                </c:pt>
                <c:pt idx="3">
                  <c:v>0,005</c:v>
                </c:pt>
                <c:pt idx="4">
                  <c:v>0,01</c:v>
                </c:pt>
                <c:pt idx="5">
                  <c:v>0,02</c:v>
                </c:pt>
                <c:pt idx="6">
                  <c:v>0,04</c:v>
                </c:pt>
                <c:pt idx="7">
                  <c:v>0,08</c:v>
                </c:pt>
                <c:pt idx="8">
                  <c:v>0,16</c:v>
                </c:pt>
                <c:pt idx="9">
                  <c:v>0,32</c:v>
                </c:pt>
                <c:pt idx="10">
                  <c:v>0,64</c:v>
                </c:pt>
                <c:pt idx="11">
                  <c:v>1,28</c:v>
                </c:pt>
                <c:pt idx="12">
                  <c:v>2,5</c:v>
                </c:pt>
                <c:pt idx="13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40</c:v>
                </c:pt>
                <c:pt idx="17">
                  <c:v>80</c:v>
                </c:pt>
              </c:strCache>
            </c:strRef>
          </c:cat>
          <c:val>
            <c:numRef>
              <c:f>Лист1!$B$5:$B$23</c:f>
              <c:numCache>
                <c:formatCode>General</c:formatCode>
                <c:ptCount val="18"/>
                <c:pt idx="0">
                  <c:v>0</c:v>
                </c:pt>
                <c:pt idx="1">
                  <c:v>7.6666666666667993E-2</c:v>
                </c:pt>
                <c:pt idx="2">
                  <c:v>0.15333333333333599</c:v>
                </c:pt>
                <c:pt idx="3">
                  <c:v>0.23000000000000398</c:v>
                </c:pt>
                <c:pt idx="4">
                  <c:v>1.664433333333335</c:v>
                </c:pt>
                <c:pt idx="5">
                  <c:v>3.098866666666666</c:v>
                </c:pt>
                <c:pt idx="6">
                  <c:v>4.533299999999997</c:v>
                </c:pt>
                <c:pt idx="7">
                  <c:v>10.241225424575418</c:v>
                </c:pt>
                <c:pt idx="8">
                  <c:v>15.949150849150854</c:v>
                </c:pt>
                <c:pt idx="9">
                  <c:v>42.235714285714288</c:v>
                </c:pt>
                <c:pt idx="10">
                  <c:v>84.176073926073926</c:v>
                </c:pt>
                <c:pt idx="11">
                  <c:v>95.990259740259745</c:v>
                </c:pt>
                <c:pt idx="12">
                  <c:v>98.057742257742262</c:v>
                </c:pt>
                <c:pt idx="13">
                  <c:v>98.55</c:v>
                </c:pt>
                <c:pt idx="14">
                  <c:v>99.25</c:v>
                </c:pt>
                <c:pt idx="15">
                  <c:v>99.5</c:v>
                </c:pt>
                <c:pt idx="16">
                  <c:v>99.75</c:v>
                </c:pt>
                <c:pt idx="17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Лист1!$C$3:$C$4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Лист1!$A$5:$A$23</c:f>
              <c:strCache>
                <c:ptCount val="18"/>
                <c:pt idx="0">
                  <c:v>0</c:v>
                </c:pt>
                <c:pt idx="1">
                  <c:v>0,00125</c:v>
                </c:pt>
                <c:pt idx="2">
                  <c:v>0,0025</c:v>
                </c:pt>
                <c:pt idx="3">
                  <c:v>0,005</c:v>
                </c:pt>
                <c:pt idx="4">
                  <c:v>0,01</c:v>
                </c:pt>
                <c:pt idx="5">
                  <c:v>0,02</c:v>
                </c:pt>
                <c:pt idx="6">
                  <c:v>0,04</c:v>
                </c:pt>
                <c:pt idx="7">
                  <c:v>0,08</c:v>
                </c:pt>
                <c:pt idx="8">
                  <c:v>0,16</c:v>
                </c:pt>
                <c:pt idx="9">
                  <c:v>0,32</c:v>
                </c:pt>
                <c:pt idx="10">
                  <c:v>0,64</c:v>
                </c:pt>
                <c:pt idx="11">
                  <c:v>1,28</c:v>
                </c:pt>
                <c:pt idx="12">
                  <c:v>2,5</c:v>
                </c:pt>
                <c:pt idx="13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40</c:v>
                </c:pt>
                <c:pt idx="17">
                  <c:v>80</c:v>
                </c:pt>
              </c:strCache>
            </c:strRef>
          </c:cat>
          <c:val>
            <c:numRef>
              <c:f>Лист1!$C$5:$C$23</c:f>
              <c:numCache>
                <c:formatCode>General</c:formatCode>
                <c:ptCount val="18"/>
                <c:pt idx="0">
                  <c:v>0</c:v>
                </c:pt>
                <c:pt idx="1">
                  <c:v>1.5000000000000568E-2</c:v>
                </c:pt>
                <c:pt idx="2">
                  <c:v>3.0000000000001137E-2</c:v>
                </c:pt>
                <c:pt idx="3">
                  <c:v>4.5000000000001705E-2</c:v>
                </c:pt>
                <c:pt idx="4">
                  <c:v>0.32744999999999891</c:v>
                </c:pt>
                <c:pt idx="5">
                  <c:v>0.60989999999999611</c:v>
                </c:pt>
                <c:pt idx="6">
                  <c:v>0.89234999999999332</c:v>
                </c:pt>
                <c:pt idx="7">
                  <c:v>1.7338373376623224</c:v>
                </c:pt>
                <c:pt idx="8">
                  <c:v>2.5753246753246657</c:v>
                </c:pt>
                <c:pt idx="9">
                  <c:v>25.158941058941053</c:v>
                </c:pt>
                <c:pt idx="10">
                  <c:v>72.505294705294702</c:v>
                </c:pt>
                <c:pt idx="11">
                  <c:v>93.405044955044957</c:v>
                </c:pt>
                <c:pt idx="12">
                  <c:v>98.555694305694303</c:v>
                </c:pt>
                <c:pt idx="13">
                  <c:v>99.15</c:v>
                </c:pt>
                <c:pt idx="14">
                  <c:v>99.65</c:v>
                </c:pt>
                <c:pt idx="15">
                  <c:v>99.766666666666666</c:v>
                </c:pt>
                <c:pt idx="16">
                  <c:v>99.88333333333334</c:v>
                </c:pt>
                <c:pt idx="17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Лист1!$D$3:$D$4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Лист1!$A$5:$A$23</c:f>
              <c:strCache>
                <c:ptCount val="18"/>
                <c:pt idx="0">
                  <c:v>0</c:v>
                </c:pt>
                <c:pt idx="1">
                  <c:v>0,00125</c:v>
                </c:pt>
                <c:pt idx="2">
                  <c:v>0,0025</c:v>
                </c:pt>
                <c:pt idx="3">
                  <c:v>0,005</c:v>
                </c:pt>
                <c:pt idx="4">
                  <c:v>0,01</c:v>
                </c:pt>
                <c:pt idx="5">
                  <c:v>0,02</c:v>
                </c:pt>
                <c:pt idx="6">
                  <c:v>0,04</c:v>
                </c:pt>
                <c:pt idx="7">
                  <c:v>0,08</c:v>
                </c:pt>
                <c:pt idx="8">
                  <c:v>0,16</c:v>
                </c:pt>
                <c:pt idx="9">
                  <c:v>0,32</c:v>
                </c:pt>
                <c:pt idx="10">
                  <c:v>0,64</c:v>
                </c:pt>
                <c:pt idx="11">
                  <c:v>1,28</c:v>
                </c:pt>
                <c:pt idx="12">
                  <c:v>2,5</c:v>
                </c:pt>
                <c:pt idx="13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40</c:v>
                </c:pt>
                <c:pt idx="17">
                  <c:v>80</c:v>
                </c:pt>
              </c:strCache>
            </c:strRef>
          </c:cat>
          <c:val>
            <c:numRef>
              <c:f>Лист1!$D$5:$D$23</c:f>
              <c:numCache>
                <c:formatCode>General</c:formatCode>
                <c:ptCount val="18"/>
                <c:pt idx="0">
                  <c:v>0</c:v>
                </c:pt>
                <c:pt idx="1">
                  <c:v>8.99999999999892E-2</c:v>
                </c:pt>
                <c:pt idx="2">
                  <c:v>0.17999999999999261</c:v>
                </c:pt>
                <c:pt idx="3">
                  <c:v>0.26999999999999602</c:v>
                </c:pt>
                <c:pt idx="4">
                  <c:v>1.830600000000004</c:v>
                </c:pt>
                <c:pt idx="5">
                  <c:v>3.3911999999999978</c:v>
                </c:pt>
                <c:pt idx="6">
                  <c:v>4.9517999999999915</c:v>
                </c:pt>
                <c:pt idx="7">
                  <c:v>8.0237499999999926</c:v>
                </c:pt>
                <c:pt idx="8">
                  <c:v>11.095699999999994</c:v>
                </c:pt>
                <c:pt idx="9">
                  <c:v>27.326599999999985</c:v>
                </c:pt>
                <c:pt idx="10">
                  <c:v>56.028699999999994</c:v>
                </c:pt>
                <c:pt idx="11">
                  <c:v>78.403499999999994</c:v>
                </c:pt>
                <c:pt idx="12">
                  <c:v>88.948999999999998</c:v>
                </c:pt>
                <c:pt idx="13">
                  <c:v>91.7</c:v>
                </c:pt>
                <c:pt idx="14">
                  <c:v>96.05</c:v>
                </c:pt>
                <c:pt idx="15">
                  <c:v>97.36666666666666</c:v>
                </c:pt>
                <c:pt idx="16">
                  <c:v>98.683333333333337</c:v>
                </c:pt>
                <c:pt idx="17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Лист1!$E$3:$E$4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Лист1!$A$5:$A$23</c:f>
              <c:strCache>
                <c:ptCount val="18"/>
                <c:pt idx="0">
                  <c:v>0</c:v>
                </c:pt>
                <c:pt idx="1">
                  <c:v>0,00125</c:v>
                </c:pt>
                <c:pt idx="2">
                  <c:v>0,0025</c:v>
                </c:pt>
                <c:pt idx="3">
                  <c:v>0,005</c:v>
                </c:pt>
                <c:pt idx="4">
                  <c:v>0,01</c:v>
                </c:pt>
                <c:pt idx="5">
                  <c:v>0,02</c:v>
                </c:pt>
                <c:pt idx="6">
                  <c:v>0,04</c:v>
                </c:pt>
                <c:pt idx="7">
                  <c:v>0,08</c:v>
                </c:pt>
                <c:pt idx="8">
                  <c:v>0,16</c:v>
                </c:pt>
                <c:pt idx="9">
                  <c:v>0,32</c:v>
                </c:pt>
                <c:pt idx="10">
                  <c:v>0,64</c:v>
                </c:pt>
                <c:pt idx="11">
                  <c:v>1,28</c:v>
                </c:pt>
                <c:pt idx="12">
                  <c:v>2,5</c:v>
                </c:pt>
                <c:pt idx="13">
                  <c:v>5</c:v>
                </c:pt>
                <c:pt idx="14">
                  <c:v>10</c:v>
                </c:pt>
                <c:pt idx="15">
                  <c:v>20</c:v>
                </c:pt>
                <c:pt idx="16">
                  <c:v>40</c:v>
                </c:pt>
                <c:pt idx="17">
                  <c:v>80</c:v>
                </c:pt>
              </c:strCache>
            </c:strRef>
          </c:cat>
          <c:val>
            <c:numRef>
              <c:f>Лист1!$E$5:$E$23</c:f>
              <c:numCache>
                <c:formatCode>General</c:formatCode>
                <c:ptCount val="18"/>
                <c:pt idx="0">
                  <c:v>0</c:v>
                </c:pt>
                <c:pt idx="1">
                  <c:v>3.0000000000001137E-2</c:v>
                </c:pt>
                <c:pt idx="2">
                  <c:v>6.0000000000002274E-2</c:v>
                </c:pt>
                <c:pt idx="3">
                  <c:v>9.0000000000003411E-2</c:v>
                </c:pt>
                <c:pt idx="4">
                  <c:v>0.62880000000001246</c:v>
                </c:pt>
                <c:pt idx="5">
                  <c:v>1.1676000000000073</c:v>
                </c:pt>
                <c:pt idx="6">
                  <c:v>1.7064000000000021</c:v>
                </c:pt>
                <c:pt idx="7">
                  <c:v>4.9770000000000039</c:v>
                </c:pt>
                <c:pt idx="8">
                  <c:v>8.2476000000000056</c:v>
                </c:pt>
                <c:pt idx="9">
                  <c:v>20.0976</c:v>
                </c:pt>
                <c:pt idx="10">
                  <c:v>45.504000000000005</c:v>
                </c:pt>
                <c:pt idx="11">
                  <c:v>73.2804</c:v>
                </c:pt>
                <c:pt idx="12">
                  <c:v>92.240399999999994</c:v>
                </c:pt>
                <c:pt idx="13">
                  <c:v>94.8</c:v>
                </c:pt>
                <c:pt idx="14">
                  <c:v>97.8</c:v>
                </c:pt>
                <c:pt idx="15">
                  <c:v>98.533333333333331</c:v>
                </c:pt>
                <c:pt idx="16">
                  <c:v>99.266666666666666</c:v>
                </c:pt>
                <c:pt idx="1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06024"/>
        <c:axId val="476697400"/>
      </c:lineChart>
      <c:catAx>
        <c:axId val="476706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FFFFFF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6697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69740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6706024"/>
        <c:crosses val="autoZero"/>
        <c:crossBetween val="midCat"/>
        <c:majorUnit val="10"/>
        <c:minorUnit val="5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[Цех Манушкино 15.06.2022.xlsx]Лист3!СводнаяТаблица3</c:name>
    <c:fmtId val="0"/>
  </c:pivotSource>
  <c:chart>
    <c:autoTitleDeleted val="0"/>
    <c:pivotFmts>
      <c:pivotFmt>
        <c:idx val="0"/>
        <c:spPr>
          <a:ln w="12700">
            <a:solidFill>
              <a:srgbClr val="000080"/>
            </a:solidFill>
            <a:prstDash val="solid"/>
          </a:ln>
        </c:spPr>
        <c:marker>
          <c:symbol val="none"/>
        </c:marker>
      </c:pivotFmt>
      <c:pivotFmt>
        <c:idx val="1"/>
        <c:spPr>
          <a:ln w="12700">
            <a:solidFill>
              <a:srgbClr val="FF00FF"/>
            </a:solidFill>
            <a:prstDash val="solid"/>
          </a:ln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Лист3!$B$3:$B$4</c:f>
              <c:strCache>
                <c:ptCount val="1"/>
                <c:pt idx="0">
                  <c:v>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Лист3!$A$5:$A$37</c:f>
              <c:strCache>
                <c:ptCount val="32"/>
                <c:pt idx="0">
                  <c:v>0,000</c:v>
                </c:pt>
                <c:pt idx="1">
                  <c:v>0,160</c:v>
                </c:pt>
                <c:pt idx="2">
                  <c:v>0,315</c:v>
                </c:pt>
                <c:pt idx="3">
                  <c:v>0,480</c:v>
                </c:pt>
                <c:pt idx="4">
                  <c:v>0,630</c:v>
                </c:pt>
                <c:pt idx="5">
                  <c:v>0,800</c:v>
                </c:pt>
                <c:pt idx="6">
                  <c:v>0,960</c:v>
                </c:pt>
                <c:pt idx="7">
                  <c:v>1,120</c:v>
                </c:pt>
                <c:pt idx="8">
                  <c:v>1,250</c:v>
                </c:pt>
                <c:pt idx="9">
                  <c:v>1,440</c:v>
                </c:pt>
                <c:pt idx="10">
                  <c:v>1,600</c:v>
                </c:pt>
                <c:pt idx="11">
                  <c:v>1,760</c:v>
                </c:pt>
                <c:pt idx="12">
                  <c:v>1,920</c:v>
                </c:pt>
                <c:pt idx="13">
                  <c:v>2,080</c:v>
                </c:pt>
                <c:pt idx="14">
                  <c:v>2,240</c:v>
                </c:pt>
                <c:pt idx="15">
                  <c:v>2,400</c:v>
                </c:pt>
                <c:pt idx="16">
                  <c:v>2,500</c:v>
                </c:pt>
                <c:pt idx="17">
                  <c:v>2,720</c:v>
                </c:pt>
                <c:pt idx="18">
                  <c:v>2,880</c:v>
                </c:pt>
                <c:pt idx="19">
                  <c:v>3,040</c:v>
                </c:pt>
                <c:pt idx="20">
                  <c:v>3,200</c:v>
                </c:pt>
                <c:pt idx="21">
                  <c:v>3,360</c:v>
                </c:pt>
                <c:pt idx="22">
                  <c:v>3,520</c:v>
                </c:pt>
                <c:pt idx="23">
                  <c:v>3,680</c:v>
                </c:pt>
                <c:pt idx="24">
                  <c:v>3,840</c:v>
                </c:pt>
                <c:pt idx="25">
                  <c:v>4,000</c:v>
                </c:pt>
                <c:pt idx="26">
                  <c:v>4,160</c:v>
                </c:pt>
                <c:pt idx="27">
                  <c:v>4,320</c:v>
                </c:pt>
                <c:pt idx="28">
                  <c:v>4,480</c:v>
                </c:pt>
                <c:pt idx="29">
                  <c:v>4,640</c:v>
                </c:pt>
                <c:pt idx="30">
                  <c:v>4,800</c:v>
                </c:pt>
                <c:pt idx="31">
                  <c:v>5,000</c:v>
                </c:pt>
              </c:strCache>
            </c:strRef>
          </c:cat>
          <c:val>
            <c:numRef>
              <c:f>Лист3!$B$5:$B$37</c:f>
              <c:numCache>
                <c:formatCode>General</c:formatCode>
                <c:ptCount val="32"/>
                <c:pt idx="0">
                  <c:v>100</c:v>
                </c:pt>
                <c:pt idx="1">
                  <c:v>83.816183816183809</c:v>
                </c:pt>
                <c:pt idx="2">
                  <c:v>57.142857142857139</c:v>
                </c:pt>
                <c:pt idx="3">
                  <c:v>35.864135864135861</c:v>
                </c:pt>
                <c:pt idx="4">
                  <c:v>14.585414585414586</c:v>
                </c:pt>
                <c:pt idx="5">
                  <c:v>11.58841158841159</c:v>
                </c:pt>
                <c:pt idx="6">
                  <c:v>8.5914085914085927</c:v>
                </c:pt>
                <c:pt idx="7">
                  <c:v>5.594405594405595</c:v>
                </c:pt>
                <c:pt idx="8">
                  <c:v>2.5974025974025974</c:v>
                </c:pt>
                <c:pt idx="9">
                  <c:v>2.3351648351648353</c:v>
                </c:pt>
                <c:pt idx="10">
                  <c:v>2.0729270729270732</c:v>
                </c:pt>
                <c:pt idx="11">
                  <c:v>1.8106893106893109</c:v>
                </c:pt>
                <c:pt idx="12">
                  <c:v>1.5484515484515486</c:v>
                </c:pt>
                <c:pt idx="13">
                  <c:v>1.2862137862137863</c:v>
                </c:pt>
                <c:pt idx="14">
                  <c:v>1.0239760239760241</c:v>
                </c:pt>
                <c:pt idx="15">
                  <c:v>0.76173826173826176</c:v>
                </c:pt>
                <c:pt idx="16">
                  <c:v>0.49950049950049952</c:v>
                </c:pt>
                <c:pt idx="17">
                  <c:v>0.46620046620046612</c:v>
                </c:pt>
                <c:pt idx="18">
                  <c:v>0.43290043290043284</c:v>
                </c:pt>
                <c:pt idx="19">
                  <c:v>0.39960039960039956</c:v>
                </c:pt>
                <c:pt idx="20">
                  <c:v>0.36630036630036628</c:v>
                </c:pt>
                <c:pt idx="21">
                  <c:v>0.33300033300033299</c:v>
                </c:pt>
                <c:pt idx="22">
                  <c:v>0.29970029970029971</c:v>
                </c:pt>
                <c:pt idx="23">
                  <c:v>0.26640026640026643</c:v>
                </c:pt>
                <c:pt idx="24">
                  <c:v>0.23310023310023315</c:v>
                </c:pt>
                <c:pt idx="25">
                  <c:v>0.19980019980019983</c:v>
                </c:pt>
                <c:pt idx="26">
                  <c:v>0.16650016650016652</c:v>
                </c:pt>
                <c:pt idx="27">
                  <c:v>0.13320013320013321</c:v>
                </c:pt>
                <c:pt idx="28">
                  <c:v>9.9900099900099903E-2</c:v>
                </c:pt>
                <c:pt idx="29">
                  <c:v>6.6600066600066607E-2</c:v>
                </c:pt>
                <c:pt idx="30">
                  <c:v>3.3300033300033303E-2</c:v>
                </c:pt>
                <c:pt idx="3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Лист3!$C$3:$C$4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Лист3!$A$5:$A$37</c:f>
              <c:strCache>
                <c:ptCount val="32"/>
                <c:pt idx="0">
                  <c:v>0,000</c:v>
                </c:pt>
                <c:pt idx="1">
                  <c:v>0,160</c:v>
                </c:pt>
                <c:pt idx="2">
                  <c:v>0,315</c:v>
                </c:pt>
                <c:pt idx="3">
                  <c:v>0,480</c:v>
                </c:pt>
                <c:pt idx="4">
                  <c:v>0,630</c:v>
                </c:pt>
                <c:pt idx="5">
                  <c:v>0,800</c:v>
                </c:pt>
                <c:pt idx="6">
                  <c:v>0,960</c:v>
                </c:pt>
                <c:pt idx="7">
                  <c:v>1,120</c:v>
                </c:pt>
                <c:pt idx="8">
                  <c:v>1,250</c:v>
                </c:pt>
                <c:pt idx="9">
                  <c:v>1,440</c:v>
                </c:pt>
                <c:pt idx="10">
                  <c:v>1,600</c:v>
                </c:pt>
                <c:pt idx="11">
                  <c:v>1,760</c:v>
                </c:pt>
                <c:pt idx="12">
                  <c:v>1,920</c:v>
                </c:pt>
                <c:pt idx="13">
                  <c:v>2,080</c:v>
                </c:pt>
                <c:pt idx="14">
                  <c:v>2,240</c:v>
                </c:pt>
                <c:pt idx="15">
                  <c:v>2,400</c:v>
                </c:pt>
                <c:pt idx="16">
                  <c:v>2,500</c:v>
                </c:pt>
                <c:pt idx="17">
                  <c:v>2,720</c:v>
                </c:pt>
                <c:pt idx="18">
                  <c:v>2,880</c:v>
                </c:pt>
                <c:pt idx="19">
                  <c:v>3,040</c:v>
                </c:pt>
                <c:pt idx="20">
                  <c:v>3,200</c:v>
                </c:pt>
                <c:pt idx="21">
                  <c:v>3,360</c:v>
                </c:pt>
                <c:pt idx="22">
                  <c:v>3,520</c:v>
                </c:pt>
                <c:pt idx="23">
                  <c:v>3,680</c:v>
                </c:pt>
                <c:pt idx="24">
                  <c:v>3,840</c:v>
                </c:pt>
                <c:pt idx="25">
                  <c:v>4,000</c:v>
                </c:pt>
                <c:pt idx="26">
                  <c:v>4,160</c:v>
                </c:pt>
                <c:pt idx="27">
                  <c:v>4,320</c:v>
                </c:pt>
                <c:pt idx="28">
                  <c:v>4,480</c:v>
                </c:pt>
                <c:pt idx="29">
                  <c:v>4,640</c:v>
                </c:pt>
                <c:pt idx="30">
                  <c:v>4,800</c:v>
                </c:pt>
                <c:pt idx="31">
                  <c:v>5,000</c:v>
                </c:pt>
              </c:strCache>
            </c:strRef>
          </c:cat>
          <c:val>
            <c:numRef>
              <c:f>Лист3!$C$5:$C$37</c:f>
              <c:numCache>
                <c:formatCode>General</c:formatCode>
                <c:ptCount val="32"/>
                <c:pt idx="0">
                  <c:v>100</c:v>
                </c:pt>
                <c:pt idx="1">
                  <c:v>97.402597402597408</c:v>
                </c:pt>
                <c:pt idx="2">
                  <c:v>74.625374625374633</c:v>
                </c:pt>
                <c:pt idx="3">
                  <c:v>50.749250749250749</c:v>
                </c:pt>
                <c:pt idx="4">
                  <c:v>26.873126873126875</c:v>
                </c:pt>
                <c:pt idx="5">
                  <c:v>21.603396603396607</c:v>
                </c:pt>
                <c:pt idx="6">
                  <c:v>16.333666333666336</c:v>
                </c:pt>
                <c:pt idx="7">
                  <c:v>11.063936063936065</c:v>
                </c:pt>
                <c:pt idx="8">
                  <c:v>5.7942057942057943</c:v>
                </c:pt>
                <c:pt idx="9">
                  <c:v>5.1448551448551445</c:v>
                </c:pt>
                <c:pt idx="10">
                  <c:v>4.4955044955044956</c:v>
                </c:pt>
                <c:pt idx="11">
                  <c:v>3.8461538461538463</c:v>
                </c:pt>
                <c:pt idx="12">
                  <c:v>3.1968031968031969</c:v>
                </c:pt>
                <c:pt idx="13">
                  <c:v>2.5474525474525476</c:v>
                </c:pt>
                <c:pt idx="14">
                  <c:v>1.8981018981018982</c:v>
                </c:pt>
                <c:pt idx="15">
                  <c:v>1.2487512487512489</c:v>
                </c:pt>
                <c:pt idx="16">
                  <c:v>0.59940059940059942</c:v>
                </c:pt>
                <c:pt idx="17">
                  <c:v>0.55944055944055937</c:v>
                </c:pt>
                <c:pt idx="18">
                  <c:v>0.51948051948051943</c:v>
                </c:pt>
                <c:pt idx="19">
                  <c:v>0.47952047952047944</c:v>
                </c:pt>
                <c:pt idx="20">
                  <c:v>0.4395604395604395</c:v>
                </c:pt>
                <c:pt idx="21">
                  <c:v>0.39960039960039956</c:v>
                </c:pt>
                <c:pt idx="22">
                  <c:v>0.35964035964035962</c:v>
                </c:pt>
                <c:pt idx="23">
                  <c:v>0.31968031968031968</c:v>
                </c:pt>
                <c:pt idx="24">
                  <c:v>0.27972027972027974</c:v>
                </c:pt>
                <c:pt idx="25">
                  <c:v>0.23976023976023977</c:v>
                </c:pt>
                <c:pt idx="26">
                  <c:v>0.19980019980019981</c:v>
                </c:pt>
                <c:pt idx="27">
                  <c:v>0.15984015984015984</c:v>
                </c:pt>
                <c:pt idx="28">
                  <c:v>0.11988011988011987</c:v>
                </c:pt>
                <c:pt idx="29">
                  <c:v>7.992007992007992E-2</c:v>
                </c:pt>
                <c:pt idx="30">
                  <c:v>3.996003996003996E-2</c:v>
                </c:pt>
                <c:pt idx="3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Лист3!$D$3:$D$4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Лист3!$A$5:$A$37</c:f>
              <c:strCache>
                <c:ptCount val="32"/>
                <c:pt idx="0">
                  <c:v>0,000</c:v>
                </c:pt>
                <c:pt idx="1">
                  <c:v>0,160</c:v>
                </c:pt>
                <c:pt idx="2">
                  <c:v>0,315</c:v>
                </c:pt>
                <c:pt idx="3">
                  <c:v>0,480</c:v>
                </c:pt>
                <c:pt idx="4">
                  <c:v>0,630</c:v>
                </c:pt>
                <c:pt idx="5">
                  <c:v>0,800</c:v>
                </c:pt>
                <c:pt idx="6">
                  <c:v>0,960</c:v>
                </c:pt>
                <c:pt idx="7">
                  <c:v>1,120</c:v>
                </c:pt>
                <c:pt idx="8">
                  <c:v>1,250</c:v>
                </c:pt>
                <c:pt idx="9">
                  <c:v>1,440</c:v>
                </c:pt>
                <c:pt idx="10">
                  <c:v>1,600</c:v>
                </c:pt>
                <c:pt idx="11">
                  <c:v>1,760</c:v>
                </c:pt>
                <c:pt idx="12">
                  <c:v>1,920</c:v>
                </c:pt>
                <c:pt idx="13">
                  <c:v>2,080</c:v>
                </c:pt>
                <c:pt idx="14">
                  <c:v>2,240</c:v>
                </c:pt>
                <c:pt idx="15">
                  <c:v>2,400</c:v>
                </c:pt>
                <c:pt idx="16">
                  <c:v>2,500</c:v>
                </c:pt>
                <c:pt idx="17">
                  <c:v>2,720</c:v>
                </c:pt>
                <c:pt idx="18">
                  <c:v>2,880</c:v>
                </c:pt>
                <c:pt idx="19">
                  <c:v>3,040</c:v>
                </c:pt>
                <c:pt idx="20">
                  <c:v>3,200</c:v>
                </c:pt>
                <c:pt idx="21">
                  <c:v>3,360</c:v>
                </c:pt>
                <c:pt idx="22">
                  <c:v>3,520</c:v>
                </c:pt>
                <c:pt idx="23">
                  <c:v>3,680</c:v>
                </c:pt>
                <c:pt idx="24">
                  <c:v>3,840</c:v>
                </c:pt>
                <c:pt idx="25">
                  <c:v>4,000</c:v>
                </c:pt>
                <c:pt idx="26">
                  <c:v>4,160</c:v>
                </c:pt>
                <c:pt idx="27">
                  <c:v>4,320</c:v>
                </c:pt>
                <c:pt idx="28">
                  <c:v>4,480</c:v>
                </c:pt>
                <c:pt idx="29">
                  <c:v>4,640</c:v>
                </c:pt>
                <c:pt idx="30">
                  <c:v>4,800</c:v>
                </c:pt>
                <c:pt idx="31">
                  <c:v>5,000</c:v>
                </c:pt>
              </c:strCache>
            </c:strRef>
          </c:cat>
          <c:val>
            <c:numRef>
              <c:f>Лист3!$D$5:$D$37</c:f>
              <c:numCache>
                <c:formatCode>General</c:formatCode>
                <c:ptCount val="32"/>
                <c:pt idx="0">
                  <c:v>100</c:v>
                </c:pt>
                <c:pt idx="1">
                  <c:v>87.9</c:v>
                </c:pt>
                <c:pt idx="2">
                  <c:v>70.2</c:v>
                </c:pt>
                <c:pt idx="3">
                  <c:v>54.550000000000004</c:v>
                </c:pt>
                <c:pt idx="4">
                  <c:v>38.900000000000006</c:v>
                </c:pt>
                <c:pt idx="5">
                  <c:v>32.800000000000004</c:v>
                </c:pt>
                <c:pt idx="6">
                  <c:v>26.700000000000003</c:v>
                </c:pt>
                <c:pt idx="7">
                  <c:v>20.6</c:v>
                </c:pt>
                <c:pt idx="8">
                  <c:v>14.5</c:v>
                </c:pt>
                <c:pt idx="9">
                  <c:v>13.0625</c:v>
                </c:pt>
                <c:pt idx="10">
                  <c:v>11.625</c:v>
                </c:pt>
                <c:pt idx="11">
                  <c:v>10.1875</c:v>
                </c:pt>
                <c:pt idx="12">
                  <c:v>8.75</c:v>
                </c:pt>
                <c:pt idx="13">
                  <c:v>7.3125</c:v>
                </c:pt>
                <c:pt idx="14">
                  <c:v>5.875</c:v>
                </c:pt>
                <c:pt idx="15">
                  <c:v>4.4375</c:v>
                </c:pt>
                <c:pt idx="16">
                  <c:v>3</c:v>
                </c:pt>
                <c:pt idx="17">
                  <c:v>2.8000000000000003</c:v>
                </c:pt>
                <c:pt idx="18">
                  <c:v>2.6</c:v>
                </c:pt>
                <c:pt idx="19">
                  <c:v>2.4</c:v>
                </c:pt>
                <c:pt idx="20">
                  <c:v>2.1999999999999997</c:v>
                </c:pt>
                <c:pt idx="21">
                  <c:v>1.9999999999999998</c:v>
                </c:pt>
                <c:pt idx="22">
                  <c:v>1.7999999999999998</c:v>
                </c:pt>
                <c:pt idx="23">
                  <c:v>1.5999999999999999</c:v>
                </c:pt>
                <c:pt idx="24">
                  <c:v>1.4</c:v>
                </c:pt>
                <c:pt idx="25">
                  <c:v>1.2</c:v>
                </c:pt>
                <c:pt idx="26">
                  <c:v>1</c:v>
                </c:pt>
                <c:pt idx="27">
                  <c:v>0.8</c:v>
                </c:pt>
                <c:pt idx="28">
                  <c:v>0.60000000000000009</c:v>
                </c:pt>
                <c:pt idx="29">
                  <c:v>0.4</c:v>
                </c:pt>
                <c:pt idx="30">
                  <c:v>0.2</c:v>
                </c:pt>
                <c:pt idx="3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Лист3!$E$3:$E$4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Лист3!$A$5:$A$37</c:f>
              <c:strCache>
                <c:ptCount val="32"/>
                <c:pt idx="0">
                  <c:v>0,000</c:v>
                </c:pt>
                <c:pt idx="1">
                  <c:v>0,160</c:v>
                </c:pt>
                <c:pt idx="2">
                  <c:v>0,315</c:v>
                </c:pt>
                <c:pt idx="3">
                  <c:v>0,480</c:v>
                </c:pt>
                <c:pt idx="4">
                  <c:v>0,630</c:v>
                </c:pt>
                <c:pt idx="5">
                  <c:v>0,800</c:v>
                </c:pt>
                <c:pt idx="6">
                  <c:v>0,960</c:v>
                </c:pt>
                <c:pt idx="7">
                  <c:v>1,120</c:v>
                </c:pt>
                <c:pt idx="8">
                  <c:v>1,250</c:v>
                </c:pt>
                <c:pt idx="9">
                  <c:v>1,440</c:v>
                </c:pt>
                <c:pt idx="10">
                  <c:v>1,600</c:v>
                </c:pt>
                <c:pt idx="11">
                  <c:v>1,760</c:v>
                </c:pt>
                <c:pt idx="12">
                  <c:v>1,920</c:v>
                </c:pt>
                <c:pt idx="13">
                  <c:v>2,080</c:v>
                </c:pt>
                <c:pt idx="14">
                  <c:v>2,240</c:v>
                </c:pt>
                <c:pt idx="15">
                  <c:v>2,400</c:v>
                </c:pt>
                <c:pt idx="16">
                  <c:v>2,500</c:v>
                </c:pt>
                <c:pt idx="17">
                  <c:v>2,720</c:v>
                </c:pt>
                <c:pt idx="18">
                  <c:v>2,880</c:v>
                </c:pt>
                <c:pt idx="19">
                  <c:v>3,040</c:v>
                </c:pt>
                <c:pt idx="20">
                  <c:v>3,200</c:v>
                </c:pt>
                <c:pt idx="21">
                  <c:v>3,360</c:v>
                </c:pt>
                <c:pt idx="22">
                  <c:v>3,520</c:v>
                </c:pt>
                <c:pt idx="23">
                  <c:v>3,680</c:v>
                </c:pt>
                <c:pt idx="24">
                  <c:v>3,840</c:v>
                </c:pt>
                <c:pt idx="25">
                  <c:v>4,000</c:v>
                </c:pt>
                <c:pt idx="26">
                  <c:v>4,160</c:v>
                </c:pt>
                <c:pt idx="27">
                  <c:v>4,320</c:v>
                </c:pt>
                <c:pt idx="28">
                  <c:v>4,480</c:v>
                </c:pt>
                <c:pt idx="29">
                  <c:v>4,640</c:v>
                </c:pt>
                <c:pt idx="30">
                  <c:v>4,800</c:v>
                </c:pt>
                <c:pt idx="31">
                  <c:v>5,000</c:v>
                </c:pt>
              </c:strCache>
            </c:strRef>
          </c:cat>
          <c:val>
            <c:numRef>
              <c:f>Лист3!$E$5:$E$37</c:f>
              <c:numCache>
                <c:formatCode>General</c:formatCode>
                <c:ptCount val="32"/>
                <c:pt idx="0">
                  <c:v>100</c:v>
                </c:pt>
                <c:pt idx="1">
                  <c:v>91.3</c:v>
                </c:pt>
                <c:pt idx="2">
                  <c:v>78.8</c:v>
                </c:pt>
                <c:pt idx="3">
                  <c:v>65.400000000000006</c:v>
                </c:pt>
                <c:pt idx="4">
                  <c:v>52</c:v>
                </c:pt>
                <c:pt idx="5">
                  <c:v>44.675000000000004</c:v>
                </c:pt>
                <c:pt idx="6">
                  <c:v>37.35</c:v>
                </c:pt>
                <c:pt idx="7">
                  <c:v>30.024999999999999</c:v>
                </c:pt>
                <c:pt idx="8">
                  <c:v>22.7</c:v>
                </c:pt>
                <c:pt idx="9">
                  <c:v>20.2</c:v>
                </c:pt>
                <c:pt idx="10">
                  <c:v>17.7</c:v>
                </c:pt>
                <c:pt idx="11">
                  <c:v>15.2</c:v>
                </c:pt>
                <c:pt idx="12">
                  <c:v>12.7</c:v>
                </c:pt>
                <c:pt idx="13">
                  <c:v>10.199999999999999</c:v>
                </c:pt>
                <c:pt idx="14">
                  <c:v>7.7</c:v>
                </c:pt>
                <c:pt idx="15">
                  <c:v>5.2</c:v>
                </c:pt>
                <c:pt idx="16">
                  <c:v>2.7</c:v>
                </c:pt>
                <c:pt idx="17">
                  <c:v>2.52</c:v>
                </c:pt>
                <c:pt idx="18">
                  <c:v>2.34</c:v>
                </c:pt>
                <c:pt idx="19">
                  <c:v>2.1599999999999997</c:v>
                </c:pt>
                <c:pt idx="20">
                  <c:v>1.9799999999999998</c:v>
                </c:pt>
                <c:pt idx="21">
                  <c:v>1.7999999999999998</c:v>
                </c:pt>
                <c:pt idx="22">
                  <c:v>1.6199999999999999</c:v>
                </c:pt>
                <c:pt idx="23">
                  <c:v>1.44</c:v>
                </c:pt>
                <c:pt idx="24">
                  <c:v>1.26</c:v>
                </c:pt>
                <c:pt idx="25">
                  <c:v>1.08</c:v>
                </c:pt>
                <c:pt idx="26">
                  <c:v>0.9</c:v>
                </c:pt>
                <c:pt idx="27">
                  <c:v>0.72</c:v>
                </c:pt>
                <c:pt idx="28">
                  <c:v>0.53999999999999992</c:v>
                </c:pt>
                <c:pt idx="29">
                  <c:v>0.35999999999999988</c:v>
                </c:pt>
                <c:pt idx="30">
                  <c:v>0.17999999999999985</c:v>
                </c:pt>
                <c:pt idx="3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04064"/>
        <c:axId val="476705240"/>
      </c:lineChart>
      <c:catAx>
        <c:axId val="4767040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6705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05240"/>
        <c:scaling>
          <c:orientation val="maxMin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67040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2">
    <tabColor indexed="43"/>
  </sheetPr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Диаграмма4">
    <tabColor indexed="41"/>
  </sheetPr>
  <sheetViews>
    <sheetView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72575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0.04325</cdr:x>
      <cdr:y>0.06732</cdr:y>
    </cdr:from>
    <cdr:to>
      <cdr:x>0.9135</cdr:x>
      <cdr:y>0.06732</cdr:y>
    </cdr:to>
    <cdr:sp macro="" textlink="">
      <cdr:nvSpPr>
        <cdr:cNvPr id="210945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98366" y="378142"/>
          <a:ext cx="801567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0.19936</cdr:x>
      <cdr:y>0.06818</cdr:y>
    </cdr:from>
    <cdr:to>
      <cdr:x>0.19957</cdr:x>
      <cdr:y>0.84449</cdr:y>
    </cdr:to>
    <cdr:sp macro="" textlink="">
      <cdr:nvSpPr>
        <cdr:cNvPr id="210946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1836263" y="382964"/>
          <a:ext cx="1894" cy="43603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0.35501</cdr:x>
      <cdr:y>0.06818</cdr:y>
    </cdr:from>
    <cdr:to>
      <cdr:x>0.35508</cdr:x>
      <cdr:y>0.84624</cdr:y>
    </cdr:to>
    <cdr:sp macro="" textlink="">
      <cdr:nvSpPr>
        <cdr:cNvPr id="210947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269923" y="382964"/>
          <a:ext cx="643" cy="43701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0.45842</cdr:x>
      <cdr:y>0.06818</cdr:y>
    </cdr:from>
    <cdr:to>
      <cdr:x>0.45858</cdr:x>
      <cdr:y>0.84973</cdr:y>
    </cdr:to>
    <cdr:sp macro="" textlink="">
      <cdr:nvSpPr>
        <cdr:cNvPr id="210948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222423" y="382964"/>
          <a:ext cx="1458" cy="43898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0.51015</cdr:x>
      <cdr:y>0.06818</cdr:y>
    </cdr:from>
    <cdr:to>
      <cdr:x>0.51066</cdr:x>
      <cdr:y>0.84449</cdr:y>
    </cdr:to>
    <cdr:sp macro="" textlink="">
      <cdr:nvSpPr>
        <cdr:cNvPr id="210949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698844" y="382964"/>
          <a:ext cx="4737" cy="43603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0.56133</cdr:x>
      <cdr:y>0.06818</cdr:y>
    </cdr:from>
    <cdr:to>
      <cdr:x>0.56183</cdr:x>
      <cdr:y>0.84624</cdr:y>
    </cdr:to>
    <cdr:sp macro="" textlink="">
      <cdr:nvSpPr>
        <cdr:cNvPr id="210950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170287" y="382964"/>
          <a:ext cx="4635" cy="43701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0.61365</cdr:x>
      <cdr:y>0.06993</cdr:y>
    </cdr:from>
    <cdr:to>
      <cdr:x>0.61407</cdr:x>
      <cdr:y>0.84449</cdr:y>
    </cdr:to>
    <cdr:sp macro="" textlink="">
      <cdr:nvSpPr>
        <cdr:cNvPr id="210951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52158" y="392784"/>
          <a:ext cx="3923" cy="4350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0.66628</cdr:x>
      <cdr:y>0.06818</cdr:y>
    </cdr:from>
    <cdr:to>
      <cdr:x>0.66631</cdr:x>
      <cdr:y>0.84099</cdr:y>
    </cdr:to>
    <cdr:sp macro="" textlink="">
      <cdr:nvSpPr>
        <cdr:cNvPr id="210952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136942" y="382964"/>
          <a:ext cx="299" cy="434071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0.71748</cdr:x>
      <cdr:y>0.06818</cdr:y>
    </cdr:from>
    <cdr:to>
      <cdr:x>0.7179</cdr:x>
      <cdr:y>0.84449</cdr:y>
    </cdr:to>
    <cdr:sp macro="" textlink="">
      <cdr:nvSpPr>
        <cdr:cNvPr id="210953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608582" y="382964"/>
          <a:ext cx="3801" cy="436035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0.76946</cdr:x>
      <cdr:y>0.06818</cdr:y>
    </cdr:from>
    <cdr:to>
      <cdr:x>0.76972</cdr:x>
      <cdr:y>0.84274</cdr:y>
    </cdr:to>
    <cdr:sp macro="" textlink="">
      <cdr:nvSpPr>
        <cdr:cNvPr id="210954" name="Line 1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87346" y="382964"/>
          <a:ext cx="2396" cy="4350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0.92523</cdr:x>
      <cdr:y>0.06818</cdr:y>
    </cdr:from>
    <cdr:to>
      <cdr:x>0.92537</cdr:x>
      <cdr:y>0.84624</cdr:y>
    </cdr:to>
    <cdr:sp macro="" textlink="">
      <cdr:nvSpPr>
        <cdr:cNvPr id="210955" name="Line 1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8522056" y="382964"/>
          <a:ext cx="1345" cy="43701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0.40618</cdr:x>
      <cdr:y>0.06818</cdr:y>
    </cdr:from>
    <cdr:to>
      <cdr:x>0.40625</cdr:x>
      <cdr:y>0.84624</cdr:y>
    </cdr:to>
    <cdr:sp macro="" textlink="">
      <cdr:nvSpPr>
        <cdr:cNvPr id="210957" name="Line 1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41263" y="382964"/>
          <a:ext cx="614" cy="43701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0.48507</cdr:x>
      <cdr:y>0.07168</cdr:y>
    </cdr:from>
    <cdr:to>
      <cdr:x>0.48558</cdr:x>
      <cdr:y>0.84973</cdr:y>
    </cdr:to>
    <cdr:sp macro="" textlink="">
      <cdr:nvSpPr>
        <cdr:cNvPr id="210958" name="Line 1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67912" y="402603"/>
          <a:ext cx="4660" cy="43701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FF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0.53838</cdr:x>
      <cdr:y>0.06993</cdr:y>
    </cdr:from>
    <cdr:to>
      <cdr:x>0.53858</cdr:x>
      <cdr:y>0.84449</cdr:y>
    </cdr:to>
    <cdr:sp macro="" textlink="">
      <cdr:nvSpPr>
        <cdr:cNvPr id="210959" name="Line 1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958892" y="392784"/>
          <a:ext cx="1851" cy="4350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0.64033</cdr:x>
      <cdr:y>0.06643</cdr:y>
    </cdr:from>
    <cdr:to>
      <cdr:x>0.64073</cdr:x>
      <cdr:y>0.84274</cdr:y>
    </cdr:to>
    <cdr:sp macro="" textlink="">
      <cdr:nvSpPr>
        <cdr:cNvPr id="210960" name="Line 1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897898" y="373135"/>
          <a:ext cx="3684" cy="43603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FF" mc:Ignorable="a14" a14:legacySpreadsheetColorIndex="39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0.175</cdr:x>
      <cdr:y>0.8565</cdr:y>
    </cdr:from>
    <cdr:to>
      <cdr:x>0.21199</cdr:x>
      <cdr:y>0.88685</cdr:y>
    </cdr:to>
    <cdr:sp macro="" textlink="">
      <cdr:nvSpPr>
        <cdr:cNvPr id="210961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05201" y="4813316"/>
          <a:ext cx="339324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0,005</a:t>
          </a:r>
        </a:p>
      </cdr:txBody>
    </cdr:sp>
  </cdr:relSizeAnchor>
  <cdr:relSizeAnchor xmlns:cdr="http://schemas.openxmlformats.org/drawingml/2006/chartDrawing">
    <cdr:from>
      <cdr:x>0.3365</cdr:x>
      <cdr:y>0.852</cdr:y>
    </cdr:from>
    <cdr:to>
      <cdr:x>0.36572</cdr:x>
      <cdr:y>0.88235</cdr:y>
    </cdr:to>
    <cdr:sp macro="" textlink="">
      <cdr:nvSpPr>
        <cdr:cNvPr id="210962" name="Text Box 1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86571" y="4788027"/>
          <a:ext cx="26802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0,05</a:t>
          </a:r>
        </a:p>
      </cdr:txBody>
    </cdr:sp>
  </cdr:relSizeAnchor>
  <cdr:relSizeAnchor xmlns:cdr="http://schemas.openxmlformats.org/drawingml/2006/chartDrawing">
    <cdr:from>
      <cdr:x>0.44328</cdr:x>
      <cdr:y>0.852</cdr:y>
    </cdr:from>
    <cdr:to>
      <cdr:x>0.4725</cdr:x>
      <cdr:y>0.88235</cdr:y>
    </cdr:to>
    <cdr:sp macro="" textlink="">
      <cdr:nvSpPr>
        <cdr:cNvPr id="210963" name="Text Box 1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66019" y="4788027"/>
          <a:ext cx="26802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0,16</a:t>
          </a:r>
        </a:p>
      </cdr:txBody>
    </cdr:sp>
  </cdr:relSizeAnchor>
  <cdr:relSizeAnchor xmlns:cdr="http://schemas.openxmlformats.org/drawingml/2006/chartDrawing">
    <cdr:from>
      <cdr:x>0.49173</cdr:x>
      <cdr:y>0.8565</cdr:y>
    </cdr:from>
    <cdr:to>
      <cdr:x>0.52872</cdr:x>
      <cdr:y>0.88685</cdr:y>
    </cdr:to>
    <cdr:sp macro="" textlink="">
      <cdr:nvSpPr>
        <cdr:cNvPr id="210964" name="Text Box 2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10430" y="4813316"/>
          <a:ext cx="339324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0,315</a:t>
          </a:r>
        </a:p>
      </cdr:txBody>
    </cdr:sp>
  </cdr:relSizeAnchor>
  <cdr:relSizeAnchor xmlns:cdr="http://schemas.openxmlformats.org/drawingml/2006/chartDrawing">
    <cdr:from>
      <cdr:x>0.55059</cdr:x>
      <cdr:y>0.852</cdr:y>
    </cdr:from>
    <cdr:to>
      <cdr:x>0.57981</cdr:x>
      <cdr:y>0.88235</cdr:y>
    </cdr:to>
    <cdr:sp macro="" textlink="">
      <cdr:nvSpPr>
        <cdr:cNvPr id="210965" name="Text Box 2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50328" y="4788027"/>
          <a:ext cx="26802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0,63</a:t>
          </a:r>
        </a:p>
      </cdr:txBody>
    </cdr:sp>
  </cdr:relSizeAnchor>
  <cdr:relSizeAnchor xmlns:cdr="http://schemas.openxmlformats.org/drawingml/2006/chartDrawing">
    <cdr:from>
      <cdr:x>0.60016</cdr:x>
      <cdr:y>0.8565</cdr:y>
    </cdr:from>
    <cdr:to>
      <cdr:x>0.62938</cdr:x>
      <cdr:y>0.88685</cdr:y>
    </cdr:to>
    <cdr:sp macro="" textlink="">
      <cdr:nvSpPr>
        <cdr:cNvPr id="210966" name="Text Box 2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05013" y="4813316"/>
          <a:ext cx="26802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1,25</a:t>
          </a:r>
        </a:p>
      </cdr:txBody>
    </cdr:sp>
  </cdr:relSizeAnchor>
  <cdr:relSizeAnchor xmlns:cdr="http://schemas.openxmlformats.org/drawingml/2006/chartDrawing">
    <cdr:from>
      <cdr:x>0.65568</cdr:x>
      <cdr:y>0.8565</cdr:y>
    </cdr:from>
    <cdr:to>
      <cdr:x>0.67713</cdr:x>
      <cdr:y>0.88685</cdr:y>
    </cdr:to>
    <cdr:sp macro="" textlink="">
      <cdr:nvSpPr>
        <cdr:cNvPr id="210967" name="Text Box 2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14274" y="4813316"/>
          <a:ext cx="19672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2,5</a:t>
          </a:r>
        </a:p>
      </cdr:txBody>
    </cdr:sp>
  </cdr:relSizeAnchor>
  <cdr:relSizeAnchor xmlns:cdr="http://schemas.openxmlformats.org/drawingml/2006/chartDrawing">
    <cdr:from>
      <cdr:x>0.71446</cdr:x>
      <cdr:y>0.852</cdr:y>
    </cdr:from>
    <cdr:to>
      <cdr:x>0.72425</cdr:x>
      <cdr:y>0.88235</cdr:y>
    </cdr:to>
    <cdr:sp macro="" textlink="">
      <cdr:nvSpPr>
        <cdr:cNvPr id="210968" name="Text Box 2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53438" y="4788027"/>
          <a:ext cx="89768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5</a:t>
          </a:r>
        </a:p>
      </cdr:txBody>
    </cdr:sp>
  </cdr:relSizeAnchor>
  <cdr:relSizeAnchor xmlns:cdr="http://schemas.openxmlformats.org/drawingml/2006/chartDrawing">
    <cdr:from>
      <cdr:x>0.75934</cdr:x>
      <cdr:y>0.8565</cdr:y>
    </cdr:from>
    <cdr:to>
      <cdr:x>0.7769</cdr:x>
      <cdr:y>0.88685</cdr:y>
    </cdr:to>
    <cdr:sp macro="" textlink="">
      <cdr:nvSpPr>
        <cdr:cNvPr id="210969" name="Text Box 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5103" y="4813316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10</a:t>
          </a:r>
        </a:p>
      </cdr:txBody>
    </cdr:sp>
  </cdr:relSizeAnchor>
  <cdr:relSizeAnchor xmlns:cdr="http://schemas.openxmlformats.org/drawingml/2006/chartDrawing">
    <cdr:from>
      <cdr:x>0.45325</cdr:x>
      <cdr:y>0.887</cdr:y>
    </cdr:from>
    <cdr:to>
      <cdr:x>0.55675</cdr:x>
      <cdr:y>0.97175</cdr:y>
    </cdr:to>
    <cdr:sp macro="" textlink="">
      <cdr:nvSpPr>
        <cdr:cNvPr id="210970" name="Text Box 2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4738" y="4984718"/>
          <a:ext cx="953305" cy="4762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Размер </a:t>
          </a:r>
        </a:p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зерен мм</a:t>
          </a:r>
        </a:p>
      </cdr:txBody>
    </cdr:sp>
  </cdr:relSizeAnchor>
  <cdr:relSizeAnchor xmlns:cdr="http://schemas.openxmlformats.org/drawingml/2006/chartDrawing">
    <cdr:from>
      <cdr:x>0.04005</cdr:x>
      <cdr:y>0.64951</cdr:y>
    </cdr:from>
    <cdr:to>
      <cdr:x>0.92324</cdr:x>
      <cdr:y>0.65035</cdr:y>
    </cdr:to>
    <cdr:sp macro="" textlink="">
      <cdr:nvSpPr>
        <cdr:cNvPr id="210971" name="Line 2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68908" y="3648172"/>
          <a:ext cx="8134856" cy="47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0.04325</cdr:x>
      <cdr:y>0.26573</cdr:y>
    </cdr:from>
    <cdr:to>
      <cdr:x>0.92537</cdr:x>
      <cdr:y>0.26605</cdr:y>
    </cdr:to>
    <cdr:sp macro="" textlink="">
      <cdr:nvSpPr>
        <cdr:cNvPr id="210972" name="Line 2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98366" y="1492577"/>
          <a:ext cx="8125036" cy="176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0.04538</cdr:x>
      <cdr:y>0.45578</cdr:y>
    </cdr:from>
    <cdr:to>
      <cdr:x>0.53538</cdr:x>
      <cdr:y>0.45578</cdr:y>
    </cdr:to>
    <cdr:sp macro="" textlink="">
      <cdr:nvSpPr>
        <cdr:cNvPr id="210973" name="Line 2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8005" y="2560036"/>
          <a:ext cx="4513279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FF00FF" mc:Ignorable="a14" a14:legacySpreadsheetColorIndex="33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0.53432</cdr:x>
      <cdr:y>0.45578</cdr:y>
    </cdr:from>
    <cdr:to>
      <cdr:x>0.63607</cdr:x>
      <cdr:y>0.45578</cdr:y>
    </cdr:to>
    <cdr:sp macro="" textlink="">
      <cdr:nvSpPr>
        <cdr:cNvPr id="210974" name="Line 30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921465" y="2560036"/>
          <a:ext cx="93719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0.63607</cdr:x>
      <cdr:y>0.45578</cdr:y>
    </cdr:from>
    <cdr:to>
      <cdr:x>0.92537</cdr:x>
      <cdr:y>0.45629</cdr:y>
    </cdr:to>
    <cdr:sp macro="" textlink="">
      <cdr:nvSpPr>
        <cdr:cNvPr id="210975" name="Line 3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58660" y="2560034"/>
          <a:ext cx="2664741" cy="287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FF" mc:Ignorable="a14" a14:legacySpreadsheetColorIndex="39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0.39434</cdr:x>
      <cdr:y>0.03846</cdr:y>
    </cdr:from>
    <cdr:to>
      <cdr:x>0.41579</cdr:x>
      <cdr:y>0.06881</cdr:y>
    </cdr:to>
    <cdr:sp macro="" textlink="">
      <cdr:nvSpPr>
        <cdr:cNvPr id="210976" name="Text Box 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7113" y="216136"/>
          <a:ext cx="19672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FF0000"/>
              </a:solidFill>
              <a:latin typeface="Arial Cyr"/>
              <a:cs typeface="Arial Cyr"/>
            </a:rPr>
            <a:t>0,1</a:t>
          </a:r>
        </a:p>
      </cdr:txBody>
    </cdr:sp>
  </cdr:relSizeAnchor>
  <cdr:relSizeAnchor xmlns:cdr="http://schemas.openxmlformats.org/drawingml/2006/chartDrawing">
    <cdr:from>
      <cdr:x>0.47715</cdr:x>
      <cdr:y>0.03846</cdr:y>
    </cdr:from>
    <cdr:to>
      <cdr:x>0.50637</cdr:x>
      <cdr:y>0.06881</cdr:y>
    </cdr:to>
    <cdr:sp macro="" textlink="">
      <cdr:nvSpPr>
        <cdr:cNvPr id="210977" name="Text Box 3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76694" y="216136"/>
          <a:ext cx="268022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FF00FF"/>
              </a:solidFill>
              <a:latin typeface="Arial Cyr"/>
              <a:cs typeface="Arial Cyr"/>
            </a:rPr>
            <a:t>0,25</a:t>
          </a:r>
        </a:p>
      </cdr:txBody>
    </cdr:sp>
  </cdr:relSizeAnchor>
  <cdr:relSizeAnchor xmlns:cdr="http://schemas.openxmlformats.org/drawingml/2006/chartDrawing">
    <cdr:from>
      <cdr:x>0.52765</cdr:x>
      <cdr:y>0.0383</cdr:y>
    </cdr:from>
    <cdr:to>
      <cdr:x>0.5491</cdr:x>
      <cdr:y>0.06865</cdr:y>
    </cdr:to>
    <cdr:sp macro="" textlink="">
      <cdr:nvSpPr>
        <cdr:cNvPr id="210978" name="Text Box 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9909" y="215236"/>
          <a:ext cx="19672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FF00"/>
              </a:solidFill>
              <a:latin typeface="Arial Cyr"/>
              <a:cs typeface="Arial Cyr"/>
            </a:rPr>
            <a:t>0,5</a:t>
          </a:r>
        </a:p>
      </cdr:txBody>
    </cdr:sp>
  </cdr:relSizeAnchor>
  <cdr:relSizeAnchor xmlns:cdr="http://schemas.openxmlformats.org/drawingml/2006/chartDrawing">
    <cdr:from>
      <cdr:x>0.63291</cdr:x>
      <cdr:y>0.02847</cdr:y>
    </cdr:from>
    <cdr:to>
      <cdr:x>0.6427</cdr:x>
      <cdr:y>0.05882</cdr:y>
    </cdr:to>
    <cdr:sp macro="" textlink="">
      <cdr:nvSpPr>
        <cdr:cNvPr id="210979" name="Text Box 3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05414" y="159994"/>
          <a:ext cx="89768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FF"/>
              </a:solidFill>
              <a:latin typeface="Arial Cyr"/>
              <a:cs typeface="Arial Cyr"/>
            </a:rPr>
            <a:t>2</a:t>
          </a:r>
        </a:p>
      </cdr:txBody>
    </cdr:sp>
  </cdr:relSizeAnchor>
  <cdr:relSizeAnchor xmlns:cdr="http://schemas.openxmlformats.org/drawingml/2006/chartDrawing">
    <cdr:from>
      <cdr:x>0.3855</cdr:x>
      <cdr:y>0</cdr:y>
    </cdr:from>
    <cdr:to>
      <cdr:x>0.59062</cdr:x>
      <cdr:y>0.03846</cdr:y>
    </cdr:to>
    <cdr:sp macro="" textlink="">
      <cdr:nvSpPr>
        <cdr:cNvPr id="210980" name="Text Box 3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50753" y="0"/>
          <a:ext cx="1889299" cy="216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2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Графики рассева</a:t>
          </a:r>
          <a:r>
            <a:rPr lang="ru-RU" sz="14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 </a:t>
          </a:r>
        </a:p>
      </cdr:txBody>
    </cdr:sp>
  </cdr:relSizeAnchor>
  <cdr:relSizeAnchor xmlns:cdr="http://schemas.openxmlformats.org/drawingml/2006/chartDrawing">
    <cdr:from>
      <cdr:x>0.93694</cdr:x>
      <cdr:y>0.82074</cdr:y>
    </cdr:from>
    <cdr:to>
      <cdr:x>0.96227</cdr:x>
      <cdr:y>0.85109</cdr:y>
    </cdr:to>
    <cdr:sp macro="" textlink="">
      <cdr:nvSpPr>
        <cdr:cNvPr id="210981" name="Text Box 3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94152" y="4612354"/>
          <a:ext cx="232371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100</a:t>
          </a:r>
        </a:p>
      </cdr:txBody>
    </cdr:sp>
  </cdr:relSizeAnchor>
  <cdr:relSizeAnchor xmlns:cdr="http://schemas.openxmlformats.org/drawingml/2006/chartDrawing">
    <cdr:from>
      <cdr:x>0.93692</cdr:x>
      <cdr:y>0.7555</cdr:y>
    </cdr:from>
    <cdr:to>
      <cdr:x>0.95448</cdr:x>
      <cdr:y>0.78585</cdr:y>
    </cdr:to>
    <cdr:sp macro="" textlink="">
      <cdr:nvSpPr>
        <cdr:cNvPr id="210982" name="Text Box 3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93969" y="4245721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90</a:t>
          </a:r>
        </a:p>
      </cdr:txBody>
    </cdr:sp>
  </cdr:relSizeAnchor>
  <cdr:relSizeAnchor xmlns:cdr="http://schemas.openxmlformats.org/drawingml/2006/chartDrawing">
    <cdr:from>
      <cdr:x>0.93247</cdr:x>
      <cdr:y>0.67625</cdr:y>
    </cdr:from>
    <cdr:to>
      <cdr:x>0.95003</cdr:x>
      <cdr:y>0.7066</cdr:y>
    </cdr:to>
    <cdr:sp macro="" textlink="">
      <cdr:nvSpPr>
        <cdr:cNvPr id="210983" name="Text Box 3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53151" y="3800356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80</a:t>
          </a:r>
        </a:p>
      </cdr:txBody>
    </cdr:sp>
  </cdr:relSizeAnchor>
  <cdr:relSizeAnchor xmlns:cdr="http://schemas.openxmlformats.org/drawingml/2006/chartDrawing">
    <cdr:from>
      <cdr:x>0.92519</cdr:x>
      <cdr:y>0.59776</cdr:y>
    </cdr:from>
    <cdr:to>
      <cdr:x>0.94275</cdr:x>
      <cdr:y>0.62811</cdr:y>
    </cdr:to>
    <cdr:sp macro="" textlink="">
      <cdr:nvSpPr>
        <cdr:cNvPr id="210984" name="Text Box 4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6375" y="3359262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70</a:t>
          </a:r>
        </a:p>
      </cdr:txBody>
    </cdr:sp>
  </cdr:relSizeAnchor>
  <cdr:relSizeAnchor xmlns:cdr="http://schemas.openxmlformats.org/drawingml/2006/chartDrawing">
    <cdr:from>
      <cdr:x>0.92683</cdr:x>
      <cdr:y>0.52777</cdr:y>
    </cdr:from>
    <cdr:to>
      <cdr:x>0.94439</cdr:x>
      <cdr:y>0.55812</cdr:y>
    </cdr:to>
    <cdr:sp macro="" textlink="">
      <cdr:nvSpPr>
        <cdr:cNvPr id="210985" name="Text Box 4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1418" y="2965935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60</a:t>
          </a:r>
        </a:p>
      </cdr:txBody>
    </cdr:sp>
  </cdr:relSizeAnchor>
  <cdr:relSizeAnchor xmlns:cdr="http://schemas.openxmlformats.org/drawingml/2006/chartDrawing">
    <cdr:from>
      <cdr:x>0.9269</cdr:x>
      <cdr:y>0.44128</cdr:y>
    </cdr:from>
    <cdr:to>
      <cdr:x>0.94446</cdr:x>
      <cdr:y>0.47163</cdr:y>
    </cdr:to>
    <cdr:sp macro="" textlink="">
      <cdr:nvSpPr>
        <cdr:cNvPr id="210986" name="Text Box 4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2060" y="2479883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50</a:t>
          </a:r>
        </a:p>
      </cdr:txBody>
    </cdr:sp>
  </cdr:relSizeAnchor>
  <cdr:relSizeAnchor xmlns:cdr="http://schemas.openxmlformats.org/drawingml/2006/chartDrawing">
    <cdr:from>
      <cdr:x>0.92676</cdr:x>
      <cdr:y>0.36879</cdr:y>
    </cdr:from>
    <cdr:to>
      <cdr:x>0.94432</cdr:x>
      <cdr:y>0.39914</cdr:y>
    </cdr:to>
    <cdr:sp macro="" textlink="">
      <cdr:nvSpPr>
        <cdr:cNvPr id="210987" name="Text Box 4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00776" y="2072508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40</a:t>
          </a:r>
        </a:p>
      </cdr:txBody>
    </cdr:sp>
  </cdr:relSizeAnchor>
  <cdr:relSizeAnchor xmlns:cdr="http://schemas.openxmlformats.org/drawingml/2006/chartDrawing">
    <cdr:from>
      <cdr:x>0.93504</cdr:x>
      <cdr:y>0.28455</cdr:y>
    </cdr:from>
    <cdr:to>
      <cdr:x>0.9526</cdr:x>
      <cdr:y>0.3149</cdr:y>
    </cdr:to>
    <cdr:sp macro="" textlink="">
      <cdr:nvSpPr>
        <cdr:cNvPr id="210988" name="Text Box 4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6725" y="1599100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30</a:t>
          </a:r>
        </a:p>
      </cdr:txBody>
    </cdr:sp>
  </cdr:relSizeAnchor>
  <cdr:relSizeAnchor xmlns:cdr="http://schemas.openxmlformats.org/drawingml/2006/chartDrawing">
    <cdr:from>
      <cdr:x>0.93504</cdr:x>
      <cdr:y>0.20355</cdr:y>
    </cdr:from>
    <cdr:to>
      <cdr:x>0.9526</cdr:x>
      <cdr:y>0.2339</cdr:y>
    </cdr:to>
    <cdr:sp macro="" textlink="">
      <cdr:nvSpPr>
        <cdr:cNvPr id="210989" name="Text Box 4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6725" y="1143900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20</a:t>
          </a:r>
        </a:p>
      </cdr:txBody>
    </cdr:sp>
  </cdr:relSizeAnchor>
  <cdr:relSizeAnchor xmlns:cdr="http://schemas.openxmlformats.org/drawingml/2006/chartDrawing">
    <cdr:from>
      <cdr:x>0.93523</cdr:x>
      <cdr:y>0.12732</cdr:y>
    </cdr:from>
    <cdr:to>
      <cdr:x>0.95279</cdr:x>
      <cdr:y>0.15767</cdr:y>
    </cdr:to>
    <cdr:sp macro="" textlink="">
      <cdr:nvSpPr>
        <cdr:cNvPr id="210990" name="Text Box 4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78467" y="715507"/>
          <a:ext cx="161070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10</a:t>
          </a:r>
        </a:p>
      </cdr:txBody>
    </cdr:sp>
  </cdr:relSizeAnchor>
  <cdr:relSizeAnchor xmlns:cdr="http://schemas.openxmlformats.org/drawingml/2006/chartDrawing">
    <cdr:from>
      <cdr:x>0.93686</cdr:x>
      <cdr:y>0.06182</cdr:y>
    </cdr:from>
    <cdr:to>
      <cdr:x>0.94665</cdr:x>
      <cdr:y>0.09217</cdr:y>
    </cdr:to>
    <cdr:sp macro="" textlink="">
      <cdr:nvSpPr>
        <cdr:cNvPr id="210991" name="Text Box 4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93419" y="347413"/>
          <a:ext cx="89768" cy="1705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0</a:t>
          </a:r>
        </a:p>
      </cdr:txBody>
    </cdr:sp>
  </cdr:relSizeAnchor>
  <cdr:relSizeAnchor xmlns:cdr="http://schemas.openxmlformats.org/drawingml/2006/chartDrawing">
    <cdr:from>
      <cdr:x>0.8925</cdr:x>
      <cdr:y>0</cdr:y>
    </cdr:from>
    <cdr:to>
      <cdr:x>0.99675</cdr:x>
      <cdr:y>0.0542</cdr:y>
    </cdr:to>
    <cdr:sp macro="" textlink="">
      <cdr:nvSpPr>
        <cdr:cNvPr id="210993" name="Text Box 4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220615" y="0"/>
          <a:ext cx="960223" cy="3044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0.81275</cdr:x>
      <cdr:y>0.04125</cdr:y>
    </cdr:from>
    <cdr:to>
      <cdr:x>0.88444</cdr:x>
      <cdr:y>0.09556</cdr:y>
    </cdr:to>
    <cdr:sp macro="" textlink="">
      <cdr:nvSpPr>
        <cdr:cNvPr id="210997" name="Text Box 5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55010" y="231815"/>
          <a:ext cx="657616" cy="305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полные </a:t>
          </a:r>
        </a:p>
        <a:p xmlns:a="http://schemas.openxmlformats.org/drawingml/2006/main">
          <a:pPr algn="l" rtl="0">
            <a:lnSpc>
              <a:spcPts val="1100"/>
            </a:lnSpc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 Cyr"/>
              <a:cs typeface="Arial Cyr"/>
            </a:rPr>
            <a:t>остатки,%</a:t>
          </a:r>
        </a:p>
      </cdr:txBody>
    </cdr:sp>
  </cdr:relSizeAnchor>
  <cdr:relSizeAnchor xmlns:cdr="http://schemas.openxmlformats.org/drawingml/2006/chartDrawing">
    <cdr:from>
      <cdr:x>0.0095</cdr:x>
      <cdr:y>0.059</cdr:y>
    </cdr:from>
    <cdr:to>
      <cdr:x>0.01775</cdr:x>
      <cdr:y>0.09625</cdr:y>
    </cdr:to>
    <cdr:sp macro="" textlink="">
      <cdr:nvSpPr>
        <cdr:cNvPr id="210998" name="Text Box 5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501" y="331565"/>
          <a:ext cx="75988" cy="2093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72575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0.06455</cdr:x>
      <cdr:y>0.13007</cdr:y>
    </cdr:from>
    <cdr:to>
      <cdr:x>0.06503</cdr:x>
      <cdr:y>0.92832</cdr:y>
    </cdr:to>
    <cdr:sp macro="" textlink="">
      <cdr:nvSpPr>
        <cdr:cNvPr id="2129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594571" y="730557"/>
          <a:ext cx="4423" cy="44836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0.09449</cdr:x>
      <cdr:y>0.13007</cdr:y>
    </cdr:from>
    <cdr:to>
      <cdr:x>0.09488</cdr:x>
      <cdr:y>0.92832</cdr:y>
    </cdr:to>
    <cdr:sp macro="" textlink="">
      <cdr:nvSpPr>
        <cdr:cNvPr id="212994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70285" y="730557"/>
          <a:ext cx="3658" cy="448364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0.15139</cdr:x>
      <cdr:y>0.12832</cdr:y>
    </cdr:from>
    <cdr:to>
      <cdr:x>0.15155</cdr:x>
      <cdr:y>0.92832</cdr:y>
    </cdr:to>
    <cdr:sp macro="" textlink="">
      <cdr:nvSpPr>
        <cdr:cNvPr id="21299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394381" y="720737"/>
          <a:ext cx="1527" cy="449346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0.26624</cdr:x>
      <cdr:y>0.12937</cdr:y>
    </cdr:from>
    <cdr:to>
      <cdr:x>0.26652</cdr:x>
      <cdr:y>0.92749</cdr:y>
    </cdr:to>
    <cdr:sp macro="" textlink="">
      <cdr:nvSpPr>
        <cdr:cNvPr id="21299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452235" y="726649"/>
          <a:ext cx="2661" cy="448285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0.49787</cdr:x>
      <cdr:y>0.12587</cdr:y>
    </cdr:from>
    <cdr:to>
      <cdr:x>0.49787</cdr:x>
      <cdr:y>0.92832</cdr:y>
    </cdr:to>
    <cdr:sp macro="" textlink="">
      <cdr:nvSpPr>
        <cdr:cNvPr id="21299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85744" y="707009"/>
          <a:ext cx="2" cy="45071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0.04425</cdr:x>
      <cdr:y>0.93025</cdr:y>
    </cdr:from>
    <cdr:to>
      <cdr:x>0.06804</cdr:x>
      <cdr:y>0.95534</cdr:y>
    </cdr:to>
    <cdr:sp macro="" textlink="">
      <cdr:nvSpPr>
        <cdr:cNvPr id="21299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5886" y="5227772"/>
          <a:ext cx="218201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0,16</a:t>
          </a:r>
        </a:p>
      </cdr:txBody>
    </cdr:sp>
  </cdr:relSizeAnchor>
  <cdr:relSizeAnchor xmlns:cdr="http://schemas.openxmlformats.org/drawingml/2006/chartDrawing">
    <cdr:from>
      <cdr:x>0.075</cdr:x>
      <cdr:y>0.93025</cdr:y>
    </cdr:from>
    <cdr:to>
      <cdr:x>0.10501</cdr:x>
      <cdr:y>0.95534</cdr:y>
    </cdr:to>
    <cdr:sp macro="" textlink="">
      <cdr:nvSpPr>
        <cdr:cNvPr id="213000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943" y="5227772"/>
          <a:ext cx="275268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0,315</a:t>
          </a:r>
        </a:p>
      </cdr:txBody>
    </cdr:sp>
  </cdr:relSizeAnchor>
  <cdr:relSizeAnchor xmlns:cdr="http://schemas.openxmlformats.org/drawingml/2006/chartDrawing">
    <cdr:from>
      <cdr:x>0.13975</cdr:x>
      <cdr:y>0.93025</cdr:y>
    </cdr:from>
    <cdr:to>
      <cdr:x>0.16354</cdr:x>
      <cdr:y>0.95534</cdr:y>
    </cdr:to>
    <cdr:sp macro="" textlink="">
      <cdr:nvSpPr>
        <cdr:cNvPr id="213001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81867" y="5227772"/>
          <a:ext cx="218201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0,63</a:t>
          </a:r>
        </a:p>
      </cdr:txBody>
    </cdr:sp>
  </cdr:relSizeAnchor>
  <cdr:relSizeAnchor xmlns:cdr="http://schemas.openxmlformats.org/drawingml/2006/chartDrawing">
    <cdr:from>
      <cdr:x>0.2575</cdr:x>
      <cdr:y>0.93025</cdr:y>
    </cdr:from>
    <cdr:to>
      <cdr:x>0.28129</cdr:x>
      <cdr:y>0.95534</cdr:y>
    </cdr:to>
    <cdr:sp macro="" textlink="">
      <cdr:nvSpPr>
        <cdr:cNvPr id="213002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61938" y="5227772"/>
          <a:ext cx="218201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1,25</a:t>
          </a:r>
        </a:p>
      </cdr:txBody>
    </cdr:sp>
  </cdr:relSizeAnchor>
  <cdr:relSizeAnchor xmlns:cdr="http://schemas.openxmlformats.org/drawingml/2006/chartDrawing">
    <cdr:from>
      <cdr:x>0.491</cdr:x>
      <cdr:y>0.93025</cdr:y>
    </cdr:from>
    <cdr:to>
      <cdr:x>0.50857</cdr:x>
      <cdr:y>0.95534</cdr:y>
    </cdr:to>
    <cdr:sp macro="" textlink="">
      <cdr:nvSpPr>
        <cdr:cNvPr id="213003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03734" y="5227772"/>
          <a:ext cx="161134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2,5</a:t>
          </a:r>
        </a:p>
      </cdr:txBody>
    </cdr:sp>
  </cdr:relSizeAnchor>
  <cdr:relSizeAnchor xmlns:cdr="http://schemas.openxmlformats.org/drawingml/2006/chartDrawing">
    <cdr:from>
      <cdr:x>0.925</cdr:x>
      <cdr:y>0.93025</cdr:y>
    </cdr:from>
    <cdr:to>
      <cdr:x>0.93323</cdr:x>
      <cdr:y>0.95534</cdr:y>
    </cdr:to>
    <cdr:sp macro="" textlink="">
      <cdr:nvSpPr>
        <cdr:cNvPr id="213004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84632" y="5227772"/>
          <a:ext cx="75533" cy="1410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ru-RU" sz="800" b="0" i="0" u="none" strike="noStrike" baseline="0">
              <a:solidFill>
                <a:srgbClr val="000000"/>
              </a:solidFill>
              <a:latin typeface="Arial Cyr"/>
              <a:cs typeface="Arial Cyr"/>
            </a:rPr>
            <a:t>5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оптыгина Кристина Константиновна" refreshedDate="44727.612428472225" createdVersion="5" refreshedVersion="5" recordCount="256">
  <cacheSource type="worksheet">
    <worksheetSource ref="S5:AB261" sheet="Протокол"/>
  </cacheSource>
  <cacheFields count="10">
    <cacheField name="1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2" numFmtId="0">
      <sharedItems containsNonDate="0" containsString="0" containsBlank="1"/>
    </cacheField>
    <cacheField name="3" numFmtId="0">
      <sharedItems containsBlank="1" containsMixedTypes="1" containsNumber="1" minValue="0" maxValue="47.752247752247754"/>
    </cacheField>
    <cacheField name="4" numFmtId="165">
      <sharedItems containsMixedTypes="1" containsNumber="1" minValue="0" maxValue="100"/>
    </cacheField>
    <cacheField name="5" numFmtId="165">
      <sharedItems containsMixedTypes="1" containsNumber="1" minValue="0" maxValue="100"/>
    </cacheField>
    <cacheField name="6" numFmtId="165">
      <sharedItems containsSemiMixedTypes="0" containsString="0" containsNumber="1" minValue="0" maxValue="5"/>
    </cacheField>
    <cacheField name="7" numFmtId="165">
      <sharedItems containsBlank="1" containsMixedTypes="1" containsNumber="1" minValue="0" maxValue="47.752247752247754"/>
    </cacheField>
    <cacheField name="8" numFmtId="165">
      <sharedItems containsString="0" containsBlank="1" containsNumber="1" minValue="0" maxValue="80" count="19">
        <n v="0"/>
        <n v="1.25E-3"/>
        <n v="2.5000000000000001E-3"/>
        <n v="5.0000000000000001E-3"/>
        <n v="0.01"/>
        <n v="0.02"/>
        <n v="0.04"/>
        <n v="0.08"/>
        <n v="0.16"/>
        <n v="0.32"/>
        <n v="0.64"/>
        <n v="1.28"/>
        <n v="2.5"/>
        <n v="5"/>
        <n v="10"/>
        <n v="20"/>
        <n v="40"/>
        <n v="80"/>
        <m/>
      </sharedItems>
    </cacheField>
    <cacheField name="9" numFmtId="165">
      <sharedItems containsBlank="1" containsMixedTypes="1" containsNumber="1" minValue="0" maxValue="100"/>
    </cacheField>
    <cacheField name="10" numFmtId="165">
      <sharedItems containsBlank="1" containsMixedTypes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оптыгина Кристина Константиновна" refreshedDate="44727.612428587963" createdVersion="5" refreshedVersion="5" recordCount="256">
  <cacheSource type="worksheet">
    <worksheetSource ref="S5:AB261" sheet="Протокол"/>
  </cacheSource>
  <cacheFields count="10">
    <cacheField name="1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2" numFmtId="0">
      <sharedItems containsNonDate="0" containsString="0" containsBlank="1"/>
    </cacheField>
    <cacheField name="3" numFmtId="0">
      <sharedItems containsBlank="1" containsMixedTypes="1" containsNumber="1" minValue="0" maxValue="47.752247752247754"/>
    </cacheField>
    <cacheField name="4" numFmtId="165">
      <sharedItems containsMixedTypes="1" containsNumber="1" minValue="0" maxValue="100"/>
    </cacheField>
    <cacheField name="5" numFmtId="165">
      <sharedItems containsMixedTypes="1" containsNumber="1" minValue="0" maxValue="100"/>
    </cacheField>
    <cacheField name="6" numFmtId="165">
      <sharedItems containsSemiMixedTypes="0" containsString="0" containsNumber="1" minValue="0" maxValue="5" count="32">
        <n v="0"/>
        <n v="0.16"/>
        <n v="0.315"/>
        <n v="0.48"/>
        <n v="0.63"/>
        <n v="0.8"/>
        <n v="0.96"/>
        <n v="1.1200000000000001"/>
        <n v="1.25"/>
        <n v="1.44"/>
        <n v="1.6"/>
        <n v="1.76"/>
        <n v="1.92"/>
        <n v="2.08"/>
        <n v="2.2400000000000002"/>
        <n v="2.4"/>
        <n v="2.5"/>
        <n v="2.72"/>
        <n v="2.88"/>
        <n v="3.04"/>
        <n v="3.2"/>
        <n v="3.36"/>
        <n v="3.52"/>
        <n v="3.68"/>
        <n v="3.84"/>
        <n v="4"/>
        <n v="4.16"/>
        <n v="4.32"/>
        <n v="4.4800000000000004"/>
        <n v="4.6399999999999997"/>
        <n v="4.8"/>
        <n v="5"/>
      </sharedItems>
    </cacheField>
    <cacheField name="7" numFmtId="165">
      <sharedItems containsBlank="1" containsMixedTypes="1" containsNumber="1" minValue="0" maxValue="47.752247752247754"/>
    </cacheField>
    <cacheField name="8" numFmtId="165">
      <sharedItems containsString="0" containsBlank="1" containsNumber="1" minValue="0" maxValue="80"/>
    </cacheField>
    <cacheField name="9" numFmtId="165">
      <sharedItems containsBlank="1" containsMixedTypes="1" containsNumber="1" minValue="0" maxValue="100"/>
    </cacheField>
    <cacheField name="10" numFmtId="165">
      <sharedItems containsBlank="1" containsMixedTypes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6">
  <r>
    <x v="0"/>
    <m/>
    <n v="16.183816183816184"/>
    <n v="100"/>
    <n v="0"/>
    <n v="0"/>
    <n v="4.5999999999999996"/>
    <x v="0"/>
    <n v="0"/>
    <n v="100"/>
  </r>
  <r>
    <x v="0"/>
    <m/>
    <n v="26.673326673326674"/>
    <n v="83.816183816183809"/>
    <n v="16.183816183816191"/>
    <n v="0.16"/>
    <m/>
    <x v="1"/>
    <n v="7.6666666666667993E-2"/>
    <n v="99.923333333333332"/>
  </r>
  <r>
    <x v="0"/>
    <m/>
    <n v="42.557442557442556"/>
    <n v="57.142857142857139"/>
    <n v="42.857142857142861"/>
    <n v="0.315"/>
    <m/>
    <x v="2"/>
    <n v="0.15333333333333599"/>
    <n v="99.846666666666664"/>
  </r>
  <r>
    <x v="0"/>
    <m/>
    <m/>
    <n v="35.864135864135861"/>
    <n v="64.135864135864139"/>
    <n v="0.48"/>
    <m/>
    <x v="3"/>
    <n v="0.23000000000000398"/>
    <n v="99.77"/>
  </r>
  <r>
    <x v="0"/>
    <m/>
    <n v="11.988011988011989"/>
    <n v="14.585414585414586"/>
    <n v="85.414585414585417"/>
    <n v="0.63"/>
    <m/>
    <x v="4"/>
    <n v="1.664433333333335"/>
    <n v="98.335566666666665"/>
  </r>
  <r>
    <x v="0"/>
    <m/>
    <m/>
    <n v="11.58841158841159"/>
    <n v="88.411588411588411"/>
    <n v="0.8"/>
    <m/>
    <x v="5"/>
    <n v="3.098866666666666"/>
    <n v="96.901133333333334"/>
  </r>
  <r>
    <x v="0"/>
    <m/>
    <m/>
    <n v="8.5914085914085927"/>
    <n v="91.408591408591406"/>
    <n v="0.96"/>
    <n v="11.583816183816184"/>
    <x v="6"/>
    <n v="4.533299999999997"/>
    <n v="95.466700000000003"/>
  </r>
  <r>
    <x v="0"/>
    <m/>
    <m/>
    <n v="5.594405594405595"/>
    <n v="94.4055944055944"/>
    <n v="1.1200000000000001"/>
    <m/>
    <x v="7"/>
    <n v="10.241225424575418"/>
    <n v="89.758774575424582"/>
  </r>
  <r>
    <x v="0"/>
    <m/>
    <n v="2.0979020979020979"/>
    <n v="2.5974025974025974"/>
    <n v="97.402597402597408"/>
    <n v="1.25"/>
    <n v="26.673326673326674"/>
    <x v="8"/>
    <n v="15.949150849150854"/>
    <n v="84.050849150849146"/>
  </r>
  <r>
    <x v="0"/>
    <m/>
    <m/>
    <n v="2.3351648351648353"/>
    <n v="97.664835164835168"/>
    <n v="1.44"/>
    <n v="42.557442557442556"/>
    <x v="9"/>
    <n v="42.235714285714288"/>
    <n v="57.764285714285712"/>
  </r>
  <r>
    <x v="0"/>
    <m/>
    <m/>
    <n v="2.0729270729270732"/>
    <n v="97.927072927072928"/>
    <n v="1.6"/>
    <n v="11.988011988011989"/>
    <x v="10"/>
    <n v="84.176073926073926"/>
    <n v="15.823926073926076"/>
  </r>
  <r>
    <x v="0"/>
    <m/>
    <m/>
    <n v="1.8106893106893109"/>
    <n v="98.189310689310688"/>
    <n v="1.76"/>
    <n v="2.0979020979020979"/>
    <x v="11"/>
    <n v="95.990259740259745"/>
    <n v="4.0097402597402603"/>
  </r>
  <r>
    <x v="0"/>
    <m/>
    <m/>
    <n v="1.5484515484515486"/>
    <n v="98.451548451548447"/>
    <n v="1.92"/>
    <n v="0.49950049950049952"/>
    <x v="12"/>
    <n v="98.057742257742262"/>
    <n v="1.9422577422577423"/>
  </r>
  <r>
    <x v="0"/>
    <m/>
    <m/>
    <n v="1.2862137862137863"/>
    <n v="98.713786213786207"/>
    <n v="2.08"/>
    <n v="0.7"/>
    <x v="13"/>
    <n v="98.55"/>
    <n v="1.45"/>
  </r>
  <r>
    <x v="0"/>
    <m/>
    <m/>
    <n v="1.0239760239760241"/>
    <n v="98.976023976023981"/>
    <n v="2.2400000000000002"/>
    <n v="0.75"/>
    <x v="14"/>
    <n v="99.25"/>
    <n v="0.75"/>
  </r>
  <r>
    <x v="0"/>
    <m/>
    <m/>
    <n v="0.76173826173826176"/>
    <n v="99.238261738261741"/>
    <n v="2.4"/>
    <m/>
    <x v="15"/>
    <n v="99.5"/>
    <n v="0.5"/>
  </r>
  <r>
    <x v="0"/>
    <m/>
    <n v="0.49950049950049952"/>
    <n v="0.49950049950049952"/>
    <n v="99.500499500499501"/>
    <n v="2.5"/>
    <m/>
    <x v="16"/>
    <n v="99.75"/>
    <n v="0.25"/>
  </r>
  <r>
    <x v="0"/>
    <m/>
    <m/>
    <n v="0.46620046620046612"/>
    <n v="99.533799533799538"/>
    <n v="2.72"/>
    <n v="0"/>
    <x v="17"/>
    <n v="100"/>
    <n v="0"/>
  </r>
  <r>
    <x v="0"/>
    <m/>
    <m/>
    <n v="0.43290043290043284"/>
    <n v="99.567099567099561"/>
    <n v="2.88"/>
    <m/>
    <x v="18"/>
    <m/>
    <m/>
  </r>
  <r>
    <x v="0"/>
    <m/>
    <m/>
    <n v="0.39960039960039956"/>
    <n v="99.600399600399598"/>
    <n v="3.04"/>
    <m/>
    <x v="18"/>
    <m/>
    <m/>
  </r>
  <r>
    <x v="0"/>
    <m/>
    <m/>
    <n v="0.36630036630036628"/>
    <n v="99.633699633699635"/>
    <n v="3.2"/>
    <m/>
    <x v="18"/>
    <m/>
    <m/>
  </r>
  <r>
    <x v="0"/>
    <m/>
    <m/>
    <n v="0.33300033300033299"/>
    <n v="99.666999666999672"/>
    <n v="3.36"/>
    <m/>
    <x v="18"/>
    <m/>
    <m/>
  </r>
  <r>
    <x v="0"/>
    <m/>
    <m/>
    <n v="0.29970029970029971"/>
    <n v="99.700299700299695"/>
    <n v="3.52"/>
    <m/>
    <x v="18"/>
    <m/>
    <m/>
  </r>
  <r>
    <x v="0"/>
    <m/>
    <m/>
    <n v="0.26640026640026643"/>
    <n v="99.733599733599732"/>
    <n v="3.68"/>
    <m/>
    <x v="18"/>
    <m/>
    <m/>
  </r>
  <r>
    <x v="0"/>
    <m/>
    <m/>
    <n v="0.23310023310023315"/>
    <n v="99.766899766899769"/>
    <n v="3.84"/>
    <m/>
    <x v="18"/>
    <m/>
    <m/>
  </r>
  <r>
    <x v="0"/>
    <m/>
    <m/>
    <n v="0.19980019980019983"/>
    <n v="99.800199800199806"/>
    <n v="4"/>
    <m/>
    <x v="18"/>
    <m/>
    <m/>
  </r>
  <r>
    <x v="0"/>
    <m/>
    <m/>
    <n v="0.16650016650016652"/>
    <n v="99.833499833499829"/>
    <n v="4.16"/>
    <m/>
    <x v="18"/>
    <m/>
    <m/>
  </r>
  <r>
    <x v="0"/>
    <m/>
    <m/>
    <n v="0.13320013320013321"/>
    <n v="99.866799866799866"/>
    <n v="4.32"/>
    <m/>
    <x v="18"/>
    <m/>
    <m/>
  </r>
  <r>
    <x v="0"/>
    <m/>
    <m/>
    <n v="9.9900099900099903E-2"/>
    <n v="99.900099900099903"/>
    <n v="4.4800000000000004"/>
    <m/>
    <x v="18"/>
    <m/>
    <m/>
  </r>
  <r>
    <x v="0"/>
    <m/>
    <m/>
    <n v="6.6600066600066607E-2"/>
    <n v="99.93339993339994"/>
    <n v="4.6399999999999997"/>
    <m/>
    <x v="18"/>
    <m/>
    <m/>
  </r>
  <r>
    <x v="0"/>
    <m/>
    <m/>
    <n v="3.3300033300033303E-2"/>
    <n v="99.966699966699963"/>
    <n v="4.8"/>
    <m/>
    <x v="18"/>
    <m/>
    <m/>
  </r>
  <r>
    <x v="0"/>
    <m/>
    <n v="0"/>
    <n v="0"/>
    <n v="100"/>
    <n v="5"/>
    <m/>
    <x v="18"/>
    <m/>
    <m/>
  </r>
  <r>
    <x v="1"/>
    <m/>
    <n v="2.5974025974025974"/>
    <n v="100"/>
    <n v="0"/>
    <n v="0"/>
    <n v="0.9"/>
    <x v="0"/>
    <n v="0"/>
    <n v="100"/>
  </r>
  <r>
    <x v="1"/>
    <m/>
    <n v="22.777222777222779"/>
    <n v="97.402597402597408"/>
    <n v="2.5974025974025921"/>
    <n v="0.16"/>
    <m/>
    <x v="1"/>
    <n v="1.5000000000000568E-2"/>
    <n v="99.984999999999999"/>
  </r>
  <r>
    <x v="1"/>
    <m/>
    <n v="47.752247752247754"/>
    <n v="74.625374625374633"/>
    <n v="25.374625374625367"/>
    <n v="0.315"/>
    <m/>
    <x v="2"/>
    <n v="3.0000000000001137E-2"/>
    <n v="99.97"/>
  </r>
  <r>
    <x v="1"/>
    <m/>
    <m/>
    <n v="50.749250749250749"/>
    <n v="49.250749250749251"/>
    <n v="0.48"/>
    <m/>
    <x v="3"/>
    <n v="4.5000000000001705E-2"/>
    <n v="99.954999999999998"/>
  </r>
  <r>
    <x v="1"/>
    <m/>
    <n v="21.078921078921081"/>
    <n v="26.873126873126875"/>
    <n v="73.126873126873122"/>
    <n v="0.63"/>
    <m/>
    <x v="4"/>
    <n v="0.32744999999999891"/>
    <n v="99.672550000000001"/>
  </r>
  <r>
    <x v="1"/>
    <m/>
    <m/>
    <n v="21.603396603396607"/>
    <n v="78.396603396603396"/>
    <n v="0.8"/>
    <m/>
    <x v="5"/>
    <n v="0.60989999999999611"/>
    <n v="99.390100000000004"/>
  </r>
  <r>
    <x v="1"/>
    <m/>
    <m/>
    <n v="16.333666333666336"/>
    <n v="83.666333666333657"/>
    <n v="0.96"/>
    <n v="1.6974025974025975"/>
    <x v="6"/>
    <n v="0.89234999999999332"/>
    <n v="99.107650000000007"/>
  </r>
  <r>
    <x v="1"/>
    <m/>
    <m/>
    <n v="11.063936063936065"/>
    <n v="88.936063936063931"/>
    <n v="1.1200000000000001"/>
    <m/>
    <x v="7"/>
    <n v="1.7338373376623224"/>
    <n v="98.266162662337678"/>
  </r>
  <r>
    <x v="1"/>
    <m/>
    <n v="5.1948051948051948"/>
    <n v="5.7942057942057943"/>
    <n v="94.205794205794206"/>
    <n v="1.25"/>
    <n v="22.777222777222779"/>
    <x v="8"/>
    <n v="2.5753246753246657"/>
    <n v="97.424675324675334"/>
  </r>
  <r>
    <x v="1"/>
    <m/>
    <m/>
    <n v="5.1448551448551445"/>
    <n v="94.855144855144857"/>
    <n v="1.44"/>
    <n v="47.752247752247754"/>
    <x v="9"/>
    <n v="25.158941058941053"/>
    <n v="74.841058941058947"/>
  </r>
  <r>
    <x v="1"/>
    <m/>
    <m/>
    <n v="4.4955044955044956"/>
    <n v="95.504495504495509"/>
    <n v="1.6"/>
    <n v="21.078921078921081"/>
    <x v="10"/>
    <n v="72.505294705294702"/>
    <n v="27.494705294705298"/>
  </r>
  <r>
    <x v="1"/>
    <m/>
    <m/>
    <n v="3.8461538461538463"/>
    <n v="96.15384615384616"/>
    <n v="1.76"/>
    <n v="5.1948051948051948"/>
    <x v="11"/>
    <n v="93.405044955044957"/>
    <n v="6.5949550449550447"/>
  </r>
  <r>
    <x v="1"/>
    <m/>
    <m/>
    <n v="3.1968031968031969"/>
    <n v="96.803196803196798"/>
    <n v="1.92"/>
    <n v="0.59940059940059942"/>
    <x v="12"/>
    <n v="98.555694305694303"/>
    <n v="1.4443056943056942"/>
  </r>
  <r>
    <x v="1"/>
    <m/>
    <m/>
    <n v="2.5474525474525476"/>
    <n v="97.452547452547449"/>
    <n v="2.08"/>
    <n v="0.5"/>
    <x v="13"/>
    <n v="99.15"/>
    <n v="0.85"/>
  </r>
  <r>
    <x v="1"/>
    <m/>
    <m/>
    <n v="1.8981018981018982"/>
    <n v="98.101898101898101"/>
    <n v="2.2400000000000002"/>
    <n v="0.35"/>
    <x v="14"/>
    <n v="99.65"/>
    <n v="0.35"/>
  </r>
  <r>
    <x v="1"/>
    <m/>
    <m/>
    <n v="1.2487512487512489"/>
    <n v="98.751248751248752"/>
    <n v="2.4"/>
    <m/>
    <x v="15"/>
    <n v="99.766666666666666"/>
    <n v="0.23333333333333331"/>
  </r>
  <r>
    <x v="1"/>
    <m/>
    <n v="0.59940059940059942"/>
    <n v="0.59940059940059942"/>
    <n v="99.400599400599404"/>
    <n v="2.5"/>
    <m/>
    <x v="16"/>
    <n v="99.88333333333334"/>
    <n v="0.11666666666666665"/>
  </r>
  <r>
    <x v="1"/>
    <m/>
    <m/>
    <n v="0.55944055944055937"/>
    <n v="99.44055944055944"/>
    <n v="2.72"/>
    <n v="0"/>
    <x v="17"/>
    <n v="100"/>
    <n v="0"/>
  </r>
  <r>
    <x v="1"/>
    <m/>
    <m/>
    <n v="0.51948051948051943"/>
    <n v="99.480519480519476"/>
    <n v="2.88"/>
    <m/>
    <x v="18"/>
    <m/>
    <m/>
  </r>
  <r>
    <x v="1"/>
    <m/>
    <m/>
    <n v="0.47952047952047944"/>
    <n v="99.520479520479526"/>
    <n v="3.04"/>
    <m/>
    <x v="18"/>
    <m/>
    <m/>
  </r>
  <r>
    <x v="1"/>
    <m/>
    <m/>
    <n v="0.4395604395604395"/>
    <n v="99.560439560439562"/>
    <n v="3.2"/>
    <m/>
    <x v="18"/>
    <m/>
    <m/>
  </r>
  <r>
    <x v="1"/>
    <m/>
    <m/>
    <n v="0.39960039960039956"/>
    <n v="99.600399600399598"/>
    <n v="3.36"/>
    <m/>
    <x v="18"/>
    <m/>
    <m/>
  </r>
  <r>
    <x v="1"/>
    <m/>
    <m/>
    <n v="0.35964035964035962"/>
    <n v="99.640359640359634"/>
    <n v="3.52"/>
    <m/>
    <x v="18"/>
    <m/>
    <m/>
  </r>
  <r>
    <x v="1"/>
    <m/>
    <m/>
    <n v="0.31968031968031968"/>
    <n v="99.680319680319684"/>
    <n v="3.68"/>
    <m/>
    <x v="18"/>
    <m/>
    <m/>
  </r>
  <r>
    <x v="1"/>
    <m/>
    <m/>
    <n v="0.27972027972027974"/>
    <n v="99.72027972027972"/>
    <n v="3.84"/>
    <m/>
    <x v="18"/>
    <m/>
    <m/>
  </r>
  <r>
    <x v="1"/>
    <m/>
    <m/>
    <n v="0.23976023976023977"/>
    <n v="99.760239760239756"/>
    <n v="4"/>
    <m/>
    <x v="18"/>
    <m/>
    <m/>
  </r>
  <r>
    <x v="1"/>
    <m/>
    <m/>
    <n v="0.19980019980019981"/>
    <n v="99.800199800199806"/>
    <n v="4.16"/>
    <m/>
    <x v="18"/>
    <m/>
    <m/>
  </r>
  <r>
    <x v="1"/>
    <m/>
    <m/>
    <n v="0.15984015984015984"/>
    <n v="99.840159840159842"/>
    <n v="4.32"/>
    <m/>
    <x v="18"/>
    <m/>
    <m/>
  </r>
  <r>
    <x v="1"/>
    <m/>
    <m/>
    <n v="0.11988011988011987"/>
    <n v="99.880119880119878"/>
    <n v="4.4800000000000004"/>
    <m/>
    <x v="18"/>
    <m/>
    <m/>
  </r>
  <r>
    <x v="1"/>
    <m/>
    <m/>
    <n v="7.992007992007992E-2"/>
    <n v="99.920079920079914"/>
    <n v="4.6399999999999997"/>
    <m/>
    <x v="18"/>
    <m/>
    <m/>
  </r>
  <r>
    <x v="1"/>
    <m/>
    <m/>
    <n v="3.996003996003996E-2"/>
    <n v="99.960039960039964"/>
    <n v="4.8"/>
    <m/>
    <x v="18"/>
    <m/>
    <m/>
  </r>
  <r>
    <x v="1"/>
    <m/>
    <n v="0"/>
    <n v="0"/>
    <n v="100"/>
    <n v="5"/>
    <m/>
    <x v="18"/>
    <m/>
    <m/>
  </r>
  <r>
    <x v="2"/>
    <m/>
    <n v="12.100000000000001"/>
    <n v="100"/>
    <n v="0"/>
    <n v="0"/>
    <n v="5.4"/>
    <x v="0"/>
    <n v="0"/>
    <n v="100"/>
  </r>
  <r>
    <x v="2"/>
    <m/>
    <n v="17.7"/>
    <n v="87.9"/>
    <n v="12.099999999999994"/>
    <n v="0.16"/>
    <m/>
    <x v="1"/>
    <n v="8.99999999999892E-2"/>
    <n v="99.910000000000011"/>
  </r>
  <r>
    <x v="2"/>
    <m/>
    <n v="31.3"/>
    <n v="70.2"/>
    <n v="29.799999999999997"/>
    <n v="0.315"/>
    <m/>
    <x v="2"/>
    <n v="0.17999999999999261"/>
    <n v="99.820000000000007"/>
  </r>
  <r>
    <x v="2"/>
    <m/>
    <m/>
    <n v="54.550000000000004"/>
    <n v="45.449999999999996"/>
    <n v="0.48"/>
    <m/>
    <x v="3"/>
    <n v="0.26999999999999602"/>
    <n v="99.73"/>
  </r>
  <r>
    <x v="2"/>
    <m/>
    <n v="24.400000000000002"/>
    <n v="38.900000000000006"/>
    <n v="61.099999999999994"/>
    <n v="0.63"/>
    <m/>
    <x v="4"/>
    <n v="1.830600000000004"/>
    <n v="98.169399999999996"/>
  </r>
  <r>
    <x v="2"/>
    <m/>
    <m/>
    <n v="32.800000000000004"/>
    <n v="67.199999999999989"/>
    <n v="0.8"/>
    <m/>
    <x v="5"/>
    <n v="3.3911999999999978"/>
    <n v="96.608800000000002"/>
  </r>
  <r>
    <x v="2"/>
    <m/>
    <m/>
    <n v="26.700000000000003"/>
    <n v="73.3"/>
    <n v="0.96"/>
    <n v="6.7000000000000011"/>
    <x v="6"/>
    <n v="4.9517999999999915"/>
    <n v="95.048200000000008"/>
  </r>
  <r>
    <x v="2"/>
    <m/>
    <m/>
    <n v="20.6"/>
    <n v="79.400000000000006"/>
    <n v="1.1200000000000001"/>
    <m/>
    <x v="7"/>
    <n v="8.0237499999999926"/>
    <n v="91.976250000000007"/>
  </r>
  <r>
    <x v="2"/>
    <m/>
    <n v="11.5"/>
    <n v="14.5"/>
    <n v="85.5"/>
    <n v="1.25"/>
    <n v="17.7"/>
    <x v="8"/>
    <n v="11.095699999999994"/>
    <n v="88.904300000000006"/>
  </r>
  <r>
    <x v="2"/>
    <m/>
    <m/>
    <n v="13.0625"/>
    <n v="86.9375"/>
    <n v="1.44"/>
    <n v="31.3"/>
    <x v="9"/>
    <n v="27.326599999999985"/>
    <n v="72.673400000000015"/>
  </r>
  <r>
    <x v="2"/>
    <m/>
    <m/>
    <n v="11.625"/>
    <n v="88.375"/>
    <n v="1.6"/>
    <n v="24.400000000000002"/>
    <x v="10"/>
    <n v="56.028699999999994"/>
    <n v="43.971300000000006"/>
  </r>
  <r>
    <x v="2"/>
    <m/>
    <m/>
    <n v="10.1875"/>
    <n v="89.8125"/>
    <n v="1.76"/>
    <n v="11.5"/>
    <x v="11"/>
    <n v="78.403499999999994"/>
    <n v="21.596500000000002"/>
  </r>
  <r>
    <x v="2"/>
    <m/>
    <m/>
    <n v="8.75"/>
    <n v="91.25"/>
    <n v="1.92"/>
    <n v="3"/>
    <x v="12"/>
    <n v="88.948999999999998"/>
    <n v="11.051000000000002"/>
  </r>
  <r>
    <x v="2"/>
    <m/>
    <m/>
    <n v="7.3125"/>
    <n v="92.6875"/>
    <n v="2.08"/>
    <n v="4.3499999999999996"/>
    <x v="13"/>
    <n v="91.7"/>
    <n v="8.3000000000000007"/>
  </r>
  <r>
    <x v="2"/>
    <m/>
    <m/>
    <n v="5.875"/>
    <n v="94.125"/>
    <n v="2.2400000000000002"/>
    <n v="3.95"/>
    <x v="14"/>
    <n v="96.05"/>
    <n v="3.95"/>
  </r>
  <r>
    <x v="2"/>
    <m/>
    <m/>
    <n v="4.4375"/>
    <n v="95.5625"/>
    <n v="2.4"/>
    <m/>
    <x v="15"/>
    <n v="97.36666666666666"/>
    <n v="2.6333333333333333"/>
  </r>
  <r>
    <x v="2"/>
    <m/>
    <n v="3"/>
    <n v="3"/>
    <n v="97"/>
    <n v="2.5"/>
    <m/>
    <x v="16"/>
    <n v="98.683333333333337"/>
    <n v="1.3166666666666667"/>
  </r>
  <r>
    <x v="2"/>
    <m/>
    <m/>
    <n v="2.8000000000000003"/>
    <n v="97.2"/>
    <n v="2.72"/>
    <n v="0"/>
    <x v="17"/>
    <n v="100"/>
    <n v="0"/>
  </r>
  <r>
    <x v="2"/>
    <m/>
    <m/>
    <n v="2.6"/>
    <n v="97.4"/>
    <n v="2.88"/>
    <m/>
    <x v="18"/>
    <m/>
    <m/>
  </r>
  <r>
    <x v="2"/>
    <m/>
    <m/>
    <n v="2.4"/>
    <n v="97.6"/>
    <n v="3.04"/>
    <m/>
    <x v="18"/>
    <m/>
    <m/>
  </r>
  <r>
    <x v="2"/>
    <m/>
    <m/>
    <n v="2.1999999999999997"/>
    <n v="97.8"/>
    <n v="3.2"/>
    <m/>
    <x v="18"/>
    <m/>
    <m/>
  </r>
  <r>
    <x v="2"/>
    <m/>
    <m/>
    <n v="1.9999999999999998"/>
    <n v="98"/>
    <n v="3.36"/>
    <m/>
    <x v="18"/>
    <m/>
    <m/>
  </r>
  <r>
    <x v="2"/>
    <m/>
    <m/>
    <n v="1.7999999999999998"/>
    <n v="98.2"/>
    <n v="3.52"/>
    <m/>
    <x v="18"/>
    <m/>
    <m/>
  </r>
  <r>
    <x v="2"/>
    <m/>
    <m/>
    <n v="1.5999999999999999"/>
    <n v="98.4"/>
    <n v="3.68"/>
    <m/>
    <x v="18"/>
    <m/>
    <m/>
  </r>
  <r>
    <x v="2"/>
    <m/>
    <m/>
    <n v="1.4"/>
    <n v="98.6"/>
    <n v="3.84"/>
    <m/>
    <x v="18"/>
    <m/>
    <m/>
  </r>
  <r>
    <x v="2"/>
    <m/>
    <m/>
    <n v="1.2"/>
    <n v="98.8"/>
    <n v="4"/>
    <m/>
    <x v="18"/>
    <m/>
    <m/>
  </r>
  <r>
    <x v="2"/>
    <m/>
    <m/>
    <n v="1"/>
    <n v="99"/>
    <n v="4.16"/>
    <m/>
    <x v="18"/>
    <m/>
    <m/>
  </r>
  <r>
    <x v="2"/>
    <m/>
    <m/>
    <n v="0.8"/>
    <n v="99.2"/>
    <n v="4.32"/>
    <m/>
    <x v="18"/>
    <m/>
    <m/>
  </r>
  <r>
    <x v="2"/>
    <m/>
    <m/>
    <n v="0.60000000000000009"/>
    <n v="99.4"/>
    <n v="4.4800000000000004"/>
    <m/>
    <x v="18"/>
    <m/>
    <m/>
  </r>
  <r>
    <x v="2"/>
    <m/>
    <m/>
    <n v="0.4"/>
    <n v="99.6"/>
    <n v="4.6399999999999997"/>
    <m/>
    <x v="18"/>
    <m/>
    <m/>
  </r>
  <r>
    <x v="2"/>
    <m/>
    <m/>
    <n v="0.2"/>
    <n v="99.8"/>
    <n v="4.8"/>
    <m/>
    <x v="18"/>
    <m/>
    <m/>
  </r>
  <r>
    <x v="2"/>
    <m/>
    <n v="0"/>
    <n v="0"/>
    <n v="100"/>
    <n v="5"/>
    <m/>
    <x v="18"/>
    <m/>
    <m/>
  </r>
  <r>
    <x v="3"/>
    <m/>
    <n v="8.7000000000000011"/>
    <n v="100"/>
    <n v="0"/>
    <n v="0"/>
    <n v="1.8"/>
    <x v="0"/>
    <n v="0"/>
    <n v="100"/>
  </r>
  <r>
    <x v="3"/>
    <m/>
    <n v="12.5"/>
    <n v="91.3"/>
    <n v="8.7000000000000028"/>
    <n v="0.16"/>
    <m/>
    <x v="1"/>
    <n v="3.0000000000001137E-2"/>
    <n v="99.97"/>
  </r>
  <r>
    <x v="3"/>
    <m/>
    <n v="26.8"/>
    <n v="78.8"/>
    <n v="21.200000000000003"/>
    <n v="0.315"/>
    <m/>
    <x v="2"/>
    <n v="6.0000000000002274E-2"/>
    <n v="99.94"/>
  </r>
  <r>
    <x v="3"/>
    <m/>
    <m/>
    <n v="65.400000000000006"/>
    <n v="34.599999999999994"/>
    <n v="0.48"/>
    <m/>
    <x v="3"/>
    <n v="9.0000000000003411E-2"/>
    <n v="99.91"/>
  </r>
  <r>
    <x v="3"/>
    <m/>
    <n v="29.3"/>
    <n v="52"/>
    <n v="48"/>
    <n v="0.63"/>
    <m/>
    <x v="4"/>
    <n v="0.62880000000001246"/>
    <n v="99.371199999999988"/>
  </r>
  <r>
    <x v="3"/>
    <m/>
    <m/>
    <n v="44.675000000000004"/>
    <n v="55.324999999999996"/>
    <n v="0.8"/>
    <m/>
    <x v="5"/>
    <n v="1.1676000000000073"/>
    <n v="98.832399999999993"/>
  </r>
  <r>
    <x v="3"/>
    <m/>
    <m/>
    <n v="37.35"/>
    <n v="62.65"/>
    <n v="0.96"/>
    <n v="6.9000000000000012"/>
    <x v="6"/>
    <n v="1.7064000000000021"/>
    <n v="98.293599999999998"/>
  </r>
  <r>
    <x v="3"/>
    <m/>
    <m/>
    <n v="30.024999999999999"/>
    <n v="69.974999999999994"/>
    <n v="1.1200000000000001"/>
    <m/>
    <x v="7"/>
    <n v="4.9770000000000039"/>
    <n v="95.022999999999996"/>
  </r>
  <r>
    <x v="3"/>
    <m/>
    <n v="20"/>
    <n v="22.7"/>
    <n v="77.3"/>
    <n v="1.25"/>
    <n v="12.5"/>
    <x v="8"/>
    <n v="8.2476000000000056"/>
    <n v="91.752399999999994"/>
  </r>
  <r>
    <x v="3"/>
    <m/>
    <m/>
    <n v="20.2"/>
    <n v="79.8"/>
    <n v="1.44"/>
    <n v="26.8"/>
    <x v="9"/>
    <n v="20.0976"/>
    <n v="79.9024"/>
  </r>
  <r>
    <x v="3"/>
    <m/>
    <m/>
    <n v="17.7"/>
    <n v="82.3"/>
    <n v="1.6"/>
    <n v="29.3"/>
    <x v="10"/>
    <n v="45.504000000000005"/>
    <n v="54.495999999999995"/>
  </r>
  <r>
    <x v="3"/>
    <m/>
    <m/>
    <n v="15.2"/>
    <n v="84.8"/>
    <n v="1.76"/>
    <n v="20"/>
    <x v="11"/>
    <n v="73.2804"/>
    <n v="26.7196"/>
  </r>
  <r>
    <x v="3"/>
    <m/>
    <m/>
    <n v="12.7"/>
    <n v="87.3"/>
    <n v="1.92"/>
    <n v="2.7"/>
    <x v="12"/>
    <n v="92.240399999999994"/>
    <n v="7.7596000000000007"/>
  </r>
  <r>
    <x v="3"/>
    <m/>
    <m/>
    <n v="10.199999999999999"/>
    <n v="89.8"/>
    <n v="2.08"/>
    <n v="3"/>
    <x v="13"/>
    <n v="94.8"/>
    <n v="5.2"/>
  </r>
  <r>
    <x v="3"/>
    <m/>
    <m/>
    <n v="7.7"/>
    <n v="92.3"/>
    <n v="2.2400000000000002"/>
    <n v="2.2000000000000002"/>
    <x v="14"/>
    <n v="97.8"/>
    <n v="2.2000000000000002"/>
  </r>
  <r>
    <x v="3"/>
    <m/>
    <m/>
    <n v="5.2"/>
    <n v="94.8"/>
    <n v="2.4"/>
    <m/>
    <x v="15"/>
    <n v="98.533333333333331"/>
    <n v="1.4666666666666668"/>
  </r>
  <r>
    <x v="3"/>
    <m/>
    <n v="2.7"/>
    <n v="2.7"/>
    <n v="97.3"/>
    <n v="2.5"/>
    <m/>
    <x v="16"/>
    <n v="99.266666666666666"/>
    <n v="0.73333333333333339"/>
  </r>
  <r>
    <x v="3"/>
    <m/>
    <m/>
    <n v="2.52"/>
    <n v="97.48"/>
    <n v="2.72"/>
    <n v="0"/>
    <x v="17"/>
    <n v="100"/>
    <n v="0"/>
  </r>
  <r>
    <x v="3"/>
    <m/>
    <m/>
    <n v="2.34"/>
    <n v="97.66"/>
    <n v="2.88"/>
    <m/>
    <x v="18"/>
    <m/>
    <m/>
  </r>
  <r>
    <x v="3"/>
    <m/>
    <m/>
    <n v="2.1599999999999997"/>
    <n v="97.84"/>
    <n v="3.04"/>
    <m/>
    <x v="18"/>
    <m/>
    <m/>
  </r>
  <r>
    <x v="3"/>
    <m/>
    <m/>
    <n v="1.9799999999999998"/>
    <n v="98.02"/>
    <n v="3.2"/>
    <m/>
    <x v="18"/>
    <m/>
    <m/>
  </r>
  <r>
    <x v="3"/>
    <m/>
    <m/>
    <n v="1.7999999999999998"/>
    <n v="98.2"/>
    <n v="3.36"/>
    <m/>
    <x v="18"/>
    <m/>
    <m/>
  </r>
  <r>
    <x v="3"/>
    <m/>
    <m/>
    <n v="1.6199999999999999"/>
    <n v="98.38"/>
    <n v="3.52"/>
    <m/>
    <x v="18"/>
    <m/>
    <m/>
  </r>
  <r>
    <x v="3"/>
    <m/>
    <m/>
    <n v="1.44"/>
    <n v="98.56"/>
    <n v="3.68"/>
    <m/>
    <x v="18"/>
    <m/>
    <m/>
  </r>
  <r>
    <x v="3"/>
    <m/>
    <m/>
    <n v="1.26"/>
    <n v="98.74"/>
    <n v="3.84"/>
    <m/>
    <x v="18"/>
    <m/>
    <m/>
  </r>
  <r>
    <x v="3"/>
    <m/>
    <m/>
    <n v="1.08"/>
    <n v="98.92"/>
    <n v="4"/>
    <m/>
    <x v="18"/>
    <m/>
    <m/>
  </r>
  <r>
    <x v="3"/>
    <m/>
    <m/>
    <n v="0.9"/>
    <n v="99.1"/>
    <n v="4.16"/>
    <m/>
    <x v="18"/>
    <m/>
    <m/>
  </r>
  <r>
    <x v="3"/>
    <m/>
    <m/>
    <n v="0.72"/>
    <n v="99.28"/>
    <n v="4.32"/>
    <m/>
    <x v="18"/>
    <m/>
    <m/>
  </r>
  <r>
    <x v="3"/>
    <m/>
    <m/>
    <n v="0.53999999999999992"/>
    <n v="99.46"/>
    <n v="4.4800000000000004"/>
    <m/>
    <x v="18"/>
    <m/>
    <m/>
  </r>
  <r>
    <x v="3"/>
    <m/>
    <m/>
    <n v="0.35999999999999988"/>
    <n v="99.64"/>
    <n v="4.6399999999999997"/>
    <m/>
    <x v="18"/>
    <m/>
    <m/>
  </r>
  <r>
    <x v="3"/>
    <m/>
    <m/>
    <n v="0.17999999999999985"/>
    <n v="99.82"/>
    <n v="4.8"/>
    <m/>
    <x v="18"/>
    <m/>
    <m/>
  </r>
  <r>
    <x v="3"/>
    <m/>
    <n v="0"/>
    <n v="0"/>
    <n v="100"/>
    <n v="5"/>
    <m/>
    <x v="18"/>
    <m/>
    <m/>
  </r>
  <r>
    <x v="4"/>
    <m/>
    <e v="#DIV/0!"/>
    <e v="#DIV/0!"/>
    <e v="#DIV/0!"/>
    <n v="0"/>
    <n v="0"/>
    <x v="0"/>
    <n v="0"/>
    <n v="100"/>
  </r>
  <r>
    <x v="4"/>
    <m/>
    <e v="#DIV/0!"/>
    <e v="#DIV/0!"/>
    <e v="#DIV/0!"/>
    <n v="0.16"/>
    <m/>
    <x v="1"/>
    <n v="0"/>
    <n v="100"/>
  </r>
  <r>
    <x v="4"/>
    <m/>
    <e v="#DIV/0!"/>
    <e v="#DIV/0!"/>
    <e v="#DIV/0!"/>
    <n v="0.315"/>
    <m/>
    <x v="2"/>
    <n v="0"/>
    <n v="100"/>
  </r>
  <r>
    <x v="4"/>
    <m/>
    <m/>
    <e v="#DIV/0!"/>
    <e v="#DIV/0!"/>
    <n v="0.48"/>
    <m/>
    <x v="3"/>
    <n v="0"/>
    <n v="100"/>
  </r>
  <r>
    <x v="4"/>
    <m/>
    <e v="#DIV/0!"/>
    <e v="#DIV/0!"/>
    <e v="#DIV/0!"/>
    <n v="0.63"/>
    <m/>
    <x v="4"/>
    <e v="#DIV/0!"/>
    <e v="#DIV/0!"/>
  </r>
  <r>
    <x v="4"/>
    <m/>
    <m/>
    <e v="#DIV/0!"/>
    <e v="#DIV/0!"/>
    <n v="0.8"/>
    <m/>
    <x v="5"/>
    <e v="#DIV/0!"/>
    <e v="#DIV/0!"/>
  </r>
  <r>
    <x v="4"/>
    <m/>
    <m/>
    <e v="#DIV/0!"/>
    <e v="#DIV/0!"/>
    <n v="0.96"/>
    <e v="#DIV/0!"/>
    <x v="6"/>
    <e v="#DIV/0!"/>
    <e v="#DIV/0!"/>
  </r>
  <r>
    <x v="4"/>
    <m/>
    <m/>
    <e v="#DIV/0!"/>
    <e v="#DIV/0!"/>
    <n v="1.1200000000000001"/>
    <m/>
    <x v="7"/>
    <e v="#DIV/0!"/>
    <e v="#DIV/0!"/>
  </r>
  <r>
    <x v="4"/>
    <m/>
    <e v="#DIV/0!"/>
    <e v="#DIV/0!"/>
    <e v="#DIV/0!"/>
    <n v="1.25"/>
    <e v="#DIV/0!"/>
    <x v="8"/>
    <e v="#DIV/0!"/>
    <e v="#DIV/0!"/>
  </r>
  <r>
    <x v="4"/>
    <m/>
    <m/>
    <e v="#DIV/0!"/>
    <e v="#DIV/0!"/>
    <n v="1.44"/>
    <e v="#DIV/0!"/>
    <x v="9"/>
    <e v="#DIV/0!"/>
    <e v="#DIV/0!"/>
  </r>
  <r>
    <x v="4"/>
    <m/>
    <m/>
    <e v="#DIV/0!"/>
    <e v="#DIV/0!"/>
    <n v="1.6"/>
    <e v="#DIV/0!"/>
    <x v="10"/>
    <e v="#DIV/0!"/>
    <e v="#DIV/0!"/>
  </r>
  <r>
    <x v="4"/>
    <m/>
    <m/>
    <e v="#DIV/0!"/>
    <e v="#DIV/0!"/>
    <n v="1.76"/>
    <e v="#DIV/0!"/>
    <x v="11"/>
    <e v="#DIV/0!"/>
    <e v="#DIV/0!"/>
  </r>
  <r>
    <x v="4"/>
    <m/>
    <m/>
    <e v="#DIV/0!"/>
    <e v="#DIV/0!"/>
    <n v="1.92"/>
    <e v="#DIV/0!"/>
    <x v="12"/>
    <e v="#DIV/0!"/>
    <e v="#DIV/0!"/>
  </r>
  <r>
    <x v="4"/>
    <m/>
    <m/>
    <e v="#DIV/0!"/>
    <e v="#DIV/0!"/>
    <n v="2.08"/>
    <n v="0"/>
    <x v="13"/>
    <n v="100"/>
    <n v="0"/>
  </r>
  <r>
    <x v="4"/>
    <m/>
    <m/>
    <e v="#DIV/0!"/>
    <e v="#DIV/0!"/>
    <n v="2.2400000000000002"/>
    <n v="0"/>
    <x v="14"/>
    <n v="100"/>
    <n v="0"/>
  </r>
  <r>
    <x v="4"/>
    <m/>
    <m/>
    <e v="#DIV/0!"/>
    <e v="#DIV/0!"/>
    <n v="2.4"/>
    <m/>
    <x v="15"/>
    <n v="100"/>
    <n v="0"/>
  </r>
  <r>
    <x v="4"/>
    <m/>
    <e v="#DIV/0!"/>
    <e v="#DIV/0!"/>
    <e v="#DIV/0!"/>
    <n v="2.5"/>
    <m/>
    <x v="16"/>
    <n v="100"/>
    <n v="0"/>
  </r>
  <r>
    <x v="4"/>
    <m/>
    <m/>
    <e v="#DIV/0!"/>
    <e v="#DIV/0!"/>
    <n v="2.72"/>
    <n v="0"/>
    <x v="17"/>
    <n v="100"/>
    <n v="0"/>
  </r>
  <r>
    <x v="4"/>
    <m/>
    <m/>
    <e v="#DIV/0!"/>
    <e v="#DIV/0!"/>
    <n v="2.88"/>
    <m/>
    <x v="18"/>
    <m/>
    <m/>
  </r>
  <r>
    <x v="4"/>
    <m/>
    <m/>
    <e v="#DIV/0!"/>
    <e v="#DIV/0!"/>
    <n v="3.04"/>
    <m/>
    <x v="18"/>
    <m/>
    <m/>
  </r>
  <r>
    <x v="4"/>
    <m/>
    <m/>
    <e v="#DIV/0!"/>
    <e v="#DIV/0!"/>
    <n v="3.2"/>
    <m/>
    <x v="18"/>
    <m/>
    <m/>
  </r>
  <r>
    <x v="4"/>
    <m/>
    <m/>
    <e v="#DIV/0!"/>
    <e v="#DIV/0!"/>
    <n v="3.36"/>
    <m/>
    <x v="18"/>
    <m/>
    <m/>
  </r>
  <r>
    <x v="4"/>
    <m/>
    <m/>
    <e v="#DIV/0!"/>
    <e v="#DIV/0!"/>
    <n v="3.52"/>
    <m/>
    <x v="18"/>
    <m/>
    <m/>
  </r>
  <r>
    <x v="4"/>
    <m/>
    <m/>
    <e v="#DIV/0!"/>
    <e v="#DIV/0!"/>
    <n v="3.68"/>
    <m/>
    <x v="18"/>
    <m/>
    <m/>
  </r>
  <r>
    <x v="4"/>
    <m/>
    <m/>
    <e v="#DIV/0!"/>
    <e v="#DIV/0!"/>
    <n v="3.84"/>
    <m/>
    <x v="18"/>
    <m/>
    <m/>
  </r>
  <r>
    <x v="4"/>
    <m/>
    <m/>
    <e v="#DIV/0!"/>
    <e v="#DIV/0!"/>
    <n v="4"/>
    <m/>
    <x v="18"/>
    <m/>
    <m/>
  </r>
  <r>
    <x v="4"/>
    <m/>
    <m/>
    <e v="#DIV/0!"/>
    <e v="#DIV/0!"/>
    <n v="4.16"/>
    <m/>
    <x v="18"/>
    <m/>
    <m/>
  </r>
  <r>
    <x v="4"/>
    <m/>
    <m/>
    <e v="#DIV/0!"/>
    <e v="#DIV/0!"/>
    <n v="4.32"/>
    <m/>
    <x v="18"/>
    <m/>
    <m/>
  </r>
  <r>
    <x v="4"/>
    <m/>
    <m/>
    <e v="#DIV/0!"/>
    <e v="#DIV/0!"/>
    <n v="4.4800000000000004"/>
    <m/>
    <x v="18"/>
    <m/>
    <m/>
  </r>
  <r>
    <x v="4"/>
    <m/>
    <m/>
    <e v="#DIV/0!"/>
    <e v="#DIV/0!"/>
    <n v="4.6399999999999997"/>
    <m/>
    <x v="18"/>
    <m/>
    <m/>
  </r>
  <r>
    <x v="4"/>
    <m/>
    <m/>
    <e v="#DIV/0!"/>
    <e v="#DIV/0!"/>
    <n v="4.8"/>
    <m/>
    <x v="18"/>
    <m/>
    <m/>
  </r>
  <r>
    <x v="4"/>
    <m/>
    <n v="0"/>
    <n v="0"/>
    <n v="100"/>
    <n v="5"/>
    <m/>
    <x v="18"/>
    <m/>
    <m/>
  </r>
  <r>
    <x v="5"/>
    <m/>
    <e v="#DIV/0!"/>
    <e v="#DIV/0!"/>
    <e v="#DIV/0!"/>
    <n v="0"/>
    <n v="0"/>
    <x v="0"/>
    <n v="0"/>
    <n v="100"/>
  </r>
  <r>
    <x v="5"/>
    <m/>
    <e v="#DIV/0!"/>
    <e v="#DIV/0!"/>
    <e v="#DIV/0!"/>
    <n v="0.16"/>
    <m/>
    <x v="1"/>
    <n v="0"/>
    <n v="100"/>
  </r>
  <r>
    <x v="5"/>
    <m/>
    <e v="#DIV/0!"/>
    <e v="#DIV/0!"/>
    <e v="#DIV/0!"/>
    <n v="0.315"/>
    <m/>
    <x v="2"/>
    <n v="0"/>
    <n v="100"/>
  </r>
  <r>
    <x v="5"/>
    <m/>
    <m/>
    <e v="#DIV/0!"/>
    <e v="#DIV/0!"/>
    <n v="0.48"/>
    <m/>
    <x v="3"/>
    <n v="0"/>
    <n v="100"/>
  </r>
  <r>
    <x v="5"/>
    <m/>
    <e v="#DIV/0!"/>
    <e v="#DIV/0!"/>
    <e v="#DIV/0!"/>
    <n v="0.63"/>
    <m/>
    <x v="4"/>
    <e v="#DIV/0!"/>
    <e v="#DIV/0!"/>
  </r>
  <r>
    <x v="5"/>
    <m/>
    <m/>
    <e v="#DIV/0!"/>
    <e v="#DIV/0!"/>
    <n v="0.8"/>
    <m/>
    <x v="5"/>
    <e v="#DIV/0!"/>
    <e v="#DIV/0!"/>
  </r>
  <r>
    <x v="5"/>
    <m/>
    <m/>
    <e v="#DIV/0!"/>
    <e v="#DIV/0!"/>
    <n v="0.96"/>
    <e v="#DIV/0!"/>
    <x v="6"/>
    <e v="#DIV/0!"/>
    <e v="#DIV/0!"/>
  </r>
  <r>
    <x v="5"/>
    <m/>
    <m/>
    <e v="#DIV/0!"/>
    <e v="#DIV/0!"/>
    <n v="1.1200000000000001"/>
    <m/>
    <x v="7"/>
    <e v="#DIV/0!"/>
    <e v="#DIV/0!"/>
  </r>
  <r>
    <x v="5"/>
    <m/>
    <e v="#DIV/0!"/>
    <e v="#DIV/0!"/>
    <e v="#DIV/0!"/>
    <n v="1.25"/>
    <e v="#DIV/0!"/>
    <x v="8"/>
    <e v="#DIV/0!"/>
    <e v="#DIV/0!"/>
  </r>
  <r>
    <x v="5"/>
    <m/>
    <m/>
    <e v="#DIV/0!"/>
    <e v="#DIV/0!"/>
    <n v="1.44"/>
    <e v="#DIV/0!"/>
    <x v="9"/>
    <e v="#DIV/0!"/>
    <e v="#DIV/0!"/>
  </r>
  <r>
    <x v="5"/>
    <m/>
    <m/>
    <e v="#DIV/0!"/>
    <e v="#DIV/0!"/>
    <n v="1.6"/>
    <e v="#DIV/0!"/>
    <x v="10"/>
    <e v="#DIV/0!"/>
    <e v="#DIV/0!"/>
  </r>
  <r>
    <x v="5"/>
    <m/>
    <m/>
    <e v="#DIV/0!"/>
    <e v="#DIV/0!"/>
    <n v="1.76"/>
    <e v="#DIV/0!"/>
    <x v="11"/>
    <e v="#DIV/0!"/>
    <e v="#DIV/0!"/>
  </r>
  <r>
    <x v="5"/>
    <m/>
    <m/>
    <e v="#DIV/0!"/>
    <e v="#DIV/0!"/>
    <n v="1.92"/>
    <e v="#DIV/0!"/>
    <x v="12"/>
    <e v="#DIV/0!"/>
    <e v="#DIV/0!"/>
  </r>
  <r>
    <x v="5"/>
    <m/>
    <m/>
    <e v="#DIV/0!"/>
    <e v="#DIV/0!"/>
    <n v="2.08"/>
    <n v="0"/>
    <x v="13"/>
    <n v="100"/>
    <n v="0"/>
  </r>
  <r>
    <x v="5"/>
    <m/>
    <m/>
    <e v="#DIV/0!"/>
    <e v="#DIV/0!"/>
    <n v="2.2400000000000002"/>
    <n v="0"/>
    <x v="14"/>
    <n v="100"/>
    <n v="0"/>
  </r>
  <r>
    <x v="5"/>
    <m/>
    <m/>
    <e v="#DIV/0!"/>
    <e v="#DIV/0!"/>
    <n v="2.4"/>
    <m/>
    <x v="15"/>
    <n v="100"/>
    <n v="0"/>
  </r>
  <r>
    <x v="5"/>
    <m/>
    <e v="#DIV/0!"/>
    <e v="#DIV/0!"/>
    <e v="#DIV/0!"/>
    <n v="2.5"/>
    <m/>
    <x v="16"/>
    <n v="100"/>
    <n v="0"/>
  </r>
  <r>
    <x v="5"/>
    <m/>
    <m/>
    <e v="#DIV/0!"/>
    <e v="#DIV/0!"/>
    <n v="2.72"/>
    <n v="0"/>
    <x v="17"/>
    <n v="100"/>
    <n v="0"/>
  </r>
  <r>
    <x v="5"/>
    <m/>
    <m/>
    <e v="#DIV/0!"/>
    <e v="#DIV/0!"/>
    <n v="2.88"/>
    <m/>
    <x v="18"/>
    <m/>
    <m/>
  </r>
  <r>
    <x v="5"/>
    <m/>
    <m/>
    <e v="#DIV/0!"/>
    <e v="#DIV/0!"/>
    <n v="3.04"/>
    <m/>
    <x v="18"/>
    <m/>
    <m/>
  </r>
  <r>
    <x v="5"/>
    <m/>
    <m/>
    <e v="#DIV/0!"/>
    <e v="#DIV/0!"/>
    <n v="3.2"/>
    <m/>
    <x v="18"/>
    <m/>
    <m/>
  </r>
  <r>
    <x v="5"/>
    <m/>
    <m/>
    <e v="#DIV/0!"/>
    <e v="#DIV/0!"/>
    <n v="3.36"/>
    <m/>
    <x v="18"/>
    <m/>
    <m/>
  </r>
  <r>
    <x v="5"/>
    <m/>
    <m/>
    <e v="#DIV/0!"/>
    <e v="#DIV/0!"/>
    <n v="3.52"/>
    <m/>
    <x v="18"/>
    <m/>
    <m/>
  </r>
  <r>
    <x v="5"/>
    <m/>
    <m/>
    <e v="#DIV/0!"/>
    <e v="#DIV/0!"/>
    <n v="3.68"/>
    <m/>
    <x v="18"/>
    <m/>
    <m/>
  </r>
  <r>
    <x v="5"/>
    <m/>
    <m/>
    <e v="#DIV/0!"/>
    <e v="#DIV/0!"/>
    <n v="3.84"/>
    <m/>
    <x v="18"/>
    <m/>
    <m/>
  </r>
  <r>
    <x v="5"/>
    <m/>
    <m/>
    <e v="#DIV/0!"/>
    <e v="#DIV/0!"/>
    <n v="4"/>
    <m/>
    <x v="18"/>
    <m/>
    <m/>
  </r>
  <r>
    <x v="5"/>
    <m/>
    <m/>
    <e v="#DIV/0!"/>
    <e v="#DIV/0!"/>
    <n v="4.16"/>
    <m/>
    <x v="18"/>
    <m/>
    <m/>
  </r>
  <r>
    <x v="5"/>
    <m/>
    <m/>
    <e v="#DIV/0!"/>
    <e v="#DIV/0!"/>
    <n v="4.32"/>
    <m/>
    <x v="18"/>
    <m/>
    <m/>
  </r>
  <r>
    <x v="5"/>
    <m/>
    <m/>
    <e v="#DIV/0!"/>
    <e v="#DIV/0!"/>
    <n v="4.4800000000000004"/>
    <m/>
    <x v="18"/>
    <m/>
    <m/>
  </r>
  <r>
    <x v="5"/>
    <m/>
    <m/>
    <e v="#DIV/0!"/>
    <e v="#DIV/0!"/>
    <n v="4.6399999999999997"/>
    <m/>
    <x v="18"/>
    <m/>
    <m/>
  </r>
  <r>
    <x v="5"/>
    <m/>
    <m/>
    <e v="#DIV/0!"/>
    <e v="#DIV/0!"/>
    <n v="4.8"/>
    <m/>
    <x v="18"/>
    <m/>
    <m/>
  </r>
  <r>
    <x v="5"/>
    <m/>
    <n v="0"/>
    <n v="0"/>
    <n v="100"/>
    <n v="5"/>
    <m/>
    <x v="18"/>
    <m/>
    <m/>
  </r>
  <r>
    <x v="6"/>
    <m/>
    <e v="#DIV/0!"/>
    <e v="#DIV/0!"/>
    <e v="#DIV/0!"/>
    <n v="0"/>
    <n v="0"/>
    <x v="0"/>
    <n v="0"/>
    <n v="100"/>
  </r>
  <r>
    <x v="6"/>
    <m/>
    <e v="#DIV/0!"/>
    <e v="#DIV/0!"/>
    <e v="#DIV/0!"/>
    <n v="0.16"/>
    <m/>
    <x v="1"/>
    <n v="0"/>
    <n v="100"/>
  </r>
  <r>
    <x v="6"/>
    <m/>
    <e v="#DIV/0!"/>
    <e v="#DIV/0!"/>
    <e v="#DIV/0!"/>
    <n v="0.315"/>
    <m/>
    <x v="2"/>
    <n v="0"/>
    <n v="100"/>
  </r>
  <r>
    <x v="6"/>
    <m/>
    <m/>
    <e v="#DIV/0!"/>
    <e v="#DIV/0!"/>
    <n v="0.48"/>
    <m/>
    <x v="3"/>
    <n v="0"/>
    <n v="100"/>
  </r>
  <r>
    <x v="6"/>
    <m/>
    <e v="#DIV/0!"/>
    <e v="#DIV/0!"/>
    <e v="#DIV/0!"/>
    <n v="0.63"/>
    <m/>
    <x v="4"/>
    <e v="#DIV/0!"/>
    <e v="#DIV/0!"/>
  </r>
  <r>
    <x v="6"/>
    <m/>
    <m/>
    <e v="#DIV/0!"/>
    <e v="#DIV/0!"/>
    <n v="0.8"/>
    <m/>
    <x v="5"/>
    <e v="#DIV/0!"/>
    <e v="#DIV/0!"/>
  </r>
  <r>
    <x v="6"/>
    <m/>
    <m/>
    <e v="#DIV/0!"/>
    <e v="#DIV/0!"/>
    <n v="0.96"/>
    <e v="#DIV/0!"/>
    <x v="6"/>
    <e v="#DIV/0!"/>
    <e v="#DIV/0!"/>
  </r>
  <r>
    <x v="6"/>
    <m/>
    <m/>
    <e v="#DIV/0!"/>
    <e v="#DIV/0!"/>
    <n v="1.1200000000000001"/>
    <m/>
    <x v="7"/>
    <e v="#DIV/0!"/>
    <e v="#DIV/0!"/>
  </r>
  <r>
    <x v="6"/>
    <m/>
    <e v="#DIV/0!"/>
    <e v="#DIV/0!"/>
    <e v="#DIV/0!"/>
    <n v="1.25"/>
    <e v="#DIV/0!"/>
    <x v="8"/>
    <e v="#DIV/0!"/>
    <e v="#DIV/0!"/>
  </r>
  <r>
    <x v="6"/>
    <m/>
    <m/>
    <e v="#DIV/0!"/>
    <e v="#DIV/0!"/>
    <n v="1.44"/>
    <e v="#DIV/0!"/>
    <x v="9"/>
    <e v="#DIV/0!"/>
    <e v="#DIV/0!"/>
  </r>
  <r>
    <x v="6"/>
    <m/>
    <m/>
    <e v="#DIV/0!"/>
    <e v="#DIV/0!"/>
    <n v="1.6"/>
    <e v="#DIV/0!"/>
    <x v="10"/>
    <e v="#DIV/0!"/>
    <e v="#DIV/0!"/>
  </r>
  <r>
    <x v="6"/>
    <m/>
    <m/>
    <e v="#DIV/0!"/>
    <e v="#DIV/0!"/>
    <n v="1.76"/>
    <e v="#DIV/0!"/>
    <x v="11"/>
    <e v="#DIV/0!"/>
    <e v="#DIV/0!"/>
  </r>
  <r>
    <x v="6"/>
    <m/>
    <m/>
    <e v="#DIV/0!"/>
    <e v="#DIV/0!"/>
    <n v="1.92"/>
    <e v="#DIV/0!"/>
    <x v="12"/>
    <e v="#DIV/0!"/>
    <e v="#DIV/0!"/>
  </r>
  <r>
    <x v="6"/>
    <m/>
    <m/>
    <e v="#DIV/0!"/>
    <e v="#DIV/0!"/>
    <n v="2.08"/>
    <n v="0"/>
    <x v="13"/>
    <n v="100"/>
    <n v="0"/>
  </r>
  <r>
    <x v="6"/>
    <m/>
    <m/>
    <e v="#DIV/0!"/>
    <e v="#DIV/0!"/>
    <n v="2.2400000000000002"/>
    <n v="0"/>
    <x v="14"/>
    <n v="100"/>
    <n v="0"/>
  </r>
  <r>
    <x v="6"/>
    <m/>
    <m/>
    <e v="#DIV/0!"/>
    <e v="#DIV/0!"/>
    <n v="2.4"/>
    <m/>
    <x v="15"/>
    <n v="100"/>
    <n v="0"/>
  </r>
  <r>
    <x v="6"/>
    <m/>
    <e v="#DIV/0!"/>
    <e v="#DIV/0!"/>
    <e v="#DIV/0!"/>
    <n v="2.5"/>
    <m/>
    <x v="16"/>
    <n v="100"/>
    <n v="0"/>
  </r>
  <r>
    <x v="6"/>
    <m/>
    <m/>
    <e v="#DIV/0!"/>
    <e v="#DIV/0!"/>
    <n v="2.72"/>
    <n v="0"/>
    <x v="17"/>
    <n v="100"/>
    <n v="0"/>
  </r>
  <r>
    <x v="6"/>
    <m/>
    <m/>
    <e v="#DIV/0!"/>
    <e v="#DIV/0!"/>
    <n v="2.88"/>
    <m/>
    <x v="18"/>
    <m/>
    <m/>
  </r>
  <r>
    <x v="6"/>
    <m/>
    <m/>
    <e v="#DIV/0!"/>
    <e v="#DIV/0!"/>
    <n v="3.04"/>
    <m/>
    <x v="18"/>
    <m/>
    <m/>
  </r>
  <r>
    <x v="6"/>
    <m/>
    <m/>
    <e v="#DIV/0!"/>
    <e v="#DIV/0!"/>
    <n v="3.2"/>
    <m/>
    <x v="18"/>
    <m/>
    <m/>
  </r>
  <r>
    <x v="6"/>
    <m/>
    <m/>
    <e v="#DIV/0!"/>
    <e v="#DIV/0!"/>
    <n v="3.36"/>
    <m/>
    <x v="18"/>
    <m/>
    <m/>
  </r>
  <r>
    <x v="6"/>
    <m/>
    <m/>
    <e v="#DIV/0!"/>
    <e v="#DIV/0!"/>
    <n v="3.52"/>
    <m/>
    <x v="18"/>
    <m/>
    <m/>
  </r>
  <r>
    <x v="6"/>
    <m/>
    <m/>
    <e v="#DIV/0!"/>
    <e v="#DIV/0!"/>
    <n v="3.68"/>
    <m/>
    <x v="18"/>
    <m/>
    <m/>
  </r>
  <r>
    <x v="6"/>
    <m/>
    <m/>
    <e v="#DIV/0!"/>
    <e v="#DIV/0!"/>
    <n v="3.84"/>
    <m/>
    <x v="18"/>
    <m/>
    <m/>
  </r>
  <r>
    <x v="6"/>
    <m/>
    <m/>
    <e v="#DIV/0!"/>
    <e v="#DIV/0!"/>
    <n v="4"/>
    <m/>
    <x v="18"/>
    <m/>
    <m/>
  </r>
  <r>
    <x v="6"/>
    <m/>
    <m/>
    <e v="#DIV/0!"/>
    <e v="#DIV/0!"/>
    <n v="4.16"/>
    <m/>
    <x v="18"/>
    <m/>
    <m/>
  </r>
  <r>
    <x v="6"/>
    <m/>
    <m/>
    <e v="#DIV/0!"/>
    <e v="#DIV/0!"/>
    <n v="4.32"/>
    <m/>
    <x v="18"/>
    <m/>
    <m/>
  </r>
  <r>
    <x v="6"/>
    <m/>
    <m/>
    <e v="#DIV/0!"/>
    <e v="#DIV/0!"/>
    <n v="4.4800000000000004"/>
    <m/>
    <x v="18"/>
    <m/>
    <m/>
  </r>
  <r>
    <x v="6"/>
    <m/>
    <m/>
    <e v="#DIV/0!"/>
    <e v="#DIV/0!"/>
    <n v="4.6399999999999997"/>
    <m/>
    <x v="18"/>
    <m/>
    <m/>
  </r>
  <r>
    <x v="6"/>
    <m/>
    <m/>
    <e v="#DIV/0!"/>
    <e v="#DIV/0!"/>
    <n v="4.8"/>
    <m/>
    <x v="18"/>
    <m/>
    <m/>
  </r>
  <r>
    <x v="6"/>
    <m/>
    <n v="0"/>
    <n v="0"/>
    <n v="100"/>
    <n v="5"/>
    <m/>
    <x v="18"/>
    <m/>
    <m/>
  </r>
  <r>
    <x v="7"/>
    <m/>
    <e v="#DIV/0!"/>
    <e v="#DIV/0!"/>
    <e v="#DIV/0!"/>
    <n v="0"/>
    <n v="0"/>
    <x v="0"/>
    <n v="0"/>
    <n v="100"/>
  </r>
  <r>
    <x v="7"/>
    <m/>
    <e v="#DIV/0!"/>
    <e v="#DIV/0!"/>
    <e v="#DIV/0!"/>
    <n v="0.16"/>
    <m/>
    <x v="1"/>
    <n v="0"/>
    <n v="100"/>
  </r>
  <r>
    <x v="7"/>
    <m/>
    <e v="#DIV/0!"/>
    <e v="#DIV/0!"/>
    <e v="#DIV/0!"/>
    <n v="0.315"/>
    <m/>
    <x v="2"/>
    <n v="0"/>
    <n v="100"/>
  </r>
  <r>
    <x v="7"/>
    <m/>
    <m/>
    <e v="#DIV/0!"/>
    <e v="#DIV/0!"/>
    <n v="0.48"/>
    <m/>
    <x v="3"/>
    <n v="0"/>
    <n v="100"/>
  </r>
  <r>
    <x v="7"/>
    <m/>
    <e v="#DIV/0!"/>
    <e v="#DIV/0!"/>
    <e v="#DIV/0!"/>
    <n v="0.63"/>
    <m/>
    <x v="4"/>
    <e v="#DIV/0!"/>
    <e v="#DIV/0!"/>
  </r>
  <r>
    <x v="7"/>
    <m/>
    <m/>
    <e v="#DIV/0!"/>
    <e v="#DIV/0!"/>
    <n v="0.8"/>
    <m/>
    <x v="5"/>
    <e v="#DIV/0!"/>
    <e v="#DIV/0!"/>
  </r>
  <r>
    <x v="7"/>
    <m/>
    <m/>
    <e v="#DIV/0!"/>
    <e v="#DIV/0!"/>
    <n v="0.96"/>
    <e v="#DIV/0!"/>
    <x v="6"/>
    <e v="#DIV/0!"/>
    <e v="#DIV/0!"/>
  </r>
  <r>
    <x v="7"/>
    <m/>
    <m/>
    <e v="#DIV/0!"/>
    <e v="#DIV/0!"/>
    <n v="1.1200000000000001"/>
    <m/>
    <x v="7"/>
    <e v="#DIV/0!"/>
    <e v="#DIV/0!"/>
  </r>
  <r>
    <x v="7"/>
    <m/>
    <e v="#DIV/0!"/>
    <e v="#DIV/0!"/>
    <e v="#DIV/0!"/>
    <n v="1.25"/>
    <e v="#DIV/0!"/>
    <x v="8"/>
    <e v="#DIV/0!"/>
    <e v="#DIV/0!"/>
  </r>
  <r>
    <x v="7"/>
    <m/>
    <m/>
    <e v="#DIV/0!"/>
    <e v="#DIV/0!"/>
    <n v="1.44"/>
    <e v="#DIV/0!"/>
    <x v="9"/>
    <e v="#DIV/0!"/>
    <e v="#DIV/0!"/>
  </r>
  <r>
    <x v="7"/>
    <m/>
    <m/>
    <e v="#DIV/0!"/>
    <e v="#DIV/0!"/>
    <n v="1.6"/>
    <e v="#DIV/0!"/>
    <x v="10"/>
    <e v="#DIV/0!"/>
    <e v="#DIV/0!"/>
  </r>
  <r>
    <x v="7"/>
    <m/>
    <m/>
    <e v="#DIV/0!"/>
    <e v="#DIV/0!"/>
    <n v="1.76"/>
    <e v="#DIV/0!"/>
    <x v="11"/>
    <e v="#DIV/0!"/>
    <e v="#DIV/0!"/>
  </r>
  <r>
    <x v="7"/>
    <m/>
    <m/>
    <e v="#DIV/0!"/>
    <e v="#DIV/0!"/>
    <n v="1.92"/>
    <e v="#DIV/0!"/>
    <x v="12"/>
    <e v="#DIV/0!"/>
    <e v="#DIV/0!"/>
  </r>
  <r>
    <x v="7"/>
    <m/>
    <m/>
    <e v="#DIV/0!"/>
    <e v="#DIV/0!"/>
    <n v="2.08"/>
    <n v="0"/>
    <x v="13"/>
    <n v="100"/>
    <n v="0"/>
  </r>
  <r>
    <x v="7"/>
    <m/>
    <m/>
    <e v="#DIV/0!"/>
    <e v="#DIV/0!"/>
    <n v="2.2400000000000002"/>
    <n v="0"/>
    <x v="14"/>
    <n v="100"/>
    <n v="0"/>
  </r>
  <r>
    <x v="7"/>
    <m/>
    <m/>
    <e v="#DIV/0!"/>
    <e v="#DIV/0!"/>
    <n v="2.4"/>
    <m/>
    <x v="15"/>
    <n v="100"/>
    <n v="0"/>
  </r>
  <r>
    <x v="7"/>
    <m/>
    <e v="#DIV/0!"/>
    <e v="#DIV/0!"/>
    <e v="#DIV/0!"/>
    <n v="2.5"/>
    <m/>
    <x v="16"/>
    <n v="100"/>
    <n v="0"/>
  </r>
  <r>
    <x v="7"/>
    <m/>
    <m/>
    <e v="#DIV/0!"/>
    <e v="#DIV/0!"/>
    <n v="2.72"/>
    <n v="0"/>
    <x v="17"/>
    <n v="100"/>
    <n v="0"/>
  </r>
  <r>
    <x v="7"/>
    <m/>
    <m/>
    <e v="#DIV/0!"/>
    <e v="#DIV/0!"/>
    <n v="2.88"/>
    <m/>
    <x v="18"/>
    <m/>
    <m/>
  </r>
  <r>
    <x v="7"/>
    <m/>
    <m/>
    <e v="#DIV/0!"/>
    <e v="#DIV/0!"/>
    <n v="3.04"/>
    <m/>
    <x v="18"/>
    <m/>
    <m/>
  </r>
  <r>
    <x v="7"/>
    <m/>
    <m/>
    <e v="#DIV/0!"/>
    <e v="#DIV/0!"/>
    <n v="3.2"/>
    <m/>
    <x v="18"/>
    <m/>
    <m/>
  </r>
  <r>
    <x v="7"/>
    <m/>
    <m/>
    <e v="#DIV/0!"/>
    <e v="#DIV/0!"/>
    <n v="3.36"/>
    <m/>
    <x v="18"/>
    <m/>
    <m/>
  </r>
  <r>
    <x v="7"/>
    <m/>
    <m/>
    <e v="#DIV/0!"/>
    <e v="#DIV/0!"/>
    <n v="3.52"/>
    <m/>
    <x v="18"/>
    <m/>
    <m/>
  </r>
  <r>
    <x v="7"/>
    <m/>
    <m/>
    <e v="#DIV/0!"/>
    <e v="#DIV/0!"/>
    <n v="3.68"/>
    <m/>
    <x v="18"/>
    <m/>
    <m/>
  </r>
  <r>
    <x v="7"/>
    <m/>
    <m/>
    <e v="#DIV/0!"/>
    <e v="#DIV/0!"/>
    <n v="3.84"/>
    <m/>
    <x v="18"/>
    <m/>
    <m/>
  </r>
  <r>
    <x v="7"/>
    <m/>
    <m/>
    <e v="#DIV/0!"/>
    <e v="#DIV/0!"/>
    <n v="4"/>
    <m/>
    <x v="18"/>
    <m/>
    <m/>
  </r>
  <r>
    <x v="7"/>
    <m/>
    <m/>
    <e v="#DIV/0!"/>
    <e v="#DIV/0!"/>
    <n v="4.16"/>
    <m/>
    <x v="18"/>
    <m/>
    <m/>
  </r>
  <r>
    <x v="7"/>
    <m/>
    <m/>
    <e v="#DIV/0!"/>
    <e v="#DIV/0!"/>
    <n v="4.32"/>
    <m/>
    <x v="18"/>
    <m/>
    <m/>
  </r>
  <r>
    <x v="7"/>
    <m/>
    <m/>
    <e v="#DIV/0!"/>
    <e v="#DIV/0!"/>
    <n v="4.4800000000000004"/>
    <m/>
    <x v="18"/>
    <m/>
    <m/>
  </r>
  <r>
    <x v="7"/>
    <m/>
    <m/>
    <e v="#DIV/0!"/>
    <e v="#DIV/0!"/>
    <n v="4.6399999999999997"/>
    <m/>
    <x v="18"/>
    <m/>
    <m/>
  </r>
  <r>
    <x v="7"/>
    <m/>
    <m/>
    <e v="#DIV/0!"/>
    <e v="#DIV/0!"/>
    <n v="4.8"/>
    <m/>
    <x v="18"/>
    <m/>
    <m/>
  </r>
  <r>
    <x v="7"/>
    <m/>
    <m/>
    <n v="0"/>
    <n v="100"/>
    <n v="5"/>
    <m/>
    <x v="18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6">
  <r>
    <x v="0"/>
    <m/>
    <n v="16.183816183816184"/>
    <n v="100"/>
    <n v="0"/>
    <x v="0"/>
    <n v="4.5999999999999996"/>
    <n v="0"/>
    <n v="0"/>
    <n v="100"/>
  </r>
  <r>
    <x v="0"/>
    <m/>
    <n v="26.673326673326674"/>
    <n v="83.816183816183809"/>
    <n v="16.183816183816191"/>
    <x v="1"/>
    <m/>
    <n v="1.25E-3"/>
    <n v="7.6666666666667993E-2"/>
    <n v="99.923333333333332"/>
  </r>
  <r>
    <x v="0"/>
    <m/>
    <n v="42.557442557442556"/>
    <n v="57.142857142857139"/>
    <n v="42.857142857142861"/>
    <x v="2"/>
    <m/>
    <n v="2.5000000000000001E-3"/>
    <n v="0.15333333333333599"/>
    <n v="99.846666666666664"/>
  </r>
  <r>
    <x v="0"/>
    <m/>
    <m/>
    <n v="35.864135864135861"/>
    <n v="64.135864135864139"/>
    <x v="3"/>
    <m/>
    <n v="5.0000000000000001E-3"/>
    <n v="0.23000000000000398"/>
    <n v="99.77"/>
  </r>
  <r>
    <x v="0"/>
    <m/>
    <n v="11.988011988011989"/>
    <n v="14.585414585414586"/>
    <n v="85.414585414585417"/>
    <x v="4"/>
    <m/>
    <n v="0.01"/>
    <n v="1.664433333333335"/>
    <n v="98.335566666666665"/>
  </r>
  <r>
    <x v="0"/>
    <m/>
    <m/>
    <n v="11.58841158841159"/>
    <n v="88.411588411588411"/>
    <x v="5"/>
    <m/>
    <n v="0.02"/>
    <n v="3.098866666666666"/>
    <n v="96.901133333333334"/>
  </r>
  <r>
    <x v="0"/>
    <m/>
    <m/>
    <n v="8.5914085914085927"/>
    <n v="91.408591408591406"/>
    <x v="6"/>
    <n v="11.583816183816184"/>
    <n v="0.04"/>
    <n v="4.533299999999997"/>
    <n v="95.466700000000003"/>
  </r>
  <r>
    <x v="0"/>
    <m/>
    <m/>
    <n v="5.594405594405595"/>
    <n v="94.4055944055944"/>
    <x v="7"/>
    <m/>
    <n v="0.08"/>
    <n v="10.241225424575418"/>
    <n v="89.758774575424582"/>
  </r>
  <r>
    <x v="0"/>
    <m/>
    <n v="2.0979020979020979"/>
    <n v="2.5974025974025974"/>
    <n v="97.402597402597408"/>
    <x v="8"/>
    <n v="26.673326673326674"/>
    <n v="0.16"/>
    <n v="15.949150849150854"/>
    <n v="84.050849150849146"/>
  </r>
  <r>
    <x v="0"/>
    <m/>
    <m/>
    <n v="2.3351648351648353"/>
    <n v="97.664835164835168"/>
    <x v="9"/>
    <n v="42.557442557442556"/>
    <n v="0.32"/>
    <n v="42.235714285714288"/>
    <n v="57.764285714285712"/>
  </r>
  <r>
    <x v="0"/>
    <m/>
    <m/>
    <n v="2.0729270729270732"/>
    <n v="97.927072927072928"/>
    <x v="10"/>
    <n v="11.988011988011989"/>
    <n v="0.64"/>
    <n v="84.176073926073926"/>
    <n v="15.823926073926076"/>
  </r>
  <r>
    <x v="0"/>
    <m/>
    <m/>
    <n v="1.8106893106893109"/>
    <n v="98.189310689310688"/>
    <x v="11"/>
    <n v="2.0979020979020979"/>
    <n v="1.28"/>
    <n v="95.990259740259745"/>
    <n v="4.0097402597402603"/>
  </r>
  <r>
    <x v="0"/>
    <m/>
    <m/>
    <n v="1.5484515484515486"/>
    <n v="98.451548451548447"/>
    <x v="12"/>
    <n v="0.49950049950049952"/>
    <n v="2.5"/>
    <n v="98.057742257742262"/>
    <n v="1.9422577422577423"/>
  </r>
  <r>
    <x v="0"/>
    <m/>
    <m/>
    <n v="1.2862137862137863"/>
    <n v="98.713786213786207"/>
    <x v="13"/>
    <n v="0.7"/>
    <n v="5"/>
    <n v="98.55"/>
    <n v="1.45"/>
  </r>
  <r>
    <x v="0"/>
    <m/>
    <m/>
    <n v="1.0239760239760241"/>
    <n v="98.976023976023981"/>
    <x v="14"/>
    <n v="0.75"/>
    <n v="10"/>
    <n v="99.25"/>
    <n v="0.75"/>
  </r>
  <r>
    <x v="0"/>
    <m/>
    <m/>
    <n v="0.76173826173826176"/>
    <n v="99.238261738261741"/>
    <x v="15"/>
    <m/>
    <n v="20"/>
    <n v="99.5"/>
    <n v="0.5"/>
  </r>
  <r>
    <x v="0"/>
    <m/>
    <n v="0.49950049950049952"/>
    <n v="0.49950049950049952"/>
    <n v="99.500499500499501"/>
    <x v="16"/>
    <m/>
    <n v="40"/>
    <n v="99.75"/>
    <n v="0.25"/>
  </r>
  <r>
    <x v="0"/>
    <m/>
    <m/>
    <n v="0.46620046620046612"/>
    <n v="99.533799533799538"/>
    <x v="17"/>
    <n v="0"/>
    <n v="80"/>
    <n v="100"/>
    <n v="0"/>
  </r>
  <r>
    <x v="0"/>
    <m/>
    <m/>
    <n v="0.43290043290043284"/>
    <n v="99.567099567099561"/>
    <x v="18"/>
    <m/>
    <m/>
    <m/>
    <m/>
  </r>
  <r>
    <x v="0"/>
    <m/>
    <m/>
    <n v="0.39960039960039956"/>
    <n v="99.600399600399598"/>
    <x v="19"/>
    <m/>
    <m/>
    <m/>
    <m/>
  </r>
  <r>
    <x v="0"/>
    <m/>
    <m/>
    <n v="0.36630036630036628"/>
    <n v="99.633699633699635"/>
    <x v="20"/>
    <m/>
    <m/>
    <m/>
    <m/>
  </r>
  <r>
    <x v="0"/>
    <m/>
    <m/>
    <n v="0.33300033300033299"/>
    <n v="99.666999666999672"/>
    <x v="21"/>
    <m/>
    <m/>
    <m/>
    <m/>
  </r>
  <r>
    <x v="0"/>
    <m/>
    <m/>
    <n v="0.29970029970029971"/>
    <n v="99.700299700299695"/>
    <x v="22"/>
    <m/>
    <m/>
    <m/>
    <m/>
  </r>
  <r>
    <x v="0"/>
    <m/>
    <m/>
    <n v="0.26640026640026643"/>
    <n v="99.733599733599732"/>
    <x v="23"/>
    <m/>
    <m/>
    <m/>
    <m/>
  </r>
  <r>
    <x v="0"/>
    <m/>
    <m/>
    <n v="0.23310023310023315"/>
    <n v="99.766899766899769"/>
    <x v="24"/>
    <m/>
    <m/>
    <m/>
    <m/>
  </r>
  <r>
    <x v="0"/>
    <m/>
    <m/>
    <n v="0.19980019980019983"/>
    <n v="99.800199800199806"/>
    <x v="25"/>
    <m/>
    <m/>
    <m/>
    <m/>
  </r>
  <r>
    <x v="0"/>
    <m/>
    <m/>
    <n v="0.16650016650016652"/>
    <n v="99.833499833499829"/>
    <x v="26"/>
    <m/>
    <m/>
    <m/>
    <m/>
  </r>
  <r>
    <x v="0"/>
    <m/>
    <m/>
    <n v="0.13320013320013321"/>
    <n v="99.866799866799866"/>
    <x v="27"/>
    <m/>
    <m/>
    <m/>
    <m/>
  </r>
  <r>
    <x v="0"/>
    <m/>
    <m/>
    <n v="9.9900099900099903E-2"/>
    <n v="99.900099900099903"/>
    <x v="28"/>
    <m/>
    <m/>
    <m/>
    <m/>
  </r>
  <r>
    <x v="0"/>
    <m/>
    <m/>
    <n v="6.6600066600066607E-2"/>
    <n v="99.93339993339994"/>
    <x v="29"/>
    <m/>
    <m/>
    <m/>
    <m/>
  </r>
  <r>
    <x v="0"/>
    <m/>
    <m/>
    <n v="3.3300033300033303E-2"/>
    <n v="99.966699966699963"/>
    <x v="30"/>
    <m/>
    <m/>
    <m/>
    <m/>
  </r>
  <r>
    <x v="0"/>
    <m/>
    <n v="0"/>
    <n v="0"/>
    <n v="100"/>
    <x v="31"/>
    <m/>
    <m/>
    <m/>
    <m/>
  </r>
  <r>
    <x v="1"/>
    <m/>
    <n v="2.5974025974025974"/>
    <n v="100"/>
    <n v="0"/>
    <x v="0"/>
    <n v="0.9"/>
    <n v="0"/>
    <n v="0"/>
    <n v="100"/>
  </r>
  <r>
    <x v="1"/>
    <m/>
    <n v="22.777222777222779"/>
    <n v="97.402597402597408"/>
    <n v="2.5974025974025921"/>
    <x v="1"/>
    <m/>
    <n v="1.25E-3"/>
    <n v="1.5000000000000568E-2"/>
    <n v="99.984999999999999"/>
  </r>
  <r>
    <x v="1"/>
    <m/>
    <n v="47.752247752247754"/>
    <n v="74.625374625374633"/>
    <n v="25.374625374625367"/>
    <x v="2"/>
    <m/>
    <n v="2.5000000000000001E-3"/>
    <n v="3.0000000000001137E-2"/>
    <n v="99.97"/>
  </r>
  <r>
    <x v="1"/>
    <m/>
    <m/>
    <n v="50.749250749250749"/>
    <n v="49.250749250749251"/>
    <x v="3"/>
    <m/>
    <n v="5.0000000000000001E-3"/>
    <n v="4.5000000000001705E-2"/>
    <n v="99.954999999999998"/>
  </r>
  <r>
    <x v="1"/>
    <m/>
    <n v="21.078921078921081"/>
    <n v="26.873126873126875"/>
    <n v="73.126873126873122"/>
    <x v="4"/>
    <m/>
    <n v="0.01"/>
    <n v="0.32744999999999891"/>
    <n v="99.672550000000001"/>
  </r>
  <r>
    <x v="1"/>
    <m/>
    <m/>
    <n v="21.603396603396607"/>
    <n v="78.396603396603396"/>
    <x v="5"/>
    <m/>
    <n v="0.02"/>
    <n v="0.60989999999999611"/>
    <n v="99.390100000000004"/>
  </r>
  <r>
    <x v="1"/>
    <m/>
    <m/>
    <n v="16.333666333666336"/>
    <n v="83.666333666333657"/>
    <x v="6"/>
    <n v="1.6974025974025975"/>
    <n v="0.04"/>
    <n v="0.89234999999999332"/>
    <n v="99.107650000000007"/>
  </r>
  <r>
    <x v="1"/>
    <m/>
    <m/>
    <n v="11.063936063936065"/>
    <n v="88.936063936063931"/>
    <x v="7"/>
    <m/>
    <n v="0.08"/>
    <n v="1.7338373376623224"/>
    <n v="98.266162662337678"/>
  </r>
  <r>
    <x v="1"/>
    <m/>
    <n v="5.1948051948051948"/>
    <n v="5.7942057942057943"/>
    <n v="94.205794205794206"/>
    <x v="8"/>
    <n v="22.777222777222779"/>
    <n v="0.16"/>
    <n v="2.5753246753246657"/>
    <n v="97.424675324675334"/>
  </r>
  <r>
    <x v="1"/>
    <m/>
    <m/>
    <n v="5.1448551448551445"/>
    <n v="94.855144855144857"/>
    <x v="9"/>
    <n v="47.752247752247754"/>
    <n v="0.32"/>
    <n v="25.158941058941053"/>
    <n v="74.841058941058947"/>
  </r>
  <r>
    <x v="1"/>
    <m/>
    <m/>
    <n v="4.4955044955044956"/>
    <n v="95.504495504495509"/>
    <x v="10"/>
    <n v="21.078921078921081"/>
    <n v="0.64"/>
    <n v="72.505294705294702"/>
    <n v="27.494705294705298"/>
  </r>
  <r>
    <x v="1"/>
    <m/>
    <m/>
    <n v="3.8461538461538463"/>
    <n v="96.15384615384616"/>
    <x v="11"/>
    <n v="5.1948051948051948"/>
    <n v="1.28"/>
    <n v="93.405044955044957"/>
    <n v="6.5949550449550447"/>
  </r>
  <r>
    <x v="1"/>
    <m/>
    <m/>
    <n v="3.1968031968031969"/>
    <n v="96.803196803196798"/>
    <x v="12"/>
    <n v="0.59940059940059942"/>
    <n v="2.5"/>
    <n v="98.555694305694303"/>
    <n v="1.4443056943056942"/>
  </r>
  <r>
    <x v="1"/>
    <m/>
    <m/>
    <n v="2.5474525474525476"/>
    <n v="97.452547452547449"/>
    <x v="13"/>
    <n v="0.5"/>
    <n v="5"/>
    <n v="99.15"/>
    <n v="0.85"/>
  </r>
  <r>
    <x v="1"/>
    <m/>
    <m/>
    <n v="1.8981018981018982"/>
    <n v="98.101898101898101"/>
    <x v="14"/>
    <n v="0.35"/>
    <n v="10"/>
    <n v="99.65"/>
    <n v="0.35"/>
  </r>
  <r>
    <x v="1"/>
    <m/>
    <m/>
    <n v="1.2487512487512489"/>
    <n v="98.751248751248752"/>
    <x v="15"/>
    <m/>
    <n v="20"/>
    <n v="99.766666666666666"/>
    <n v="0.23333333333333331"/>
  </r>
  <r>
    <x v="1"/>
    <m/>
    <n v="0.59940059940059942"/>
    <n v="0.59940059940059942"/>
    <n v="99.400599400599404"/>
    <x v="16"/>
    <m/>
    <n v="40"/>
    <n v="99.88333333333334"/>
    <n v="0.11666666666666665"/>
  </r>
  <r>
    <x v="1"/>
    <m/>
    <m/>
    <n v="0.55944055944055937"/>
    <n v="99.44055944055944"/>
    <x v="17"/>
    <n v="0"/>
    <n v="80"/>
    <n v="100"/>
    <n v="0"/>
  </r>
  <r>
    <x v="1"/>
    <m/>
    <m/>
    <n v="0.51948051948051943"/>
    <n v="99.480519480519476"/>
    <x v="18"/>
    <m/>
    <m/>
    <m/>
    <m/>
  </r>
  <r>
    <x v="1"/>
    <m/>
    <m/>
    <n v="0.47952047952047944"/>
    <n v="99.520479520479526"/>
    <x v="19"/>
    <m/>
    <m/>
    <m/>
    <m/>
  </r>
  <r>
    <x v="1"/>
    <m/>
    <m/>
    <n v="0.4395604395604395"/>
    <n v="99.560439560439562"/>
    <x v="20"/>
    <m/>
    <m/>
    <m/>
    <m/>
  </r>
  <r>
    <x v="1"/>
    <m/>
    <m/>
    <n v="0.39960039960039956"/>
    <n v="99.600399600399598"/>
    <x v="21"/>
    <m/>
    <m/>
    <m/>
    <m/>
  </r>
  <r>
    <x v="1"/>
    <m/>
    <m/>
    <n v="0.35964035964035962"/>
    <n v="99.640359640359634"/>
    <x v="22"/>
    <m/>
    <m/>
    <m/>
    <m/>
  </r>
  <r>
    <x v="1"/>
    <m/>
    <m/>
    <n v="0.31968031968031968"/>
    <n v="99.680319680319684"/>
    <x v="23"/>
    <m/>
    <m/>
    <m/>
    <m/>
  </r>
  <r>
    <x v="1"/>
    <m/>
    <m/>
    <n v="0.27972027972027974"/>
    <n v="99.72027972027972"/>
    <x v="24"/>
    <m/>
    <m/>
    <m/>
    <m/>
  </r>
  <r>
    <x v="1"/>
    <m/>
    <m/>
    <n v="0.23976023976023977"/>
    <n v="99.760239760239756"/>
    <x v="25"/>
    <m/>
    <m/>
    <m/>
    <m/>
  </r>
  <r>
    <x v="1"/>
    <m/>
    <m/>
    <n v="0.19980019980019981"/>
    <n v="99.800199800199806"/>
    <x v="26"/>
    <m/>
    <m/>
    <m/>
    <m/>
  </r>
  <r>
    <x v="1"/>
    <m/>
    <m/>
    <n v="0.15984015984015984"/>
    <n v="99.840159840159842"/>
    <x v="27"/>
    <m/>
    <m/>
    <m/>
    <m/>
  </r>
  <r>
    <x v="1"/>
    <m/>
    <m/>
    <n v="0.11988011988011987"/>
    <n v="99.880119880119878"/>
    <x v="28"/>
    <m/>
    <m/>
    <m/>
    <m/>
  </r>
  <r>
    <x v="1"/>
    <m/>
    <m/>
    <n v="7.992007992007992E-2"/>
    <n v="99.920079920079914"/>
    <x v="29"/>
    <m/>
    <m/>
    <m/>
    <m/>
  </r>
  <r>
    <x v="1"/>
    <m/>
    <m/>
    <n v="3.996003996003996E-2"/>
    <n v="99.960039960039964"/>
    <x v="30"/>
    <m/>
    <m/>
    <m/>
    <m/>
  </r>
  <r>
    <x v="1"/>
    <m/>
    <n v="0"/>
    <n v="0"/>
    <n v="100"/>
    <x v="31"/>
    <m/>
    <m/>
    <m/>
    <m/>
  </r>
  <r>
    <x v="2"/>
    <m/>
    <n v="12.100000000000001"/>
    <n v="100"/>
    <n v="0"/>
    <x v="0"/>
    <n v="5.4"/>
    <n v="0"/>
    <n v="0"/>
    <n v="100"/>
  </r>
  <r>
    <x v="2"/>
    <m/>
    <n v="17.7"/>
    <n v="87.9"/>
    <n v="12.099999999999994"/>
    <x v="1"/>
    <m/>
    <n v="1.25E-3"/>
    <n v="8.99999999999892E-2"/>
    <n v="99.910000000000011"/>
  </r>
  <r>
    <x v="2"/>
    <m/>
    <n v="31.3"/>
    <n v="70.2"/>
    <n v="29.799999999999997"/>
    <x v="2"/>
    <m/>
    <n v="2.5000000000000001E-3"/>
    <n v="0.17999999999999261"/>
    <n v="99.820000000000007"/>
  </r>
  <r>
    <x v="2"/>
    <m/>
    <m/>
    <n v="54.550000000000004"/>
    <n v="45.449999999999996"/>
    <x v="3"/>
    <m/>
    <n v="5.0000000000000001E-3"/>
    <n v="0.26999999999999602"/>
    <n v="99.73"/>
  </r>
  <r>
    <x v="2"/>
    <m/>
    <n v="24.400000000000002"/>
    <n v="38.900000000000006"/>
    <n v="61.099999999999994"/>
    <x v="4"/>
    <m/>
    <n v="0.01"/>
    <n v="1.830600000000004"/>
    <n v="98.169399999999996"/>
  </r>
  <r>
    <x v="2"/>
    <m/>
    <m/>
    <n v="32.800000000000004"/>
    <n v="67.199999999999989"/>
    <x v="5"/>
    <m/>
    <n v="0.02"/>
    <n v="3.3911999999999978"/>
    <n v="96.608800000000002"/>
  </r>
  <r>
    <x v="2"/>
    <m/>
    <m/>
    <n v="26.700000000000003"/>
    <n v="73.3"/>
    <x v="6"/>
    <n v="6.7000000000000011"/>
    <n v="0.04"/>
    <n v="4.9517999999999915"/>
    <n v="95.048200000000008"/>
  </r>
  <r>
    <x v="2"/>
    <m/>
    <m/>
    <n v="20.6"/>
    <n v="79.400000000000006"/>
    <x v="7"/>
    <m/>
    <n v="0.08"/>
    <n v="8.0237499999999926"/>
    <n v="91.976250000000007"/>
  </r>
  <r>
    <x v="2"/>
    <m/>
    <n v="11.5"/>
    <n v="14.5"/>
    <n v="85.5"/>
    <x v="8"/>
    <n v="17.7"/>
    <n v="0.16"/>
    <n v="11.095699999999994"/>
    <n v="88.904300000000006"/>
  </r>
  <r>
    <x v="2"/>
    <m/>
    <m/>
    <n v="13.0625"/>
    <n v="86.9375"/>
    <x v="9"/>
    <n v="31.3"/>
    <n v="0.32"/>
    <n v="27.326599999999985"/>
    <n v="72.673400000000015"/>
  </r>
  <r>
    <x v="2"/>
    <m/>
    <m/>
    <n v="11.625"/>
    <n v="88.375"/>
    <x v="10"/>
    <n v="24.400000000000002"/>
    <n v="0.64"/>
    <n v="56.028699999999994"/>
    <n v="43.971300000000006"/>
  </r>
  <r>
    <x v="2"/>
    <m/>
    <m/>
    <n v="10.1875"/>
    <n v="89.8125"/>
    <x v="11"/>
    <n v="11.5"/>
    <n v="1.28"/>
    <n v="78.403499999999994"/>
    <n v="21.596500000000002"/>
  </r>
  <r>
    <x v="2"/>
    <m/>
    <m/>
    <n v="8.75"/>
    <n v="91.25"/>
    <x v="12"/>
    <n v="3"/>
    <n v="2.5"/>
    <n v="88.948999999999998"/>
    <n v="11.051000000000002"/>
  </r>
  <r>
    <x v="2"/>
    <m/>
    <m/>
    <n v="7.3125"/>
    <n v="92.6875"/>
    <x v="13"/>
    <n v="4.3499999999999996"/>
    <n v="5"/>
    <n v="91.7"/>
    <n v="8.3000000000000007"/>
  </r>
  <r>
    <x v="2"/>
    <m/>
    <m/>
    <n v="5.875"/>
    <n v="94.125"/>
    <x v="14"/>
    <n v="3.95"/>
    <n v="10"/>
    <n v="96.05"/>
    <n v="3.95"/>
  </r>
  <r>
    <x v="2"/>
    <m/>
    <m/>
    <n v="4.4375"/>
    <n v="95.5625"/>
    <x v="15"/>
    <m/>
    <n v="20"/>
    <n v="97.36666666666666"/>
    <n v="2.6333333333333333"/>
  </r>
  <r>
    <x v="2"/>
    <m/>
    <n v="3"/>
    <n v="3"/>
    <n v="97"/>
    <x v="16"/>
    <m/>
    <n v="40"/>
    <n v="98.683333333333337"/>
    <n v="1.3166666666666667"/>
  </r>
  <r>
    <x v="2"/>
    <m/>
    <m/>
    <n v="2.8000000000000003"/>
    <n v="97.2"/>
    <x v="17"/>
    <n v="0"/>
    <n v="80"/>
    <n v="100"/>
    <n v="0"/>
  </r>
  <r>
    <x v="2"/>
    <m/>
    <m/>
    <n v="2.6"/>
    <n v="97.4"/>
    <x v="18"/>
    <m/>
    <m/>
    <m/>
    <m/>
  </r>
  <r>
    <x v="2"/>
    <m/>
    <m/>
    <n v="2.4"/>
    <n v="97.6"/>
    <x v="19"/>
    <m/>
    <m/>
    <m/>
    <m/>
  </r>
  <r>
    <x v="2"/>
    <m/>
    <m/>
    <n v="2.1999999999999997"/>
    <n v="97.8"/>
    <x v="20"/>
    <m/>
    <m/>
    <m/>
    <m/>
  </r>
  <r>
    <x v="2"/>
    <m/>
    <m/>
    <n v="1.9999999999999998"/>
    <n v="98"/>
    <x v="21"/>
    <m/>
    <m/>
    <m/>
    <m/>
  </r>
  <r>
    <x v="2"/>
    <m/>
    <m/>
    <n v="1.7999999999999998"/>
    <n v="98.2"/>
    <x v="22"/>
    <m/>
    <m/>
    <m/>
    <m/>
  </r>
  <r>
    <x v="2"/>
    <m/>
    <m/>
    <n v="1.5999999999999999"/>
    <n v="98.4"/>
    <x v="23"/>
    <m/>
    <m/>
    <m/>
    <m/>
  </r>
  <r>
    <x v="2"/>
    <m/>
    <m/>
    <n v="1.4"/>
    <n v="98.6"/>
    <x v="24"/>
    <m/>
    <m/>
    <m/>
    <m/>
  </r>
  <r>
    <x v="2"/>
    <m/>
    <m/>
    <n v="1.2"/>
    <n v="98.8"/>
    <x v="25"/>
    <m/>
    <m/>
    <m/>
    <m/>
  </r>
  <r>
    <x v="2"/>
    <m/>
    <m/>
    <n v="1"/>
    <n v="99"/>
    <x v="26"/>
    <m/>
    <m/>
    <m/>
    <m/>
  </r>
  <r>
    <x v="2"/>
    <m/>
    <m/>
    <n v="0.8"/>
    <n v="99.2"/>
    <x v="27"/>
    <m/>
    <m/>
    <m/>
    <m/>
  </r>
  <r>
    <x v="2"/>
    <m/>
    <m/>
    <n v="0.60000000000000009"/>
    <n v="99.4"/>
    <x v="28"/>
    <m/>
    <m/>
    <m/>
    <m/>
  </r>
  <r>
    <x v="2"/>
    <m/>
    <m/>
    <n v="0.4"/>
    <n v="99.6"/>
    <x v="29"/>
    <m/>
    <m/>
    <m/>
    <m/>
  </r>
  <r>
    <x v="2"/>
    <m/>
    <m/>
    <n v="0.2"/>
    <n v="99.8"/>
    <x v="30"/>
    <m/>
    <m/>
    <m/>
    <m/>
  </r>
  <r>
    <x v="2"/>
    <m/>
    <n v="0"/>
    <n v="0"/>
    <n v="100"/>
    <x v="31"/>
    <m/>
    <m/>
    <m/>
    <m/>
  </r>
  <r>
    <x v="3"/>
    <m/>
    <n v="8.7000000000000011"/>
    <n v="100"/>
    <n v="0"/>
    <x v="0"/>
    <n v="1.8"/>
    <n v="0"/>
    <n v="0"/>
    <n v="100"/>
  </r>
  <r>
    <x v="3"/>
    <m/>
    <n v="12.5"/>
    <n v="91.3"/>
    <n v="8.7000000000000028"/>
    <x v="1"/>
    <m/>
    <n v="1.25E-3"/>
    <n v="3.0000000000001137E-2"/>
    <n v="99.97"/>
  </r>
  <r>
    <x v="3"/>
    <m/>
    <n v="26.8"/>
    <n v="78.8"/>
    <n v="21.200000000000003"/>
    <x v="2"/>
    <m/>
    <n v="2.5000000000000001E-3"/>
    <n v="6.0000000000002274E-2"/>
    <n v="99.94"/>
  </r>
  <r>
    <x v="3"/>
    <m/>
    <m/>
    <n v="65.400000000000006"/>
    <n v="34.599999999999994"/>
    <x v="3"/>
    <m/>
    <n v="5.0000000000000001E-3"/>
    <n v="9.0000000000003411E-2"/>
    <n v="99.91"/>
  </r>
  <r>
    <x v="3"/>
    <m/>
    <n v="29.3"/>
    <n v="52"/>
    <n v="48"/>
    <x v="4"/>
    <m/>
    <n v="0.01"/>
    <n v="0.62880000000001246"/>
    <n v="99.371199999999988"/>
  </r>
  <r>
    <x v="3"/>
    <m/>
    <m/>
    <n v="44.675000000000004"/>
    <n v="55.324999999999996"/>
    <x v="5"/>
    <m/>
    <n v="0.02"/>
    <n v="1.1676000000000073"/>
    <n v="98.832399999999993"/>
  </r>
  <r>
    <x v="3"/>
    <m/>
    <m/>
    <n v="37.35"/>
    <n v="62.65"/>
    <x v="6"/>
    <n v="6.9000000000000012"/>
    <n v="0.04"/>
    <n v="1.7064000000000021"/>
    <n v="98.293599999999998"/>
  </r>
  <r>
    <x v="3"/>
    <m/>
    <m/>
    <n v="30.024999999999999"/>
    <n v="69.974999999999994"/>
    <x v="7"/>
    <m/>
    <n v="0.08"/>
    <n v="4.9770000000000039"/>
    <n v="95.022999999999996"/>
  </r>
  <r>
    <x v="3"/>
    <m/>
    <n v="20"/>
    <n v="22.7"/>
    <n v="77.3"/>
    <x v="8"/>
    <n v="12.5"/>
    <n v="0.16"/>
    <n v="8.2476000000000056"/>
    <n v="91.752399999999994"/>
  </r>
  <r>
    <x v="3"/>
    <m/>
    <m/>
    <n v="20.2"/>
    <n v="79.8"/>
    <x v="9"/>
    <n v="26.8"/>
    <n v="0.32"/>
    <n v="20.0976"/>
    <n v="79.9024"/>
  </r>
  <r>
    <x v="3"/>
    <m/>
    <m/>
    <n v="17.7"/>
    <n v="82.3"/>
    <x v="10"/>
    <n v="29.3"/>
    <n v="0.64"/>
    <n v="45.504000000000005"/>
    <n v="54.495999999999995"/>
  </r>
  <r>
    <x v="3"/>
    <m/>
    <m/>
    <n v="15.2"/>
    <n v="84.8"/>
    <x v="11"/>
    <n v="20"/>
    <n v="1.28"/>
    <n v="73.2804"/>
    <n v="26.7196"/>
  </r>
  <r>
    <x v="3"/>
    <m/>
    <m/>
    <n v="12.7"/>
    <n v="87.3"/>
    <x v="12"/>
    <n v="2.7"/>
    <n v="2.5"/>
    <n v="92.240399999999994"/>
    <n v="7.7596000000000007"/>
  </r>
  <r>
    <x v="3"/>
    <m/>
    <m/>
    <n v="10.199999999999999"/>
    <n v="89.8"/>
    <x v="13"/>
    <n v="3"/>
    <n v="5"/>
    <n v="94.8"/>
    <n v="5.2"/>
  </r>
  <r>
    <x v="3"/>
    <m/>
    <m/>
    <n v="7.7"/>
    <n v="92.3"/>
    <x v="14"/>
    <n v="2.2000000000000002"/>
    <n v="10"/>
    <n v="97.8"/>
    <n v="2.2000000000000002"/>
  </r>
  <r>
    <x v="3"/>
    <m/>
    <m/>
    <n v="5.2"/>
    <n v="94.8"/>
    <x v="15"/>
    <m/>
    <n v="20"/>
    <n v="98.533333333333331"/>
    <n v="1.4666666666666668"/>
  </r>
  <r>
    <x v="3"/>
    <m/>
    <n v="2.7"/>
    <n v="2.7"/>
    <n v="97.3"/>
    <x v="16"/>
    <m/>
    <n v="40"/>
    <n v="99.266666666666666"/>
    <n v="0.73333333333333339"/>
  </r>
  <r>
    <x v="3"/>
    <m/>
    <m/>
    <n v="2.52"/>
    <n v="97.48"/>
    <x v="17"/>
    <n v="0"/>
    <n v="80"/>
    <n v="100"/>
    <n v="0"/>
  </r>
  <r>
    <x v="3"/>
    <m/>
    <m/>
    <n v="2.34"/>
    <n v="97.66"/>
    <x v="18"/>
    <m/>
    <m/>
    <m/>
    <m/>
  </r>
  <r>
    <x v="3"/>
    <m/>
    <m/>
    <n v="2.1599999999999997"/>
    <n v="97.84"/>
    <x v="19"/>
    <m/>
    <m/>
    <m/>
    <m/>
  </r>
  <r>
    <x v="3"/>
    <m/>
    <m/>
    <n v="1.9799999999999998"/>
    <n v="98.02"/>
    <x v="20"/>
    <m/>
    <m/>
    <m/>
    <m/>
  </r>
  <r>
    <x v="3"/>
    <m/>
    <m/>
    <n v="1.7999999999999998"/>
    <n v="98.2"/>
    <x v="21"/>
    <m/>
    <m/>
    <m/>
    <m/>
  </r>
  <r>
    <x v="3"/>
    <m/>
    <m/>
    <n v="1.6199999999999999"/>
    <n v="98.38"/>
    <x v="22"/>
    <m/>
    <m/>
    <m/>
    <m/>
  </r>
  <r>
    <x v="3"/>
    <m/>
    <m/>
    <n v="1.44"/>
    <n v="98.56"/>
    <x v="23"/>
    <m/>
    <m/>
    <m/>
    <m/>
  </r>
  <r>
    <x v="3"/>
    <m/>
    <m/>
    <n v="1.26"/>
    <n v="98.74"/>
    <x v="24"/>
    <m/>
    <m/>
    <m/>
    <m/>
  </r>
  <r>
    <x v="3"/>
    <m/>
    <m/>
    <n v="1.08"/>
    <n v="98.92"/>
    <x v="25"/>
    <m/>
    <m/>
    <m/>
    <m/>
  </r>
  <r>
    <x v="3"/>
    <m/>
    <m/>
    <n v="0.9"/>
    <n v="99.1"/>
    <x v="26"/>
    <m/>
    <m/>
    <m/>
    <m/>
  </r>
  <r>
    <x v="3"/>
    <m/>
    <m/>
    <n v="0.72"/>
    <n v="99.28"/>
    <x v="27"/>
    <m/>
    <m/>
    <m/>
    <m/>
  </r>
  <r>
    <x v="3"/>
    <m/>
    <m/>
    <n v="0.53999999999999992"/>
    <n v="99.46"/>
    <x v="28"/>
    <m/>
    <m/>
    <m/>
    <m/>
  </r>
  <r>
    <x v="3"/>
    <m/>
    <m/>
    <n v="0.35999999999999988"/>
    <n v="99.64"/>
    <x v="29"/>
    <m/>
    <m/>
    <m/>
    <m/>
  </r>
  <r>
    <x v="3"/>
    <m/>
    <m/>
    <n v="0.17999999999999985"/>
    <n v="99.82"/>
    <x v="30"/>
    <m/>
    <m/>
    <m/>
    <m/>
  </r>
  <r>
    <x v="3"/>
    <m/>
    <n v="0"/>
    <n v="0"/>
    <n v="100"/>
    <x v="31"/>
    <m/>
    <m/>
    <m/>
    <m/>
  </r>
  <r>
    <x v="4"/>
    <m/>
    <e v="#DIV/0!"/>
    <e v="#DIV/0!"/>
    <e v="#DIV/0!"/>
    <x v="0"/>
    <n v="0"/>
    <n v="0"/>
    <n v="0"/>
    <n v="100"/>
  </r>
  <r>
    <x v="4"/>
    <m/>
    <e v="#DIV/0!"/>
    <e v="#DIV/0!"/>
    <e v="#DIV/0!"/>
    <x v="1"/>
    <m/>
    <n v="1.25E-3"/>
    <n v="0"/>
    <n v="100"/>
  </r>
  <r>
    <x v="4"/>
    <m/>
    <e v="#DIV/0!"/>
    <e v="#DIV/0!"/>
    <e v="#DIV/0!"/>
    <x v="2"/>
    <m/>
    <n v="2.5000000000000001E-3"/>
    <n v="0"/>
    <n v="100"/>
  </r>
  <r>
    <x v="4"/>
    <m/>
    <m/>
    <e v="#DIV/0!"/>
    <e v="#DIV/0!"/>
    <x v="3"/>
    <m/>
    <n v="5.0000000000000001E-3"/>
    <n v="0"/>
    <n v="100"/>
  </r>
  <r>
    <x v="4"/>
    <m/>
    <e v="#DIV/0!"/>
    <e v="#DIV/0!"/>
    <e v="#DIV/0!"/>
    <x v="4"/>
    <m/>
    <n v="0.01"/>
    <e v="#DIV/0!"/>
    <e v="#DIV/0!"/>
  </r>
  <r>
    <x v="4"/>
    <m/>
    <m/>
    <e v="#DIV/0!"/>
    <e v="#DIV/0!"/>
    <x v="5"/>
    <m/>
    <n v="0.02"/>
    <e v="#DIV/0!"/>
    <e v="#DIV/0!"/>
  </r>
  <r>
    <x v="4"/>
    <m/>
    <m/>
    <e v="#DIV/0!"/>
    <e v="#DIV/0!"/>
    <x v="6"/>
    <e v="#DIV/0!"/>
    <n v="0.04"/>
    <e v="#DIV/0!"/>
    <e v="#DIV/0!"/>
  </r>
  <r>
    <x v="4"/>
    <m/>
    <m/>
    <e v="#DIV/0!"/>
    <e v="#DIV/0!"/>
    <x v="7"/>
    <m/>
    <n v="0.08"/>
    <e v="#DIV/0!"/>
    <e v="#DIV/0!"/>
  </r>
  <r>
    <x v="4"/>
    <m/>
    <e v="#DIV/0!"/>
    <e v="#DIV/0!"/>
    <e v="#DIV/0!"/>
    <x v="8"/>
    <e v="#DIV/0!"/>
    <n v="0.16"/>
    <e v="#DIV/0!"/>
    <e v="#DIV/0!"/>
  </r>
  <r>
    <x v="4"/>
    <m/>
    <m/>
    <e v="#DIV/0!"/>
    <e v="#DIV/0!"/>
    <x v="9"/>
    <e v="#DIV/0!"/>
    <n v="0.32"/>
    <e v="#DIV/0!"/>
    <e v="#DIV/0!"/>
  </r>
  <r>
    <x v="4"/>
    <m/>
    <m/>
    <e v="#DIV/0!"/>
    <e v="#DIV/0!"/>
    <x v="10"/>
    <e v="#DIV/0!"/>
    <n v="0.64"/>
    <e v="#DIV/0!"/>
    <e v="#DIV/0!"/>
  </r>
  <r>
    <x v="4"/>
    <m/>
    <m/>
    <e v="#DIV/0!"/>
    <e v="#DIV/0!"/>
    <x v="11"/>
    <e v="#DIV/0!"/>
    <n v="1.28"/>
    <e v="#DIV/0!"/>
    <e v="#DIV/0!"/>
  </r>
  <r>
    <x v="4"/>
    <m/>
    <m/>
    <e v="#DIV/0!"/>
    <e v="#DIV/0!"/>
    <x v="12"/>
    <e v="#DIV/0!"/>
    <n v="2.5"/>
    <e v="#DIV/0!"/>
    <e v="#DIV/0!"/>
  </r>
  <r>
    <x v="4"/>
    <m/>
    <m/>
    <e v="#DIV/0!"/>
    <e v="#DIV/0!"/>
    <x v="13"/>
    <n v="0"/>
    <n v="5"/>
    <n v="100"/>
    <n v="0"/>
  </r>
  <r>
    <x v="4"/>
    <m/>
    <m/>
    <e v="#DIV/0!"/>
    <e v="#DIV/0!"/>
    <x v="14"/>
    <n v="0"/>
    <n v="10"/>
    <n v="100"/>
    <n v="0"/>
  </r>
  <r>
    <x v="4"/>
    <m/>
    <m/>
    <e v="#DIV/0!"/>
    <e v="#DIV/0!"/>
    <x v="15"/>
    <m/>
    <n v="20"/>
    <n v="100"/>
    <n v="0"/>
  </r>
  <r>
    <x v="4"/>
    <m/>
    <e v="#DIV/0!"/>
    <e v="#DIV/0!"/>
    <e v="#DIV/0!"/>
    <x v="16"/>
    <m/>
    <n v="40"/>
    <n v="100"/>
    <n v="0"/>
  </r>
  <r>
    <x v="4"/>
    <m/>
    <m/>
    <e v="#DIV/0!"/>
    <e v="#DIV/0!"/>
    <x v="17"/>
    <n v="0"/>
    <n v="80"/>
    <n v="100"/>
    <n v="0"/>
  </r>
  <r>
    <x v="4"/>
    <m/>
    <m/>
    <e v="#DIV/0!"/>
    <e v="#DIV/0!"/>
    <x v="18"/>
    <m/>
    <m/>
    <m/>
    <m/>
  </r>
  <r>
    <x v="4"/>
    <m/>
    <m/>
    <e v="#DIV/0!"/>
    <e v="#DIV/0!"/>
    <x v="19"/>
    <m/>
    <m/>
    <m/>
    <m/>
  </r>
  <r>
    <x v="4"/>
    <m/>
    <m/>
    <e v="#DIV/0!"/>
    <e v="#DIV/0!"/>
    <x v="20"/>
    <m/>
    <m/>
    <m/>
    <m/>
  </r>
  <r>
    <x v="4"/>
    <m/>
    <m/>
    <e v="#DIV/0!"/>
    <e v="#DIV/0!"/>
    <x v="21"/>
    <m/>
    <m/>
    <m/>
    <m/>
  </r>
  <r>
    <x v="4"/>
    <m/>
    <m/>
    <e v="#DIV/0!"/>
    <e v="#DIV/0!"/>
    <x v="22"/>
    <m/>
    <m/>
    <m/>
    <m/>
  </r>
  <r>
    <x v="4"/>
    <m/>
    <m/>
    <e v="#DIV/0!"/>
    <e v="#DIV/0!"/>
    <x v="23"/>
    <m/>
    <m/>
    <m/>
    <m/>
  </r>
  <r>
    <x v="4"/>
    <m/>
    <m/>
    <e v="#DIV/0!"/>
    <e v="#DIV/0!"/>
    <x v="24"/>
    <m/>
    <m/>
    <m/>
    <m/>
  </r>
  <r>
    <x v="4"/>
    <m/>
    <m/>
    <e v="#DIV/0!"/>
    <e v="#DIV/0!"/>
    <x v="25"/>
    <m/>
    <m/>
    <m/>
    <m/>
  </r>
  <r>
    <x v="4"/>
    <m/>
    <m/>
    <e v="#DIV/0!"/>
    <e v="#DIV/0!"/>
    <x v="26"/>
    <m/>
    <m/>
    <m/>
    <m/>
  </r>
  <r>
    <x v="4"/>
    <m/>
    <m/>
    <e v="#DIV/0!"/>
    <e v="#DIV/0!"/>
    <x v="27"/>
    <m/>
    <m/>
    <m/>
    <m/>
  </r>
  <r>
    <x v="4"/>
    <m/>
    <m/>
    <e v="#DIV/0!"/>
    <e v="#DIV/0!"/>
    <x v="28"/>
    <m/>
    <m/>
    <m/>
    <m/>
  </r>
  <r>
    <x v="4"/>
    <m/>
    <m/>
    <e v="#DIV/0!"/>
    <e v="#DIV/0!"/>
    <x v="29"/>
    <m/>
    <m/>
    <m/>
    <m/>
  </r>
  <r>
    <x v="4"/>
    <m/>
    <m/>
    <e v="#DIV/0!"/>
    <e v="#DIV/0!"/>
    <x v="30"/>
    <m/>
    <m/>
    <m/>
    <m/>
  </r>
  <r>
    <x v="4"/>
    <m/>
    <n v="0"/>
    <n v="0"/>
    <n v="100"/>
    <x v="31"/>
    <m/>
    <m/>
    <m/>
    <m/>
  </r>
  <r>
    <x v="5"/>
    <m/>
    <e v="#DIV/0!"/>
    <e v="#DIV/0!"/>
    <e v="#DIV/0!"/>
    <x v="0"/>
    <n v="0"/>
    <n v="0"/>
    <n v="0"/>
    <n v="100"/>
  </r>
  <r>
    <x v="5"/>
    <m/>
    <e v="#DIV/0!"/>
    <e v="#DIV/0!"/>
    <e v="#DIV/0!"/>
    <x v="1"/>
    <m/>
    <n v="1.25E-3"/>
    <n v="0"/>
    <n v="100"/>
  </r>
  <r>
    <x v="5"/>
    <m/>
    <e v="#DIV/0!"/>
    <e v="#DIV/0!"/>
    <e v="#DIV/0!"/>
    <x v="2"/>
    <m/>
    <n v="2.5000000000000001E-3"/>
    <n v="0"/>
    <n v="100"/>
  </r>
  <r>
    <x v="5"/>
    <m/>
    <m/>
    <e v="#DIV/0!"/>
    <e v="#DIV/0!"/>
    <x v="3"/>
    <m/>
    <n v="5.0000000000000001E-3"/>
    <n v="0"/>
    <n v="100"/>
  </r>
  <r>
    <x v="5"/>
    <m/>
    <e v="#DIV/0!"/>
    <e v="#DIV/0!"/>
    <e v="#DIV/0!"/>
    <x v="4"/>
    <m/>
    <n v="0.01"/>
    <e v="#DIV/0!"/>
    <e v="#DIV/0!"/>
  </r>
  <r>
    <x v="5"/>
    <m/>
    <m/>
    <e v="#DIV/0!"/>
    <e v="#DIV/0!"/>
    <x v="5"/>
    <m/>
    <n v="0.02"/>
    <e v="#DIV/0!"/>
    <e v="#DIV/0!"/>
  </r>
  <r>
    <x v="5"/>
    <m/>
    <m/>
    <e v="#DIV/0!"/>
    <e v="#DIV/0!"/>
    <x v="6"/>
    <e v="#DIV/0!"/>
    <n v="0.04"/>
    <e v="#DIV/0!"/>
    <e v="#DIV/0!"/>
  </r>
  <r>
    <x v="5"/>
    <m/>
    <m/>
    <e v="#DIV/0!"/>
    <e v="#DIV/0!"/>
    <x v="7"/>
    <m/>
    <n v="0.08"/>
    <e v="#DIV/0!"/>
    <e v="#DIV/0!"/>
  </r>
  <r>
    <x v="5"/>
    <m/>
    <e v="#DIV/0!"/>
    <e v="#DIV/0!"/>
    <e v="#DIV/0!"/>
    <x v="8"/>
    <e v="#DIV/0!"/>
    <n v="0.16"/>
    <e v="#DIV/0!"/>
    <e v="#DIV/0!"/>
  </r>
  <r>
    <x v="5"/>
    <m/>
    <m/>
    <e v="#DIV/0!"/>
    <e v="#DIV/0!"/>
    <x v="9"/>
    <e v="#DIV/0!"/>
    <n v="0.32"/>
    <e v="#DIV/0!"/>
    <e v="#DIV/0!"/>
  </r>
  <r>
    <x v="5"/>
    <m/>
    <m/>
    <e v="#DIV/0!"/>
    <e v="#DIV/0!"/>
    <x v="10"/>
    <e v="#DIV/0!"/>
    <n v="0.64"/>
    <e v="#DIV/0!"/>
    <e v="#DIV/0!"/>
  </r>
  <r>
    <x v="5"/>
    <m/>
    <m/>
    <e v="#DIV/0!"/>
    <e v="#DIV/0!"/>
    <x v="11"/>
    <e v="#DIV/0!"/>
    <n v="1.28"/>
    <e v="#DIV/0!"/>
    <e v="#DIV/0!"/>
  </r>
  <r>
    <x v="5"/>
    <m/>
    <m/>
    <e v="#DIV/0!"/>
    <e v="#DIV/0!"/>
    <x v="12"/>
    <e v="#DIV/0!"/>
    <n v="2.5"/>
    <e v="#DIV/0!"/>
    <e v="#DIV/0!"/>
  </r>
  <r>
    <x v="5"/>
    <m/>
    <m/>
    <e v="#DIV/0!"/>
    <e v="#DIV/0!"/>
    <x v="13"/>
    <n v="0"/>
    <n v="5"/>
    <n v="100"/>
    <n v="0"/>
  </r>
  <r>
    <x v="5"/>
    <m/>
    <m/>
    <e v="#DIV/0!"/>
    <e v="#DIV/0!"/>
    <x v="14"/>
    <n v="0"/>
    <n v="10"/>
    <n v="100"/>
    <n v="0"/>
  </r>
  <r>
    <x v="5"/>
    <m/>
    <m/>
    <e v="#DIV/0!"/>
    <e v="#DIV/0!"/>
    <x v="15"/>
    <m/>
    <n v="20"/>
    <n v="100"/>
    <n v="0"/>
  </r>
  <r>
    <x v="5"/>
    <m/>
    <e v="#DIV/0!"/>
    <e v="#DIV/0!"/>
    <e v="#DIV/0!"/>
    <x v="16"/>
    <m/>
    <n v="40"/>
    <n v="100"/>
    <n v="0"/>
  </r>
  <r>
    <x v="5"/>
    <m/>
    <m/>
    <e v="#DIV/0!"/>
    <e v="#DIV/0!"/>
    <x v="17"/>
    <n v="0"/>
    <n v="80"/>
    <n v="100"/>
    <n v="0"/>
  </r>
  <r>
    <x v="5"/>
    <m/>
    <m/>
    <e v="#DIV/0!"/>
    <e v="#DIV/0!"/>
    <x v="18"/>
    <m/>
    <m/>
    <m/>
    <m/>
  </r>
  <r>
    <x v="5"/>
    <m/>
    <m/>
    <e v="#DIV/0!"/>
    <e v="#DIV/0!"/>
    <x v="19"/>
    <m/>
    <m/>
    <m/>
    <m/>
  </r>
  <r>
    <x v="5"/>
    <m/>
    <m/>
    <e v="#DIV/0!"/>
    <e v="#DIV/0!"/>
    <x v="20"/>
    <m/>
    <m/>
    <m/>
    <m/>
  </r>
  <r>
    <x v="5"/>
    <m/>
    <m/>
    <e v="#DIV/0!"/>
    <e v="#DIV/0!"/>
    <x v="21"/>
    <m/>
    <m/>
    <m/>
    <m/>
  </r>
  <r>
    <x v="5"/>
    <m/>
    <m/>
    <e v="#DIV/0!"/>
    <e v="#DIV/0!"/>
    <x v="22"/>
    <m/>
    <m/>
    <m/>
    <m/>
  </r>
  <r>
    <x v="5"/>
    <m/>
    <m/>
    <e v="#DIV/0!"/>
    <e v="#DIV/0!"/>
    <x v="23"/>
    <m/>
    <m/>
    <m/>
    <m/>
  </r>
  <r>
    <x v="5"/>
    <m/>
    <m/>
    <e v="#DIV/0!"/>
    <e v="#DIV/0!"/>
    <x v="24"/>
    <m/>
    <m/>
    <m/>
    <m/>
  </r>
  <r>
    <x v="5"/>
    <m/>
    <m/>
    <e v="#DIV/0!"/>
    <e v="#DIV/0!"/>
    <x v="25"/>
    <m/>
    <m/>
    <m/>
    <m/>
  </r>
  <r>
    <x v="5"/>
    <m/>
    <m/>
    <e v="#DIV/0!"/>
    <e v="#DIV/0!"/>
    <x v="26"/>
    <m/>
    <m/>
    <m/>
    <m/>
  </r>
  <r>
    <x v="5"/>
    <m/>
    <m/>
    <e v="#DIV/0!"/>
    <e v="#DIV/0!"/>
    <x v="27"/>
    <m/>
    <m/>
    <m/>
    <m/>
  </r>
  <r>
    <x v="5"/>
    <m/>
    <m/>
    <e v="#DIV/0!"/>
    <e v="#DIV/0!"/>
    <x v="28"/>
    <m/>
    <m/>
    <m/>
    <m/>
  </r>
  <r>
    <x v="5"/>
    <m/>
    <m/>
    <e v="#DIV/0!"/>
    <e v="#DIV/0!"/>
    <x v="29"/>
    <m/>
    <m/>
    <m/>
    <m/>
  </r>
  <r>
    <x v="5"/>
    <m/>
    <m/>
    <e v="#DIV/0!"/>
    <e v="#DIV/0!"/>
    <x v="30"/>
    <m/>
    <m/>
    <m/>
    <m/>
  </r>
  <r>
    <x v="5"/>
    <m/>
    <n v="0"/>
    <n v="0"/>
    <n v="100"/>
    <x v="31"/>
    <m/>
    <m/>
    <m/>
    <m/>
  </r>
  <r>
    <x v="6"/>
    <m/>
    <e v="#DIV/0!"/>
    <e v="#DIV/0!"/>
    <e v="#DIV/0!"/>
    <x v="0"/>
    <n v="0"/>
    <n v="0"/>
    <n v="0"/>
    <n v="100"/>
  </r>
  <r>
    <x v="6"/>
    <m/>
    <e v="#DIV/0!"/>
    <e v="#DIV/0!"/>
    <e v="#DIV/0!"/>
    <x v="1"/>
    <m/>
    <n v="1.25E-3"/>
    <n v="0"/>
    <n v="100"/>
  </r>
  <r>
    <x v="6"/>
    <m/>
    <e v="#DIV/0!"/>
    <e v="#DIV/0!"/>
    <e v="#DIV/0!"/>
    <x v="2"/>
    <m/>
    <n v="2.5000000000000001E-3"/>
    <n v="0"/>
    <n v="100"/>
  </r>
  <r>
    <x v="6"/>
    <m/>
    <m/>
    <e v="#DIV/0!"/>
    <e v="#DIV/0!"/>
    <x v="3"/>
    <m/>
    <n v="5.0000000000000001E-3"/>
    <n v="0"/>
    <n v="100"/>
  </r>
  <r>
    <x v="6"/>
    <m/>
    <e v="#DIV/0!"/>
    <e v="#DIV/0!"/>
    <e v="#DIV/0!"/>
    <x v="4"/>
    <m/>
    <n v="0.01"/>
    <e v="#DIV/0!"/>
    <e v="#DIV/0!"/>
  </r>
  <r>
    <x v="6"/>
    <m/>
    <m/>
    <e v="#DIV/0!"/>
    <e v="#DIV/0!"/>
    <x v="5"/>
    <m/>
    <n v="0.02"/>
    <e v="#DIV/0!"/>
    <e v="#DIV/0!"/>
  </r>
  <r>
    <x v="6"/>
    <m/>
    <m/>
    <e v="#DIV/0!"/>
    <e v="#DIV/0!"/>
    <x v="6"/>
    <e v="#DIV/0!"/>
    <n v="0.04"/>
    <e v="#DIV/0!"/>
    <e v="#DIV/0!"/>
  </r>
  <r>
    <x v="6"/>
    <m/>
    <m/>
    <e v="#DIV/0!"/>
    <e v="#DIV/0!"/>
    <x v="7"/>
    <m/>
    <n v="0.08"/>
    <e v="#DIV/0!"/>
    <e v="#DIV/0!"/>
  </r>
  <r>
    <x v="6"/>
    <m/>
    <e v="#DIV/0!"/>
    <e v="#DIV/0!"/>
    <e v="#DIV/0!"/>
    <x v="8"/>
    <e v="#DIV/0!"/>
    <n v="0.16"/>
    <e v="#DIV/0!"/>
    <e v="#DIV/0!"/>
  </r>
  <r>
    <x v="6"/>
    <m/>
    <m/>
    <e v="#DIV/0!"/>
    <e v="#DIV/0!"/>
    <x v="9"/>
    <e v="#DIV/0!"/>
    <n v="0.32"/>
    <e v="#DIV/0!"/>
    <e v="#DIV/0!"/>
  </r>
  <r>
    <x v="6"/>
    <m/>
    <m/>
    <e v="#DIV/0!"/>
    <e v="#DIV/0!"/>
    <x v="10"/>
    <e v="#DIV/0!"/>
    <n v="0.64"/>
    <e v="#DIV/0!"/>
    <e v="#DIV/0!"/>
  </r>
  <r>
    <x v="6"/>
    <m/>
    <m/>
    <e v="#DIV/0!"/>
    <e v="#DIV/0!"/>
    <x v="11"/>
    <e v="#DIV/0!"/>
    <n v="1.28"/>
    <e v="#DIV/0!"/>
    <e v="#DIV/0!"/>
  </r>
  <r>
    <x v="6"/>
    <m/>
    <m/>
    <e v="#DIV/0!"/>
    <e v="#DIV/0!"/>
    <x v="12"/>
    <e v="#DIV/0!"/>
    <n v="2.5"/>
    <e v="#DIV/0!"/>
    <e v="#DIV/0!"/>
  </r>
  <r>
    <x v="6"/>
    <m/>
    <m/>
    <e v="#DIV/0!"/>
    <e v="#DIV/0!"/>
    <x v="13"/>
    <n v="0"/>
    <n v="5"/>
    <n v="100"/>
    <n v="0"/>
  </r>
  <r>
    <x v="6"/>
    <m/>
    <m/>
    <e v="#DIV/0!"/>
    <e v="#DIV/0!"/>
    <x v="14"/>
    <n v="0"/>
    <n v="10"/>
    <n v="100"/>
    <n v="0"/>
  </r>
  <r>
    <x v="6"/>
    <m/>
    <m/>
    <e v="#DIV/0!"/>
    <e v="#DIV/0!"/>
    <x v="15"/>
    <m/>
    <n v="20"/>
    <n v="100"/>
    <n v="0"/>
  </r>
  <r>
    <x v="6"/>
    <m/>
    <e v="#DIV/0!"/>
    <e v="#DIV/0!"/>
    <e v="#DIV/0!"/>
    <x v="16"/>
    <m/>
    <n v="40"/>
    <n v="100"/>
    <n v="0"/>
  </r>
  <r>
    <x v="6"/>
    <m/>
    <m/>
    <e v="#DIV/0!"/>
    <e v="#DIV/0!"/>
    <x v="17"/>
    <n v="0"/>
    <n v="80"/>
    <n v="100"/>
    <n v="0"/>
  </r>
  <r>
    <x v="6"/>
    <m/>
    <m/>
    <e v="#DIV/0!"/>
    <e v="#DIV/0!"/>
    <x v="18"/>
    <m/>
    <m/>
    <m/>
    <m/>
  </r>
  <r>
    <x v="6"/>
    <m/>
    <m/>
    <e v="#DIV/0!"/>
    <e v="#DIV/0!"/>
    <x v="19"/>
    <m/>
    <m/>
    <m/>
    <m/>
  </r>
  <r>
    <x v="6"/>
    <m/>
    <m/>
    <e v="#DIV/0!"/>
    <e v="#DIV/0!"/>
    <x v="20"/>
    <m/>
    <m/>
    <m/>
    <m/>
  </r>
  <r>
    <x v="6"/>
    <m/>
    <m/>
    <e v="#DIV/0!"/>
    <e v="#DIV/0!"/>
    <x v="21"/>
    <m/>
    <m/>
    <m/>
    <m/>
  </r>
  <r>
    <x v="6"/>
    <m/>
    <m/>
    <e v="#DIV/0!"/>
    <e v="#DIV/0!"/>
    <x v="22"/>
    <m/>
    <m/>
    <m/>
    <m/>
  </r>
  <r>
    <x v="6"/>
    <m/>
    <m/>
    <e v="#DIV/0!"/>
    <e v="#DIV/0!"/>
    <x v="23"/>
    <m/>
    <m/>
    <m/>
    <m/>
  </r>
  <r>
    <x v="6"/>
    <m/>
    <m/>
    <e v="#DIV/0!"/>
    <e v="#DIV/0!"/>
    <x v="24"/>
    <m/>
    <m/>
    <m/>
    <m/>
  </r>
  <r>
    <x v="6"/>
    <m/>
    <m/>
    <e v="#DIV/0!"/>
    <e v="#DIV/0!"/>
    <x v="25"/>
    <m/>
    <m/>
    <m/>
    <m/>
  </r>
  <r>
    <x v="6"/>
    <m/>
    <m/>
    <e v="#DIV/0!"/>
    <e v="#DIV/0!"/>
    <x v="26"/>
    <m/>
    <m/>
    <m/>
    <m/>
  </r>
  <r>
    <x v="6"/>
    <m/>
    <m/>
    <e v="#DIV/0!"/>
    <e v="#DIV/0!"/>
    <x v="27"/>
    <m/>
    <m/>
    <m/>
    <m/>
  </r>
  <r>
    <x v="6"/>
    <m/>
    <m/>
    <e v="#DIV/0!"/>
    <e v="#DIV/0!"/>
    <x v="28"/>
    <m/>
    <m/>
    <m/>
    <m/>
  </r>
  <r>
    <x v="6"/>
    <m/>
    <m/>
    <e v="#DIV/0!"/>
    <e v="#DIV/0!"/>
    <x v="29"/>
    <m/>
    <m/>
    <m/>
    <m/>
  </r>
  <r>
    <x v="6"/>
    <m/>
    <m/>
    <e v="#DIV/0!"/>
    <e v="#DIV/0!"/>
    <x v="30"/>
    <m/>
    <m/>
    <m/>
    <m/>
  </r>
  <r>
    <x v="6"/>
    <m/>
    <n v="0"/>
    <n v="0"/>
    <n v="100"/>
    <x v="31"/>
    <m/>
    <m/>
    <m/>
    <m/>
  </r>
  <r>
    <x v="7"/>
    <m/>
    <e v="#DIV/0!"/>
    <e v="#DIV/0!"/>
    <e v="#DIV/0!"/>
    <x v="0"/>
    <n v="0"/>
    <n v="0"/>
    <n v="0"/>
    <n v="100"/>
  </r>
  <r>
    <x v="7"/>
    <m/>
    <e v="#DIV/0!"/>
    <e v="#DIV/0!"/>
    <e v="#DIV/0!"/>
    <x v="1"/>
    <m/>
    <n v="1.25E-3"/>
    <n v="0"/>
    <n v="100"/>
  </r>
  <r>
    <x v="7"/>
    <m/>
    <e v="#DIV/0!"/>
    <e v="#DIV/0!"/>
    <e v="#DIV/0!"/>
    <x v="2"/>
    <m/>
    <n v="2.5000000000000001E-3"/>
    <n v="0"/>
    <n v="100"/>
  </r>
  <r>
    <x v="7"/>
    <m/>
    <m/>
    <e v="#DIV/0!"/>
    <e v="#DIV/0!"/>
    <x v="3"/>
    <m/>
    <n v="5.0000000000000001E-3"/>
    <n v="0"/>
    <n v="100"/>
  </r>
  <r>
    <x v="7"/>
    <m/>
    <e v="#DIV/0!"/>
    <e v="#DIV/0!"/>
    <e v="#DIV/0!"/>
    <x v="4"/>
    <m/>
    <n v="0.01"/>
    <e v="#DIV/0!"/>
    <e v="#DIV/0!"/>
  </r>
  <r>
    <x v="7"/>
    <m/>
    <m/>
    <e v="#DIV/0!"/>
    <e v="#DIV/0!"/>
    <x v="5"/>
    <m/>
    <n v="0.02"/>
    <e v="#DIV/0!"/>
    <e v="#DIV/0!"/>
  </r>
  <r>
    <x v="7"/>
    <m/>
    <m/>
    <e v="#DIV/0!"/>
    <e v="#DIV/0!"/>
    <x v="6"/>
    <e v="#DIV/0!"/>
    <n v="0.04"/>
    <e v="#DIV/0!"/>
    <e v="#DIV/0!"/>
  </r>
  <r>
    <x v="7"/>
    <m/>
    <m/>
    <e v="#DIV/0!"/>
    <e v="#DIV/0!"/>
    <x v="7"/>
    <m/>
    <n v="0.08"/>
    <e v="#DIV/0!"/>
    <e v="#DIV/0!"/>
  </r>
  <r>
    <x v="7"/>
    <m/>
    <e v="#DIV/0!"/>
    <e v="#DIV/0!"/>
    <e v="#DIV/0!"/>
    <x v="8"/>
    <e v="#DIV/0!"/>
    <n v="0.16"/>
    <e v="#DIV/0!"/>
    <e v="#DIV/0!"/>
  </r>
  <r>
    <x v="7"/>
    <m/>
    <m/>
    <e v="#DIV/0!"/>
    <e v="#DIV/0!"/>
    <x v="9"/>
    <e v="#DIV/0!"/>
    <n v="0.32"/>
    <e v="#DIV/0!"/>
    <e v="#DIV/0!"/>
  </r>
  <r>
    <x v="7"/>
    <m/>
    <m/>
    <e v="#DIV/0!"/>
    <e v="#DIV/0!"/>
    <x v="10"/>
    <e v="#DIV/0!"/>
    <n v="0.64"/>
    <e v="#DIV/0!"/>
    <e v="#DIV/0!"/>
  </r>
  <r>
    <x v="7"/>
    <m/>
    <m/>
    <e v="#DIV/0!"/>
    <e v="#DIV/0!"/>
    <x v="11"/>
    <e v="#DIV/0!"/>
    <n v="1.28"/>
    <e v="#DIV/0!"/>
    <e v="#DIV/0!"/>
  </r>
  <r>
    <x v="7"/>
    <m/>
    <m/>
    <e v="#DIV/0!"/>
    <e v="#DIV/0!"/>
    <x v="12"/>
    <e v="#DIV/0!"/>
    <n v="2.5"/>
    <e v="#DIV/0!"/>
    <e v="#DIV/0!"/>
  </r>
  <r>
    <x v="7"/>
    <m/>
    <m/>
    <e v="#DIV/0!"/>
    <e v="#DIV/0!"/>
    <x v="13"/>
    <n v="0"/>
    <n v="5"/>
    <n v="100"/>
    <n v="0"/>
  </r>
  <r>
    <x v="7"/>
    <m/>
    <m/>
    <e v="#DIV/0!"/>
    <e v="#DIV/0!"/>
    <x v="14"/>
    <n v="0"/>
    <n v="10"/>
    <n v="100"/>
    <n v="0"/>
  </r>
  <r>
    <x v="7"/>
    <m/>
    <m/>
    <e v="#DIV/0!"/>
    <e v="#DIV/0!"/>
    <x v="15"/>
    <m/>
    <n v="20"/>
    <n v="100"/>
    <n v="0"/>
  </r>
  <r>
    <x v="7"/>
    <m/>
    <e v="#DIV/0!"/>
    <e v="#DIV/0!"/>
    <e v="#DIV/0!"/>
    <x v="16"/>
    <m/>
    <n v="40"/>
    <n v="100"/>
    <n v="0"/>
  </r>
  <r>
    <x v="7"/>
    <m/>
    <m/>
    <e v="#DIV/0!"/>
    <e v="#DIV/0!"/>
    <x v="17"/>
    <n v="0"/>
    <n v="80"/>
    <n v="100"/>
    <n v="0"/>
  </r>
  <r>
    <x v="7"/>
    <m/>
    <m/>
    <e v="#DIV/0!"/>
    <e v="#DIV/0!"/>
    <x v="18"/>
    <m/>
    <m/>
    <m/>
    <m/>
  </r>
  <r>
    <x v="7"/>
    <m/>
    <m/>
    <e v="#DIV/0!"/>
    <e v="#DIV/0!"/>
    <x v="19"/>
    <m/>
    <m/>
    <m/>
    <m/>
  </r>
  <r>
    <x v="7"/>
    <m/>
    <m/>
    <e v="#DIV/0!"/>
    <e v="#DIV/0!"/>
    <x v="20"/>
    <m/>
    <m/>
    <m/>
    <m/>
  </r>
  <r>
    <x v="7"/>
    <m/>
    <m/>
    <e v="#DIV/0!"/>
    <e v="#DIV/0!"/>
    <x v="21"/>
    <m/>
    <m/>
    <m/>
    <m/>
  </r>
  <r>
    <x v="7"/>
    <m/>
    <m/>
    <e v="#DIV/0!"/>
    <e v="#DIV/0!"/>
    <x v="22"/>
    <m/>
    <m/>
    <m/>
    <m/>
  </r>
  <r>
    <x v="7"/>
    <m/>
    <m/>
    <e v="#DIV/0!"/>
    <e v="#DIV/0!"/>
    <x v="23"/>
    <m/>
    <m/>
    <m/>
    <m/>
  </r>
  <r>
    <x v="7"/>
    <m/>
    <m/>
    <e v="#DIV/0!"/>
    <e v="#DIV/0!"/>
    <x v="24"/>
    <m/>
    <m/>
    <m/>
    <m/>
  </r>
  <r>
    <x v="7"/>
    <m/>
    <m/>
    <e v="#DIV/0!"/>
    <e v="#DIV/0!"/>
    <x v="25"/>
    <m/>
    <m/>
    <m/>
    <m/>
  </r>
  <r>
    <x v="7"/>
    <m/>
    <m/>
    <e v="#DIV/0!"/>
    <e v="#DIV/0!"/>
    <x v="26"/>
    <m/>
    <m/>
    <m/>
    <m/>
  </r>
  <r>
    <x v="7"/>
    <m/>
    <m/>
    <e v="#DIV/0!"/>
    <e v="#DIV/0!"/>
    <x v="27"/>
    <m/>
    <m/>
    <m/>
    <m/>
  </r>
  <r>
    <x v="7"/>
    <m/>
    <m/>
    <e v="#DIV/0!"/>
    <e v="#DIV/0!"/>
    <x v="28"/>
    <m/>
    <m/>
    <m/>
    <m/>
  </r>
  <r>
    <x v="7"/>
    <m/>
    <m/>
    <e v="#DIV/0!"/>
    <e v="#DIV/0!"/>
    <x v="29"/>
    <m/>
    <m/>
    <m/>
    <m/>
  </r>
  <r>
    <x v="7"/>
    <m/>
    <m/>
    <e v="#DIV/0!"/>
    <e v="#DIV/0!"/>
    <x v="30"/>
    <m/>
    <m/>
    <m/>
    <m/>
  </r>
  <r>
    <x v="7"/>
    <m/>
    <m/>
    <n v="0"/>
    <n v="100"/>
    <x v="3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33" dataOnRows="1" applyNumberFormats="0" applyBorderFormats="0" applyFontFormats="0" applyPatternFormats="0" applyAlignmentFormats="0" applyWidthHeightFormats="1" dataCaption="Данные" updatedVersion="5" minRefreshableVersion="3" showMemberPropertyTips="0" useAutoFormatting="1" itemPrintTitles="1" createdVersion="5" indent="0" compact="0" compactData="0" gridDropZones="1" chartFormat="1">
  <location ref="A3:F23" firstHeaderRow="1" firstDataRow="2" firstDataCol="1"/>
  <pivotFields count="10">
    <pivotField axis="axisCol" compact="0" outline="0" subtotalTop="0" showAll="0" includeNewItemsInFilter="1">
      <items count="9">
        <item x="0"/>
        <item x="1"/>
        <item x="2"/>
        <item x="3"/>
        <item h="1" x="4"/>
        <item h="1" x="5"/>
        <item h="1" x="6"/>
        <item h="1"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h="1" x="18"/>
        <item t="default"/>
      </items>
    </pivotField>
    <pivotField dataField="1" compact="0" outline="0" subtotalTop="0" showAll="0" includeNewItemsInFilter="1"/>
    <pivotField compact="0" outline="0" subtotalTop="0" showAll="0" includeNewItemsInFilter="1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 проход %" fld="8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37" dataOnRows="1" applyNumberFormats="0" applyBorderFormats="0" applyFontFormats="0" applyPatternFormats="0" applyAlignmentFormats="0" applyWidthHeightFormats="1" dataCaption="Данные" updatedVersion="5" minRefreshableVersion="3" showMemberPropertyTips="0" useAutoFormatting="1" itemPrintTitles="1" createdVersion="5" indent="0" compact="0" compactData="0" gridDropZones="1" chartFormat="1">
  <location ref="A3:F37" firstHeaderRow="1" firstDataRow="2" firstDataCol="1"/>
  <pivotFields count="10">
    <pivotField axis="axisCol" compact="0" outline="0" subtotalTop="0" showAll="0" includeNewItemsInFilter="1">
      <items count="9">
        <item x="0"/>
        <item x="1"/>
        <item x="2"/>
        <item x="3"/>
        <item h="1" x="4"/>
        <item h="1" x="5"/>
        <item h="1" x="6"/>
        <item h="1"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  <pivotField compact="0" numFmtId="165" outline="0" subtotalTop="0" showAll="0" includeNewItemsInFilter="1"/>
    <pivotField axis="axisRow" compact="0" numFmtId="165" outline="0" subtotalTop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%" fld="3" subtotal="average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3:F23"/>
  <sheetViews>
    <sheetView workbookViewId="0">
      <selection activeCell="A3" sqref="A3"/>
    </sheetView>
  </sheetViews>
  <sheetFormatPr defaultRowHeight="12.75" x14ac:dyDescent="0.2"/>
  <cols>
    <col min="1" max="1" width="11.140625" customWidth="1"/>
    <col min="2" max="10" width="12" bestFit="1" customWidth="1"/>
  </cols>
  <sheetData>
    <row r="3" spans="1:6" x14ac:dyDescent="0.2">
      <c r="A3" s="153" t="s">
        <v>29</v>
      </c>
      <c r="B3" s="153" t="s">
        <v>24</v>
      </c>
      <c r="C3" s="154"/>
      <c r="D3" s="154"/>
      <c r="E3" s="154"/>
      <c r="F3" s="155"/>
    </row>
    <row r="4" spans="1:6" x14ac:dyDescent="0.2">
      <c r="A4" s="153" t="s">
        <v>17</v>
      </c>
      <c r="B4" s="156">
        <v>1</v>
      </c>
      <c r="C4" s="157">
        <v>2</v>
      </c>
      <c r="D4" s="157">
        <v>3</v>
      </c>
      <c r="E4" s="157">
        <v>4</v>
      </c>
      <c r="F4" s="158" t="s">
        <v>14</v>
      </c>
    </row>
    <row r="5" spans="1:6" x14ac:dyDescent="0.2">
      <c r="A5" s="156">
        <v>0</v>
      </c>
      <c r="B5" s="159">
        <v>0</v>
      </c>
      <c r="C5" s="160">
        <v>0</v>
      </c>
      <c r="D5" s="160">
        <v>0</v>
      </c>
      <c r="E5" s="160">
        <v>0</v>
      </c>
      <c r="F5" s="161">
        <v>0</v>
      </c>
    </row>
    <row r="6" spans="1:6" x14ac:dyDescent="0.2">
      <c r="A6" s="162">
        <v>1.25E-3</v>
      </c>
      <c r="B6" s="163">
        <v>7.6666666666667993E-2</v>
      </c>
      <c r="C6" s="2">
        <v>1.5000000000000568E-2</v>
      </c>
      <c r="D6" s="2">
        <v>8.99999999999892E-2</v>
      </c>
      <c r="E6" s="2">
        <v>3.0000000000001137E-2</v>
      </c>
      <c r="F6" s="164">
        <v>5.2916666666664725E-2</v>
      </c>
    </row>
    <row r="7" spans="1:6" x14ac:dyDescent="0.2">
      <c r="A7" s="162">
        <v>2.5000000000000001E-3</v>
      </c>
      <c r="B7" s="163">
        <v>0.15333333333333599</v>
      </c>
      <c r="C7" s="2">
        <v>3.0000000000001137E-2</v>
      </c>
      <c r="D7" s="2">
        <v>0.17999999999999261</v>
      </c>
      <c r="E7" s="2">
        <v>6.0000000000002274E-2</v>
      </c>
      <c r="F7" s="164">
        <v>0.105833333333333</v>
      </c>
    </row>
    <row r="8" spans="1:6" x14ac:dyDescent="0.2">
      <c r="A8" s="162">
        <v>5.0000000000000001E-3</v>
      </c>
      <c r="B8" s="163">
        <v>0.23000000000000398</v>
      </c>
      <c r="C8" s="2">
        <v>4.5000000000001705E-2</v>
      </c>
      <c r="D8" s="2">
        <v>0.26999999999999602</v>
      </c>
      <c r="E8" s="2">
        <v>9.0000000000003411E-2</v>
      </c>
      <c r="F8" s="164">
        <v>0.15875000000000128</v>
      </c>
    </row>
    <row r="9" spans="1:6" x14ac:dyDescent="0.2">
      <c r="A9" s="162">
        <v>0.01</v>
      </c>
      <c r="B9" s="163">
        <v>1.664433333333335</v>
      </c>
      <c r="C9" s="2">
        <v>0.32744999999999891</v>
      </c>
      <c r="D9" s="2">
        <v>1.830600000000004</v>
      </c>
      <c r="E9" s="2">
        <v>0.62880000000001246</v>
      </c>
      <c r="F9" s="164">
        <v>1.1128208333333376</v>
      </c>
    </row>
    <row r="10" spans="1:6" x14ac:dyDescent="0.2">
      <c r="A10" s="162">
        <v>0.02</v>
      </c>
      <c r="B10" s="163">
        <v>3.098866666666666</v>
      </c>
      <c r="C10" s="2">
        <v>0.60989999999999611</v>
      </c>
      <c r="D10" s="2">
        <v>3.3911999999999978</v>
      </c>
      <c r="E10" s="2">
        <v>1.1676000000000073</v>
      </c>
      <c r="F10" s="164">
        <v>2.0668916666666668</v>
      </c>
    </row>
    <row r="11" spans="1:6" x14ac:dyDescent="0.2">
      <c r="A11" s="162">
        <v>0.04</v>
      </c>
      <c r="B11" s="163">
        <v>4.533299999999997</v>
      </c>
      <c r="C11" s="2">
        <v>0.89234999999999332</v>
      </c>
      <c r="D11" s="2">
        <v>4.9517999999999915</v>
      </c>
      <c r="E11" s="2">
        <v>1.7064000000000021</v>
      </c>
      <c r="F11" s="164">
        <v>3.020962499999996</v>
      </c>
    </row>
    <row r="12" spans="1:6" x14ac:dyDescent="0.2">
      <c r="A12" s="162">
        <v>0.08</v>
      </c>
      <c r="B12" s="163">
        <v>10.241225424575418</v>
      </c>
      <c r="C12" s="2">
        <v>1.7338373376623224</v>
      </c>
      <c r="D12" s="2">
        <v>8.0237499999999926</v>
      </c>
      <c r="E12" s="2">
        <v>4.9770000000000039</v>
      </c>
      <c r="F12" s="164">
        <v>6.2439531905594343</v>
      </c>
    </row>
    <row r="13" spans="1:6" x14ac:dyDescent="0.2">
      <c r="A13" s="162">
        <v>0.16</v>
      </c>
      <c r="B13" s="163">
        <v>15.949150849150854</v>
      </c>
      <c r="C13" s="2">
        <v>2.5753246753246657</v>
      </c>
      <c r="D13" s="2">
        <v>11.095699999999994</v>
      </c>
      <c r="E13" s="2">
        <v>8.2476000000000056</v>
      </c>
      <c r="F13" s="164">
        <v>9.4669438811188797</v>
      </c>
    </row>
    <row r="14" spans="1:6" x14ac:dyDescent="0.2">
      <c r="A14" s="162">
        <v>0.32</v>
      </c>
      <c r="B14" s="163">
        <v>42.235714285714288</v>
      </c>
      <c r="C14" s="2">
        <v>25.158941058941053</v>
      </c>
      <c r="D14" s="2">
        <v>27.326599999999985</v>
      </c>
      <c r="E14" s="2">
        <v>20.0976</v>
      </c>
      <c r="F14" s="164">
        <v>28.704713836163833</v>
      </c>
    </row>
    <row r="15" spans="1:6" x14ac:dyDescent="0.2">
      <c r="A15" s="162">
        <v>0.64</v>
      </c>
      <c r="B15" s="163">
        <v>84.176073926073926</v>
      </c>
      <c r="C15" s="2">
        <v>72.505294705294702</v>
      </c>
      <c r="D15" s="2">
        <v>56.028699999999994</v>
      </c>
      <c r="E15" s="2">
        <v>45.504000000000005</v>
      </c>
      <c r="F15" s="164">
        <v>64.553517157842151</v>
      </c>
    </row>
    <row r="16" spans="1:6" x14ac:dyDescent="0.2">
      <c r="A16" s="162">
        <v>1.28</v>
      </c>
      <c r="B16" s="163">
        <v>95.990259740259745</v>
      </c>
      <c r="C16" s="2">
        <v>93.405044955044957</v>
      </c>
      <c r="D16" s="2">
        <v>78.403499999999994</v>
      </c>
      <c r="E16" s="2">
        <v>73.2804</v>
      </c>
      <c r="F16" s="164">
        <v>85.269801173826167</v>
      </c>
    </row>
    <row r="17" spans="1:6" x14ac:dyDescent="0.2">
      <c r="A17" s="162">
        <v>2.5</v>
      </c>
      <c r="B17" s="163">
        <v>98.057742257742262</v>
      </c>
      <c r="C17" s="2">
        <v>98.555694305694303</v>
      </c>
      <c r="D17" s="2">
        <v>88.948999999999998</v>
      </c>
      <c r="E17" s="2">
        <v>92.240399999999994</v>
      </c>
      <c r="F17" s="164">
        <v>94.450709140859146</v>
      </c>
    </row>
    <row r="18" spans="1:6" x14ac:dyDescent="0.2">
      <c r="A18" s="162">
        <v>5</v>
      </c>
      <c r="B18" s="163">
        <v>98.55</v>
      </c>
      <c r="C18" s="2">
        <v>99.15</v>
      </c>
      <c r="D18" s="2">
        <v>91.7</v>
      </c>
      <c r="E18" s="2">
        <v>94.8</v>
      </c>
      <c r="F18" s="164">
        <v>96.05</v>
      </c>
    </row>
    <row r="19" spans="1:6" x14ac:dyDescent="0.2">
      <c r="A19" s="162">
        <v>10</v>
      </c>
      <c r="B19" s="163">
        <v>99.25</v>
      </c>
      <c r="C19" s="2">
        <v>99.65</v>
      </c>
      <c r="D19" s="2">
        <v>96.05</v>
      </c>
      <c r="E19" s="2">
        <v>97.8</v>
      </c>
      <c r="F19" s="164">
        <v>98.1875</v>
      </c>
    </row>
    <row r="20" spans="1:6" x14ac:dyDescent="0.2">
      <c r="A20" s="162">
        <v>20</v>
      </c>
      <c r="B20" s="163">
        <v>99.5</v>
      </c>
      <c r="C20" s="2">
        <v>99.766666666666666</v>
      </c>
      <c r="D20" s="2">
        <v>97.36666666666666</v>
      </c>
      <c r="E20" s="2">
        <v>98.533333333333331</v>
      </c>
      <c r="F20" s="164">
        <v>98.791666666666657</v>
      </c>
    </row>
    <row r="21" spans="1:6" x14ac:dyDescent="0.2">
      <c r="A21" s="162">
        <v>40</v>
      </c>
      <c r="B21" s="163">
        <v>99.75</v>
      </c>
      <c r="C21" s="2">
        <v>99.88333333333334</v>
      </c>
      <c r="D21" s="2">
        <v>98.683333333333337</v>
      </c>
      <c r="E21" s="2">
        <v>99.266666666666666</v>
      </c>
      <c r="F21" s="164">
        <v>99.395833333333329</v>
      </c>
    </row>
    <row r="22" spans="1:6" x14ac:dyDescent="0.2">
      <c r="A22" s="162">
        <v>80</v>
      </c>
      <c r="B22" s="163">
        <v>100</v>
      </c>
      <c r="C22" s="2">
        <v>100</v>
      </c>
      <c r="D22" s="2">
        <v>100</v>
      </c>
      <c r="E22" s="2">
        <v>100</v>
      </c>
      <c r="F22" s="164">
        <v>100</v>
      </c>
    </row>
    <row r="23" spans="1:6" x14ac:dyDescent="0.2">
      <c r="A23" s="165" t="s">
        <v>14</v>
      </c>
      <c r="B23" s="166">
        <v>47.414264804639807</v>
      </c>
      <c r="C23" s="167">
        <v>44.127990946553446</v>
      </c>
      <c r="D23" s="167">
        <v>42.463380555555545</v>
      </c>
      <c r="E23" s="167">
        <v>41.023877777777777</v>
      </c>
      <c r="F23" s="168">
        <v>43.757378521131642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F37"/>
  <sheetViews>
    <sheetView workbookViewId="0">
      <selection activeCell="A3" sqref="A3"/>
    </sheetView>
  </sheetViews>
  <sheetFormatPr defaultRowHeight="12.75" x14ac:dyDescent="0.2"/>
  <cols>
    <col min="1" max="1" width="11.140625" bestFit="1" customWidth="1"/>
    <col min="2" max="10" width="12" bestFit="1" customWidth="1"/>
  </cols>
  <sheetData>
    <row r="3" spans="1:6" x14ac:dyDescent="0.2">
      <c r="A3" s="153" t="s">
        <v>15</v>
      </c>
      <c r="B3" s="153" t="s">
        <v>24</v>
      </c>
      <c r="C3" s="154"/>
      <c r="D3" s="154"/>
      <c r="E3" s="154"/>
      <c r="F3" s="155"/>
    </row>
    <row r="4" spans="1:6" x14ac:dyDescent="0.2">
      <c r="A4" s="153" t="s">
        <v>25</v>
      </c>
      <c r="B4" s="156">
        <v>1</v>
      </c>
      <c r="C4" s="157">
        <v>2</v>
      </c>
      <c r="D4" s="157">
        <v>3</v>
      </c>
      <c r="E4" s="157">
        <v>4</v>
      </c>
      <c r="F4" s="158" t="s">
        <v>14</v>
      </c>
    </row>
    <row r="5" spans="1:6" x14ac:dyDescent="0.2">
      <c r="A5" s="169">
        <v>0</v>
      </c>
      <c r="B5" s="159">
        <v>100</v>
      </c>
      <c r="C5" s="160">
        <v>100</v>
      </c>
      <c r="D5" s="160">
        <v>100</v>
      </c>
      <c r="E5" s="160">
        <v>100</v>
      </c>
      <c r="F5" s="161">
        <v>100</v>
      </c>
    </row>
    <row r="6" spans="1:6" x14ac:dyDescent="0.2">
      <c r="A6" s="170">
        <v>0.16</v>
      </c>
      <c r="B6" s="163">
        <v>83.816183816183809</v>
      </c>
      <c r="C6" s="2">
        <v>97.402597402597408</v>
      </c>
      <c r="D6" s="2">
        <v>87.9</v>
      </c>
      <c r="E6" s="2">
        <v>91.3</v>
      </c>
      <c r="F6" s="164">
        <v>90.104695304695312</v>
      </c>
    </row>
    <row r="7" spans="1:6" x14ac:dyDescent="0.2">
      <c r="A7" s="170">
        <v>0.315</v>
      </c>
      <c r="B7" s="163">
        <v>57.142857142857139</v>
      </c>
      <c r="C7" s="2">
        <v>74.625374625374633</v>
      </c>
      <c r="D7" s="2">
        <v>70.2</v>
      </c>
      <c r="E7" s="2">
        <v>78.8</v>
      </c>
      <c r="F7" s="164">
        <v>70.192057942057943</v>
      </c>
    </row>
    <row r="8" spans="1:6" x14ac:dyDescent="0.2">
      <c r="A8" s="170">
        <v>0.48</v>
      </c>
      <c r="B8" s="163">
        <v>35.864135864135861</v>
      </c>
      <c r="C8" s="2">
        <v>50.749250749250749</v>
      </c>
      <c r="D8" s="2">
        <v>54.550000000000004</v>
      </c>
      <c r="E8" s="2">
        <v>65.400000000000006</v>
      </c>
      <c r="F8" s="164">
        <v>51.640846653346657</v>
      </c>
    </row>
    <row r="9" spans="1:6" x14ac:dyDescent="0.2">
      <c r="A9" s="170">
        <v>0.63</v>
      </c>
      <c r="B9" s="163">
        <v>14.585414585414586</v>
      </c>
      <c r="C9" s="2">
        <v>26.873126873126875</v>
      </c>
      <c r="D9" s="2">
        <v>38.900000000000006</v>
      </c>
      <c r="E9" s="2">
        <v>52</v>
      </c>
      <c r="F9" s="164">
        <v>33.08963536463537</v>
      </c>
    </row>
    <row r="10" spans="1:6" x14ac:dyDescent="0.2">
      <c r="A10" s="170">
        <v>0.8</v>
      </c>
      <c r="B10" s="163">
        <v>11.58841158841159</v>
      </c>
      <c r="C10" s="2">
        <v>21.603396603396607</v>
      </c>
      <c r="D10" s="2">
        <v>32.800000000000004</v>
      </c>
      <c r="E10" s="2">
        <v>44.675000000000004</v>
      </c>
      <c r="F10" s="164">
        <v>27.66670204795205</v>
      </c>
    </row>
    <row r="11" spans="1:6" x14ac:dyDescent="0.2">
      <c r="A11" s="170">
        <v>0.96</v>
      </c>
      <c r="B11" s="163">
        <v>8.5914085914085927</v>
      </c>
      <c r="C11" s="2">
        <v>16.333666333666336</v>
      </c>
      <c r="D11" s="2">
        <v>26.700000000000003</v>
      </c>
      <c r="E11" s="2">
        <v>37.35</v>
      </c>
      <c r="F11" s="164">
        <v>22.243768731268734</v>
      </c>
    </row>
    <row r="12" spans="1:6" x14ac:dyDescent="0.2">
      <c r="A12" s="170">
        <v>1.1200000000000001</v>
      </c>
      <c r="B12" s="163">
        <v>5.594405594405595</v>
      </c>
      <c r="C12" s="2">
        <v>11.063936063936065</v>
      </c>
      <c r="D12" s="2">
        <v>20.6</v>
      </c>
      <c r="E12" s="2">
        <v>30.024999999999999</v>
      </c>
      <c r="F12" s="164">
        <v>16.820835414585417</v>
      </c>
    </row>
    <row r="13" spans="1:6" x14ac:dyDescent="0.2">
      <c r="A13" s="170">
        <v>1.25</v>
      </c>
      <c r="B13" s="163">
        <v>2.5974025974025974</v>
      </c>
      <c r="C13" s="2">
        <v>5.7942057942057943</v>
      </c>
      <c r="D13" s="2">
        <v>14.5</v>
      </c>
      <c r="E13" s="2">
        <v>22.7</v>
      </c>
      <c r="F13" s="164">
        <v>11.397902097902097</v>
      </c>
    </row>
    <row r="14" spans="1:6" x14ac:dyDescent="0.2">
      <c r="A14" s="170">
        <v>1.44</v>
      </c>
      <c r="B14" s="163">
        <v>2.3351648351648353</v>
      </c>
      <c r="C14" s="2">
        <v>5.1448551448551445</v>
      </c>
      <c r="D14" s="2">
        <v>13.0625</v>
      </c>
      <c r="E14" s="2">
        <v>20.2</v>
      </c>
      <c r="F14" s="164">
        <v>10.185629995004994</v>
      </c>
    </row>
    <row r="15" spans="1:6" x14ac:dyDescent="0.2">
      <c r="A15" s="170">
        <v>1.6</v>
      </c>
      <c r="B15" s="163">
        <v>2.0729270729270732</v>
      </c>
      <c r="C15" s="2">
        <v>4.4955044955044956</v>
      </c>
      <c r="D15" s="2">
        <v>11.625</v>
      </c>
      <c r="E15" s="2">
        <v>17.7</v>
      </c>
      <c r="F15" s="164">
        <v>8.9733578921078916</v>
      </c>
    </row>
    <row r="16" spans="1:6" x14ac:dyDescent="0.2">
      <c r="A16" s="170">
        <v>1.76</v>
      </c>
      <c r="B16" s="163">
        <v>1.8106893106893109</v>
      </c>
      <c r="C16" s="2">
        <v>3.8461538461538463</v>
      </c>
      <c r="D16" s="2">
        <v>10.1875</v>
      </c>
      <c r="E16" s="2">
        <v>15.2</v>
      </c>
      <c r="F16" s="164">
        <v>7.7610857892107887</v>
      </c>
    </row>
    <row r="17" spans="1:6" x14ac:dyDescent="0.2">
      <c r="A17" s="170">
        <v>1.92</v>
      </c>
      <c r="B17" s="163">
        <v>1.5484515484515486</v>
      </c>
      <c r="C17" s="2">
        <v>3.1968031968031969</v>
      </c>
      <c r="D17" s="2">
        <v>8.75</v>
      </c>
      <c r="E17" s="2">
        <v>12.7</v>
      </c>
      <c r="F17" s="164">
        <v>6.5488136863136859</v>
      </c>
    </row>
    <row r="18" spans="1:6" x14ac:dyDescent="0.2">
      <c r="A18" s="170">
        <v>2.08</v>
      </c>
      <c r="B18" s="163">
        <v>1.2862137862137863</v>
      </c>
      <c r="C18" s="2">
        <v>2.5474525474525476</v>
      </c>
      <c r="D18" s="2">
        <v>7.3125</v>
      </c>
      <c r="E18" s="2">
        <v>10.199999999999999</v>
      </c>
      <c r="F18" s="164">
        <v>5.336541583416583</v>
      </c>
    </row>
    <row r="19" spans="1:6" x14ac:dyDescent="0.2">
      <c r="A19" s="170">
        <v>2.2400000000000002</v>
      </c>
      <c r="B19" s="163">
        <v>1.0239760239760241</v>
      </c>
      <c r="C19" s="2">
        <v>1.8981018981018982</v>
      </c>
      <c r="D19" s="2">
        <v>5.875</v>
      </c>
      <c r="E19" s="2">
        <v>7.7</v>
      </c>
      <c r="F19" s="164">
        <v>4.1242694805194802</v>
      </c>
    </row>
    <row r="20" spans="1:6" x14ac:dyDescent="0.2">
      <c r="A20" s="170">
        <v>2.4</v>
      </c>
      <c r="B20" s="163">
        <v>0.76173826173826176</v>
      </c>
      <c r="C20" s="2">
        <v>1.2487512487512489</v>
      </c>
      <c r="D20" s="2">
        <v>4.4375</v>
      </c>
      <c r="E20" s="2">
        <v>5.2</v>
      </c>
      <c r="F20" s="164">
        <v>2.9119973776223778</v>
      </c>
    </row>
    <row r="21" spans="1:6" x14ac:dyDescent="0.2">
      <c r="A21" s="170">
        <v>2.5</v>
      </c>
      <c r="B21" s="163">
        <v>0.49950049950049952</v>
      </c>
      <c r="C21" s="2">
        <v>0.59940059940059942</v>
      </c>
      <c r="D21" s="2">
        <v>3</v>
      </c>
      <c r="E21" s="2">
        <v>2.7</v>
      </c>
      <c r="F21" s="164">
        <v>1.6997252747252747</v>
      </c>
    </row>
    <row r="22" spans="1:6" x14ac:dyDescent="0.2">
      <c r="A22" s="170">
        <v>2.72</v>
      </c>
      <c r="B22" s="163">
        <v>0.46620046620046612</v>
      </c>
      <c r="C22" s="2">
        <v>0.55944055944055937</v>
      </c>
      <c r="D22" s="2">
        <v>2.8000000000000003</v>
      </c>
      <c r="E22" s="2">
        <v>2.52</v>
      </c>
      <c r="F22" s="164">
        <v>1.5864102564102565</v>
      </c>
    </row>
    <row r="23" spans="1:6" x14ac:dyDescent="0.2">
      <c r="A23" s="170">
        <v>2.88</v>
      </c>
      <c r="B23" s="163">
        <v>0.43290043290043284</v>
      </c>
      <c r="C23" s="2">
        <v>0.51948051948051943</v>
      </c>
      <c r="D23" s="2">
        <v>2.6</v>
      </c>
      <c r="E23" s="2">
        <v>2.34</v>
      </c>
      <c r="F23" s="164">
        <v>1.473095238095238</v>
      </c>
    </row>
    <row r="24" spans="1:6" x14ac:dyDescent="0.2">
      <c r="A24" s="170">
        <v>3.04</v>
      </c>
      <c r="B24" s="163">
        <v>0.39960039960039956</v>
      </c>
      <c r="C24" s="2">
        <v>0.47952047952047944</v>
      </c>
      <c r="D24" s="2">
        <v>2.4</v>
      </c>
      <c r="E24" s="2">
        <v>2.1599999999999997</v>
      </c>
      <c r="F24" s="164">
        <v>1.3597802197802196</v>
      </c>
    </row>
    <row r="25" spans="1:6" x14ac:dyDescent="0.2">
      <c r="A25" s="170">
        <v>3.2</v>
      </c>
      <c r="B25" s="163">
        <v>0.36630036630036628</v>
      </c>
      <c r="C25" s="2">
        <v>0.4395604395604395</v>
      </c>
      <c r="D25" s="2">
        <v>2.1999999999999997</v>
      </c>
      <c r="E25" s="2">
        <v>1.9799999999999998</v>
      </c>
      <c r="F25" s="164">
        <v>1.2464652014652013</v>
      </c>
    </row>
    <row r="26" spans="1:6" x14ac:dyDescent="0.2">
      <c r="A26" s="170">
        <v>3.36</v>
      </c>
      <c r="B26" s="163">
        <v>0.33300033300033299</v>
      </c>
      <c r="C26" s="2">
        <v>0.39960039960039956</v>
      </c>
      <c r="D26" s="2">
        <v>1.9999999999999998</v>
      </c>
      <c r="E26" s="2">
        <v>1.7999999999999998</v>
      </c>
      <c r="F26" s="164">
        <v>1.1331501831501831</v>
      </c>
    </row>
    <row r="27" spans="1:6" x14ac:dyDescent="0.2">
      <c r="A27" s="170">
        <v>3.52</v>
      </c>
      <c r="B27" s="163">
        <v>0.29970029970029971</v>
      </c>
      <c r="C27" s="2">
        <v>0.35964035964035962</v>
      </c>
      <c r="D27" s="2">
        <v>1.7999999999999998</v>
      </c>
      <c r="E27" s="2">
        <v>1.6199999999999999</v>
      </c>
      <c r="F27" s="164">
        <v>1.0198351648351647</v>
      </c>
    </row>
    <row r="28" spans="1:6" x14ac:dyDescent="0.2">
      <c r="A28" s="170">
        <v>3.68</v>
      </c>
      <c r="B28" s="163">
        <v>0.26640026640026643</v>
      </c>
      <c r="C28" s="2">
        <v>0.31968031968031968</v>
      </c>
      <c r="D28" s="2">
        <v>1.5999999999999999</v>
      </c>
      <c r="E28" s="2">
        <v>1.44</v>
      </c>
      <c r="F28" s="164">
        <v>0.90652014652014645</v>
      </c>
    </row>
    <row r="29" spans="1:6" x14ac:dyDescent="0.2">
      <c r="A29" s="170">
        <v>3.84</v>
      </c>
      <c r="B29" s="163">
        <v>0.23310023310023315</v>
      </c>
      <c r="C29" s="2">
        <v>0.27972027972027974</v>
      </c>
      <c r="D29" s="2">
        <v>1.4</v>
      </c>
      <c r="E29" s="2">
        <v>1.26</v>
      </c>
      <c r="F29" s="164">
        <v>0.79320512820512823</v>
      </c>
    </row>
    <row r="30" spans="1:6" x14ac:dyDescent="0.2">
      <c r="A30" s="170">
        <v>4</v>
      </c>
      <c r="B30" s="163">
        <v>0.19980019980019983</v>
      </c>
      <c r="C30" s="2">
        <v>0.23976023976023977</v>
      </c>
      <c r="D30" s="2">
        <v>1.2</v>
      </c>
      <c r="E30" s="2">
        <v>1.08</v>
      </c>
      <c r="F30" s="164">
        <v>0.67989010989010989</v>
      </c>
    </row>
    <row r="31" spans="1:6" x14ac:dyDescent="0.2">
      <c r="A31" s="170">
        <v>4.16</v>
      </c>
      <c r="B31" s="163">
        <v>0.16650016650016652</v>
      </c>
      <c r="C31" s="2">
        <v>0.19980019980019981</v>
      </c>
      <c r="D31" s="2">
        <v>1</v>
      </c>
      <c r="E31" s="2">
        <v>0.9</v>
      </c>
      <c r="F31" s="164">
        <v>0.56657509157509156</v>
      </c>
    </row>
    <row r="32" spans="1:6" x14ac:dyDescent="0.2">
      <c r="A32" s="170">
        <v>4.32</v>
      </c>
      <c r="B32" s="163">
        <v>0.13320013320013321</v>
      </c>
      <c r="C32" s="2">
        <v>0.15984015984015984</v>
      </c>
      <c r="D32" s="2">
        <v>0.8</v>
      </c>
      <c r="E32" s="2">
        <v>0.72</v>
      </c>
      <c r="F32" s="164">
        <v>0.45326007326007328</v>
      </c>
    </row>
    <row r="33" spans="1:6" x14ac:dyDescent="0.2">
      <c r="A33" s="170">
        <v>4.4800000000000004</v>
      </c>
      <c r="B33" s="163">
        <v>9.9900099900099903E-2</v>
      </c>
      <c r="C33" s="2">
        <v>0.11988011988011987</v>
      </c>
      <c r="D33" s="2">
        <v>0.60000000000000009</v>
      </c>
      <c r="E33" s="2">
        <v>0.53999999999999992</v>
      </c>
      <c r="F33" s="164">
        <v>0.33994505494505495</v>
      </c>
    </row>
    <row r="34" spans="1:6" x14ac:dyDescent="0.2">
      <c r="A34" s="170">
        <v>4.6399999999999997</v>
      </c>
      <c r="B34" s="163">
        <v>6.6600066600066607E-2</v>
      </c>
      <c r="C34" s="2">
        <v>7.992007992007992E-2</v>
      </c>
      <c r="D34" s="2">
        <v>0.4</v>
      </c>
      <c r="E34" s="2">
        <v>0.35999999999999988</v>
      </c>
      <c r="F34" s="164">
        <v>0.22663003663003661</v>
      </c>
    </row>
    <row r="35" spans="1:6" x14ac:dyDescent="0.2">
      <c r="A35" s="170">
        <v>4.8</v>
      </c>
      <c r="B35" s="163">
        <v>3.3300033300033303E-2</v>
      </c>
      <c r="C35" s="2">
        <v>3.996003996003996E-2</v>
      </c>
      <c r="D35" s="2">
        <v>0.2</v>
      </c>
      <c r="E35" s="2">
        <v>0.17999999999999985</v>
      </c>
      <c r="F35" s="164">
        <v>0.11331501831501828</v>
      </c>
    </row>
    <row r="36" spans="1:6" x14ac:dyDescent="0.2">
      <c r="A36" s="170">
        <v>5</v>
      </c>
      <c r="B36" s="163">
        <v>0</v>
      </c>
      <c r="C36" s="2">
        <v>0</v>
      </c>
      <c r="D36" s="2">
        <v>0</v>
      </c>
      <c r="E36" s="2">
        <v>0</v>
      </c>
      <c r="F36" s="164">
        <v>0</v>
      </c>
    </row>
    <row r="37" spans="1:6" x14ac:dyDescent="0.2">
      <c r="A37" s="171" t="s">
        <v>14</v>
      </c>
      <c r="B37" s="166">
        <v>10.456730769230774</v>
      </c>
      <c r="C37" s="167">
        <v>13.48807442557443</v>
      </c>
      <c r="D37" s="167">
        <v>16.606250000000003</v>
      </c>
      <c r="E37" s="167">
        <v>19.773437500000011</v>
      </c>
      <c r="F37" s="168">
        <v>15.081123173701299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indexed="53"/>
  </sheetPr>
  <dimension ref="A1:AS263"/>
  <sheetViews>
    <sheetView tabSelected="1" zoomScale="90" zoomScaleNormal="90" workbookViewId="0">
      <selection sqref="A1:Q1"/>
    </sheetView>
  </sheetViews>
  <sheetFormatPr defaultRowHeight="12.75" x14ac:dyDescent="0.2"/>
  <cols>
    <col min="1" max="1" width="16.28515625" customWidth="1"/>
    <col min="2" max="3" width="6.140625" customWidth="1"/>
    <col min="4" max="4" width="6" customWidth="1"/>
    <col min="5" max="5" width="5.85546875" customWidth="1"/>
    <col min="6" max="6" width="5.7109375" customWidth="1"/>
    <col min="7" max="7" width="5.85546875" customWidth="1"/>
    <col min="8" max="8" width="5.5703125" customWidth="1"/>
    <col min="9" max="9" width="6.28515625" customWidth="1"/>
    <col min="10" max="10" width="6.42578125" customWidth="1"/>
    <col min="11" max="11" width="7.140625" customWidth="1"/>
    <col min="12" max="12" width="8" customWidth="1"/>
    <col min="13" max="13" width="11" customWidth="1"/>
    <col min="14" max="14" width="6.28515625" customWidth="1"/>
    <col min="15" max="15" width="4.28515625" customWidth="1"/>
    <col min="16" max="16" width="6.5703125" customWidth="1"/>
    <col min="17" max="17" width="9.7109375" customWidth="1"/>
    <col min="18" max="18" width="2.85546875" hidden="1" customWidth="1"/>
    <col min="19" max="19" width="5.140625" style="38" hidden="1" customWidth="1"/>
    <col min="20" max="20" width="10.140625" style="38" hidden="1" customWidth="1"/>
    <col min="21" max="21" width="9" style="38" hidden="1" customWidth="1"/>
    <col min="22" max="23" width="8.28515625" style="38" hidden="1" customWidth="1"/>
    <col min="24" max="24" width="6.42578125" style="38" hidden="1" customWidth="1"/>
    <col min="25" max="26" width="7.5703125" style="38" hidden="1" customWidth="1"/>
    <col min="27" max="27" width="9.140625" style="38" hidden="1" customWidth="1"/>
    <col min="28" max="28" width="10.85546875" style="38" hidden="1" customWidth="1"/>
    <col min="29" max="33" width="9.140625" customWidth="1"/>
  </cols>
  <sheetData>
    <row r="1" spans="1:45" ht="12.75" customHeight="1" x14ac:dyDescent="0.2">
      <c r="A1" s="110" t="s">
        <v>41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70"/>
      <c r="S1" s="101" t="s">
        <v>8</v>
      </c>
      <c r="T1" s="101" t="s">
        <v>9</v>
      </c>
      <c r="U1" s="101" t="s">
        <v>10</v>
      </c>
      <c r="V1" s="101" t="s">
        <v>11</v>
      </c>
      <c r="W1" s="101" t="s">
        <v>12</v>
      </c>
      <c r="X1" s="107" t="s">
        <v>13</v>
      </c>
      <c r="Y1" s="101" t="s">
        <v>19</v>
      </c>
      <c r="Z1" s="107" t="s">
        <v>16</v>
      </c>
      <c r="AA1" s="101" t="s">
        <v>12</v>
      </c>
      <c r="AB1" s="101" t="s">
        <v>18</v>
      </c>
      <c r="AC1" s="4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pans="1:45" ht="15.75" x14ac:dyDescent="0.2">
      <c r="A2" s="110" t="s">
        <v>42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70"/>
      <c r="S2" s="102"/>
      <c r="T2" s="102"/>
      <c r="U2" s="102"/>
      <c r="V2" s="102"/>
      <c r="W2" s="102"/>
      <c r="X2" s="108"/>
      <c r="Y2" s="102"/>
      <c r="Z2" s="108"/>
      <c r="AA2" s="102"/>
      <c r="AB2" s="102"/>
      <c r="AC2" s="4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pans="1:45" ht="15.75" x14ac:dyDescent="0.2">
      <c r="A3" s="110" t="s">
        <v>43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70"/>
      <c r="S3" s="102"/>
      <c r="T3" s="102"/>
      <c r="U3" s="102"/>
      <c r="V3" s="102"/>
      <c r="W3" s="102"/>
      <c r="X3" s="108"/>
      <c r="Y3" s="102"/>
      <c r="Z3" s="108"/>
      <c r="AA3" s="102"/>
      <c r="AB3" s="102"/>
      <c r="AC3" s="4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</row>
    <row r="4" spans="1:45" ht="15.75" x14ac:dyDescent="0.2">
      <c r="A4" s="110" t="s">
        <v>44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70"/>
      <c r="S4" s="103"/>
      <c r="T4" s="103"/>
      <c r="U4" s="103"/>
      <c r="V4" s="103"/>
      <c r="W4" s="103"/>
      <c r="X4" s="109"/>
      <c r="Y4" s="103"/>
      <c r="Z4" s="109"/>
      <c r="AA4" s="103"/>
      <c r="AB4" s="103"/>
      <c r="AC4" s="4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</row>
    <row r="5" spans="1:45" ht="15.75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6"/>
      <c r="R5" s="46"/>
      <c r="S5" s="3">
        <v>1</v>
      </c>
      <c r="T5" s="3">
        <v>2</v>
      </c>
      <c r="U5" s="3">
        <v>3</v>
      </c>
      <c r="V5" s="69">
        <v>4</v>
      </c>
      <c r="W5" s="69">
        <v>5</v>
      </c>
      <c r="X5" s="69">
        <v>6</v>
      </c>
      <c r="Y5" s="69">
        <v>7</v>
      </c>
      <c r="Z5" s="69">
        <v>8</v>
      </c>
      <c r="AA5" s="69">
        <v>9</v>
      </c>
      <c r="AB5" s="69">
        <v>10</v>
      </c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</row>
    <row r="6" spans="1:45" ht="12.75" customHeight="1" x14ac:dyDescent="0.25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6"/>
      <c r="R6" s="46"/>
      <c r="S6" s="3">
        <f>A17</f>
        <v>1</v>
      </c>
      <c r="T6" s="8"/>
      <c r="U6" s="8">
        <f>I16</f>
        <v>16.183816183816184</v>
      </c>
      <c r="V6" s="8">
        <f>I17</f>
        <v>100</v>
      </c>
      <c r="W6" s="8">
        <f t="shared" ref="W6:W37" si="0">100-V6</f>
        <v>0</v>
      </c>
      <c r="X6" s="8">
        <v>0</v>
      </c>
      <c r="Y6" s="8">
        <f>K15</f>
        <v>4.5999999999999996</v>
      </c>
      <c r="Z6" s="8">
        <v>0</v>
      </c>
      <c r="AA6" s="8">
        <f t="shared" ref="AA6:AA55" si="1">100-AB6</f>
        <v>0</v>
      </c>
      <c r="AB6" s="8">
        <v>100</v>
      </c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</row>
    <row r="7" spans="1:45" ht="15.75" x14ac:dyDescent="0.2">
      <c r="A7" s="111" t="s">
        <v>30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71"/>
      <c r="S7" s="3">
        <f t="shared" ref="S7:S37" si="2">S6</f>
        <v>1</v>
      </c>
      <c r="T7" s="8"/>
      <c r="U7" s="8">
        <f>H16</f>
        <v>26.673326673326674</v>
      </c>
      <c r="V7" s="8">
        <f>H17</f>
        <v>83.816183816183809</v>
      </c>
      <c r="W7" s="8">
        <f t="shared" si="0"/>
        <v>16.183816183816191</v>
      </c>
      <c r="X7" s="8">
        <v>0.16</v>
      </c>
      <c r="Y7" s="8"/>
      <c r="Z7" s="8">
        <v>1.25E-3</v>
      </c>
      <c r="AA7" s="8">
        <f t="shared" si="1"/>
        <v>7.6666666666667993E-2</v>
      </c>
      <c r="AB7" s="8">
        <f>(AB6-AB9)/3+AB8</f>
        <v>99.923333333333332</v>
      </c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</row>
    <row r="8" spans="1:45" ht="15.75" x14ac:dyDescent="0.2">
      <c r="A8" s="112" t="s">
        <v>45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72"/>
      <c r="S8" s="3">
        <f t="shared" si="2"/>
        <v>1</v>
      </c>
      <c r="T8" s="8"/>
      <c r="U8" s="8">
        <f>G16</f>
        <v>42.557442557442556</v>
      </c>
      <c r="V8" s="8">
        <f>G17</f>
        <v>57.142857142857139</v>
      </c>
      <c r="W8" s="8">
        <f t="shared" si="0"/>
        <v>42.857142857142861</v>
      </c>
      <c r="X8" s="8">
        <v>0.315</v>
      </c>
      <c r="Y8" s="8"/>
      <c r="Z8" s="8">
        <v>2.5000000000000001E-3</v>
      </c>
      <c r="AA8" s="8">
        <f t="shared" si="1"/>
        <v>0.15333333333333599</v>
      </c>
      <c r="AB8" s="8">
        <f>(AB6-AB9)/3+AB9</f>
        <v>99.846666666666664</v>
      </c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</row>
    <row r="9" spans="1:45" ht="15.75" x14ac:dyDescent="0.2">
      <c r="A9" s="112" t="s">
        <v>40</v>
      </c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72"/>
      <c r="S9" s="3">
        <f t="shared" si="2"/>
        <v>1</v>
      </c>
      <c r="T9" s="8"/>
      <c r="U9" s="8"/>
      <c r="V9" s="8">
        <f>(V8-V10)/2+V10</f>
        <v>35.864135864135861</v>
      </c>
      <c r="W9" s="8">
        <f t="shared" si="0"/>
        <v>64.135864135864139</v>
      </c>
      <c r="X9" s="8">
        <v>0.48</v>
      </c>
      <c r="Y9" s="8"/>
      <c r="Z9" s="8">
        <v>5.0000000000000001E-3</v>
      </c>
      <c r="AA9" s="8">
        <f t="shared" si="1"/>
        <v>0.23000000000000398</v>
      </c>
      <c r="AB9" s="8">
        <f>IF(L15=0,(100-K15*0.05),100-L15)</f>
        <v>99.77</v>
      </c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</row>
    <row r="10" spans="1:45" ht="15.75" x14ac:dyDescent="0.2">
      <c r="A10" s="111" t="s">
        <v>46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71"/>
      <c r="S10" s="3">
        <f t="shared" si="2"/>
        <v>1</v>
      </c>
      <c r="T10" s="8"/>
      <c r="U10" s="8">
        <f>F16</f>
        <v>11.988011988011989</v>
      </c>
      <c r="V10" s="8">
        <f>F17</f>
        <v>14.585414585414586</v>
      </c>
      <c r="W10" s="8">
        <f t="shared" si="0"/>
        <v>85.414585414585417</v>
      </c>
      <c r="X10" s="8">
        <v>0.63</v>
      </c>
      <c r="Y10" s="8"/>
      <c r="Z10" s="8">
        <v>0.01</v>
      </c>
      <c r="AA10" s="8">
        <f t="shared" si="1"/>
        <v>1.664433333333335</v>
      </c>
      <c r="AB10" s="8">
        <f>(AB9-AB12)/3+AB11</f>
        <v>98.335566666666665</v>
      </c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5" ht="12.75" customHeight="1" thickBot="1" x14ac:dyDescent="0.25">
      <c r="S11" s="3">
        <f t="shared" si="2"/>
        <v>1</v>
      </c>
      <c r="T11" s="8"/>
      <c r="U11" s="8"/>
      <c r="V11" s="8">
        <f>(V10-V14)/4+V12</f>
        <v>11.58841158841159</v>
      </c>
      <c r="W11" s="8">
        <f t="shared" si="0"/>
        <v>88.411588411588411</v>
      </c>
      <c r="X11" s="8">
        <v>0.8</v>
      </c>
      <c r="Y11" s="8"/>
      <c r="Z11" s="8">
        <v>0.02</v>
      </c>
      <c r="AA11" s="8">
        <f t="shared" si="1"/>
        <v>3.098866666666666</v>
      </c>
      <c r="AB11" s="8">
        <f>(AB9-AB12)/3+AB12</f>
        <v>96.901133333333334</v>
      </c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5" ht="20.25" customHeight="1" x14ac:dyDescent="0.2">
      <c r="A12" s="124" t="s">
        <v>0</v>
      </c>
      <c r="B12" s="127" t="s">
        <v>22</v>
      </c>
      <c r="C12" s="128"/>
      <c r="D12" s="131" t="s">
        <v>2</v>
      </c>
      <c r="E12" s="132"/>
      <c r="F12" s="132"/>
      <c r="G12" s="132"/>
      <c r="H12" s="132"/>
      <c r="I12" s="133"/>
      <c r="J12" s="139" t="s">
        <v>4</v>
      </c>
      <c r="K12" s="142" t="s">
        <v>26</v>
      </c>
      <c r="L12" s="144" t="s">
        <v>27</v>
      </c>
      <c r="M12" s="124" t="s">
        <v>5</v>
      </c>
      <c r="N12" s="146" t="s">
        <v>28</v>
      </c>
      <c r="O12" s="115" t="s">
        <v>7</v>
      </c>
      <c r="P12" s="118" t="s">
        <v>6</v>
      </c>
      <c r="Q12" s="119"/>
      <c r="R12" s="104" t="s">
        <v>20</v>
      </c>
      <c r="S12" s="3">
        <f t="shared" si="2"/>
        <v>1</v>
      </c>
      <c r="T12" s="8"/>
      <c r="U12" s="8"/>
      <c r="V12" s="8">
        <f>(V10-V14)/4+V13</f>
        <v>8.5914085914085927</v>
      </c>
      <c r="W12" s="8">
        <f t="shared" si="0"/>
        <v>91.408591408591406</v>
      </c>
      <c r="X12" s="8">
        <v>0.96</v>
      </c>
      <c r="Y12" s="8">
        <f>I16-K15</f>
        <v>11.583816183816184</v>
      </c>
      <c r="Z12" s="8">
        <v>0.04</v>
      </c>
      <c r="AA12" s="8">
        <f t="shared" si="1"/>
        <v>4.533299999999997</v>
      </c>
      <c r="AB12" s="8">
        <f>AB14+Y12*(1-AB19/100)</f>
        <v>95.466700000000003</v>
      </c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5" ht="13.5" thickBot="1" x14ac:dyDescent="0.25">
      <c r="A13" s="125"/>
      <c r="B13" s="6">
        <v>10</v>
      </c>
      <c r="C13" s="7">
        <v>5</v>
      </c>
      <c r="D13" s="6">
        <v>2.5</v>
      </c>
      <c r="E13" s="1">
        <v>1.25</v>
      </c>
      <c r="F13" s="1">
        <v>0.63</v>
      </c>
      <c r="G13" s="1">
        <v>0.315</v>
      </c>
      <c r="H13" s="1">
        <v>0.16</v>
      </c>
      <c r="I13" s="5" t="s">
        <v>3</v>
      </c>
      <c r="J13" s="140"/>
      <c r="K13" s="143"/>
      <c r="L13" s="145"/>
      <c r="M13" s="126"/>
      <c r="N13" s="147"/>
      <c r="O13" s="116"/>
      <c r="P13" s="120"/>
      <c r="Q13" s="121"/>
      <c r="R13" s="105"/>
      <c r="S13" s="3">
        <f t="shared" si="2"/>
        <v>1</v>
      </c>
      <c r="T13" s="8"/>
      <c r="U13" s="8"/>
      <c r="V13" s="8">
        <f>(V10-V14)/4+V14</f>
        <v>5.594405594405595</v>
      </c>
      <c r="W13" s="8">
        <f t="shared" si="0"/>
        <v>94.4055944055944</v>
      </c>
      <c r="X13" s="8">
        <v>1.1200000000000001</v>
      </c>
      <c r="Y13" s="8"/>
      <c r="Z13" s="8">
        <v>0.08</v>
      </c>
      <c r="AA13" s="8">
        <f t="shared" si="1"/>
        <v>10.241225424575418</v>
      </c>
      <c r="AB13" s="8">
        <f>(AB12-AB14)/2+AB14</f>
        <v>89.758774575424582</v>
      </c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5" ht="17.25" customHeight="1" thickBot="1" x14ac:dyDescent="0.25">
      <c r="A14" s="126"/>
      <c r="B14" s="129" t="s">
        <v>23</v>
      </c>
      <c r="C14" s="130"/>
      <c r="D14" s="129" t="s">
        <v>21</v>
      </c>
      <c r="E14" s="134"/>
      <c r="F14" s="134"/>
      <c r="G14" s="134"/>
      <c r="H14" s="134"/>
      <c r="I14" s="135"/>
      <c r="J14" s="141"/>
      <c r="K14" s="136" t="s">
        <v>1</v>
      </c>
      <c r="L14" s="137"/>
      <c r="M14" s="138"/>
      <c r="N14" s="148"/>
      <c r="O14" s="117"/>
      <c r="P14" s="122"/>
      <c r="Q14" s="123"/>
      <c r="R14" s="106"/>
      <c r="S14" s="3">
        <f t="shared" si="2"/>
        <v>1</v>
      </c>
      <c r="T14" s="8"/>
      <c r="U14" s="8">
        <f>E16</f>
        <v>2.0979020979020979</v>
      </c>
      <c r="V14" s="8">
        <f>E17</f>
        <v>2.5974025974025974</v>
      </c>
      <c r="W14" s="8">
        <f t="shared" si="0"/>
        <v>97.402597402597408</v>
      </c>
      <c r="X14" s="8">
        <v>1.25</v>
      </c>
      <c r="Y14" s="8">
        <f>H16</f>
        <v>26.673326673326674</v>
      </c>
      <c r="Z14" s="8">
        <v>0.16</v>
      </c>
      <c r="AA14" s="8">
        <f t="shared" si="1"/>
        <v>15.949150849150854</v>
      </c>
      <c r="AB14" s="8">
        <f>AB15+Y14*(1-AB19/100)</f>
        <v>84.050849150849146</v>
      </c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5" ht="12.75" customHeight="1" x14ac:dyDescent="0.2">
      <c r="A15" s="10" t="s">
        <v>47</v>
      </c>
      <c r="B15" s="50">
        <v>15</v>
      </c>
      <c r="C15" s="51">
        <v>14</v>
      </c>
      <c r="D15" s="52">
        <v>5</v>
      </c>
      <c r="E15" s="41">
        <v>21</v>
      </c>
      <c r="F15" s="41">
        <v>120</v>
      </c>
      <c r="G15" s="41">
        <v>426</v>
      </c>
      <c r="H15" s="41">
        <v>267</v>
      </c>
      <c r="I15" s="41">
        <v>162</v>
      </c>
      <c r="J15" s="74">
        <v>1.5864135864135864</v>
      </c>
      <c r="K15" s="90">
        <v>4.5999999999999996</v>
      </c>
      <c r="L15" s="113">
        <v>0</v>
      </c>
      <c r="M15" s="149">
        <v>0</v>
      </c>
      <c r="N15" s="74">
        <v>0.42029947553776381</v>
      </c>
      <c r="O15" s="85">
        <v>6.3</v>
      </c>
      <c r="P15" s="79" t="s">
        <v>48</v>
      </c>
      <c r="Q15" s="80"/>
      <c r="R15" s="96" t="s">
        <v>38</v>
      </c>
      <c r="S15" s="3">
        <f t="shared" si="2"/>
        <v>1</v>
      </c>
      <c r="T15" s="8"/>
      <c r="U15" s="8"/>
      <c r="V15" s="8">
        <f>(V14-V22)/8+V16</f>
        <v>2.3351648351648353</v>
      </c>
      <c r="W15" s="8">
        <f t="shared" si="0"/>
        <v>97.664835164835168</v>
      </c>
      <c r="X15" s="8">
        <v>1.44</v>
      </c>
      <c r="Y15" s="8">
        <f>G16</f>
        <v>42.557442557442556</v>
      </c>
      <c r="Z15" s="8">
        <v>0.32</v>
      </c>
      <c r="AA15" s="8">
        <f t="shared" si="1"/>
        <v>42.235714285714288</v>
      </c>
      <c r="AB15" s="8">
        <f>AB16+Y15*(1-AB19/100)</f>
        <v>57.764285714285712</v>
      </c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</row>
    <row r="16" spans="1:45" ht="12.75" customHeight="1" x14ac:dyDescent="0.2">
      <c r="A16" s="11" t="s">
        <v>49</v>
      </c>
      <c r="B16" s="53">
        <v>0.75</v>
      </c>
      <c r="C16" s="14">
        <v>0.7</v>
      </c>
      <c r="D16" s="13">
        <v>0.49950049950049952</v>
      </c>
      <c r="E16" s="15">
        <v>2.0979020979020979</v>
      </c>
      <c r="F16" s="15">
        <v>11.988011988011989</v>
      </c>
      <c r="G16" s="15">
        <v>42.557442557442556</v>
      </c>
      <c r="H16" s="15">
        <v>26.673326673326674</v>
      </c>
      <c r="I16" s="42">
        <v>16.183816183816184</v>
      </c>
      <c r="J16" s="88"/>
      <c r="K16" s="91"/>
      <c r="L16" s="99"/>
      <c r="M16" s="150"/>
      <c r="N16" s="75"/>
      <c r="O16" s="86"/>
      <c r="P16" s="83" t="s">
        <v>50</v>
      </c>
      <c r="Q16" s="84"/>
      <c r="R16" s="97"/>
      <c r="S16" s="3">
        <f t="shared" si="2"/>
        <v>1</v>
      </c>
      <c r="T16" s="8"/>
      <c r="U16" s="8"/>
      <c r="V16" s="8">
        <f>(V14-V22)/8+V17</f>
        <v>2.0729270729270732</v>
      </c>
      <c r="W16" s="8">
        <f t="shared" si="0"/>
        <v>97.927072927072928</v>
      </c>
      <c r="X16" s="8">
        <v>1.6</v>
      </c>
      <c r="Y16" s="8">
        <f>F16</f>
        <v>11.988011988011989</v>
      </c>
      <c r="Z16" s="8">
        <v>0.64</v>
      </c>
      <c r="AA16" s="8">
        <f t="shared" si="1"/>
        <v>84.176073926073926</v>
      </c>
      <c r="AB16" s="8">
        <f>AB17+Y16*(1-AB19/100)</f>
        <v>15.823926073926076</v>
      </c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</row>
    <row r="17" spans="1:45" ht="13.5" customHeight="1" thickBot="1" x14ac:dyDescent="0.25">
      <c r="A17" s="12">
        <v>1</v>
      </c>
      <c r="B17" s="54">
        <v>0.75</v>
      </c>
      <c r="C17" s="43">
        <v>1.45</v>
      </c>
      <c r="D17" s="17">
        <v>0.49950049950049952</v>
      </c>
      <c r="E17" s="19">
        <v>2.5974025974025974</v>
      </c>
      <c r="F17" s="44">
        <v>14.585414585414586</v>
      </c>
      <c r="G17" s="19">
        <v>57.142857142857139</v>
      </c>
      <c r="H17" s="19">
        <v>83.816183816183809</v>
      </c>
      <c r="I17" s="21">
        <v>100</v>
      </c>
      <c r="J17" s="89"/>
      <c r="K17" s="92"/>
      <c r="L17" s="100"/>
      <c r="M17" s="151"/>
      <c r="N17" s="76"/>
      <c r="O17" s="87"/>
      <c r="P17" s="81" t="s">
        <v>51</v>
      </c>
      <c r="Q17" s="82"/>
      <c r="R17" s="98"/>
      <c r="S17" s="3">
        <f t="shared" si="2"/>
        <v>1</v>
      </c>
      <c r="T17" s="8"/>
      <c r="U17" s="8"/>
      <c r="V17" s="8">
        <f>(V14-V22)/8+V18</f>
        <v>1.8106893106893109</v>
      </c>
      <c r="W17" s="8">
        <f t="shared" si="0"/>
        <v>98.189310689310688</v>
      </c>
      <c r="X17" s="8">
        <v>1.76</v>
      </c>
      <c r="Y17" s="8">
        <f>E16</f>
        <v>2.0979020979020979</v>
      </c>
      <c r="Z17" s="8">
        <v>1.28</v>
      </c>
      <c r="AA17" s="8">
        <f t="shared" si="1"/>
        <v>95.990259740259745</v>
      </c>
      <c r="AB17" s="8">
        <f>AB18+Y17*(1-AB19/100)</f>
        <v>4.0097402597402603</v>
      </c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</row>
    <row r="18" spans="1:45" ht="12.75" customHeight="1" x14ac:dyDescent="0.2">
      <c r="A18" s="10" t="s">
        <v>47</v>
      </c>
      <c r="B18" s="50">
        <v>7</v>
      </c>
      <c r="C18" s="51">
        <v>10</v>
      </c>
      <c r="D18" s="52">
        <v>6</v>
      </c>
      <c r="E18" s="41">
        <v>52</v>
      </c>
      <c r="F18" s="41">
        <v>211</v>
      </c>
      <c r="G18" s="41">
        <v>478</v>
      </c>
      <c r="H18" s="41">
        <v>228</v>
      </c>
      <c r="I18" s="41">
        <v>26</v>
      </c>
      <c r="J18" s="74">
        <v>2.052947052947053</v>
      </c>
      <c r="K18" s="90">
        <v>0.9</v>
      </c>
      <c r="L18" s="99">
        <v>0</v>
      </c>
      <c r="M18" s="85">
        <v>0</v>
      </c>
      <c r="N18" s="74">
        <v>17.875862068965517</v>
      </c>
      <c r="O18" s="85">
        <v>4.0999999999999996</v>
      </c>
      <c r="P18" s="79" t="s">
        <v>52</v>
      </c>
      <c r="Q18" s="80"/>
      <c r="R18" s="96" t="s">
        <v>38</v>
      </c>
      <c r="S18" s="3">
        <f t="shared" si="2"/>
        <v>1</v>
      </c>
      <c r="T18" s="8"/>
      <c r="U18" s="8"/>
      <c r="V18" s="8">
        <f>(V14-V22)/8+V19</f>
        <v>1.5484515484515486</v>
      </c>
      <c r="W18" s="8">
        <f t="shared" si="0"/>
        <v>98.451548451548447</v>
      </c>
      <c r="X18" s="8">
        <v>1.92</v>
      </c>
      <c r="Y18" s="8">
        <f>D16</f>
        <v>0.49950049950049952</v>
      </c>
      <c r="Z18" s="8">
        <v>2.5</v>
      </c>
      <c r="AA18" s="8">
        <f t="shared" si="1"/>
        <v>98.057742257742262</v>
      </c>
      <c r="AB18" s="8">
        <f>AB19+Y18*(1-AB19/100)</f>
        <v>1.9422577422577423</v>
      </c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</row>
    <row r="19" spans="1:45" ht="12.75" customHeight="1" x14ac:dyDescent="0.2">
      <c r="A19" s="11" t="s">
        <v>53</v>
      </c>
      <c r="B19" s="53">
        <v>0.35</v>
      </c>
      <c r="C19" s="14">
        <v>0.5</v>
      </c>
      <c r="D19" s="13">
        <v>0.59940059940059942</v>
      </c>
      <c r="E19" s="15">
        <v>5.1948051948051948</v>
      </c>
      <c r="F19" s="15">
        <v>21.078921078921081</v>
      </c>
      <c r="G19" s="15">
        <v>47.752247752247754</v>
      </c>
      <c r="H19" s="15">
        <v>22.777222777222779</v>
      </c>
      <c r="I19" s="42">
        <v>2.5974025974025974</v>
      </c>
      <c r="J19" s="88"/>
      <c r="K19" s="91"/>
      <c r="L19" s="99"/>
      <c r="M19" s="86"/>
      <c r="N19" s="75"/>
      <c r="O19" s="86"/>
      <c r="P19" s="83" t="s">
        <v>50</v>
      </c>
      <c r="Q19" s="84"/>
      <c r="R19" s="97"/>
      <c r="S19" s="3">
        <f t="shared" si="2"/>
        <v>1</v>
      </c>
      <c r="T19" s="8"/>
      <c r="U19" s="8"/>
      <c r="V19" s="8">
        <f>(V14-V22)/8+V20</f>
        <v>1.2862137862137863</v>
      </c>
      <c r="W19" s="8">
        <f t="shared" si="0"/>
        <v>98.713786213786207</v>
      </c>
      <c r="X19" s="8">
        <v>2.08</v>
      </c>
      <c r="Y19" s="8">
        <f>C16</f>
        <v>0.7</v>
      </c>
      <c r="Z19" s="8">
        <v>5</v>
      </c>
      <c r="AA19" s="8">
        <f t="shared" si="1"/>
        <v>98.55</v>
      </c>
      <c r="AB19" s="8">
        <f>C17</f>
        <v>1.45</v>
      </c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</row>
    <row r="20" spans="1:45" ht="13.5" customHeight="1" thickBot="1" x14ac:dyDescent="0.25">
      <c r="A20" s="12">
        <v>2</v>
      </c>
      <c r="B20" s="54">
        <v>0.35</v>
      </c>
      <c r="C20" s="43">
        <v>0.85</v>
      </c>
      <c r="D20" s="17">
        <v>0.59940059940059942</v>
      </c>
      <c r="E20" s="19">
        <v>5.7942057942057943</v>
      </c>
      <c r="F20" s="44">
        <v>26.873126873126875</v>
      </c>
      <c r="G20" s="19">
        <v>74.625374625374633</v>
      </c>
      <c r="H20" s="19">
        <v>97.402597402597408</v>
      </c>
      <c r="I20" s="21">
        <v>100</v>
      </c>
      <c r="J20" s="89"/>
      <c r="K20" s="92"/>
      <c r="L20" s="100"/>
      <c r="M20" s="87"/>
      <c r="N20" s="76"/>
      <c r="O20" s="87"/>
      <c r="P20" s="81" t="s">
        <v>54</v>
      </c>
      <c r="Q20" s="82"/>
      <c r="R20" s="98"/>
      <c r="S20" s="3">
        <f t="shared" si="2"/>
        <v>1</v>
      </c>
      <c r="T20" s="8"/>
      <c r="U20" s="8"/>
      <c r="V20" s="8">
        <f>(V14-V22)/8+V21</f>
        <v>1.0239760239760241</v>
      </c>
      <c r="W20" s="8">
        <f t="shared" si="0"/>
        <v>98.976023976023981</v>
      </c>
      <c r="X20" s="8">
        <v>2.2400000000000002</v>
      </c>
      <c r="Y20" s="8">
        <f>B16</f>
        <v>0.75</v>
      </c>
      <c r="Z20" s="8">
        <v>10</v>
      </c>
      <c r="AA20" s="8">
        <f t="shared" si="1"/>
        <v>99.25</v>
      </c>
      <c r="AB20" s="8">
        <f>B17</f>
        <v>0.75</v>
      </c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</row>
    <row r="21" spans="1:45" ht="12.75" customHeight="1" x14ac:dyDescent="0.2">
      <c r="A21" s="10" t="s">
        <v>47</v>
      </c>
      <c r="B21" s="50">
        <v>79</v>
      </c>
      <c r="C21" s="51">
        <v>87</v>
      </c>
      <c r="D21" s="52">
        <v>30</v>
      </c>
      <c r="E21" s="41">
        <v>115</v>
      </c>
      <c r="F21" s="41">
        <v>244</v>
      </c>
      <c r="G21" s="41">
        <v>313</v>
      </c>
      <c r="H21" s="41">
        <v>177</v>
      </c>
      <c r="I21" s="41">
        <v>121</v>
      </c>
      <c r="J21" s="74">
        <v>2.145</v>
      </c>
      <c r="K21" s="90">
        <v>5.4</v>
      </c>
      <c r="L21" s="113">
        <v>0</v>
      </c>
      <c r="M21" s="85">
        <v>0</v>
      </c>
      <c r="N21" s="74">
        <v>0.63488078380343671</v>
      </c>
      <c r="O21" s="85">
        <v>5.3</v>
      </c>
      <c r="P21" s="79" t="s">
        <v>52</v>
      </c>
      <c r="Q21" s="80"/>
      <c r="R21" s="96" t="s">
        <v>38</v>
      </c>
      <c r="S21" s="3">
        <f t="shared" si="2"/>
        <v>1</v>
      </c>
      <c r="T21" s="8"/>
      <c r="U21" s="8"/>
      <c r="V21" s="8">
        <f>(V14-V22)/8+V22</f>
        <v>0.76173826173826176</v>
      </c>
      <c r="W21" s="8">
        <f t="shared" si="0"/>
        <v>99.238261738261741</v>
      </c>
      <c r="X21" s="8">
        <v>2.4</v>
      </c>
      <c r="Y21" s="8"/>
      <c r="Z21" s="8">
        <v>20</v>
      </c>
      <c r="AA21" s="8">
        <f t="shared" si="1"/>
        <v>99.5</v>
      </c>
      <c r="AB21" s="8">
        <f>AB22+AB20/3</f>
        <v>0.5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</row>
    <row r="22" spans="1:45" ht="12.75" customHeight="1" x14ac:dyDescent="0.2">
      <c r="A22" s="11" t="s">
        <v>55</v>
      </c>
      <c r="B22" s="53">
        <v>3.95</v>
      </c>
      <c r="C22" s="14">
        <v>4.3499999999999996</v>
      </c>
      <c r="D22" s="13">
        <v>3</v>
      </c>
      <c r="E22" s="15">
        <v>11.5</v>
      </c>
      <c r="F22" s="15">
        <v>24.400000000000002</v>
      </c>
      <c r="G22" s="15">
        <v>31.3</v>
      </c>
      <c r="H22" s="15">
        <v>17.7</v>
      </c>
      <c r="I22" s="42">
        <v>12.100000000000001</v>
      </c>
      <c r="J22" s="88"/>
      <c r="K22" s="91"/>
      <c r="L22" s="99"/>
      <c r="M22" s="86"/>
      <c r="N22" s="75"/>
      <c r="O22" s="86"/>
      <c r="P22" s="83" t="s">
        <v>50</v>
      </c>
      <c r="Q22" s="84"/>
      <c r="R22" s="97"/>
      <c r="S22" s="3">
        <f t="shared" si="2"/>
        <v>1</v>
      </c>
      <c r="T22" s="8"/>
      <c r="U22" s="8">
        <f>D16</f>
        <v>0.49950049950049952</v>
      </c>
      <c r="V22" s="8">
        <f>D17</f>
        <v>0.49950049950049952</v>
      </c>
      <c r="W22" s="8">
        <f t="shared" si="0"/>
        <v>99.500499500499501</v>
      </c>
      <c r="X22" s="8">
        <v>2.5</v>
      </c>
      <c r="Y22" s="8"/>
      <c r="Z22" s="8">
        <v>40</v>
      </c>
      <c r="AA22" s="8">
        <f t="shared" si="1"/>
        <v>99.75</v>
      </c>
      <c r="AB22" s="8">
        <f>AB23+AB20/3</f>
        <v>0.25</v>
      </c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</row>
    <row r="23" spans="1:45" ht="13.5" customHeight="1" thickBot="1" x14ac:dyDescent="0.25">
      <c r="A23" s="12">
        <v>3</v>
      </c>
      <c r="B23" s="54">
        <v>3.95</v>
      </c>
      <c r="C23" s="43">
        <v>8.3000000000000007</v>
      </c>
      <c r="D23" s="17">
        <v>3</v>
      </c>
      <c r="E23" s="19">
        <v>14.5</v>
      </c>
      <c r="F23" s="44">
        <v>38.900000000000006</v>
      </c>
      <c r="G23" s="19">
        <v>70.2</v>
      </c>
      <c r="H23" s="19">
        <v>87.9</v>
      </c>
      <c r="I23" s="21">
        <v>100</v>
      </c>
      <c r="J23" s="89"/>
      <c r="K23" s="92"/>
      <c r="L23" s="100"/>
      <c r="M23" s="87"/>
      <c r="N23" s="76"/>
      <c r="O23" s="87"/>
      <c r="P23" s="81" t="s">
        <v>56</v>
      </c>
      <c r="Q23" s="82"/>
      <c r="R23" s="98"/>
      <c r="S23" s="3">
        <f t="shared" si="2"/>
        <v>1</v>
      </c>
      <c r="T23" s="3"/>
      <c r="U23" s="3"/>
      <c r="V23" s="8">
        <f>V22/15+V24</f>
        <v>0.46620046620046612</v>
      </c>
      <c r="W23" s="8">
        <f t="shared" si="0"/>
        <v>99.533799533799538</v>
      </c>
      <c r="X23" s="8">
        <v>2.72</v>
      </c>
      <c r="Y23" s="8">
        <v>0</v>
      </c>
      <c r="Z23" s="8">
        <v>80</v>
      </c>
      <c r="AA23" s="8">
        <f t="shared" si="1"/>
        <v>100</v>
      </c>
      <c r="AB23" s="8">
        <v>0</v>
      </c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</row>
    <row r="24" spans="1:45" ht="12.75" customHeight="1" x14ac:dyDescent="0.2">
      <c r="A24" s="10" t="s">
        <v>47</v>
      </c>
      <c r="B24" s="50">
        <v>44</v>
      </c>
      <c r="C24" s="51">
        <v>60</v>
      </c>
      <c r="D24" s="52">
        <v>27</v>
      </c>
      <c r="E24" s="41">
        <v>200</v>
      </c>
      <c r="F24" s="41">
        <v>293</v>
      </c>
      <c r="G24" s="41">
        <v>268</v>
      </c>
      <c r="H24" s="41">
        <v>125</v>
      </c>
      <c r="I24" s="41">
        <v>87</v>
      </c>
      <c r="J24" s="74">
        <v>2.4750000000000001</v>
      </c>
      <c r="K24" s="90">
        <v>1.8</v>
      </c>
      <c r="L24" s="93">
        <v>0</v>
      </c>
      <c r="M24" s="85">
        <v>0</v>
      </c>
      <c r="N24" s="74">
        <v>10.094604462474644</v>
      </c>
      <c r="O24" s="85">
        <v>5</v>
      </c>
      <c r="P24" s="79" t="s">
        <v>52</v>
      </c>
      <c r="Q24" s="80"/>
      <c r="R24" s="96" t="s">
        <v>38</v>
      </c>
      <c r="S24" s="3">
        <f t="shared" si="2"/>
        <v>1</v>
      </c>
      <c r="T24" s="3"/>
      <c r="U24" s="3"/>
      <c r="V24" s="8">
        <f>V22/15+V25</f>
        <v>0.43290043290043284</v>
      </c>
      <c r="W24" s="8">
        <f t="shared" si="0"/>
        <v>99.567099567099561</v>
      </c>
      <c r="X24" s="8">
        <v>2.88</v>
      </c>
      <c r="Y24" s="8"/>
      <c r="Z24" s="8"/>
      <c r="AA24" s="8"/>
      <c r="AB24" s="8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</row>
    <row r="25" spans="1:45" ht="12.75" customHeight="1" x14ac:dyDescent="0.2">
      <c r="A25" s="11" t="s">
        <v>57</v>
      </c>
      <c r="B25" s="53">
        <v>2.2000000000000002</v>
      </c>
      <c r="C25" s="14">
        <v>3</v>
      </c>
      <c r="D25" s="13">
        <v>2.7</v>
      </c>
      <c r="E25" s="15">
        <v>20</v>
      </c>
      <c r="F25" s="15">
        <v>29.3</v>
      </c>
      <c r="G25" s="15">
        <v>26.8</v>
      </c>
      <c r="H25" s="15">
        <v>12.5</v>
      </c>
      <c r="I25" s="16">
        <v>8.7000000000000011</v>
      </c>
      <c r="J25" s="88"/>
      <c r="K25" s="91"/>
      <c r="L25" s="94"/>
      <c r="M25" s="86"/>
      <c r="N25" s="75"/>
      <c r="O25" s="86"/>
      <c r="P25" s="83" t="s">
        <v>50</v>
      </c>
      <c r="Q25" s="84"/>
      <c r="R25" s="97"/>
      <c r="S25" s="3">
        <f t="shared" si="2"/>
        <v>1</v>
      </c>
      <c r="T25" s="3"/>
      <c r="U25" s="3"/>
      <c r="V25" s="8">
        <f>V22/15+V26</f>
        <v>0.39960039960039956</v>
      </c>
      <c r="W25" s="8">
        <f t="shared" si="0"/>
        <v>99.600399600399598</v>
      </c>
      <c r="X25" s="8">
        <v>3.04</v>
      </c>
      <c r="Y25" s="8"/>
      <c r="Z25" s="8"/>
      <c r="AA25" s="8"/>
      <c r="AB25" s="8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</row>
    <row r="26" spans="1:45" ht="14.25" customHeight="1" thickBot="1" x14ac:dyDescent="0.25">
      <c r="A26" s="12">
        <v>4</v>
      </c>
      <c r="B26" s="54">
        <v>2.2000000000000002</v>
      </c>
      <c r="C26" s="18">
        <v>5.2</v>
      </c>
      <c r="D26" s="17">
        <v>2.7</v>
      </c>
      <c r="E26" s="19">
        <v>22.7</v>
      </c>
      <c r="F26" s="20">
        <v>52</v>
      </c>
      <c r="G26" s="19">
        <v>78.8</v>
      </c>
      <c r="H26" s="19">
        <v>91.3</v>
      </c>
      <c r="I26" s="21">
        <v>100</v>
      </c>
      <c r="J26" s="89"/>
      <c r="K26" s="92"/>
      <c r="L26" s="95"/>
      <c r="M26" s="87"/>
      <c r="N26" s="76"/>
      <c r="O26" s="87"/>
      <c r="P26" s="81" t="s">
        <v>54</v>
      </c>
      <c r="Q26" s="82"/>
      <c r="R26" s="98"/>
      <c r="S26" s="3">
        <f t="shared" si="2"/>
        <v>1</v>
      </c>
      <c r="T26" s="3"/>
      <c r="U26" s="3"/>
      <c r="V26" s="8">
        <f>V22/15+V27</f>
        <v>0.36630036630036628</v>
      </c>
      <c r="W26" s="8">
        <f t="shared" si="0"/>
        <v>99.633699633699635</v>
      </c>
      <c r="X26" s="8">
        <v>3.2</v>
      </c>
      <c r="Y26" s="8"/>
      <c r="Z26" s="8"/>
      <c r="AA26" s="8"/>
      <c r="AB26" s="8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</row>
    <row r="27" spans="1:45" s="9" customFormat="1" ht="12.75" hidden="1" customHeight="1" x14ac:dyDescent="0.2">
      <c r="A27" s="10" t="s">
        <v>58</v>
      </c>
      <c r="B27" s="50">
        <v>0</v>
      </c>
      <c r="C27" s="51">
        <v>0</v>
      </c>
      <c r="D27" s="52">
        <v>0</v>
      </c>
      <c r="E27" s="41">
        <v>0</v>
      </c>
      <c r="F27" s="41">
        <v>0</v>
      </c>
      <c r="G27" s="41">
        <v>0</v>
      </c>
      <c r="H27" s="41">
        <v>0</v>
      </c>
      <c r="I27" s="41">
        <v>0</v>
      </c>
      <c r="J27" s="74" t="e">
        <v>#DIV/0!</v>
      </c>
      <c r="K27" s="90">
        <v>0</v>
      </c>
      <c r="L27" s="93">
        <v>0</v>
      </c>
      <c r="M27" s="85">
        <v>0</v>
      </c>
      <c r="N27" s="74" t="s">
        <v>58</v>
      </c>
      <c r="O27" s="85">
        <v>0</v>
      </c>
      <c r="P27" s="79" t="s">
        <v>58</v>
      </c>
      <c r="Q27" s="80"/>
      <c r="R27" s="96" t="s">
        <v>39</v>
      </c>
      <c r="S27" s="3">
        <f t="shared" si="2"/>
        <v>1</v>
      </c>
      <c r="T27" s="3"/>
      <c r="U27" s="3"/>
      <c r="V27" s="8">
        <f>V22/15+V28</f>
        <v>0.33300033300033299</v>
      </c>
      <c r="W27" s="8">
        <f t="shared" si="0"/>
        <v>99.666999666999672</v>
      </c>
      <c r="X27" s="8">
        <v>3.36</v>
      </c>
      <c r="Y27" s="8"/>
      <c r="Z27" s="8"/>
      <c r="AA27" s="8"/>
      <c r="AB27" s="8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</row>
    <row r="28" spans="1:45" s="9" customFormat="1" ht="12.75" hidden="1" customHeight="1" x14ac:dyDescent="0.2">
      <c r="A28" s="11" t="s">
        <v>58</v>
      </c>
      <c r="B28" s="53">
        <v>0</v>
      </c>
      <c r="C28" s="14">
        <v>0</v>
      </c>
      <c r="D28" s="13" t="e">
        <v>#DIV/0!</v>
      </c>
      <c r="E28" s="15" t="e">
        <v>#DIV/0!</v>
      </c>
      <c r="F28" s="15" t="e">
        <v>#DIV/0!</v>
      </c>
      <c r="G28" s="15" t="e">
        <v>#DIV/0!</v>
      </c>
      <c r="H28" s="15" t="e">
        <v>#DIV/0!</v>
      </c>
      <c r="I28" s="16" t="e">
        <v>#DIV/0!</v>
      </c>
      <c r="J28" s="88"/>
      <c r="K28" s="91"/>
      <c r="L28" s="94"/>
      <c r="M28" s="86"/>
      <c r="N28" s="75"/>
      <c r="O28" s="86"/>
      <c r="P28" s="83" t="s">
        <v>58</v>
      </c>
      <c r="Q28" s="84"/>
      <c r="R28" s="97"/>
      <c r="S28" s="3">
        <f t="shared" si="2"/>
        <v>1</v>
      </c>
      <c r="T28" s="3"/>
      <c r="U28" s="3"/>
      <c r="V28" s="8">
        <f>V22/15+V29</f>
        <v>0.29970029970029971</v>
      </c>
      <c r="W28" s="8">
        <f t="shared" si="0"/>
        <v>99.700299700299695</v>
      </c>
      <c r="X28" s="8">
        <v>3.52</v>
      </c>
      <c r="Y28" s="8"/>
      <c r="Z28" s="8"/>
      <c r="AA28" s="8"/>
      <c r="AB28" s="8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</row>
    <row r="29" spans="1:45" s="9" customFormat="1" ht="12.75" hidden="1" customHeight="1" thickBot="1" x14ac:dyDescent="0.25">
      <c r="A29" s="12">
        <v>5</v>
      </c>
      <c r="B29" s="54">
        <v>0</v>
      </c>
      <c r="C29" s="18">
        <v>0</v>
      </c>
      <c r="D29" s="17" t="e">
        <v>#DIV/0!</v>
      </c>
      <c r="E29" s="19" t="e">
        <v>#DIV/0!</v>
      </c>
      <c r="F29" s="20" t="e">
        <v>#DIV/0!</v>
      </c>
      <c r="G29" s="19" t="e">
        <v>#DIV/0!</v>
      </c>
      <c r="H29" s="19" t="e">
        <v>#DIV/0!</v>
      </c>
      <c r="I29" s="21" t="e">
        <v>#DIV/0!</v>
      </c>
      <c r="J29" s="89"/>
      <c r="K29" s="92"/>
      <c r="L29" s="95"/>
      <c r="M29" s="87"/>
      <c r="N29" s="76"/>
      <c r="O29" s="87"/>
      <c r="P29" s="81" t="s">
        <v>58</v>
      </c>
      <c r="Q29" s="82"/>
      <c r="R29" s="98"/>
      <c r="S29" s="3">
        <f t="shared" si="2"/>
        <v>1</v>
      </c>
      <c r="T29" s="3"/>
      <c r="U29" s="3"/>
      <c r="V29" s="8">
        <f>V22/15+V30</f>
        <v>0.26640026640026643</v>
      </c>
      <c r="W29" s="8">
        <f t="shared" si="0"/>
        <v>99.733599733599732</v>
      </c>
      <c r="X29" s="8">
        <v>3.68</v>
      </c>
      <c r="Y29" s="8"/>
      <c r="Z29" s="8"/>
      <c r="AA29" s="8"/>
      <c r="AB29" s="8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</row>
    <row r="30" spans="1:45" ht="13.5" hidden="1" customHeight="1" x14ac:dyDescent="0.2">
      <c r="A30" s="10" t="s">
        <v>58</v>
      </c>
      <c r="B30" s="50">
        <v>0</v>
      </c>
      <c r="C30" s="51">
        <v>0</v>
      </c>
      <c r="D30" s="52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74" t="e">
        <v>#DIV/0!</v>
      </c>
      <c r="K30" s="90">
        <v>0</v>
      </c>
      <c r="L30" s="93">
        <v>0</v>
      </c>
      <c r="M30" s="85">
        <v>0</v>
      </c>
      <c r="N30" s="74" t="s">
        <v>58</v>
      </c>
      <c r="O30" s="85">
        <v>0</v>
      </c>
      <c r="P30" s="79" t="s">
        <v>58</v>
      </c>
      <c r="Q30" s="80"/>
      <c r="R30" s="96" t="s">
        <v>39</v>
      </c>
      <c r="S30" s="3">
        <f t="shared" si="2"/>
        <v>1</v>
      </c>
      <c r="T30" s="3"/>
      <c r="U30" s="3"/>
      <c r="V30" s="8">
        <f>V22/15+V31</f>
        <v>0.23310023310023315</v>
      </c>
      <c r="W30" s="8">
        <f t="shared" si="0"/>
        <v>99.766899766899769</v>
      </c>
      <c r="X30" s="8">
        <v>3.84</v>
      </c>
      <c r="Y30" s="8"/>
      <c r="Z30" s="8"/>
      <c r="AA30" s="8"/>
      <c r="AB30" s="8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</row>
    <row r="31" spans="1:45" ht="12.75" hidden="1" customHeight="1" x14ac:dyDescent="0.2">
      <c r="A31" s="11" t="s">
        <v>58</v>
      </c>
      <c r="B31" s="13">
        <v>0</v>
      </c>
      <c r="C31" s="14">
        <v>0</v>
      </c>
      <c r="D31" s="13" t="e">
        <v>#DIV/0!</v>
      </c>
      <c r="E31" s="15" t="e">
        <v>#DIV/0!</v>
      </c>
      <c r="F31" s="15" t="e">
        <v>#DIV/0!</v>
      </c>
      <c r="G31" s="15" t="e">
        <v>#DIV/0!</v>
      </c>
      <c r="H31" s="15" t="e">
        <v>#DIV/0!</v>
      </c>
      <c r="I31" s="16" t="e">
        <v>#DIV/0!</v>
      </c>
      <c r="J31" s="88"/>
      <c r="K31" s="91"/>
      <c r="L31" s="94"/>
      <c r="M31" s="86"/>
      <c r="N31" s="75"/>
      <c r="O31" s="86"/>
      <c r="P31" s="83" t="s">
        <v>58</v>
      </c>
      <c r="Q31" s="84"/>
      <c r="R31" s="97"/>
      <c r="S31" s="3">
        <f t="shared" si="2"/>
        <v>1</v>
      </c>
      <c r="T31" s="3"/>
      <c r="U31" s="3"/>
      <c r="V31" s="8">
        <f>V22/15+V32</f>
        <v>0.19980019980019983</v>
      </c>
      <c r="W31" s="8">
        <f t="shared" si="0"/>
        <v>99.800199800199806</v>
      </c>
      <c r="X31" s="8">
        <v>4</v>
      </c>
      <c r="Y31" s="8"/>
      <c r="Z31" s="8"/>
      <c r="AA31" s="8"/>
      <c r="AB31" s="8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</row>
    <row r="32" spans="1:45" ht="13.5" hidden="1" customHeight="1" thickBot="1" x14ac:dyDescent="0.25">
      <c r="A32" s="12">
        <v>6</v>
      </c>
      <c r="B32" s="17">
        <v>0</v>
      </c>
      <c r="C32" s="18">
        <v>0</v>
      </c>
      <c r="D32" s="17" t="e">
        <v>#DIV/0!</v>
      </c>
      <c r="E32" s="19" t="e">
        <v>#DIV/0!</v>
      </c>
      <c r="F32" s="20" t="e">
        <v>#DIV/0!</v>
      </c>
      <c r="G32" s="19" t="e">
        <v>#DIV/0!</v>
      </c>
      <c r="H32" s="19" t="e">
        <v>#DIV/0!</v>
      </c>
      <c r="I32" s="21" t="e">
        <v>#DIV/0!</v>
      </c>
      <c r="J32" s="89"/>
      <c r="K32" s="92"/>
      <c r="L32" s="95"/>
      <c r="M32" s="87"/>
      <c r="N32" s="76"/>
      <c r="O32" s="87"/>
      <c r="P32" s="81" t="s">
        <v>58</v>
      </c>
      <c r="Q32" s="82"/>
      <c r="R32" s="98"/>
      <c r="S32" s="3">
        <f t="shared" si="2"/>
        <v>1</v>
      </c>
      <c r="T32" s="3"/>
      <c r="U32" s="3"/>
      <c r="V32" s="8">
        <f>V22/15+V33</f>
        <v>0.16650016650016652</v>
      </c>
      <c r="W32" s="8">
        <f t="shared" si="0"/>
        <v>99.833499833499829</v>
      </c>
      <c r="X32" s="8">
        <v>4.16</v>
      </c>
      <c r="Y32" s="8"/>
      <c r="Z32" s="8"/>
      <c r="AA32" s="8"/>
      <c r="AB32" s="8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</row>
    <row r="33" spans="1:45" s="9" customFormat="1" ht="12.75" hidden="1" customHeight="1" x14ac:dyDescent="0.2">
      <c r="A33" s="10" t="s">
        <v>58</v>
      </c>
      <c r="B33" s="50">
        <v>0</v>
      </c>
      <c r="C33" s="51">
        <v>0</v>
      </c>
      <c r="D33" s="52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74" t="e">
        <v>#DIV/0!</v>
      </c>
      <c r="K33" s="90">
        <v>0</v>
      </c>
      <c r="L33" s="93">
        <v>0</v>
      </c>
      <c r="M33" s="85">
        <v>0</v>
      </c>
      <c r="N33" s="74" t="s">
        <v>58</v>
      </c>
      <c r="O33" s="85">
        <v>0</v>
      </c>
      <c r="P33" s="79" t="s">
        <v>58</v>
      </c>
      <c r="Q33" s="80"/>
      <c r="R33" s="96" t="s">
        <v>39</v>
      </c>
      <c r="S33" s="3">
        <f t="shared" si="2"/>
        <v>1</v>
      </c>
      <c r="T33" s="3"/>
      <c r="U33" s="3"/>
      <c r="V33" s="8">
        <f>V22/15+V34</f>
        <v>0.13320013320013321</v>
      </c>
      <c r="W33" s="8">
        <f t="shared" si="0"/>
        <v>99.866799866799866</v>
      </c>
      <c r="X33" s="8">
        <v>4.32</v>
      </c>
      <c r="Y33" s="8"/>
      <c r="Z33" s="8"/>
      <c r="AA33" s="8"/>
      <c r="AB33" s="8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</row>
    <row r="34" spans="1:45" s="9" customFormat="1" ht="12.75" hidden="1" customHeight="1" x14ac:dyDescent="0.2">
      <c r="A34" s="11" t="s">
        <v>58</v>
      </c>
      <c r="B34" s="13">
        <v>0</v>
      </c>
      <c r="C34" s="14">
        <v>0</v>
      </c>
      <c r="D34" s="13" t="e">
        <v>#DIV/0!</v>
      </c>
      <c r="E34" s="15" t="e">
        <v>#DIV/0!</v>
      </c>
      <c r="F34" s="15" t="e">
        <v>#DIV/0!</v>
      </c>
      <c r="G34" s="15" t="e">
        <v>#DIV/0!</v>
      </c>
      <c r="H34" s="15" t="e">
        <v>#DIV/0!</v>
      </c>
      <c r="I34" s="42" t="e">
        <v>#DIV/0!</v>
      </c>
      <c r="J34" s="88"/>
      <c r="K34" s="91"/>
      <c r="L34" s="94"/>
      <c r="M34" s="86"/>
      <c r="N34" s="75"/>
      <c r="O34" s="86"/>
      <c r="P34" s="83" t="s">
        <v>58</v>
      </c>
      <c r="Q34" s="84"/>
      <c r="R34" s="97"/>
      <c r="S34" s="3">
        <f t="shared" si="2"/>
        <v>1</v>
      </c>
      <c r="T34" s="3"/>
      <c r="U34" s="3"/>
      <c r="V34" s="8">
        <f>V22/15+V35</f>
        <v>9.9900099900099903E-2</v>
      </c>
      <c r="W34" s="8">
        <f t="shared" si="0"/>
        <v>99.900099900099903</v>
      </c>
      <c r="X34" s="8">
        <v>4.4800000000000004</v>
      </c>
      <c r="Y34" s="8"/>
      <c r="Z34" s="8"/>
      <c r="AA34" s="8"/>
      <c r="AB34" s="8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</row>
    <row r="35" spans="1:45" s="9" customFormat="1" ht="13.5" hidden="1" customHeight="1" thickBot="1" x14ac:dyDescent="0.25">
      <c r="A35" s="12">
        <v>7</v>
      </c>
      <c r="B35" s="17">
        <v>0</v>
      </c>
      <c r="C35" s="43">
        <v>0</v>
      </c>
      <c r="D35" s="17" t="e">
        <v>#DIV/0!</v>
      </c>
      <c r="E35" s="19" t="e">
        <v>#DIV/0!</v>
      </c>
      <c r="F35" s="44" t="e">
        <v>#DIV/0!</v>
      </c>
      <c r="G35" s="19" t="e">
        <v>#DIV/0!</v>
      </c>
      <c r="H35" s="19" t="e">
        <v>#DIV/0!</v>
      </c>
      <c r="I35" s="21" t="e">
        <v>#DIV/0!</v>
      </c>
      <c r="J35" s="89"/>
      <c r="K35" s="92"/>
      <c r="L35" s="95"/>
      <c r="M35" s="87"/>
      <c r="N35" s="76"/>
      <c r="O35" s="87"/>
      <c r="P35" s="81" t="s">
        <v>58</v>
      </c>
      <c r="Q35" s="82"/>
      <c r="R35" s="98"/>
      <c r="S35" s="3">
        <f t="shared" si="2"/>
        <v>1</v>
      </c>
      <c r="T35" s="3"/>
      <c r="U35" s="3"/>
      <c r="V35" s="8">
        <f>V22/15+V36</f>
        <v>6.6600066600066607E-2</v>
      </c>
      <c r="W35" s="8">
        <f t="shared" si="0"/>
        <v>99.93339993339994</v>
      </c>
      <c r="X35" s="8">
        <v>4.6399999999999997</v>
      </c>
      <c r="Y35" s="8"/>
      <c r="Z35" s="8"/>
      <c r="AA35" s="8"/>
      <c r="AB35" s="8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</row>
    <row r="36" spans="1:45" ht="12.75" hidden="1" customHeight="1" x14ac:dyDescent="0.2">
      <c r="A36" s="10" t="s">
        <v>58</v>
      </c>
      <c r="B36" s="50">
        <v>0</v>
      </c>
      <c r="C36" s="51">
        <v>0</v>
      </c>
      <c r="D36" s="52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74" t="e">
        <v>#DIV/0!</v>
      </c>
      <c r="K36" s="90">
        <v>0</v>
      </c>
      <c r="L36" s="93">
        <v>0</v>
      </c>
      <c r="M36" s="85">
        <v>0</v>
      </c>
      <c r="N36" s="74" t="s">
        <v>58</v>
      </c>
      <c r="O36" s="85">
        <v>0</v>
      </c>
      <c r="P36" s="79" t="s">
        <v>58</v>
      </c>
      <c r="Q36" s="80"/>
      <c r="R36" s="96" t="s">
        <v>39</v>
      </c>
      <c r="S36" s="3">
        <f t="shared" si="2"/>
        <v>1</v>
      </c>
      <c r="T36" s="3"/>
      <c r="U36" s="3"/>
      <c r="V36" s="8">
        <f>V22/15+V37</f>
        <v>3.3300033300033303E-2</v>
      </c>
      <c r="W36" s="8">
        <f t="shared" si="0"/>
        <v>99.966699966699963</v>
      </c>
      <c r="X36" s="8">
        <v>4.8</v>
      </c>
      <c r="Y36" s="8"/>
      <c r="Z36" s="8"/>
      <c r="AA36" s="8"/>
      <c r="AB36" s="8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</row>
    <row r="37" spans="1:45" ht="12.75" hidden="1" customHeight="1" x14ac:dyDescent="0.2">
      <c r="A37" s="11" t="s">
        <v>58</v>
      </c>
      <c r="B37" s="13">
        <v>0</v>
      </c>
      <c r="C37" s="14">
        <v>0</v>
      </c>
      <c r="D37" s="13" t="e">
        <v>#DIV/0!</v>
      </c>
      <c r="E37" s="15" t="e">
        <v>#DIV/0!</v>
      </c>
      <c r="F37" s="15" t="e">
        <v>#DIV/0!</v>
      </c>
      <c r="G37" s="15" t="e">
        <v>#DIV/0!</v>
      </c>
      <c r="H37" s="15" t="e">
        <v>#DIV/0!</v>
      </c>
      <c r="I37" s="42" t="e">
        <v>#DIV/0!</v>
      </c>
      <c r="J37" s="88"/>
      <c r="K37" s="91"/>
      <c r="L37" s="94"/>
      <c r="M37" s="86"/>
      <c r="N37" s="75"/>
      <c r="O37" s="86"/>
      <c r="P37" s="83" t="s">
        <v>58</v>
      </c>
      <c r="Q37" s="84"/>
      <c r="R37" s="97"/>
      <c r="S37" s="3">
        <f t="shared" si="2"/>
        <v>1</v>
      </c>
      <c r="T37" s="3"/>
      <c r="U37" s="3">
        <v>0</v>
      </c>
      <c r="V37" s="8">
        <v>0</v>
      </c>
      <c r="W37" s="8">
        <f t="shared" si="0"/>
        <v>100</v>
      </c>
      <c r="X37" s="8">
        <v>5</v>
      </c>
      <c r="Y37" s="8"/>
      <c r="Z37" s="8"/>
      <c r="AA37" s="8"/>
      <c r="AB37" s="8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</row>
    <row r="38" spans="1:45" ht="13.5" hidden="1" customHeight="1" thickBot="1" x14ac:dyDescent="0.25">
      <c r="A38" s="12">
        <v>8</v>
      </c>
      <c r="B38" s="17">
        <v>0</v>
      </c>
      <c r="C38" s="43">
        <v>0</v>
      </c>
      <c r="D38" s="17" t="e">
        <v>#DIV/0!</v>
      </c>
      <c r="E38" s="19" t="e">
        <v>#DIV/0!</v>
      </c>
      <c r="F38" s="44" t="e">
        <v>#DIV/0!</v>
      </c>
      <c r="G38" s="19" t="e">
        <v>#DIV/0!</v>
      </c>
      <c r="H38" s="19" t="e">
        <v>#DIV/0!</v>
      </c>
      <c r="I38" s="21" t="e">
        <v>#DIV/0!</v>
      </c>
      <c r="J38" s="89"/>
      <c r="K38" s="92"/>
      <c r="L38" s="95"/>
      <c r="M38" s="87"/>
      <c r="N38" s="76"/>
      <c r="O38" s="87"/>
      <c r="P38" s="81" t="s">
        <v>58</v>
      </c>
      <c r="Q38" s="82"/>
      <c r="R38" s="98"/>
      <c r="S38" s="3">
        <f>A20</f>
        <v>2</v>
      </c>
      <c r="T38" s="8"/>
      <c r="U38" s="8">
        <f>I19</f>
        <v>2.5974025974025974</v>
      </c>
      <c r="V38" s="8">
        <f>I20</f>
        <v>100</v>
      </c>
      <c r="W38" s="8">
        <v>0</v>
      </c>
      <c r="X38" s="8">
        <v>0</v>
      </c>
      <c r="Y38" s="8">
        <f>K18</f>
        <v>0.9</v>
      </c>
      <c r="Z38" s="8">
        <v>0</v>
      </c>
      <c r="AA38" s="8">
        <f t="shared" si="1"/>
        <v>0</v>
      </c>
      <c r="AB38" s="8">
        <v>100</v>
      </c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</row>
    <row r="39" spans="1:45" x14ac:dyDescent="0.2">
      <c r="A39" s="22"/>
      <c r="B39" s="23"/>
      <c r="C39" s="23"/>
      <c r="D39" s="24"/>
      <c r="E39" s="24"/>
      <c r="F39" s="25"/>
      <c r="G39" s="24"/>
      <c r="H39" s="24"/>
      <c r="I39" s="24"/>
      <c r="J39" s="31"/>
      <c r="K39" s="32"/>
      <c r="L39" s="32"/>
      <c r="M39" s="30"/>
      <c r="N39" s="33"/>
      <c r="O39" s="30"/>
      <c r="P39" s="29"/>
      <c r="Q39" s="29" t="s">
        <v>35</v>
      </c>
      <c r="R39" s="35"/>
      <c r="S39" s="3">
        <f>S38</f>
        <v>2</v>
      </c>
      <c r="T39" s="8"/>
      <c r="U39" s="8">
        <f>H19</f>
        <v>22.777222777222779</v>
      </c>
      <c r="V39" s="8">
        <f>H20</f>
        <v>97.402597402597408</v>
      </c>
      <c r="W39" s="8">
        <f t="shared" ref="W39:W68" si="3">100-V39</f>
        <v>2.5974025974025921</v>
      </c>
      <c r="X39" s="8">
        <v>0.16</v>
      </c>
      <c r="Y39" s="8"/>
      <c r="Z39" s="8">
        <v>1.25E-3</v>
      </c>
      <c r="AA39" s="8">
        <f t="shared" si="1"/>
        <v>1.5000000000000568E-2</v>
      </c>
      <c r="AB39" s="8">
        <f>(AB38-AB41)/3+AB40</f>
        <v>99.984999999999999</v>
      </c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</row>
    <row r="40" spans="1:45" x14ac:dyDescent="0.2">
      <c r="A40" s="22"/>
      <c r="B40" s="26"/>
      <c r="C40" s="26"/>
      <c r="D40" s="26"/>
      <c r="E40" s="26"/>
      <c r="F40" s="26"/>
      <c r="G40" s="26"/>
      <c r="H40" s="26"/>
      <c r="I40" s="27"/>
      <c r="J40" s="31"/>
      <c r="K40" s="32"/>
      <c r="L40" s="32"/>
      <c r="M40" s="30"/>
      <c r="N40" s="34"/>
      <c r="O40" s="30"/>
      <c r="P40" s="29"/>
      <c r="Q40" s="29"/>
      <c r="R40" s="36"/>
      <c r="S40" s="3">
        <f t="shared" ref="S40:S69" si="4">S39</f>
        <v>2</v>
      </c>
      <c r="T40" s="8"/>
      <c r="U40" s="8">
        <f>G19</f>
        <v>47.752247752247754</v>
      </c>
      <c r="V40" s="8">
        <f>G20</f>
        <v>74.625374625374633</v>
      </c>
      <c r="W40" s="8">
        <f t="shared" si="3"/>
        <v>25.374625374625367</v>
      </c>
      <c r="X40" s="8">
        <v>0.315</v>
      </c>
      <c r="Y40" s="8"/>
      <c r="Z40" s="8">
        <v>2.5000000000000001E-3</v>
      </c>
      <c r="AA40" s="8">
        <f t="shared" si="1"/>
        <v>3.0000000000001137E-2</v>
      </c>
      <c r="AB40" s="8">
        <f>(AB38-AB41)/3+AB41</f>
        <v>99.97</v>
      </c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</row>
    <row r="41" spans="1:45" ht="15.75" x14ac:dyDescent="0.25">
      <c r="A41" s="47" t="s">
        <v>31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30"/>
      <c r="N41" s="30"/>
      <c r="O41" s="30"/>
      <c r="P41" s="29"/>
      <c r="Q41" s="29"/>
      <c r="R41" s="37"/>
      <c r="S41" s="3">
        <f t="shared" si="4"/>
        <v>2</v>
      </c>
      <c r="T41" s="8"/>
      <c r="U41" s="8"/>
      <c r="V41" s="8">
        <f>(V40-V42)/2+V42</f>
        <v>50.749250749250749</v>
      </c>
      <c r="W41" s="8">
        <f t="shared" si="3"/>
        <v>49.250749250749251</v>
      </c>
      <c r="X41" s="8">
        <v>0.48</v>
      </c>
      <c r="Y41" s="8"/>
      <c r="Z41" s="8">
        <v>5.0000000000000001E-3</v>
      </c>
      <c r="AA41" s="8">
        <f t="shared" si="1"/>
        <v>4.5000000000001705E-2</v>
      </c>
      <c r="AB41" s="8">
        <f>IF(L18=0,(100-K18*0.05),100-L18)</f>
        <v>99.954999999999998</v>
      </c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</row>
    <row r="42" spans="1:45" ht="12.75" customHeight="1" x14ac:dyDescent="0.25">
      <c r="A42" s="47"/>
      <c r="B42" s="48" t="s">
        <v>32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30"/>
      <c r="N42" s="30"/>
      <c r="O42" s="30"/>
      <c r="P42" s="29"/>
      <c r="Q42" s="29"/>
      <c r="R42" s="35"/>
      <c r="S42" s="3">
        <f t="shared" si="4"/>
        <v>2</v>
      </c>
      <c r="T42" s="8"/>
      <c r="U42" s="8">
        <f>F19</f>
        <v>21.078921078921081</v>
      </c>
      <c r="V42" s="8">
        <f>F20</f>
        <v>26.873126873126875</v>
      </c>
      <c r="W42" s="8">
        <f t="shared" si="3"/>
        <v>73.126873126873122</v>
      </c>
      <c r="X42" s="8">
        <v>0.63</v>
      </c>
      <c r="Y42" s="8"/>
      <c r="Z42" s="8">
        <v>0.01</v>
      </c>
      <c r="AA42" s="8">
        <f t="shared" si="1"/>
        <v>0.32744999999999891</v>
      </c>
      <c r="AB42" s="8">
        <f>(AB41-AB44)/3+AB43</f>
        <v>99.672550000000001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</row>
    <row r="43" spans="1:45" ht="15.75" x14ac:dyDescent="0.25">
      <c r="A43" s="4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30"/>
      <c r="N43" s="30"/>
      <c r="P43" s="29"/>
      <c r="Q43" s="29"/>
      <c r="R43" s="36"/>
      <c r="S43" s="3">
        <f t="shared" si="4"/>
        <v>2</v>
      </c>
      <c r="T43" s="8"/>
      <c r="U43" s="8"/>
      <c r="V43" s="8">
        <f>(V42-V46)/4+V44</f>
        <v>21.603396603396607</v>
      </c>
      <c r="W43" s="8">
        <f t="shared" si="3"/>
        <v>78.396603396603396</v>
      </c>
      <c r="X43" s="8">
        <v>0.8</v>
      </c>
      <c r="Y43" s="8"/>
      <c r="Z43" s="8">
        <v>0.02</v>
      </c>
      <c r="AA43" s="8">
        <f t="shared" si="1"/>
        <v>0.60989999999999611</v>
      </c>
      <c r="AB43" s="8">
        <f>(AB41-AB44)/3+AB44</f>
        <v>99.390100000000004</v>
      </c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</row>
    <row r="44" spans="1:45" ht="15.7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30"/>
      <c r="P44" s="29"/>
      <c r="Q44" s="29"/>
      <c r="R44" s="37"/>
      <c r="S44" s="3">
        <f t="shared" si="4"/>
        <v>2</v>
      </c>
      <c r="T44" s="8"/>
      <c r="U44" s="8"/>
      <c r="V44" s="8">
        <f>(V42-V46)/4+V45</f>
        <v>16.333666333666336</v>
      </c>
      <c r="W44" s="8">
        <f t="shared" si="3"/>
        <v>83.666333666333657</v>
      </c>
      <c r="X44" s="8">
        <v>0.96</v>
      </c>
      <c r="Y44" s="8">
        <f>I19-K18</f>
        <v>1.6974025974025975</v>
      </c>
      <c r="Z44" s="8">
        <v>0.04</v>
      </c>
      <c r="AA44" s="8">
        <f t="shared" si="1"/>
        <v>0.89234999999999332</v>
      </c>
      <c r="AB44" s="8">
        <f>AB46+Y44*(1-AB51/100)</f>
        <v>99.107650000000007</v>
      </c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</row>
    <row r="45" spans="1:45" ht="15.75" customHeight="1" x14ac:dyDescent="0.25">
      <c r="A45" s="48" t="s">
        <v>36</v>
      </c>
      <c r="B45" s="48"/>
      <c r="C45" s="77" t="s">
        <v>59</v>
      </c>
      <c r="D45" s="77"/>
      <c r="E45" s="77"/>
      <c r="F45" s="77"/>
      <c r="G45" s="77"/>
      <c r="H45" s="77"/>
      <c r="I45" s="77"/>
      <c r="J45" s="48"/>
      <c r="L45" s="77" t="s">
        <v>60</v>
      </c>
      <c r="M45" s="77"/>
      <c r="N45" s="77"/>
      <c r="O45" s="77"/>
      <c r="P45" s="77"/>
      <c r="Q45" s="77"/>
      <c r="R45" s="35"/>
      <c r="S45" s="3">
        <f t="shared" si="4"/>
        <v>2</v>
      </c>
      <c r="T45" s="8"/>
      <c r="U45" s="8"/>
      <c r="V45" s="8">
        <f>(V42-V46)/4+V46</f>
        <v>11.063936063936065</v>
      </c>
      <c r="W45" s="8">
        <f t="shared" si="3"/>
        <v>88.936063936063931</v>
      </c>
      <c r="X45" s="8">
        <v>1.1200000000000001</v>
      </c>
      <c r="Y45" s="8"/>
      <c r="Z45" s="8">
        <v>0.08</v>
      </c>
      <c r="AA45" s="8">
        <f t="shared" si="1"/>
        <v>1.7338373376623224</v>
      </c>
      <c r="AB45" s="8">
        <f>(AB44-AB46)/2+AB46</f>
        <v>98.266162662337678</v>
      </c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</row>
    <row r="46" spans="1:45" ht="15.75" x14ac:dyDescent="0.25">
      <c r="A46" s="73"/>
      <c r="B46" s="73"/>
      <c r="C46" s="77"/>
      <c r="D46" s="77"/>
      <c r="E46" s="77"/>
      <c r="F46" s="77"/>
      <c r="G46" s="77"/>
      <c r="H46" s="77"/>
      <c r="I46" s="77"/>
      <c r="J46" s="49"/>
      <c r="K46" s="55"/>
      <c r="L46" s="77"/>
      <c r="M46" s="77"/>
      <c r="N46" s="77"/>
      <c r="O46" s="77"/>
      <c r="P46" s="77"/>
      <c r="Q46" s="77"/>
      <c r="R46" s="36"/>
      <c r="S46" s="3">
        <f t="shared" si="4"/>
        <v>2</v>
      </c>
      <c r="T46" s="8"/>
      <c r="U46" s="8">
        <f>E19</f>
        <v>5.1948051948051948</v>
      </c>
      <c r="V46" s="8">
        <f>E20</f>
        <v>5.7942057942057943</v>
      </c>
      <c r="W46" s="8">
        <f t="shared" si="3"/>
        <v>94.205794205794206</v>
      </c>
      <c r="X46" s="8">
        <v>1.25</v>
      </c>
      <c r="Y46" s="8">
        <f>H19</f>
        <v>22.777222777222779</v>
      </c>
      <c r="Z46" s="8">
        <v>0.16</v>
      </c>
      <c r="AA46" s="8">
        <f t="shared" si="1"/>
        <v>2.5753246753246657</v>
      </c>
      <c r="AB46" s="8">
        <f>AB47+Y46*(1-AB51/100)</f>
        <v>97.424675324675334</v>
      </c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</row>
    <row r="47" spans="1:45" ht="19.5" customHeight="1" x14ac:dyDescent="0.25">
      <c r="A47" s="73"/>
      <c r="B47" s="73"/>
      <c r="C47" s="77"/>
      <c r="D47" s="77"/>
      <c r="E47" s="77"/>
      <c r="F47" s="77"/>
      <c r="G47" s="77"/>
      <c r="H47" s="77"/>
      <c r="I47" s="77"/>
      <c r="J47" s="49"/>
      <c r="K47" s="55"/>
      <c r="L47" s="77"/>
      <c r="M47" s="77"/>
      <c r="N47" s="77"/>
      <c r="O47" s="77"/>
      <c r="P47" s="77"/>
      <c r="Q47" s="77"/>
      <c r="R47" s="37"/>
      <c r="S47" s="3">
        <f>S46</f>
        <v>2</v>
      </c>
      <c r="T47" s="8"/>
      <c r="U47" s="8"/>
      <c r="V47" s="8">
        <f>(V46-V54)/8+V48</f>
        <v>5.1448551448551445</v>
      </c>
      <c r="W47" s="8">
        <f t="shared" si="3"/>
        <v>94.855144855144857</v>
      </c>
      <c r="X47" s="8">
        <v>1.44</v>
      </c>
      <c r="Y47" s="8">
        <f>G19</f>
        <v>47.752247752247754</v>
      </c>
      <c r="Z47" s="8">
        <v>0.32</v>
      </c>
      <c r="AA47" s="8">
        <f t="shared" si="1"/>
        <v>25.158941058941053</v>
      </c>
      <c r="AB47" s="8">
        <f>AB48+Y47*(1-AB51/100)</f>
        <v>74.841058941058947</v>
      </c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</row>
    <row r="48" spans="1:45" ht="18" customHeight="1" x14ac:dyDescent="0.25">
      <c r="A48" s="48" t="s">
        <v>33</v>
      </c>
      <c r="B48" s="48"/>
      <c r="C48" s="48"/>
      <c r="D48" s="48"/>
      <c r="E48" s="48"/>
      <c r="F48" s="48"/>
      <c r="G48" s="48"/>
      <c r="H48" s="47"/>
      <c r="I48" s="47"/>
      <c r="J48" s="56"/>
      <c r="K48" s="56"/>
      <c r="L48" s="114">
        <v>44727</v>
      </c>
      <c r="M48" s="114"/>
      <c r="N48" s="152"/>
      <c r="O48" s="30"/>
      <c r="P48" s="29"/>
      <c r="Q48" s="29"/>
      <c r="R48" s="35"/>
      <c r="S48" s="3">
        <f t="shared" si="4"/>
        <v>2</v>
      </c>
      <c r="T48" s="8"/>
      <c r="U48" s="8"/>
      <c r="V48" s="8">
        <f>(V46-V54)/8+V49</f>
        <v>4.4955044955044956</v>
      </c>
      <c r="W48" s="8">
        <f t="shared" si="3"/>
        <v>95.504495504495509</v>
      </c>
      <c r="X48" s="8">
        <v>1.6</v>
      </c>
      <c r="Y48" s="8">
        <f>F19</f>
        <v>21.078921078921081</v>
      </c>
      <c r="Z48" s="8">
        <v>0.64</v>
      </c>
      <c r="AA48" s="8">
        <f t="shared" si="1"/>
        <v>72.505294705294702</v>
      </c>
      <c r="AB48" s="8">
        <f>AB49+Y48*(1-AB51/100)</f>
        <v>27.494705294705298</v>
      </c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</row>
    <row r="49" spans="1:45" ht="15.75" customHeight="1" x14ac:dyDescent="0.25">
      <c r="A49" s="47"/>
      <c r="B49" s="47"/>
      <c r="C49" s="47"/>
      <c r="D49" s="47"/>
      <c r="E49" s="47"/>
      <c r="F49" s="47"/>
      <c r="G49" s="47"/>
      <c r="H49" s="47"/>
      <c r="I49" s="47"/>
      <c r="O49" s="30"/>
      <c r="Q49" s="29"/>
      <c r="R49" s="36"/>
      <c r="S49" s="3">
        <f t="shared" si="4"/>
        <v>2</v>
      </c>
      <c r="T49" s="8"/>
      <c r="U49" s="8"/>
      <c r="V49" s="8">
        <f>(V46-V54)/8+V50</f>
        <v>3.8461538461538463</v>
      </c>
      <c r="W49" s="8">
        <f t="shared" si="3"/>
        <v>96.15384615384616</v>
      </c>
      <c r="X49" s="8">
        <v>1.76</v>
      </c>
      <c r="Y49" s="8">
        <f>E19</f>
        <v>5.1948051948051948</v>
      </c>
      <c r="Z49" s="8">
        <v>1.28</v>
      </c>
      <c r="AA49" s="8">
        <f t="shared" si="1"/>
        <v>93.405044955044957</v>
      </c>
      <c r="AB49" s="8">
        <f>AB50+Y49*(1-AB51/100)</f>
        <v>6.5949550449550447</v>
      </c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</row>
    <row r="50" spans="1:45" ht="15.75" customHeight="1" x14ac:dyDescent="0.25">
      <c r="A50" s="48" t="s">
        <v>37</v>
      </c>
      <c r="B50" s="48"/>
      <c r="C50" s="77" t="s">
        <v>59</v>
      </c>
      <c r="D50" s="77"/>
      <c r="E50" s="77"/>
      <c r="F50" s="77"/>
      <c r="G50" s="77"/>
      <c r="H50" s="77"/>
      <c r="I50" s="77"/>
      <c r="J50" s="48"/>
      <c r="L50" s="77" t="s">
        <v>60</v>
      </c>
      <c r="M50" s="77"/>
      <c r="N50" s="77"/>
      <c r="O50" s="77"/>
      <c r="P50" s="77"/>
      <c r="Q50" s="77"/>
      <c r="R50" s="37"/>
      <c r="S50" s="3">
        <f t="shared" si="4"/>
        <v>2</v>
      </c>
      <c r="T50" s="8"/>
      <c r="U50" s="8"/>
      <c r="V50" s="8">
        <f>(V46-V54)/8+V51</f>
        <v>3.1968031968031969</v>
      </c>
      <c r="W50" s="8">
        <f t="shared" si="3"/>
        <v>96.803196803196798</v>
      </c>
      <c r="X50" s="8">
        <v>1.92</v>
      </c>
      <c r="Y50" s="8">
        <f>D19</f>
        <v>0.59940059940059942</v>
      </c>
      <c r="Z50" s="8">
        <v>2.5</v>
      </c>
      <c r="AA50" s="8">
        <f t="shared" si="1"/>
        <v>98.555694305694303</v>
      </c>
      <c r="AB50" s="8">
        <f>AB51+Y50*(1-AB51/100)</f>
        <v>1.4443056943056942</v>
      </c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</row>
    <row r="51" spans="1:45" ht="12.75" customHeight="1" x14ac:dyDescent="0.25">
      <c r="A51" s="73"/>
      <c r="B51" s="73"/>
      <c r="C51" s="77"/>
      <c r="D51" s="77"/>
      <c r="E51" s="77"/>
      <c r="F51" s="77"/>
      <c r="G51" s="77"/>
      <c r="H51" s="77"/>
      <c r="I51" s="77"/>
      <c r="J51" s="49"/>
      <c r="L51" s="77"/>
      <c r="M51" s="77"/>
      <c r="N51" s="77"/>
      <c r="O51" s="77"/>
      <c r="P51" s="77"/>
      <c r="Q51" s="77"/>
      <c r="R51" s="35"/>
      <c r="S51" s="3">
        <f>S50</f>
        <v>2</v>
      </c>
      <c r="T51" s="8"/>
      <c r="U51" s="8"/>
      <c r="V51" s="8">
        <f>(V46-V54)/8+V52</f>
        <v>2.5474525474525476</v>
      </c>
      <c r="W51" s="8">
        <f t="shared" si="3"/>
        <v>97.452547452547449</v>
      </c>
      <c r="X51" s="8">
        <v>2.08</v>
      </c>
      <c r="Y51" s="8">
        <f>C19</f>
        <v>0.5</v>
      </c>
      <c r="Z51" s="8">
        <v>5</v>
      </c>
      <c r="AA51" s="8">
        <f t="shared" si="1"/>
        <v>99.15</v>
      </c>
      <c r="AB51" s="8">
        <f>C20</f>
        <v>0.85</v>
      </c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</row>
    <row r="52" spans="1:45" ht="18" customHeight="1" x14ac:dyDescent="0.25">
      <c r="A52" s="73"/>
      <c r="B52" s="73"/>
      <c r="C52" s="77"/>
      <c r="D52" s="77"/>
      <c r="E52" s="77"/>
      <c r="F52" s="77"/>
      <c r="G52" s="77"/>
      <c r="H52" s="77"/>
      <c r="I52" s="77"/>
      <c r="J52" s="49"/>
      <c r="L52" s="77"/>
      <c r="M52" s="77"/>
      <c r="N52" s="77"/>
      <c r="O52" s="77"/>
      <c r="P52" s="77"/>
      <c r="Q52" s="77"/>
      <c r="R52" s="36"/>
      <c r="S52" s="3">
        <f t="shared" si="4"/>
        <v>2</v>
      </c>
      <c r="T52" s="8"/>
      <c r="U52" s="8"/>
      <c r="V52" s="8">
        <f>(V46-V54)/8+V53</f>
        <v>1.8981018981018982</v>
      </c>
      <c r="W52" s="8">
        <f t="shared" si="3"/>
        <v>98.101898101898101</v>
      </c>
      <c r="X52" s="8">
        <v>2.2400000000000002</v>
      </c>
      <c r="Y52" s="8">
        <f>B19</f>
        <v>0.35</v>
      </c>
      <c r="Z52" s="8">
        <v>10</v>
      </c>
      <c r="AA52" s="8">
        <f t="shared" si="1"/>
        <v>99.65</v>
      </c>
      <c r="AB52" s="8">
        <f>B20</f>
        <v>0.35</v>
      </c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</row>
    <row r="53" spans="1:45" ht="20.25" customHeight="1" x14ac:dyDescent="0.25">
      <c r="A53" s="48" t="s">
        <v>34</v>
      </c>
      <c r="B53" s="48"/>
      <c r="C53" s="48"/>
      <c r="D53" s="48"/>
      <c r="E53" s="48"/>
      <c r="F53" s="48"/>
      <c r="G53" s="48"/>
      <c r="H53" s="24"/>
      <c r="I53" s="24"/>
      <c r="J53" s="56"/>
      <c r="K53" s="56"/>
      <c r="L53" s="114">
        <v>44728</v>
      </c>
      <c r="M53" s="114"/>
      <c r="N53" s="152"/>
      <c r="O53" s="30"/>
      <c r="P53" s="9"/>
      <c r="Q53" s="29"/>
      <c r="R53" s="37"/>
      <c r="S53" s="3">
        <f t="shared" si="4"/>
        <v>2</v>
      </c>
      <c r="T53" s="8"/>
      <c r="U53" s="8"/>
      <c r="V53" s="8">
        <f>(V46-V54)/8+V54</f>
        <v>1.2487512487512489</v>
      </c>
      <c r="W53" s="8">
        <f t="shared" si="3"/>
        <v>98.751248751248752</v>
      </c>
      <c r="X53" s="8">
        <v>2.4</v>
      </c>
      <c r="Y53" s="8"/>
      <c r="Z53" s="8">
        <v>20</v>
      </c>
      <c r="AA53" s="8">
        <f t="shared" si="1"/>
        <v>99.766666666666666</v>
      </c>
      <c r="AB53" s="8">
        <f>AB54+AB52/3</f>
        <v>0.23333333333333331</v>
      </c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</row>
    <row r="54" spans="1:45" ht="12.75" customHeight="1" x14ac:dyDescent="0.2">
      <c r="A54" s="28"/>
      <c r="B54" s="23"/>
      <c r="C54" s="23"/>
      <c r="D54" s="24"/>
      <c r="E54" s="24"/>
      <c r="F54" s="25"/>
      <c r="G54" s="24"/>
      <c r="H54" s="24"/>
      <c r="I54" s="24"/>
      <c r="J54" s="31"/>
      <c r="K54" s="32"/>
      <c r="L54" s="32"/>
      <c r="M54" s="30"/>
      <c r="N54" s="33"/>
      <c r="O54" s="29"/>
      <c r="P54" s="29"/>
      <c r="Q54" s="29"/>
      <c r="R54" s="35"/>
      <c r="S54" s="3">
        <f t="shared" si="4"/>
        <v>2</v>
      </c>
      <c r="T54" s="8"/>
      <c r="U54" s="8">
        <f>D19</f>
        <v>0.59940059940059942</v>
      </c>
      <c r="V54" s="8">
        <f>D20</f>
        <v>0.59940059940059942</v>
      </c>
      <c r="W54" s="8">
        <f t="shared" si="3"/>
        <v>99.400599400599404</v>
      </c>
      <c r="X54" s="8">
        <v>2.5</v>
      </c>
      <c r="Y54" s="8"/>
      <c r="Z54" s="8">
        <v>40</v>
      </c>
      <c r="AA54" s="8">
        <f t="shared" si="1"/>
        <v>99.88333333333334</v>
      </c>
      <c r="AB54" s="8">
        <f>AB55+AB52/3</f>
        <v>0.11666666666666665</v>
      </c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</row>
    <row r="55" spans="1:45" x14ac:dyDescent="0.2">
      <c r="A55" s="22"/>
      <c r="B55" s="26"/>
      <c r="C55" s="26"/>
      <c r="D55" s="26"/>
      <c r="E55" s="26"/>
      <c r="F55" s="26"/>
      <c r="G55" s="26"/>
      <c r="H55" s="26"/>
      <c r="I55" s="27"/>
      <c r="J55" s="31"/>
      <c r="K55" s="32"/>
      <c r="L55" s="32"/>
      <c r="M55" s="30"/>
      <c r="N55" s="34"/>
      <c r="O55" s="30"/>
      <c r="P55" s="29"/>
      <c r="Q55" s="29"/>
      <c r="R55" s="36"/>
      <c r="S55" s="3">
        <f t="shared" si="4"/>
        <v>2</v>
      </c>
      <c r="T55" s="3"/>
      <c r="U55" s="3"/>
      <c r="V55" s="8">
        <f>V54/15+V56</f>
        <v>0.55944055944055937</v>
      </c>
      <c r="W55" s="8">
        <f t="shared" si="3"/>
        <v>99.44055944055944</v>
      </c>
      <c r="X55" s="8">
        <v>2.72</v>
      </c>
      <c r="Y55" s="8">
        <v>0</v>
      </c>
      <c r="Z55" s="8">
        <v>80</v>
      </c>
      <c r="AA55" s="8">
        <f t="shared" si="1"/>
        <v>100</v>
      </c>
      <c r="AB55" s="8">
        <v>0</v>
      </c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</row>
    <row r="56" spans="1:45" x14ac:dyDescent="0.2">
      <c r="A56" s="22"/>
      <c r="B56" s="32"/>
      <c r="C56" s="60"/>
      <c r="D56" s="32"/>
      <c r="N56" s="59"/>
      <c r="O56" s="30"/>
      <c r="P56" s="29"/>
      <c r="Q56" s="29"/>
      <c r="R56" s="37"/>
      <c r="S56" s="3">
        <f t="shared" si="4"/>
        <v>2</v>
      </c>
      <c r="T56" s="3"/>
      <c r="U56" s="3"/>
      <c r="V56" s="8">
        <f>V54/15+V57</f>
        <v>0.51948051948051943</v>
      </c>
      <c r="W56" s="8">
        <f t="shared" si="3"/>
        <v>99.480519480519476</v>
      </c>
      <c r="X56" s="8">
        <v>2.88</v>
      </c>
      <c r="Y56" s="8"/>
      <c r="Z56" s="8"/>
      <c r="AA56" s="8"/>
      <c r="AB56" s="8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</row>
    <row r="57" spans="1:45" ht="12.75" customHeight="1" x14ac:dyDescent="0.2">
      <c r="A57" s="22"/>
      <c r="B57" s="61"/>
      <c r="C57" s="61"/>
      <c r="D57" s="62"/>
      <c r="E57" s="62"/>
      <c r="F57" s="63"/>
      <c r="G57" s="62"/>
      <c r="H57" s="62"/>
      <c r="I57" s="65"/>
      <c r="J57" s="31"/>
      <c r="K57" s="32"/>
      <c r="L57" s="32"/>
      <c r="M57" s="66"/>
      <c r="N57" s="58"/>
      <c r="O57" s="30"/>
      <c r="P57" s="29"/>
      <c r="Q57" s="29"/>
      <c r="R57" s="35"/>
      <c r="S57" s="3">
        <f t="shared" si="4"/>
        <v>2</v>
      </c>
      <c r="T57" s="3"/>
      <c r="U57" s="3"/>
      <c r="V57" s="8">
        <f>V54/15+V58</f>
        <v>0.47952047952047944</v>
      </c>
      <c r="W57" s="8">
        <f t="shared" si="3"/>
        <v>99.520479520479526</v>
      </c>
      <c r="X57" s="8">
        <v>3.04</v>
      </c>
      <c r="Y57" s="8"/>
      <c r="Z57" s="8"/>
      <c r="AA57" s="8"/>
      <c r="AB57" s="8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</row>
    <row r="58" spans="1:45" x14ac:dyDescent="0.2">
      <c r="A58" s="22"/>
      <c r="B58" s="26"/>
      <c r="C58" s="26"/>
      <c r="D58" s="26"/>
      <c r="E58" s="26"/>
      <c r="F58" s="26"/>
      <c r="G58" s="26"/>
      <c r="H58" s="26"/>
      <c r="I58" s="27"/>
      <c r="J58" s="31"/>
      <c r="K58" s="32"/>
      <c r="L58" s="32"/>
      <c r="M58" s="67"/>
      <c r="N58" s="34"/>
      <c r="O58" s="30"/>
      <c r="P58" s="29"/>
      <c r="Q58" s="29"/>
      <c r="R58" s="36"/>
      <c r="S58" s="3">
        <f t="shared" si="4"/>
        <v>2</v>
      </c>
      <c r="T58" s="3"/>
      <c r="U58" s="3"/>
      <c r="V58" s="8">
        <f>V54/15+V59</f>
        <v>0.4395604395604395</v>
      </c>
      <c r="W58" s="8">
        <f t="shared" si="3"/>
        <v>99.560439560439562</v>
      </c>
      <c r="X58" s="8">
        <v>3.2</v>
      </c>
      <c r="Y58" s="8"/>
      <c r="Z58" s="8"/>
      <c r="AA58" s="8"/>
      <c r="AB58" s="8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</row>
    <row r="59" spans="1:45" x14ac:dyDescent="0.2">
      <c r="A59" s="22"/>
      <c r="B59" s="32"/>
      <c r="C59" s="60"/>
      <c r="D59" s="32"/>
      <c r="E59" s="32"/>
      <c r="F59" s="60"/>
      <c r="G59" s="32"/>
      <c r="H59" s="32"/>
      <c r="I59" s="32"/>
      <c r="J59" s="31"/>
      <c r="K59" s="32"/>
      <c r="L59" s="32"/>
      <c r="M59" s="30"/>
      <c r="N59" s="59"/>
      <c r="O59" s="30"/>
      <c r="P59" s="29"/>
      <c r="Q59" s="29"/>
      <c r="R59" s="37"/>
      <c r="S59" s="3">
        <f t="shared" si="4"/>
        <v>2</v>
      </c>
      <c r="T59" s="3"/>
      <c r="U59" s="3"/>
      <c r="V59" s="8">
        <f>V54/15+V60</f>
        <v>0.39960039960039956</v>
      </c>
      <c r="W59" s="8">
        <f t="shared" si="3"/>
        <v>99.600399600399598</v>
      </c>
      <c r="X59" s="8">
        <v>3.36</v>
      </c>
      <c r="Y59" s="8"/>
      <c r="Z59" s="8"/>
      <c r="AA59" s="8"/>
      <c r="AB59" s="8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</row>
    <row r="60" spans="1:45" ht="12.75" customHeight="1" x14ac:dyDescent="0.2">
      <c r="A60" s="22"/>
      <c r="B60" s="61"/>
      <c r="C60" s="61"/>
      <c r="D60" s="62"/>
      <c r="E60" s="62"/>
      <c r="F60" s="63"/>
      <c r="G60" s="62"/>
      <c r="H60" s="62"/>
      <c r="I60" s="62"/>
      <c r="J60" s="31"/>
      <c r="K60" s="32"/>
      <c r="L60" s="32"/>
      <c r="M60" s="30"/>
      <c r="N60" s="58"/>
      <c r="O60" s="30"/>
      <c r="P60" s="29"/>
      <c r="Q60" s="29"/>
      <c r="R60" s="35"/>
      <c r="S60" s="3">
        <f t="shared" si="4"/>
        <v>2</v>
      </c>
      <c r="T60" s="3"/>
      <c r="U60" s="3"/>
      <c r="V60" s="8">
        <f>V54/15+V61</f>
        <v>0.35964035964035962</v>
      </c>
      <c r="W60" s="8">
        <f t="shared" si="3"/>
        <v>99.640359640359634</v>
      </c>
      <c r="X60" s="8">
        <v>3.52</v>
      </c>
      <c r="Y60" s="8"/>
      <c r="Z60" s="8"/>
      <c r="AA60" s="8"/>
      <c r="AB60" s="8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</row>
    <row r="61" spans="1:45" x14ac:dyDescent="0.2">
      <c r="A61" s="22"/>
      <c r="B61" s="26"/>
      <c r="C61" s="26"/>
      <c r="D61" s="26"/>
      <c r="E61" s="26"/>
      <c r="F61" s="26"/>
      <c r="G61" s="26"/>
      <c r="H61" s="26"/>
      <c r="I61" s="27"/>
      <c r="J61" s="31"/>
      <c r="K61" s="32"/>
      <c r="L61" s="32"/>
      <c r="M61" s="30"/>
      <c r="N61" s="34"/>
      <c r="O61" s="30"/>
      <c r="P61" s="29"/>
      <c r="Q61" s="29"/>
      <c r="R61" s="36"/>
      <c r="S61" s="3">
        <f t="shared" si="4"/>
        <v>2</v>
      </c>
      <c r="T61" s="3"/>
      <c r="U61" s="3"/>
      <c r="V61" s="8">
        <f>V54/15+V62</f>
        <v>0.31968031968031968</v>
      </c>
      <c r="W61" s="8">
        <f t="shared" si="3"/>
        <v>99.680319680319684</v>
      </c>
      <c r="X61" s="8">
        <v>3.68</v>
      </c>
      <c r="Y61" s="8"/>
      <c r="Z61" s="8"/>
      <c r="AA61" s="8"/>
      <c r="AB61" s="8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</row>
    <row r="62" spans="1:45" x14ac:dyDescent="0.2">
      <c r="A62" s="22"/>
      <c r="B62" s="32"/>
      <c r="C62" s="60"/>
      <c r="D62" s="32"/>
      <c r="E62" s="32"/>
      <c r="F62" s="60"/>
      <c r="G62" s="32"/>
      <c r="H62" s="32"/>
      <c r="I62" s="32"/>
      <c r="J62" s="31"/>
      <c r="K62" s="32"/>
      <c r="L62" s="32"/>
      <c r="M62" s="30"/>
      <c r="N62" s="59"/>
      <c r="O62" s="30"/>
      <c r="P62" s="29"/>
      <c r="Q62" s="29"/>
      <c r="R62" s="37"/>
      <c r="S62" s="3">
        <f t="shared" si="4"/>
        <v>2</v>
      </c>
      <c r="T62" s="3"/>
      <c r="U62" s="3"/>
      <c r="V62" s="8">
        <f>V54/15+V63</f>
        <v>0.27972027972027974</v>
      </c>
      <c r="W62" s="8">
        <f t="shared" si="3"/>
        <v>99.72027972027972</v>
      </c>
      <c r="X62" s="8">
        <v>3.84</v>
      </c>
      <c r="Y62" s="8"/>
      <c r="Z62" s="8"/>
      <c r="AA62" s="8"/>
      <c r="AB62" s="8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</row>
    <row r="63" spans="1:45" ht="12.75" customHeight="1" x14ac:dyDescent="0.2">
      <c r="A63" s="22"/>
      <c r="B63" s="61"/>
      <c r="C63" s="61"/>
      <c r="D63" s="62"/>
      <c r="E63" s="62"/>
      <c r="F63" s="63"/>
      <c r="G63" s="62"/>
      <c r="H63" s="62"/>
      <c r="I63" s="62"/>
      <c r="J63" s="31"/>
      <c r="K63" s="32"/>
      <c r="L63" s="32"/>
      <c r="M63" s="30"/>
      <c r="N63" s="58"/>
      <c r="O63" s="30"/>
      <c r="P63" s="29"/>
      <c r="Q63" s="29"/>
      <c r="R63" s="35"/>
      <c r="S63" s="3">
        <f t="shared" si="4"/>
        <v>2</v>
      </c>
      <c r="T63" s="3"/>
      <c r="U63" s="3"/>
      <c r="V63" s="8">
        <f>V54/15+V64</f>
        <v>0.23976023976023977</v>
      </c>
      <c r="W63" s="8">
        <f t="shared" si="3"/>
        <v>99.760239760239756</v>
      </c>
      <c r="X63" s="8">
        <v>4</v>
      </c>
      <c r="Y63" s="8"/>
      <c r="Z63" s="8"/>
      <c r="AA63" s="8"/>
      <c r="AB63" s="8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</row>
    <row r="64" spans="1:45" x14ac:dyDescent="0.2">
      <c r="A64" s="22"/>
      <c r="B64" s="26"/>
      <c r="C64" s="26"/>
      <c r="D64" s="26"/>
      <c r="E64" s="26"/>
      <c r="F64" s="26"/>
      <c r="G64" s="26"/>
      <c r="H64" s="26"/>
      <c r="I64" s="27"/>
      <c r="J64" s="31"/>
      <c r="K64" s="32"/>
      <c r="L64" s="32"/>
      <c r="M64" s="30"/>
      <c r="N64" s="34"/>
      <c r="O64" s="30"/>
      <c r="P64" s="29"/>
      <c r="Q64" s="29"/>
      <c r="R64" s="36"/>
      <c r="S64" s="3">
        <f t="shared" si="4"/>
        <v>2</v>
      </c>
      <c r="T64" s="3"/>
      <c r="U64" s="3"/>
      <c r="V64" s="8">
        <f>V54/15+V65</f>
        <v>0.19980019980019981</v>
      </c>
      <c r="W64" s="8">
        <f t="shared" si="3"/>
        <v>99.800199800199806</v>
      </c>
      <c r="X64" s="8">
        <v>4.16</v>
      </c>
      <c r="Y64" s="8"/>
      <c r="Z64" s="8"/>
      <c r="AA64" s="8"/>
      <c r="AB64" s="8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</row>
    <row r="65" spans="1:45" x14ac:dyDescent="0.2">
      <c r="A65" s="22"/>
      <c r="B65" s="32"/>
      <c r="C65" s="60"/>
      <c r="D65" s="32"/>
      <c r="E65" s="32"/>
      <c r="F65" s="60"/>
      <c r="G65" s="32"/>
      <c r="H65" s="32"/>
      <c r="I65" s="32"/>
      <c r="J65" s="31"/>
      <c r="K65" s="32"/>
      <c r="L65" s="32"/>
      <c r="M65" s="30"/>
      <c r="N65" s="59"/>
      <c r="O65" s="30"/>
      <c r="P65" s="29"/>
      <c r="Q65" s="29"/>
      <c r="R65" s="37"/>
      <c r="S65" s="3">
        <f t="shared" si="4"/>
        <v>2</v>
      </c>
      <c r="T65" s="3"/>
      <c r="U65" s="3"/>
      <c r="V65" s="8">
        <f>V54/15+V66</f>
        <v>0.15984015984015984</v>
      </c>
      <c r="W65" s="8">
        <f t="shared" si="3"/>
        <v>99.840159840159842</v>
      </c>
      <c r="X65" s="8">
        <v>4.32</v>
      </c>
      <c r="Y65" s="8"/>
      <c r="Z65" s="8"/>
      <c r="AA65" s="8"/>
      <c r="AB65" s="8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</row>
    <row r="66" spans="1:45" ht="12.75" customHeight="1" x14ac:dyDescent="0.2">
      <c r="A66" s="22"/>
      <c r="B66" s="61"/>
      <c r="C66" s="61"/>
      <c r="D66" s="62"/>
      <c r="E66" s="62"/>
      <c r="F66" s="63"/>
      <c r="G66" s="62"/>
      <c r="H66" s="62"/>
      <c r="I66" s="62"/>
      <c r="J66" s="31"/>
      <c r="K66" s="32"/>
      <c r="L66" s="32"/>
      <c r="M66" s="30"/>
      <c r="N66" s="58"/>
      <c r="O66" s="30"/>
      <c r="P66" s="29"/>
      <c r="Q66" s="29"/>
      <c r="R66" s="35"/>
      <c r="S66" s="3">
        <f t="shared" si="4"/>
        <v>2</v>
      </c>
      <c r="T66" s="3"/>
      <c r="U66" s="3"/>
      <c r="V66" s="8">
        <f>V54/15+V67</f>
        <v>0.11988011988011987</v>
      </c>
      <c r="W66" s="8">
        <f t="shared" si="3"/>
        <v>99.880119880119878</v>
      </c>
      <c r="X66" s="8">
        <v>4.4800000000000004</v>
      </c>
      <c r="Y66" s="8"/>
      <c r="Z66" s="8"/>
      <c r="AA66" s="8"/>
      <c r="AB66" s="8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</row>
    <row r="67" spans="1:45" x14ac:dyDescent="0.2">
      <c r="A67" s="22"/>
      <c r="B67" s="26"/>
      <c r="C67" s="26"/>
      <c r="D67" s="26"/>
      <c r="E67" s="26"/>
      <c r="F67" s="26"/>
      <c r="G67" s="26"/>
      <c r="H67" s="26"/>
      <c r="I67" s="27"/>
      <c r="J67" s="31"/>
      <c r="K67" s="32"/>
      <c r="L67" s="32"/>
      <c r="M67" s="30"/>
      <c r="N67" s="34"/>
      <c r="O67" s="30"/>
      <c r="P67" s="29"/>
      <c r="Q67" s="29"/>
      <c r="R67" s="36"/>
      <c r="S67" s="3">
        <f t="shared" si="4"/>
        <v>2</v>
      </c>
      <c r="T67" s="3"/>
      <c r="U67" s="3"/>
      <c r="V67" s="8">
        <f>V54/15+V68</f>
        <v>7.992007992007992E-2</v>
      </c>
      <c r="W67" s="8">
        <f t="shared" si="3"/>
        <v>99.920079920079914</v>
      </c>
      <c r="X67" s="8">
        <v>4.6399999999999997</v>
      </c>
      <c r="Y67" s="8"/>
      <c r="Z67" s="8"/>
      <c r="AA67" s="8"/>
      <c r="AB67" s="8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</row>
    <row r="68" spans="1:45" x14ac:dyDescent="0.2">
      <c r="A68" s="22"/>
      <c r="B68" s="32"/>
      <c r="C68" s="60"/>
      <c r="D68" s="32"/>
      <c r="E68" s="32"/>
      <c r="F68" s="60"/>
      <c r="G68" s="32"/>
      <c r="H68" s="32"/>
      <c r="I68" s="32"/>
      <c r="J68" s="31"/>
      <c r="K68" s="32"/>
      <c r="L68" s="32"/>
      <c r="M68" s="30"/>
      <c r="N68" s="59"/>
      <c r="O68" s="30"/>
      <c r="P68" s="29"/>
      <c r="Q68" s="29"/>
      <c r="R68" s="37"/>
      <c r="S68" s="3">
        <f t="shared" si="4"/>
        <v>2</v>
      </c>
      <c r="T68" s="3"/>
      <c r="U68" s="3"/>
      <c r="V68" s="8">
        <f>V54/15+V69</f>
        <v>3.996003996003996E-2</v>
      </c>
      <c r="W68" s="8">
        <f t="shared" si="3"/>
        <v>99.960039960039964</v>
      </c>
      <c r="X68" s="8">
        <v>4.8</v>
      </c>
      <c r="Y68" s="8"/>
      <c r="Z68" s="8"/>
      <c r="AA68" s="8"/>
      <c r="AB68" s="8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</row>
    <row r="69" spans="1:45" ht="12.75" customHeight="1" x14ac:dyDescent="0.2">
      <c r="A69" s="22"/>
      <c r="B69" s="61"/>
      <c r="C69" s="61"/>
      <c r="D69" s="62"/>
      <c r="E69" s="62"/>
      <c r="F69" s="63"/>
      <c r="G69" s="62"/>
      <c r="H69" s="62"/>
      <c r="I69" s="62"/>
      <c r="J69" s="31"/>
      <c r="K69" s="32"/>
      <c r="L69" s="32"/>
      <c r="M69" s="30"/>
      <c r="N69" s="58"/>
      <c r="O69" s="30"/>
      <c r="P69" s="29"/>
      <c r="Q69" s="29"/>
      <c r="R69" s="35"/>
      <c r="S69" s="3">
        <f t="shared" si="4"/>
        <v>2</v>
      </c>
      <c r="T69" s="3"/>
      <c r="U69" s="3">
        <v>0</v>
      </c>
      <c r="V69" s="8">
        <v>0</v>
      </c>
      <c r="W69" s="8">
        <v>100</v>
      </c>
      <c r="X69" s="8">
        <v>5</v>
      </c>
      <c r="Y69" s="8"/>
      <c r="Z69" s="8"/>
      <c r="AA69" s="8"/>
      <c r="AB69" s="8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</row>
    <row r="70" spans="1:45" x14ac:dyDescent="0.2">
      <c r="A70" s="22"/>
      <c r="B70" s="26"/>
      <c r="C70" s="26"/>
      <c r="D70" s="26"/>
      <c r="E70" s="26"/>
      <c r="F70" s="26"/>
      <c r="G70" s="26"/>
      <c r="H70" s="26"/>
      <c r="I70" s="27"/>
      <c r="J70" s="31"/>
      <c r="K70" s="32"/>
      <c r="L70" s="32"/>
      <c r="M70" s="30"/>
      <c r="N70" s="34"/>
      <c r="O70" s="30"/>
      <c r="P70" s="29"/>
      <c r="Q70" s="29"/>
      <c r="R70" s="36"/>
      <c r="S70" s="3">
        <f>A23</f>
        <v>3</v>
      </c>
      <c r="T70" s="8"/>
      <c r="U70" s="8">
        <f>I22</f>
        <v>12.100000000000001</v>
      </c>
      <c r="V70" s="8">
        <f>I23</f>
        <v>100</v>
      </c>
      <c r="W70" s="8">
        <f t="shared" ref="W70:W101" si="5">100-V70</f>
        <v>0</v>
      </c>
      <c r="X70" s="8">
        <v>0</v>
      </c>
      <c r="Y70" s="8">
        <f>K21</f>
        <v>5.4</v>
      </c>
      <c r="Z70" s="8">
        <v>0</v>
      </c>
      <c r="AA70" s="8">
        <f t="shared" ref="AA70:AA119" si="6">100-AB70</f>
        <v>0</v>
      </c>
      <c r="AB70" s="8">
        <v>100</v>
      </c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</row>
    <row r="71" spans="1:45" x14ac:dyDescent="0.2">
      <c r="A71" s="22"/>
      <c r="B71" s="32"/>
      <c r="C71" s="60"/>
      <c r="D71" s="32"/>
      <c r="E71" s="32"/>
      <c r="F71" s="60"/>
      <c r="G71" s="32"/>
      <c r="H71" s="32"/>
      <c r="I71" s="32"/>
      <c r="J71" s="31"/>
      <c r="K71" s="32"/>
      <c r="L71" s="32"/>
      <c r="M71" s="30"/>
      <c r="N71" s="59"/>
      <c r="O71" s="30"/>
      <c r="P71" s="29"/>
      <c r="Q71" s="29"/>
      <c r="R71" s="37"/>
      <c r="S71" s="3">
        <f>S70</f>
        <v>3</v>
      </c>
      <c r="T71" s="8"/>
      <c r="U71" s="8">
        <f>H22</f>
        <v>17.7</v>
      </c>
      <c r="V71" s="8">
        <f>H23</f>
        <v>87.9</v>
      </c>
      <c r="W71" s="8">
        <f t="shared" si="5"/>
        <v>12.099999999999994</v>
      </c>
      <c r="X71" s="8">
        <v>0.16</v>
      </c>
      <c r="Y71" s="8"/>
      <c r="Z71" s="8">
        <v>1.25E-3</v>
      </c>
      <c r="AA71" s="8">
        <f t="shared" si="6"/>
        <v>8.99999999999892E-2</v>
      </c>
      <c r="AB71" s="8">
        <f>(AB70-AB73)/3+AB72</f>
        <v>99.910000000000011</v>
      </c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</row>
    <row r="72" spans="1:45" ht="12.75" customHeight="1" x14ac:dyDescent="0.2">
      <c r="A72" s="22"/>
      <c r="B72" s="61"/>
      <c r="C72" s="61"/>
      <c r="D72" s="62"/>
      <c r="E72" s="62"/>
      <c r="F72" s="63"/>
      <c r="G72" s="62"/>
      <c r="H72" s="62"/>
      <c r="I72" s="62"/>
      <c r="J72" s="31"/>
      <c r="K72" s="32"/>
      <c r="L72" s="32"/>
      <c r="M72" s="30"/>
      <c r="N72" s="58"/>
      <c r="O72" s="30"/>
      <c r="P72" s="29"/>
      <c r="Q72" s="29"/>
      <c r="R72" s="35"/>
      <c r="S72" s="3">
        <f t="shared" ref="S72:S101" si="7">S71</f>
        <v>3</v>
      </c>
      <c r="T72" s="8"/>
      <c r="U72" s="8">
        <f>G22</f>
        <v>31.3</v>
      </c>
      <c r="V72" s="8">
        <f>G23</f>
        <v>70.2</v>
      </c>
      <c r="W72" s="8">
        <f t="shared" si="5"/>
        <v>29.799999999999997</v>
      </c>
      <c r="X72" s="8">
        <v>0.315</v>
      </c>
      <c r="Y72" s="8"/>
      <c r="Z72" s="8">
        <v>2.5000000000000001E-3</v>
      </c>
      <c r="AA72" s="8">
        <f t="shared" si="6"/>
        <v>0.17999999999999261</v>
      </c>
      <c r="AB72" s="8">
        <f>(AB70-AB73)/3+AB73</f>
        <v>99.820000000000007</v>
      </c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</row>
    <row r="73" spans="1:45" x14ac:dyDescent="0.2">
      <c r="A73" s="22"/>
      <c r="B73" s="26"/>
      <c r="C73" s="26"/>
      <c r="D73" s="26"/>
      <c r="E73" s="26"/>
      <c r="F73" s="26"/>
      <c r="G73" s="26"/>
      <c r="H73" s="26"/>
      <c r="I73" s="27"/>
      <c r="J73" s="31"/>
      <c r="K73" s="32"/>
      <c r="L73" s="32"/>
      <c r="M73" s="30"/>
      <c r="N73" s="34"/>
      <c r="O73" s="30"/>
      <c r="P73" s="29"/>
      <c r="Q73" s="29"/>
      <c r="R73" s="36"/>
      <c r="S73" s="3">
        <f t="shared" si="7"/>
        <v>3</v>
      </c>
      <c r="T73" s="8"/>
      <c r="U73" s="8"/>
      <c r="V73" s="8">
        <f>(V72-V74)/2+V74</f>
        <v>54.550000000000004</v>
      </c>
      <c r="W73" s="8">
        <f t="shared" si="5"/>
        <v>45.449999999999996</v>
      </c>
      <c r="X73" s="8">
        <v>0.48</v>
      </c>
      <c r="Y73" s="8"/>
      <c r="Z73" s="8">
        <v>5.0000000000000001E-3</v>
      </c>
      <c r="AA73" s="8">
        <f t="shared" si="6"/>
        <v>0.26999999999999602</v>
      </c>
      <c r="AB73" s="8">
        <f>IF(L21=0,(100-K21*0.05),100-L21)</f>
        <v>99.73</v>
      </c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</row>
    <row r="74" spans="1:45" x14ac:dyDescent="0.2">
      <c r="A74" s="22"/>
      <c r="B74" s="32"/>
      <c r="C74" s="60"/>
      <c r="D74" s="32"/>
      <c r="E74" s="32"/>
      <c r="F74" s="60"/>
      <c r="G74" s="32"/>
      <c r="H74" s="32"/>
      <c r="I74" s="32"/>
      <c r="J74" s="31"/>
      <c r="K74" s="32"/>
      <c r="L74" s="32"/>
      <c r="M74" s="30"/>
      <c r="N74" s="59"/>
      <c r="O74" s="30"/>
      <c r="P74" s="29"/>
      <c r="Q74" s="29"/>
      <c r="R74" s="37"/>
      <c r="S74" s="3">
        <f t="shared" si="7"/>
        <v>3</v>
      </c>
      <c r="T74" s="8"/>
      <c r="U74" s="8">
        <f>F22</f>
        <v>24.400000000000002</v>
      </c>
      <c r="V74" s="8">
        <f>F23</f>
        <v>38.900000000000006</v>
      </c>
      <c r="W74" s="8">
        <f t="shared" si="5"/>
        <v>61.099999999999994</v>
      </c>
      <c r="X74" s="8">
        <v>0.63</v>
      </c>
      <c r="Y74" s="8"/>
      <c r="Z74" s="8">
        <v>0.01</v>
      </c>
      <c r="AA74" s="8">
        <f t="shared" si="6"/>
        <v>1.830600000000004</v>
      </c>
      <c r="AB74" s="8">
        <f>(AB73-AB76)/3+AB75</f>
        <v>98.169399999999996</v>
      </c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</row>
    <row r="75" spans="1:45" ht="12.75" customHeight="1" x14ac:dyDescent="0.2">
      <c r="A75" s="28"/>
      <c r="B75" s="61"/>
      <c r="C75" s="61"/>
      <c r="D75" s="62"/>
      <c r="E75" s="62"/>
      <c r="F75" s="63"/>
      <c r="G75" s="62"/>
      <c r="H75" s="62"/>
      <c r="I75" s="62"/>
      <c r="J75" s="31"/>
      <c r="K75" s="32"/>
      <c r="L75" s="32"/>
      <c r="M75" s="30"/>
      <c r="N75" s="58"/>
      <c r="O75" s="30"/>
      <c r="P75" s="29"/>
      <c r="Q75" s="29"/>
      <c r="R75" s="35"/>
      <c r="S75" s="3">
        <f t="shared" si="7"/>
        <v>3</v>
      </c>
      <c r="T75" s="8"/>
      <c r="U75" s="8"/>
      <c r="V75" s="8">
        <f>(V74-V78)/4+V76</f>
        <v>32.800000000000004</v>
      </c>
      <c r="W75" s="8">
        <f t="shared" si="5"/>
        <v>67.199999999999989</v>
      </c>
      <c r="X75" s="8">
        <v>0.8</v>
      </c>
      <c r="Y75" s="8"/>
      <c r="Z75" s="8">
        <v>0.02</v>
      </c>
      <c r="AA75" s="8">
        <f t="shared" si="6"/>
        <v>3.3911999999999978</v>
      </c>
      <c r="AB75" s="8">
        <f>(AB73-AB76)/3+AB76</f>
        <v>96.608800000000002</v>
      </c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</row>
    <row r="76" spans="1:45" x14ac:dyDescent="0.2">
      <c r="A76" s="22"/>
      <c r="B76" s="26"/>
      <c r="C76" s="26"/>
      <c r="D76" s="26"/>
      <c r="E76" s="26"/>
      <c r="F76" s="26"/>
      <c r="G76" s="26"/>
      <c r="H76" s="26"/>
      <c r="I76" s="27"/>
      <c r="J76" s="31"/>
      <c r="K76" s="32"/>
      <c r="L76" s="32"/>
      <c r="M76" s="30"/>
      <c r="N76" s="34"/>
      <c r="O76" s="30"/>
      <c r="P76" s="29"/>
      <c r="Q76" s="29"/>
      <c r="R76" s="36"/>
      <c r="S76" s="3">
        <f t="shared" si="7"/>
        <v>3</v>
      </c>
      <c r="T76" s="8"/>
      <c r="U76" s="8"/>
      <c r="V76" s="8">
        <f>(V74-V78)/4+V77</f>
        <v>26.700000000000003</v>
      </c>
      <c r="W76" s="8">
        <f t="shared" si="5"/>
        <v>73.3</v>
      </c>
      <c r="X76" s="8">
        <v>0.96</v>
      </c>
      <c r="Y76" s="8">
        <f>I22-K21</f>
        <v>6.7000000000000011</v>
      </c>
      <c r="Z76" s="8">
        <v>0.04</v>
      </c>
      <c r="AA76" s="8">
        <f t="shared" si="6"/>
        <v>4.9517999999999915</v>
      </c>
      <c r="AB76" s="8">
        <f>AB78+Y76*(1-AB83/100)</f>
        <v>95.048200000000008</v>
      </c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</row>
    <row r="77" spans="1:45" x14ac:dyDescent="0.2">
      <c r="A77" s="22"/>
      <c r="B77" s="32"/>
      <c r="C77" s="60"/>
      <c r="D77" s="32"/>
      <c r="E77" s="32"/>
      <c r="F77" s="60"/>
      <c r="G77" s="32"/>
      <c r="H77" s="32"/>
      <c r="I77" s="32"/>
      <c r="J77" s="31"/>
      <c r="K77" s="32"/>
      <c r="L77" s="32"/>
      <c r="M77" s="30"/>
      <c r="N77" s="59"/>
      <c r="O77" s="30"/>
      <c r="P77" s="29"/>
      <c r="Q77" s="29"/>
      <c r="R77" s="37"/>
      <c r="S77" s="3">
        <f t="shared" si="7"/>
        <v>3</v>
      </c>
      <c r="T77" s="8"/>
      <c r="U77" s="8"/>
      <c r="V77" s="8">
        <f>(V74-V78)/4+V78</f>
        <v>20.6</v>
      </c>
      <c r="W77" s="8">
        <f t="shared" si="5"/>
        <v>79.400000000000006</v>
      </c>
      <c r="X77" s="8">
        <v>1.1200000000000001</v>
      </c>
      <c r="Y77" s="8"/>
      <c r="Z77" s="8">
        <v>0.08</v>
      </c>
      <c r="AA77" s="8">
        <f t="shared" si="6"/>
        <v>8.0237499999999926</v>
      </c>
      <c r="AB77" s="8">
        <f>(AB76-AB78)/2+AB78</f>
        <v>91.976250000000007</v>
      </c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</row>
    <row r="78" spans="1:45" ht="12.75" customHeight="1" x14ac:dyDescent="0.2">
      <c r="A78" s="22"/>
      <c r="B78" s="61"/>
      <c r="C78" s="61"/>
      <c r="D78" s="62"/>
      <c r="E78" s="62"/>
      <c r="F78" s="63"/>
      <c r="G78" s="62"/>
      <c r="H78" s="62"/>
      <c r="I78" s="62"/>
      <c r="J78" s="31"/>
      <c r="K78" s="32"/>
      <c r="L78" s="32"/>
      <c r="M78" s="30"/>
      <c r="N78" s="58"/>
      <c r="O78" s="30"/>
      <c r="P78" s="29"/>
      <c r="Q78" s="29"/>
      <c r="R78" s="35"/>
      <c r="S78" s="3">
        <f t="shared" si="7"/>
        <v>3</v>
      </c>
      <c r="T78" s="8"/>
      <c r="U78" s="8">
        <f>E22</f>
        <v>11.5</v>
      </c>
      <c r="V78" s="8">
        <f>E23</f>
        <v>14.5</v>
      </c>
      <c r="W78" s="8">
        <f t="shared" si="5"/>
        <v>85.5</v>
      </c>
      <c r="X78" s="8">
        <v>1.25</v>
      </c>
      <c r="Y78" s="8">
        <f>H22</f>
        <v>17.7</v>
      </c>
      <c r="Z78" s="8">
        <v>0.16</v>
      </c>
      <c r="AA78" s="8">
        <f t="shared" si="6"/>
        <v>11.095699999999994</v>
      </c>
      <c r="AB78" s="8">
        <f>AB79+Y78*(1-AB83/100)</f>
        <v>88.904300000000006</v>
      </c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</row>
    <row r="79" spans="1:45" x14ac:dyDescent="0.2">
      <c r="A79" s="22"/>
      <c r="B79" s="26"/>
      <c r="C79" s="26"/>
      <c r="D79" s="26"/>
      <c r="E79" s="26"/>
      <c r="F79" s="26"/>
      <c r="G79" s="26"/>
      <c r="H79" s="26"/>
      <c r="I79" s="27"/>
      <c r="J79" s="31"/>
      <c r="K79" s="32"/>
      <c r="L79" s="32"/>
      <c r="M79" s="30"/>
      <c r="N79" s="34"/>
      <c r="O79" s="30"/>
      <c r="P79" s="29"/>
      <c r="Q79" s="29"/>
      <c r="R79" s="36"/>
      <c r="S79" s="3">
        <f t="shared" si="7"/>
        <v>3</v>
      </c>
      <c r="T79" s="8"/>
      <c r="U79" s="8"/>
      <c r="V79" s="8">
        <f>(V78-V86)/8+V80</f>
        <v>13.0625</v>
      </c>
      <c r="W79" s="8">
        <f t="shared" si="5"/>
        <v>86.9375</v>
      </c>
      <c r="X79" s="8">
        <v>1.44</v>
      </c>
      <c r="Y79" s="8">
        <f>G22</f>
        <v>31.3</v>
      </c>
      <c r="Z79" s="8">
        <v>0.32</v>
      </c>
      <c r="AA79" s="8">
        <f t="shared" si="6"/>
        <v>27.326599999999985</v>
      </c>
      <c r="AB79" s="8">
        <f>AB80+Y79*(1-AB83/100)</f>
        <v>72.673400000000015</v>
      </c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</row>
    <row r="80" spans="1:45" x14ac:dyDescent="0.2">
      <c r="A80" s="22"/>
      <c r="B80" s="32"/>
      <c r="C80" s="60"/>
      <c r="D80" s="32"/>
      <c r="E80" s="32"/>
      <c r="F80" s="60"/>
      <c r="G80" s="32"/>
      <c r="H80" s="32"/>
      <c r="I80" s="32"/>
      <c r="J80" s="31"/>
      <c r="K80" s="32"/>
      <c r="L80" s="32"/>
      <c r="M80" s="30"/>
      <c r="N80" s="59"/>
      <c r="O80" s="30"/>
      <c r="P80" s="29"/>
      <c r="Q80" s="29"/>
      <c r="R80" s="37"/>
      <c r="S80" s="3">
        <f t="shared" si="7"/>
        <v>3</v>
      </c>
      <c r="T80" s="8"/>
      <c r="U80" s="8"/>
      <c r="V80" s="8">
        <f>(V78-V86)/8+V81</f>
        <v>11.625</v>
      </c>
      <c r="W80" s="8">
        <f t="shared" si="5"/>
        <v>88.375</v>
      </c>
      <c r="X80" s="8">
        <v>1.6</v>
      </c>
      <c r="Y80" s="8">
        <f>F22</f>
        <v>24.400000000000002</v>
      </c>
      <c r="Z80" s="8">
        <v>0.64</v>
      </c>
      <c r="AA80" s="8">
        <f t="shared" si="6"/>
        <v>56.028699999999994</v>
      </c>
      <c r="AB80" s="8">
        <f>AB81+Y80*(1-AB83/100)</f>
        <v>43.971300000000006</v>
      </c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</row>
    <row r="81" spans="1:45" ht="12.75" customHeight="1" x14ac:dyDescent="0.2">
      <c r="A81" s="22"/>
      <c r="B81" s="61"/>
      <c r="C81" s="61"/>
      <c r="D81" s="62"/>
      <c r="E81" s="62"/>
      <c r="F81" s="63"/>
      <c r="G81" s="62"/>
      <c r="H81" s="62"/>
      <c r="I81" s="62"/>
      <c r="J81" s="31"/>
      <c r="K81" s="32"/>
      <c r="L81" s="32"/>
      <c r="M81" s="30"/>
      <c r="N81" s="58"/>
      <c r="O81" s="30"/>
      <c r="P81" s="29"/>
      <c r="Q81" s="29"/>
      <c r="R81" s="35"/>
      <c r="S81" s="3">
        <f t="shared" si="7"/>
        <v>3</v>
      </c>
      <c r="T81" s="8"/>
      <c r="U81" s="8"/>
      <c r="V81" s="8">
        <f>(V78-V86)/8+V82</f>
        <v>10.1875</v>
      </c>
      <c r="W81" s="8">
        <f t="shared" si="5"/>
        <v>89.8125</v>
      </c>
      <c r="X81" s="8">
        <v>1.76</v>
      </c>
      <c r="Y81" s="8">
        <f>E22</f>
        <v>11.5</v>
      </c>
      <c r="Z81" s="8">
        <v>1.28</v>
      </c>
      <c r="AA81" s="8">
        <f t="shared" si="6"/>
        <v>78.403499999999994</v>
      </c>
      <c r="AB81" s="8">
        <f>AB82+Y81*(1-AB83/100)</f>
        <v>21.596500000000002</v>
      </c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</row>
    <row r="82" spans="1:45" x14ac:dyDescent="0.2">
      <c r="A82" s="22"/>
      <c r="B82" s="26"/>
      <c r="C82" s="26"/>
      <c r="D82" s="26"/>
      <c r="E82" s="26"/>
      <c r="F82" s="26"/>
      <c r="G82" s="26"/>
      <c r="H82" s="26"/>
      <c r="I82" s="27"/>
      <c r="J82" s="31"/>
      <c r="K82" s="32"/>
      <c r="L82" s="32"/>
      <c r="M82" s="30"/>
      <c r="N82" s="34"/>
      <c r="O82" s="30"/>
      <c r="P82" s="29"/>
      <c r="Q82" s="29"/>
      <c r="R82" s="36"/>
      <c r="S82" s="3">
        <f t="shared" si="7"/>
        <v>3</v>
      </c>
      <c r="T82" s="8"/>
      <c r="U82" s="8"/>
      <c r="V82" s="8">
        <f>(V78-V86)/8+V83</f>
        <v>8.75</v>
      </c>
      <c r="W82" s="8">
        <f t="shared" si="5"/>
        <v>91.25</v>
      </c>
      <c r="X82" s="8">
        <v>1.92</v>
      </c>
      <c r="Y82" s="8">
        <f>D22</f>
        <v>3</v>
      </c>
      <c r="Z82" s="8">
        <v>2.5</v>
      </c>
      <c r="AA82" s="8">
        <f t="shared" si="6"/>
        <v>88.948999999999998</v>
      </c>
      <c r="AB82" s="8">
        <f>AB83+Y82*(1-AB83/100)</f>
        <v>11.051000000000002</v>
      </c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</row>
    <row r="83" spans="1:45" x14ac:dyDescent="0.2">
      <c r="A83" s="22"/>
      <c r="B83" s="32"/>
      <c r="C83" s="60"/>
      <c r="D83" s="32"/>
      <c r="E83" s="32"/>
      <c r="F83" s="60"/>
      <c r="G83" s="32"/>
      <c r="H83" s="32"/>
      <c r="I83" s="32"/>
      <c r="J83" s="31"/>
      <c r="K83" s="32"/>
      <c r="L83" s="32"/>
      <c r="M83" s="30"/>
      <c r="N83" s="59"/>
      <c r="O83" s="30"/>
      <c r="P83" s="29"/>
      <c r="Q83" s="29"/>
      <c r="R83" s="37"/>
      <c r="S83" s="3">
        <f t="shared" si="7"/>
        <v>3</v>
      </c>
      <c r="T83" s="8"/>
      <c r="U83" s="8"/>
      <c r="V83" s="8">
        <f>(V78-V86)/8+V84</f>
        <v>7.3125</v>
      </c>
      <c r="W83" s="8">
        <f t="shared" si="5"/>
        <v>92.6875</v>
      </c>
      <c r="X83" s="8">
        <v>2.08</v>
      </c>
      <c r="Y83" s="8">
        <f>C22</f>
        <v>4.3499999999999996</v>
      </c>
      <c r="Z83" s="8">
        <v>5</v>
      </c>
      <c r="AA83" s="8">
        <f t="shared" si="6"/>
        <v>91.7</v>
      </c>
      <c r="AB83" s="8">
        <f>C23</f>
        <v>8.3000000000000007</v>
      </c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</row>
    <row r="84" spans="1:45" ht="12.75" customHeight="1" x14ac:dyDescent="0.2">
      <c r="A84" s="22"/>
      <c r="B84" s="61"/>
      <c r="C84" s="61"/>
      <c r="D84" s="62"/>
      <c r="E84" s="62"/>
      <c r="F84" s="63"/>
      <c r="G84" s="62"/>
      <c r="H84" s="62"/>
      <c r="I84" s="62"/>
      <c r="J84" s="31"/>
      <c r="K84" s="32"/>
      <c r="L84" s="32"/>
      <c r="M84" s="30"/>
      <c r="N84" s="58"/>
      <c r="O84" s="30"/>
      <c r="P84" s="29"/>
      <c r="Q84" s="29"/>
      <c r="R84" s="35"/>
      <c r="S84" s="3">
        <f t="shared" si="7"/>
        <v>3</v>
      </c>
      <c r="T84" s="8"/>
      <c r="U84" s="8"/>
      <c r="V84" s="8">
        <f>(V78-V86)/8+V85</f>
        <v>5.875</v>
      </c>
      <c r="W84" s="8">
        <f t="shared" si="5"/>
        <v>94.125</v>
      </c>
      <c r="X84" s="8">
        <v>2.2400000000000002</v>
      </c>
      <c r="Y84" s="8">
        <f>B22</f>
        <v>3.95</v>
      </c>
      <c r="Z84" s="8">
        <v>10</v>
      </c>
      <c r="AA84" s="8">
        <f t="shared" si="6"/>
        <v>96.05</v>
      </c>
      <c r="AB84" s="8">
        <f>B23</f>
        <v>3.95</v>
      </c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</row>
    <row r="85" spans="1:45" x14ac:dyDescent="0.2">
      <c r="A85" s="22"/>
      <c r="B85" s="26"/>
      <c r="C85" s="26"/>
      <c r="D85" s="26"/>
      <c r="E85" s="26"/>
      <c r="F85" s="26"/>
      <c r="G85" s="26"/>
      <c r="H85" s="26"/>
      <c r="I85" s="27"/>
      <c r="J85" s="31"/>
      <c r="K85" s="32"/>
      <c r="L85" s="32"/>
      <c r="M85" s="30"/>
      <c r="N85" s="34"/>
      <c r="O85" s="30"/>
      <c r="P85" s="29"/>
      <c r="Q85" s="29"/>
      <c r="R85" s="36"/>
      <c r="S85" s="3">
        <f t="shared" si="7"/>
        <v>3</v>
      </c>
      <c r="T85" s="8"/>
      <c r="U85" s="8"/>
      <c r="V85" s="8">
        <f>(V78-V86)/8+V86</f>
        <v>4.4375</v>
      </c>
      <c r="W85" s="8">
        <f t="shared" si="5"/>
        <v>95.5625</v>
      </c>
      <c r="X85" s="8">
        <v>2.4</v>
      </c>
      <c r="Y85" s="8"/>
      <c r="Z85" s="8">
        <v>20</v>
      </c>
      <c r="AA85" s="8">
        <f t="shared" si="6"/>
        <v>97.36666666666666</v>
      </c>
      <c r="AB85" s="8">
        <f>AB86+AB84/3</f>
        <v>2.6333333333333333</v>
      </c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</row>
    <row r="86" spans="1:45" x14ac:dyDescent="0.2">
      <c r="A86" s="22"/>
      <c r="B86" s="32"/>
      <c r="C86" s="60"/>
      <c r="D86" s="32"/>
      <c r="E86" s="32"/>
      <c r="F86" s="60"/>
      <c r="G86" s="32"/>
      <c r="H86" s="32"/>
      <c r="I86" s="32"/>
      <c r="J86" s="31"/>
      <c r="K86" s="32"/>
      <c r="L86" s="32"/>
      <c r="M86" s="30"/>
      <c r="N86" s="59"/>
      <c r="O86" s="30"/>
      <c r="P86" s="29"/>
      <c r="Q86" s="29"/>
      <c r="R86" s="37"/>
      <c r="S86" s="3">
        <f t="shared" si="7"/>
        <v>3</v>
      </c>
      <c r="T86" s="8"/>
      <c r="U86" s="8">
        <f>D22</f>
        <v>3</v>
      </c>
      <c r="V86" s="8">
        <f>D23</f>
        <v>3</v>
      </c>
      <c r="W86" s="8">
        <f t="shared" si="5"/>
        <v>97</v>
      </c>
      <c r="X86" s="8">
        <v>2.5</v>
      </c>
      <c r="Y86" s="8"/>
      <c r="Z86" s="8">
        <v>40</v>
      </c>
      <c r="AA86" s="8">
        <f t="shared" si="6"/>
        <v>98.683333333333337</v>
      </c>
      <c r="AB86" s="8">
        <f>AB87+AB84/3</f>
        <v>1.3166666666666667</v>
      </c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</row>
    <row r="87" spans="1:45" ht="12.75" customHeight="1" x14ac:dyDescent="0.2">
      <c r="A87" s="22"/>
      <c r="B87" s="61"/>
      <c r="C87" s="61"/>
      <c r="D87" s="62"/>
      <c r="E87" s="62"/>
      <c r="F87" s="63"/>
      <c r="G87" s="62"/>
      <c r="H87" s="62"/>
      <c r="I87" s="62"/>
      <c r="J87" s="31"/>
      <c r="K87" s="32"/>
      <c r="L87" s="32"/>
      <c r="M87" s="30"/>
      <c r="N87" s="58"/>
      <c r="O87" s="30"/>
      <c r="P87" s="29"/>
      <c r="Q87" s="29"/>
      <c r="R87" s="35"/>
      <c r="S87" s="3">
        <f t="shared" si="7"/>
        <v>3</v>
      </c>
      <c r="T87" s="3"/>
      <c r="U87" s="3"/>
      <c r="V87" s="8">
        <f>V86/15+V88</f>
        <v>2.8000000000000003</v>
      </c>
      <c r="W87" s="8">
        <f t="shared" si="5"/>
        <v>97.2</v>
      </c>
      <c r="X87" s="8">
        <v>2.72</v>
      </c>
      <c r="Y87" s="8">
        <v>0</v>
      </c>
      <c r="Z87" s="8">
        <v>80</v>
      </c>
      <c r="AA87" s="8">
        <f t="shared" si="6"/>
        <v>100</v>
      </c>
      <c r="AB87" s="8">
        <v>0</v>
      </c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</row>
    <row r="88" spans="1:45" x14ac:dyDescent="0.2">
      <c r="A88" s="22"/>
      <c r="B88" s="26"/>
      <c r="C88" s="26"/>
      <c r="D88" s="26"/>
      <c r="E88" s="26"/>
      <c r="F88" s="26"/>
      <c r="G88" s="26"/>
      <c r="H88" s="26"/>
      <c r="I88" s="27"/>
      <c r="J88" s="31"/>
      <c r="K88" s="32"/>
      <c r="L88" s="32"/>
      <c r="M88" s="30"/>
      <c r="N88" s="34"/>
      <c r="O88" s="30"/>
      <c r="P88" s="29"/>
      <c r="Q88" s="29"/>
      <c r="R88" s="36"/>
      <c r="S88" s="3">
        <f t="shared" si="7"/>
        <v>3</v>
      </c>
      <c r="T88" s="3"/>
      <c r="U88" s="3"/>
      <c r="V88" s="8">
        <f>V86/15+V89</f>
        <v>2.6</v>
      </c>
      <c r="W88" s="8">
        <f t="shared" si="5"/>
        <v>97.4</v>
      </c>
      <c r="X88" s="8">
        <v>2.88</v>
      </c>
      <c r="Y88" s="8"/>
      <c r="Z88" s="8"/>
      <c r="AA88" s="8"/>
      <c r="AB88" s="8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</row>
    <row r="89" spans="1:45" x14ac:dyDescent="0.2">
      <c r="A89" s="22"/>
      <c r="B89" s="32"/>
      <c r="C89" s="60"/>
      <c r="D89" s="32"/>
      <c r="E89" s="32"/>
      <c r="F89" s="60"/>
      <c r="G89" s="32"/>
      <c r="H89" s="32"/>
      <c r="I89" s="32"/>
      <c r="J89" s="31"/>
      <c r="K89" s="32"/>
      <c r="L89" s="32"/>
      <c r="M89" s="30"/>
      <c r="N89" s="59"/>
      <c r="O89" s="30"/>
      <c r="P89" s="29"/>
      <c r="Q89" s="29"/>
      <c r="R89" s="37"/>
      <c r="S89" s="3">
        <f t="shared" si="7"/>
        <v>3</v>
      </c>
      <c r="T89" s="3"/>
      <c r="U89" s="3"/>
      <c r="V89" s="8">
        <f>V86/15+V90</f>
        <v>2.4</v>
      </c>
      <c r="W89" s="8">
        <f t="shared" si="5"/>
        <v>97.6</v>
      </c>
      <c r="X89" s="8">
        <v>3.04</v>
      </c>
      <c r="Y89" s="8"/>
      <c r="Z89" s="8"/>
      <c r="AA89" s="8"/>
      <c r="AB89" s="8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</row>
    <row r="90" spans="1:45" ht="12.75" customHeight="1" x14ac:dyDescent="0.2">
      <c r="A90" s="22"/>
      <c r="B90" s="61"/>
      <c r="C90" s="61"/>
      <c r="D90" s="62"/>
      <c r="E90" s="62"/>
      <c r="F90" s="63"/>
      <c r="G90" s="62"/>
      <c r="H90" s="62"/>
      <c r="I90" s="62"/>
      <c r="J90" s="31"/>
      <c r="K90" s="32"/>
      <c r="L90" s="32"/>
      <c r="M90" s="30"/>
      <c r="N90" s="58"/>
      <c r="O90" s="30"/>
      <c r="P90" s="29"/>
      <c r="Q90" s="29"/>
      <c r="R90" s="35"/>
      <c r="S90" s="3">
        <f t="shared" si="7"/>
        <v>3</v>
      </c>
      <c r="T90" s="3"/>
      <c r="U90" s="3"/>
      <c r="V90" s="8">
        <f>V86/15+V91</f>
        <v>2.1999999999999997</v>
      </c>
      <c r="W90" s="8">
        <f t="shared" si="5"/>
        <v>97.8</v>
      </c>
      <c r="X90" s="8">
        <v>3.2</v>
      </c>
      <c r="Y90" s="8"/>
      <c r="Z90" s="8"/>
      <c r="AA90" s="8"/>
      <c r="AB90" s="8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</row>
    <row r="91" spans="1:45" x14ac:dyDescent="0.2">
      <c r="A91" s="22"/>
      <c r="B91" s="26"/>
      <c r="C91" s="26"/>
      <c r="D91" s="26"/>
      <c r="E91" s="26"/>
      <c r="F91" s="26"/>
      <c r="G91" s="26"/>
      <c r="H91" s="26"/>
      <c r="I91" s="27"/>
      <c r="J91" s="31"/>
      <c r="K91" s="32"/>
      <c r="L91" s="32"/>
      <c r="M91" s="30"/>
      <c r="N91" s="34"/>
      <c r="O91" s="30"/>
      <c r="P91" s="29"/>
      <c r="Q91" s="29"/>
      <c r="R91" s="36"/>
      <c r="S91" s="3">
        <f t="shared" si="7"/>
        <v>3</v>
      </c>
      <c r="T91" s="3"/>
      <c r="U91" s="3"/>
      <c r="V91" s="8">
        <f>V86/15+V92</f>
        <v>1.9999999999999998</v>
      </c>
      <c r="W91" s="8">
        <f t="shared" si="5"/>
        <v>98</v>
      </c>
      <c r="X91" s="8">
        <v>3.36</v>
      </c>
      <c r="Y91" s="8"/>
      <c r="Z91" s="8"/>
      <c r="AA91" s="8"/>
      <c r="AB91" s="8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</row>
    <row r="92" spans="1:45" x14ac:dyDescent="0.2">
      <c r="A92" s="22"/>
      <c r="B92" s="32"/>
      <c r="C92" s="60"/>
      <c r="D92" s="32"/>
      <c r="E92" s="32"/>
      <c r="F92" s="60"/>
      <c r="G92" s="32"/>
      <c r="H92" s="32"/>
      <c r="I92" s="32"/>
      <c r="J92" s="31"/>
      <c r="K92" s="32"/>
      <c r="L92" s="32"/>
      <c r="M92" s="30"/>
      <c r="N92" s="59"/>
      <c r="O92" s="30"/>
      <c r="P92" s="29"/>
      <c r="Q92" s="29"/>
      <c r="R92" s="37"/>
      <c r="S92" s="3">
        <f t="shared" si="7"/>
        <v>3</v>
      </c>
      <c r="T92" s="3"/>
      <c r="U92" s="3"/>
      <c r="V92" s="8">
        <f>V86/15+V93</f>
        <v>1.7999999999999998</v>
      </c>
      <c r="W92" s="8">
        <f t="shared" si="5"/>
        <v>98.2</v>
      </c>
      <c r="X92" s="8">
        <v>3.52</v>
      </c>
      <c r="Y92" s="8"/>
      <c r="Z92" s="8"/>
      <c r="AA92" s="8"/>
      <c r="AB92" s="8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</row>
    <row r="93" spans="1:45" ht="12.75" customHeight="1" x14ac:dyDescent="0.2">
      <c r="A93" s="22"/>
      <c r="B93" s="61"/>
      <c r="C93" s="61"/>
      <c r="D93" s="62"/>
      <c r="E93" s="62"/>
      <c r="F93" s="63"/>
      <c r="G93" s="62"/>
      <c r="H93" s="62"/>
      <c r="I93" s="62"/>
      <c r="J93" s="31"/>
      <c r="K93" s="32"/>
      <c r="L93" s="32"/>
      <c r="M93" s="30"/>
      <c r="N93" s="58"/>
      <c r="O93" s="30"/>
      <c r="P93" s="29"/>
      <c r="Q93" s="29"/>
      <c r="R93" s="35"/>
      <c r="S93" s="3">
        <f t="shared" si="7"/>
        <v>3</v>
      </c>
      <c r="T93" s="3"/>
      <c r="U93" s="3"/>
      <c r="V93" s="8">
        <f>V86/15+V94</f>
        <v>1.5999999999999999</v>
      </c>
      <c r="W93" s="8">
        <f t="shared" si="5"/>
        <v>98.4</v>
      </c>
      <c r="X93" s="8">
        <v>3.68</v>
      </c>
      <c r="Y93" s="8"/>
      <c r="Z93" s="8"/>
      <c r="AA93" s="8"/>
      <c r="AB93" s="8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</row>
    <row r="94" spans="1:45" x14ac:dyDescent="0.2">
      <c r="A94" s="22"/>
      <c r="B94" s="26"/>
      <c r="C94" s="26"/>
      <c r="D94" s="26"/>
      <c r="E94" s="26"/>
      <c r="F94" s="26"/>
      <c r="G94" s="26"/>
      <c r="H94" s="26"/>
      <c r="I94" s="27"/>
      <c r="J94" s="31"/>
      <c r="K94" s="32"/>
      <c r="L94" s="32"/>
      <c r="M94" s="30"/>
      <c r="N94" s="34"/>
      <c r="O94" s="30"/>
      <c r="P94" s="29"/>
      <c r="Q94" s="29"/>
      <c r="R94" s="36"/>
      <c r="S94" s="3">
        <f t="shared" si="7"/>
        <v>3</v>
      </c>
      <c r="T94" s="3"/>
      <c r="U94" s="3"/>
      <c r="V94" s="8">
        <f>V86/15+V95</f>
        <v>1.4</v>
      </c>
      <c r="W94" s="8">
        <f t="shared" si="5"/>
        <v>98.6</v>
      </c>
      <c r="X94" s="8">
        <v>3.84</v>
      </c>
      <c r="Y94" s="8"/>
      <c r="Z94" s="8"/>
      <c r="AA94" s="8"/>
      <c r="AB94" s="8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</row>
    <row r="95" spans="1:45" x14ac:dyDescent="0.2">
      <c r="A95" s="22"/>
      <c r="B95" s="32"/>
      <c r="C95" s="60"/>
      <c r="D95" s="32"/>
      <c r="E95" s="32"/>
      <c r="F95" s="60"/>
      <c r="G95" s="32"/>
      <c r="H95" s="32"/>
      <c r="I95" s="32"/>
      <c r="J95" s="31"/>
      <c r="K95" s="32"/>
      <c r="L95" s="32"/>
      <c r="M95" s="30"/>
      <c r="N95" s="59"/>
      <c r="O95" s="30"/>
      <c r="P95" s="29"/>
      <c r="Q95" s="29"/>
      <c r="R95" s="37"/>
      <c r="S95" s="3">
        <f t="shared" si="7"/>
        <v>3</v>
      </c>
      <c r="T95" s="3"/>
      <c r="U95" s="3"/>
      <c r="V95" s="8">
        <f>V86/15+V96</f>
        <v>1.2</v>
      </c>
      <c r="W95" s="8">
        <f t="shared" si="5"/>
        <v>98.8</v>
      </c>
      <c r="X95" s="8">
        <v>4</v>
      </c>
      <c r="Y95" s="8"/>
      <c r="Z95" s="8"/>
      <c r="AA95" s="8"/>
      <c r="AB95" s="8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</row>
    <row r="96" spans="1:45" ht="12.75" customHeight="1" x14ac:dyDescent="0.2">
      <c r="A96" s="28"/>
      <c r="B96" s="61"/>
      <c r="C96" s="61"/>
      <c r="D96" s="62"/>
      <c r="E96" s="62"/>
      <c r="F96" s="63"/>
      <c r="G96" s="62"/>
      <c r="H96" s="62"/>
      <c r="I96" s="62"/>
      <c r="J96" s="31"/>
      <c r="K96" s="32"/>
      <c r="L96" s="32"/>
      <c r="M96" s="30"/>
      <c r="N96" s="58"/>
      <c r="O96" s="30"/>
      <c r="P96" s="29"/>
      <c r="Q96" s="29"/>
      <c r="R96" s="35"/>
      <c r="S96" s="3">
        <f t="shared" si="7"/>
        <v>3</v>
      </c>
      <c r="T96" s="3"/>
      <c r="U96" s="3"/>
      <c r="V96" s="8">
        <f>V86/15+V97</f>
        <v>1</v>
      </c>
      <c r="W96" s="8">
        <f t="shared" si="5"/>
        <v>99</v>
      </c>
      <c r="X96" s="8">
        <v>4.16</v>
      </c>
      <c r="Y96" s="8"/>
      <c r="Z96" s="8"/>
      <c r="AA96" s="8"/>
      <c r="AB96" s="8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</row>
    <row r="97" spans="1:45" x14ac:dyDescent="0.2">
      <c r="A97" s="22"/>
      <c r="B97" s="26"/>
      <c r="C97" s="26"/>
      <c r="D97" s="26"/>
      <c r="E97" s="26"/>
      <c r="F97" s="26"/>
      <c r="G97" s="26"/>
      <c r="H97" s="26"/>
      <c r="I97" s="27"/>
      <c r="J97" s="31"/>
      <c r="K97" s="32"/>
      <c r="L97" s="32"/>
      <c r="M97" s="30"/>
      <c r="N97" s="34"/>
      <c r="O97" s="30"/>
      <c r="P97" s="29"/>
      <c r="Q97" s="29"/>
      <c r="R97" s="36"/>
      <c r="S97" s="3">
        <f t="shared" si="7"/>
        <v>3</v>
      </c>
      <c r="T97" s="3"/>
      <c r="U97" s="3"/>
      <c r="V97" s="8">
        <f>V86/15+V98</f>
        <v>0.8</v>
      </c>
      <c r="W97" s="8">
        <f t="shared" si="5"/>
        <v>99.2</v>
      </c>
      <c r="X97" s="8">
        <v>4.32</v>
      </c>
      <c r="Y97" s="8"/>
      <c r="Z97" s="8"/>
      <c r="AA97" s="8"/>
      <c r="AB97" s="8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</row>
    <row r="98" spans="1:45" x14ac:dyDescent="0.2">
      <c r="A98" s="22"/>
      <c r="B98" s="32"/>
      <c r="C98" s="60"/>
      <c r="D98" s="32"/>
      <c r="E98" s="32"/>
      <c r="F98" s="60"/>
      <c r="G98" s="32"/>
      <c r="H98" s="32"/>
      <c r="I98" s="32"/>
      <c r="J98" s="31"/>
      <c r="K98" s="32"/>
      <c r="L98" s="32"/>
      <c r="M98" s="30"/>
      <c r="N98" s="59"/>
      <c r="O98" s="30"/>
      <c r="P98" s="29"/>
      <c r="Q98" s="29"/>
      <c r="R98" s="37"/>
      <c r="S98" s="3">
        <f t="shared" si="7"/>
        <v>3</v>
      </c>
      <c r="T98" s="3"/>
      <c r="U98" s="3"/>
      <c r="V98" s="8">
        <f>V86/15+V99</f>
        <v>0.60000000000000009</v>
      </c>
      <c r="W98" s="8">
        <f t="shared" si="5"/>
        <v>99.4</v>
      </c>
      <c r="X98" s="8">
        <v>4.4800000000000004</v>
      </c>
      <c r="Y98" s="8"/>
      <c r="Z98" s="8"/>
      <c r="AA98" s="8"/>
      <c r="AB98" s="8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</row>
    <row r="99" spans="1:45" ht="12.75" customHeight="1" x14ac:dyDescent="0.2">
      <c r="A99" s="22"/>
      <c r="B99" s="61"/>
      <c r="C99" s="61"/>
      <c r="D99" s="62"/>
      <c r="E99" s="62"/>
      <c r="F99" s="63"/>
      <c r="G99" s="62"/>
      <c r="H99" s="62"/>
      <c r="I99" s="62"/>
      <c r="J99" s="31"/>
      <c r="K99" s="32"/>
      <c r="L99" s="32"/>
      <c r="M99" s="30"/>
      <c r="N99" s="58"/>
      <c r="O99" s="30"/>
      <c r="P99" s="29"/>
      <c r="Q99" s="29"/>
      <c r="R99" s="35"/>
      <c r="S99" s="3">
        <f t="shared" si="7"/>
        <v>3</v>
      </c>
      <c r="T99" s="3"/>
      <c r="U99" s="3"/>
      <c r="V99" s="8">
        <f>V86/15+V100</f>
        <v>0.4</v>
      </c>
      <c r="W99" s="8">
        <f t="shared" si="5"/>
        <v>99.6</v>
      </c>
      <c r="X99" s="8">
        <v>4.6399999999999997</v>
      </c>
      <c r="Y99" s="8"/>
      <c r="Z99" s="8"/>
      <c r="AA99" s="8"/>
      <c r="AB99" s="8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</row>
    <row r="100" spans="1:45" x14ac:dyDescent="0.2">
      <c r="A100" s="22"/>
      <c r="B100" s="26"/>
      <c r="C100" s="26"/>
      <c r="D100" s="26"/>
      <c r="E100" s="26"/>
      <c r="F100" s="26"/>
      <c r="G100" s="26"/>
      <c r="H100" s="26"/>
      <c r="I100" s="27"/>
      <c r="J100" s="31"/>
      <c r="K100" s="32"/>
      <c r="L100" s="32"/>
      <c r="M100" s="30"/>
      <c r="N100" s="34"/>
      <c r="O100" s="30"/>
      <c r="P100" s="29"/>
      <c r="Q100" s="29"/>
      <c r="R100" s="36"/>
      <c r="S100" s="3">
        <f t="shared" si="7"/>
        <v>3</v>
      </c>
      <c r="T100" s="3"/>
      <c r="U100" s="3"/>
      <c r="V100" s="8">
        <f>V86/15+V101</f>
        <v>0.2</v>
      </c>
      <c r="W100" s="8">
        <f t="shared" si="5"/>
        <v>99.8</v>
      </c>
      <c r="X100" s="8">
        <v>4.8</v>
      </c>
      <c r="Y100" s="8"/>
      <c r="Z100" s="8"/>
      <c r="AA100" s="8"/>
      <c r="AB100" s="8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</row>
    <row r="101" spans="1:45" x14ac:dyDescent="0.2">
      <c r="A101" s="22"/>
      <c r="B101" s="32"/>
      <c r="C101" s="60"/>
      <c r="D101" s="32"/>
      <c r="E101" s="32"/>
      <c r="F101" s="60"/>
      <c r="G101" s="32"/>
      <c r="H101" s="32"/>
      <c r="I101" s="32"/>
      <c r="J101" s="31"/>
      <c r="K101" s="32"/>
      <c r="L101" s="32"/>
      <c r="M101" s="30"/>
      <c r="N101" s="59"/>
      <c r="O101" s="30"/>
      <c r="P101" s="29"/>
      <c r="Q101" s="29"/>
      <c r="R101" s="37"/>
      <c r="S101" s="3">
        <f t="shared" si="7"/>
        <v>3</v>
      </c>
      <c r="T101" s="3"/>
      <c r="U101" s="3">
        <v>0</v>
      </c>
      <c r="V101" s="8">
        <v>0</v>
      </c>
      <c r="W101" s="8">
        <f t="shared" si="5"/>
        <v>100</v>
      </c>
      <c r="X101" s="8">
        <v>5</v>
      </c>
      <c r="Y101" s="8"/>
      <c r="Z101" s="8"/>
      <c r="AA101" s="8"/>
      <c r="AB101" s="8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</row>
    <row r="102" spans="1:45" ht="12.75" customHeight="1" x14ac:dyDescent="0.2">
      <c r="A102" s="22"/>
      <c r="B102" s="61"/>
      <c r="C102" s="61"/>
      <c r="D102" s="62"/>
      <c r="E102" s="62"/>
      <c r="F102" s="63"/>
      <c r="G102" s="62"/>
      <c r="H102" s="62"/>
      <c r="I102" s="62"/>
      <c r="J102" s="31"/>
      <c r="K102" s="32"/>
      <c r="L102" s="32"/>
      <c r="M102" s="30"/>
      <c r="N102" s="58"/>
      <c r="O102" s="30"/>
      <c r="P102" s="29"/>
      <c r="Q102" s="29"/>
      <c r="R102" s="35"/>
      <c r="S102" s="3">
        <f>A26</f>
        <v>4</v>
      </c>
      <c r="T102" s="8"/>
      <c r="U102" s="8">
        <f>I25</f>
        <v>8.7000000000000011</v>
      </c>
      <c r="V102" s="8">
        <f>I26</f>
        <v>100</v>
      </c>
      <c r="W102" s="8">
        <f>100-V102</f>
        <v>0</v>
      </c>
      <c r="X102" s="8">
        <v>0</v>
      </c>
      <c r="Y102" s="8">
        <f>K24</f>
        <v>1.8</v>
      </c>
      <c r="Z102" s="8">
        <v>0</v>
      </c>
      <c r="AA102" s="8">
        <f t="shared" si="6"/>
        <v>0</v>
      </c>
      <c r="AB102" s="8">
        <v>100</v>
      </c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</row>
    <row r="103" spans="1:45" x14ac:dyDescent="0.2">
      <c r="A103" s="22"/>
      <c r="B103" s="26"/>
      <c r="C103" s="26"/>
      <c r="D103" s="26"/>
      <c r="E103" s="26"/>
      <c r="F103" s="26"/>
      <c r="G103" s="26"/>
      <c r="H103" s="26"/>
      <c r="I103" s="27"/>
      <c r="J103" s="31"/>
      <c r="K103" s="32"/>
      <c r="L103" s="32"/>
      <c r="M103" s="30"/>
      <c r="N103" s="34"/>
      <c r="O103" s="30"/>
      <c r="P103" s="29"/>
      <c r="Q103" s="29"/>
      <c r="R103" s="36"/>
      <c r="S103" s="3">
        <f>S102</f>
        <v>4</v>
      </c>
      <c r="T103" s="8"/>
      <c r="U103" s="8">
        <f>H25</f>
        <v>12.5</v>
      </c>
      <c r="V103" s="8">
        <f>H26</f>
        <v>91.3</v>
      </c>
      <c r="W103" s="8">
        <f t="shared" ref="W103:W132" si="8">100-V103</f>
        <v>8.7000000000000028</v>
      </c>
      <c r="X103" s="8">
        <v>0.16</v>
      </c>
      <c r="Y103" s="8"/>
      <c r="Z103" s="8">
        <v>1.25E-3</v>
      </c>
      <c r="AA103" s="8">
        <f t="shared" si="6"/>
        <v>3.0000000000001137E-2</v>
      </c>
      <c r="AB103" s="8">
        <f>(AB102-AB105)/3+AB104</f>
        <v>99.97</v>
      </c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</row>
    <row r="104" spans="1:45" x14ac:dyDescent="0.2">
      <c r="A104" s="22"/>
      <c r="B104" s="32"/>
      <c r="C104" s="60"/>
      <c r="D104" s="32"/>
      <c r="E104" s="32"/>
      <c r="F104" s="60"/>
      <c r="G104" s="32"/>
      <c r="H104" s="32"/>
      <c r="I104" s="32"/>
      <c r="J104" s="31"/>
      <c r="K104" s="32"/>
      <c r="L104" s="32"/>
      <c r="M104" s="30"/>
      <c r="N104" s="59"/>
      <c r="O104" s="30"/>
      <c r="P104" s="29"/>
      <c r="Q104" s="29"/>
      <c r="R104" s="37"/>
      <c r="S104" s="3">
        <f t="shared" ref="S104:S133" si="9">S103</f>
        <v>4</v>
      </c>
      <c r="T104" s="8"/>
      <c r="U104" s="8">
        <f>G25</f>
        <v>26.8</v>
      </c>
      <c r="V104" s="8">
        <f>G26</f>
        <v>78.8</v>
      </c>
      <c r="W104" s="8">
        <f t="shared" si="8"/>
        <v>21.200000000000003</v>
      </c>
      <c r="X104" s="8">
        <v>0.315</v>
      </c>
      <c r="Y104" s="8"/>
      <c r="Z104" s="8">
        <v>2.5000000000000001E-3</v>
      </c>
      <c r="AA104" s="8">
        <f t="shared" si="6"/>
        <v>6.0000000000002274E-2</v>
      </c>
      <c r="AB104" s="8">
        <f>(AB102-AB105)/3+AB105</f>
        <v>99.94</v>
      </c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</row>
    <row r="105" spans="1:45" ht="12.75" customHeight="1" x14ac:dyDescent="0.2">
      <c r="A105" s="22"/>
      <c r="B105" s="61"/>
      <c r="C105" s="61"/>
      <c r="D105" s="62"/>
      <c r="E105" s="62"/>
      <c r="F105" s="63"/>
      <c r="G105" s="62"/>
      <c r="H105" s="62"/>
      <c r="I105" s="62"/>
      <c r="J105" s="31"/>
      <c r="K105" s="32"/>
      <c r="L105" s="32"/>
      <c r="M105" s="30"/>
      <c r="N105" s="58"/>
      <c r="O105" s="30"/>
      <c r="P105" s="29"/>
      <c r="Q105" s="29"/>
      <c r="R105" s="35"/>
      <c r="S105" s="3">
        <f t="shared" si="9"/>
        <v>4</v>
      </c>
      <c r="T105" s="8"/>
      <c r="U105" s="8"/>
      <c r="V105" s="8">
        <f>(V104-V106)/2+V106</f>
        <v>65.400000000000006</v>
      </c>
      <c r="W105" s="8">
        <f t="shared" si="8"/>
        <v>34.599999999999994</v>
      </c>
      <c r="X105" s="8">
        <v>0.48</v>
      </c>
      <c r="Y105" s="8"/>
      <c r="Z105" s="8">
        <v>5.0000000000000001E-3</v>
      </c>
      <c r="AA105" s="8">
        <f t="shared" si="6"/>
        <v>9.0000000000003411E-2</v>
      </c>
      <c r="AB105" s="8">
        <f>IF(L24=0,(100-K24*0.05),100-L24)</f>
        <v>99.91</v>
      </c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</row>
    <row r="106" spans="1:45" x14ac:dyDescent="0.2">
      <c r="A106" s="22"/>
      <c r="B106" s="26"/>
      <c r="C106" s="26"/>
      <c r="D106" s="26"/>
      <c r="E106" s="26"/>
      <c r="F106" s="26"/>
      <c r="G106" s="26"/>
      <c r="H106" s="26"/>
      <c r="I106" s="27"/>
      <c r="J106" s="31"/>
      <c r="K106" s="32"/>
      <c r="L106" s="32"/>
      <c r="M106" s="30"/>
      <c r="N106" s="34"/>
      <c r="O106" s="30"/>
      <c r="P106" s="29"/>
      <c r="Q106" s="29"/>
      <c r="R106" s="36"/>
      <c r="S106" s="3">
        <f t="shared" si="9"/>
        <v>4</v>
      </c>
      <c r="T106" s="8"/>
      <c r="U106" s="8">
        <f>F25</f>
        <v>29.3</v>
      </c>
      <c r="V106" s="8">
        <f>F26</f>
        <v>52</v>
      </c>
      <c r="W106" s="8">
        <f t="shared" si="8"/>
        <v>48</v>
      </c>
      <c r="X106" s="8">
        <v>0.63</v>
      </c>
      <c r="Y106" s="8"/>
      <c r="Z106" s="8">
        <v>0.01</v>
      </c>
      <c r="AA106" s="8">
        <f t="shared" si="6"/>
        <v>0.62880000000001246</v>
      </c>
      <c r="AB106" s="8">
        <f>(AB105-AB108)/3+AB107</f>
        <v>99.371199999999988</v>
      </c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</row>
    <row r="107" spans="1:45" x14ac:dyDescent="0.2">
      <c r="A107" s="22"/>
      <c r="B107" s="32"/>
      <c r="C107" s="60"/>
      <c r="D107" s="32"/>
      <c r="E107" s="32"/>
      <c r="F107" s="60"/>
      <c r="G107" s="32"/>
      <c r="H107" s="32"/>
      <c r="I107" s="32"/>
      <c r="J107" s="31"/>
      <c r="K107" s="32"/>
      <c r="L107" s="32"/>
      <c r="M107" s="30"/>
      <c r="N107" s="59"/>
      <c r="O107" s="30"/>
      <c r="P107" s="29"/>
      <c r="Q107" s="29"/>
      <c r="R107" s="37"/>
      <c r="S107" s="3">
        <f t="shared" si="9"/>
        <v>4</v>
      </c>
      <c r="T107" s="8"/>
      <c r="U107" s="8"/>
      <c r="V107" s="8">
        <f>(V106-V110)/4+V108</f>
        <v>44.675000000000004</v>
      </c>
      <c r="W107" s="8">
        <f t="shared" si="8"/>
        <v>55.324999999999996</v>
      </c>
      <c r="X107" s="8">
        <v>0.8</v>
      </c>
      <c r="Y107" s="8"/>
      <c r="Z107" s="8">
        <v>0.02</v>
      </c>
      <c r="AA107" s="8">
        <f t="shared" si="6"/>
        <v>1.1676000000000073</v>
      </c>
      <c r="AB107" s="8">
        <f>(AB105-AB108)/3+AB108</f>
        <v>98.832399999999993</v>
      </c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</row>
    <row r="108" spans="1:45" ht="12.75" customHeight="1" x14ac:dyDescent="0.2">
      <c r="A108" s="22"/>
      <c r="B108" s="61"/>
      <c r="C108" s="61"/>
      <c r="D108" s="62"/>
      <c r="E108" s="62"/>
      <c r="F108" s="63"/>
      <c r="G108" s="62"/>
      <c r="H108" s="62"/>
      <c r="I108" s="62"/>
      <c r="J108" s="31"/>
      <c r="K108" s="32"/>
      <c r="L108" s="32"/>
      <c r="M108" s="30"/>
      <c r="N108" s="58"/>
      <c r="O108" s="30"/>
      <c r="P108" s="29"/>
      <c r="Q108" s="29"/>
      <c r="R108" s="35"/>
      <c r="S108" s="3">
        <f t="shared" si="9"/>
        <v>4</v>
      </c>
      <c r="T108" s="8"/>
      <c r="U108" s="8"/>
      <c r="V108" s="8">
        <f>(V106-V110)/4+V109</f>
        <v>37.35</v>
      </c>
      <c r="W108" s="8">
        <f t="shared" si="8"/>
        <v>62.65</v>
      </c>
      <c r="X108" s="8">
        <v>0.96</v>
      </c>
      <c r="Y108" s="8">
        <f>I25-K24</f>
        <v>6.9000000000000012</v>
      </c>
      <c r="Z108" s="8">
        <v>0.04</v>
      </c>
      <c r="AA108" s="8">
        <f t="shared" si="6"/>
        <v>1.7064000000000021</v>
      </c>
      <c r="AB108" s="8">
        <f>AB110+Y108*(1-AB115/100)</f>
        <v>98.293599999999998</v>
      </c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</row>
    <row r="109" spans="1:45" x14ac:dyDescent="0.2">
      <c r="A109" s="22"/>
      <c r="B109" s="26"/>
      <c r="C109" s="26"/>
      <c r="D109" s="26"/>
      <c r="E109" s="26"/>
      <c r="F109" s="26"/>
      <c r="G109" s="26"/>
      <c r="H109" s="26"/>
      <c r="I109" s="27"/>
      <c r="J109" s="31"/>
      <c r="K109" s="32"/>
      <c r="L109" s="32"/>
      <c r="M109" s="30"/>
      <c r="N109" s="34"/>
      <c r="O109" s="30"/>
      <c r="P109" s="29"/>
      <c r="Q109" s="29"/>
      <c r="R109" s="36"/>
      <c r="S109" s="3">
        <f t="shared" si="9"/>
        <v>4</v>
      </c>
      <c r="T109" s="8"/>
      <c r="U109" s="8"/>
      <c r="V109" s="8">
        <f>(V106-V110)/4+V110</f>
        <v>30.024999999999999</v>
      </c>
      <c r="W109" s="8">
        <f t="shared" si="8"/>
        <v>69.974999999999994</v>
      </c>
      <c r="X109" s="8">
        <v>1.1200000000000001</v>
      </c>
      <c r="Y109" s="8"/>
      <c r="Z109" s="8">
        <v>0.08</v>
      </c>
      <c r="AA109" s="8">
        <f t="shared" si="6"/>
        <v>4.9770000000000039</v>
      </c>
      <c r="AB109" s="8">
        <f>(AB108-AB110)/2+AB110</f>
        <v>95.022999999999996</v>
      </c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</row>
    <row r="110" spans="1:45" x14ac:dyDescent="0.2">
      <c r="A110" s="22"/>
      <c r="B110" s="32"/>
      <c r="C110" s="60"/>
      <c r="D110" s="32"/>
      <c r="E110" s="32"/>
      <c r="F110" s="60"/>
      <c r="G110" s="32"/>
      <c r="H110" s="32"/>
      <c r="I110" s="32"/>
      <c r="J110" s="31"/>
      <c r="K110" s="32"/>
      <c r="L110" s="32"/>
      <c r="M110" s="30"/>
      <c r="N110" s="59"/>
      <c r="O110" s="30"/>
      <c r="P110" s="29"/>
      <c r="Q110" s="29"/>
      <c r="R110" s="37"/>
      <c r="S110" s="3">
        <f t="shared" si="9"/>
        <v>4</v>
      </c>
      <c r="T110" s="8"/>
      <c r="U110" s="8">
        <f>E25</f>
        <v>20</v>
      </c>
      <c r="V110" s="8">
        <f>E26</f>
        <v>22.7</v>
      </c>
      <c r="W110" s="8">
        <f t="shared" si="8"/>
        <v>77.3</v>
      </c>
      <c r="X110" s="8">
        <v>1.25</v>
      </c>
      <c r="Y110" s="8">
        <f>H25</f>
        <v>12.5</v>
      </c>
      <c r="Z110" s="8">
        <v>0.16</v>
      </c>
      <c r="AA110" s="8">
        <f t="shared" si="6"/>
        <v>8.2476000000000056</v>
      </c>
      <c r="AB110" s="8">
        <f>AB111+Y110*(1-AB115/100)</f>
        <v>91.752399999999994</v>
      </c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</row>
    <row r="111" spans="1:45" ht="12.75" customHeight="1" x14ac:dyDescent="0.2">
      <c r="A111" s="22"/>
      <c r="B111" s="61"/>
      <c r="C111" s="61"/>
      <c r="D111" s="62"/>
      <c r="E111" s="62"/>
      <c r="F111" s="63"/>
      <c r="G111" s="62"/>
      <c r="H111" s="62"/>
      <c r="I111" s="62"/>
      <c r="J111" s="31"/>
      <c r="K111" s="32"/>
      <c r="L111" s="32"/>
      <c r="M111" s="30"/>
      <c r="N111" s="58"/>
      <c r="O111" s="30"/>
      <c r="P111" s="29"/>
      <c r="Q111" s="29"/>
      <c r="R111" s="35"/>
      <c r="S111" s="3">
        <f t="shared" si="9"/>
        <v>4</v>
      </c>
      <c r="T111" s="8"/>
      <c r="U111" s="8"/>
      <c r="V111" s="8">
        <f>(V110-V118)/8+V112</f>
        <v>20.2</v>
      </c>
      <c r="W111" s="8">
        <f t="shared" si="8"/>
        <v>79.8</v>
      </c>
      <c r="X111" s="8">
        <v>1.44</v>
      </c>
      <c r="Y111" s="8">
        <f>G25</f>
        <v>26.8</v>
      </c>
      <c r="Z111" s="8">
        <v>0.32</v>
      </c>
      <c r="AA111" s="8">
        <f t="shared" si="6"/>
        <v>20.0976</v>
      </c>
      <c r="AB111" s="8">
        <f>AB112+Y111*(1-AB115/100)</f>
        <v>79.9024</v>
      </c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</row>
    <row r="112" spans="1:45" x14ac:dyDescent="0.2">
      <c r="A112" s="22"/>
      <c r="B112" s="26"/>
      <c r="C112" s="26"/>
      <c r="D112" s="26"/>
      <c r="E112" s="26"/>
      <c r="F112" s="26"/>
      <c r="G112" s="26"/>
      <c r="H112" s="26"/>
      <c r="I112" s="27"/>
      <c r="J112" s="31"/>
      <c r="K112" s="32"/>
      <c r="L112" s="32"/>
      <c r="M112" s="30"/>
      <c r="N112" s="34"/>
      <c r="O112" s="30"/>
      <c r="P112" s="29"/>
      <c r="Q112" s="29"/>
      <c r="R112" s="36"/>
      <c r="S112" s="3">
        <f t="shared" si="9"/>
        <v>4</v>
      </c>
      <c r="T112" s="8"/>
      <c r="U112" s="8"/>
      <c r="V112" s="8">
        <f>(V110-V118)/8+V113</f>
        <v>17.7</v>
      </c>
      <c r="W112" s="8">
        <f t="shared" si="8"/>
        <v>82.3</v>
      </c>
      <c r="X112" s="8">
        <v>1.6</v>
      </c>
      <c r="Y112" s="8">
        <f>F25</f>
        <v>29.3</v>
      </c>
      <c r="Z112" s="8">
        <v>0.64</v>
      </c>
      <c r="AA112" s="8">
        <f t="shared" si="6"/>
        <v>45.504000000000005</v>
      </c>
      <c r="AB112" s="8">
        <f>AB113+Y112*(1-AB115/100)</f>
        <v>54.495999999999995</v>
      </c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</row>
    <row r="113" spans="1:45" x14ac:dyDescent="0.2">
      <c r="A113" s="22"/>
      <c r="B113" s="32"/>
      <c r="C113" s="60"/>
      <c r="D113" s="32"/>
      <c r="E113" s="32"/>
      <c r="F113" s="60"/>
      <c r="G113" s="32"/>
      <c r="H113" s="32"/>
      <c r="I113" s="32"/>
      <c r="J113" s="31"/>
      <c r="K113" s="32"/>
      <c r="L113" s="32"/>
      <c r="M113" s="30"/>
      <c r="N113" s="59"/>
      <c r="O113" s="30"/>
      <c r="P113" s="29"/>
      <c r="Q113" s="29"/>
      <c r="R113" s="37"/>
      <c r="S113" s="3">
        <f t="shared" si="9"/>
        <v>4</v>
      </c>
      <c r="T113" s="8"/>
      <c r="U113" s="8"/>
      <c r="V113" s="8">
        <f>(V110-V118)/8+V114</f>
        <v>15.2</v>
      </c>
      <c r="W113" s="8">
        <f t="shared" si="8"/>
        <v>84.8</v>
      </c>
      <c r="X113" s="8">
        <v>1.76</v>
      </c>
      <c r="Y113" s="8">
        <f>E25</f>
        <v>20</v>
      </c>
      <c r="Z113" s="8">
        <v>1.28</v>
      </c>
      <c r="AA113" s="8">
        <f t="shared" si="6"/>
        <v>73.2804</v>
      </c>
      <c r="AB113" s="8">
        <f>AB114+Y113*(1-AB115/100)</f>
        <v>26.7196</v>
      </c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</row>
    <row r="114" spans="1:45" ht="12.75" customHeight="1" x14ac:dyDescent="0.2">
      <c r="A114" s="22"/>
      <c r="B114" s="61"/>
      <c r="C114" s="61"/>
      <c r="D114" s="62"/>
      <c r="E114" s="62"/>
      <c r="F114" s="63"/>
      <c r="G114" s="62"/>
      <c r="H114" s="62"/>
      <c r="I114" s="62"/>
      <c r="J114" s="31"/>
      <c r="K114" s="32"/>
      <c r="L114" s="32"/>
      <c r="M114" s="30"/>
      <c r="N114" s="58"/>
      <c r="O114" s="30"/>
      <c r="P114" s="29"/>
      <c r="Q114" s="29"/>
      <c r="R114" s="35"/>
      <c r="S114" s="3">
        <f t="shared" si="9"/>
        <v>4</v>
      </c>
      <c r="T114" s="8"/>
      <c r="U114" s="8"/>
      <c r="V114" s="8">
        <f>(V110-V118)/8+V115</f>
        <v>12.7</v>
      </c>
      <c r="W114" s="8">
        <f t="shared" si="8"/>
        <v>87.3</v>
      </c>
      <c r="X114" s="8">
        <v>1.92</v>
      </c>
      <c r="Y114" s="8">
        <f>D25</f>
        <v>2.7</v>
      </c>
      <c r="Z114" s="8">
        <v>2.5</v>
      </c>
      <c r="AA114" s="8">
        <f t="shared" si="6"/>
        <v>92.240399999999994</v>
      </c>
      <c r="AB114" s="8">
        <f>AB115+Y114*(1-AB115/100)</f>
        <v>7.7596000000000007</v>
      </c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</row>
    <row r="115" spans="1:45" x14ac:dyDescent="0.2">
      <c r="A115" s="22"/>
      <c r="B115" s="26"/>
      <c r="C115" s="26"/>
      <c r="D115" s="26"/>
      <c r="E115" s="26"/>
      <c r="F115" s="26"/>
      <c r="G115" s="26"/>
      <c r="H115" s="26"/>
      <c r="I115" s="27"/>
      <c r="J115" s="31"/>
      <c r="K115" s="32"/>
      <c r="L115" s="32"/>
      <c r="M115" s="30"/>
      <c r="N115" s="34"/>
      <c r="O115" s="30"/>
      <c r="P115" s="29"/>
      <c r="Q115" s="29"/>
      <c r="R115" s="36"/>
      <c r="S115" s="3">
        <f t="shared" si="9"/>
        <v>4</v>
      </c>
      <c r="T115" s="8"/>
      <c r="U115" s="8"/>
      <c r="V115" s="8">
        <f>(V110-V118)/8+V116</f>
        <v>10.199999999999999</v>
      </c>
      <c r="W115" s="8">
        <f t="shared" si="8"/>
        <v>89.8</v>
      </c>
      <c r="X115" s="8">
        <v>2.08</v>
      </c>
      <c r="Y115" s="8">
        <f>C25</f>
        <v>3</v>
      </c>
      <c r="Z115" s="8">
        <v>5</v>
      </c>
      <c r="AA115" s="8">
        <f t="shared" si="6"/>
        <v>94.8</v>
      </c>
      <c r="AB115" s="8">
        <f>C26</f>
        <v>5.2</v>
      </c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</row>
    <row r="116" spans="1:45" x14ac:dyDescent="0.2">
      <c r="A116" s="22"/>
      <c r="B116" s="32"/>
      <c r="C116" s="60"/>
      <c r="D116" s="32"/>
      <c r="E116" s="32"/>
      <c r="F116" s="60"/>
      <c r="G116" s="32"/>
      <c r="H116" s="32"/>
      <c r="I116" s="32"/>
      <c r="J116" s="31"/>
      <c r="K116" s="32"/>
      <c r="L116" s="32"/>
      <c r="M116" s="30"/>
      <c r="N116" s="59"/>
      <c r="O116" s="30"/>
      <c r="P116" s="29"/>
      <c r="Q116" s="29"/>
      <c r="R116" s="37"/>
      <c r="S116" s="3">
        <f t="shared" si="9"/>
        <v>4</v>
      </c>
      <c r="T116" s="8"/>
      <c r="U116" s="8"/>
      <c r="V116" s="8">
        <f>(V110-V118)/8+V117</f>
        <v>7.7</v>
      </c>
      <c r="W116" s="8">
        <f t="shared" si="8"/>
        <v>92.3</v>
      </c>
      <c r="X116" s="8">
        <v>2.2400000000000002</v>
      </c>
      <c r="Y116" s="8">
        <f>B25</f>
        <v>2.2000000000000002</v>
      </c>
      <c r="Z116" s="8">
        <v>10</v>
      </c>
      <c r="AA116" s="8">
        <f t="shared" si="6"/>
        <v>97.8</v>
      </c>
      <c r="AB116" s="8">
        <f>B26</f>
        <v>2.2000000000000002</v>
      </c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</row>
    <row r="117" spans="1:45" ht="12.75" customHeight="1" x14ac:dyDescent="0.2">
      <c r="A117" s="22"/>
      <c r="B117" s="61"/>
      <c r="C117" s="61"/>
      <c r="D117" s="62"/>
      <c r="E117" s="62"/>
      <c r="F117" s="63"/>
      <c r="G117" s="62"/>
      <c r="H117" s="62"/>
      <c r="I117" s="62"/>
      <c r="J117" s="31"/>
      <c r="K117" s="32"/>
      <c r="L117" s="32"/>
      <c r="M117" s="30"/>
      <c r="N117" s="58"/>
      <c r="O117" s="30"/>
      <c r="P117" s="29"/>
      <c r="Q117" s="29"/>
      <c r="R117" s="35"/>
      <c r="S117" s="3">
        <f t="shared" si="9"/>
        <v>4</v>
      </c>
      <c r="T117" s="8"/>
      <c r="U117" s="8"/>
      <c r="V117" s="8">
        <f>(V110-V118)/8+V118</f>
        <v>5.2</v>
      </c>
      <c r="W117" s="8">
        <f t="shared" si="8"/>
        <v>94.8</v>
      </c>
      <c r="X117" s="8">
        <v>2.4</v>
      </c>
      <c r="Y117" s="8"/>
      <c r="Z117" s="8">
        <v>20</v>
      </c>
      <c r="AA117" s="8">
        <f t="shared" si="6"/>
        <v>98.533333333333331</v>
      </c>
      <c r="AB117" s="8">
        <f>AB118+AB116/3</f>
        <v>1.4666666666666668</v>
      </c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</row>
    <row r="118" spans="1:45" x14ac:dyDescent="0.2">
      <c r="A118" s="22"/>
      <c r="B118" s="26"/>
      <c r="C118" s="26"/>
      <c r="D118" s="26"/>
      <c r="E118" s="26"/>
      <c r="F118" s="26"/>
      <c r="G118" s="26"/>
      <c r="H118" s="26"/>
      <c r="I118" s="27"/>
      <c r="J118" s="31"/>
      <c r="K118" s="32"/>
      <c r="L118" s="32"/>
      <c r="M118" s="30"/>
      <c r="N118" s="34"/>
      <c r="O118" s="30"/>
      <c r="P118" s="29"/>
      <c r="Q118" s="29"/>
      <c r="R118" s="36"/>
      <c r="S118" s="3">
        <f t="shared" si="9"/>
        <v>4</v>
      </c>
      <c r="T118" s="8"/>
      <c r="U118" s="8">
        <f>D25</f>
        <v>2.7</v>
      </c>
      <c r="V118" s="8">
        <f>D26</f>
        <v>2.7</v>
      </c>
      <c r="W118" s="8">
        <f t="shared" si="8"/>
        <v>97.3</v>
      </c>
      <c r="X118" s="8">
        <v>2.5</v>
      </c>
      <c r="Y118" s="8"/>
      <c r="Z118" s="8">
        <v>40</v>
      </c>
      <c r="AA118" s="8">
        <f t="shared" si="6"/>
        <v>99.266666666666666</v>
      </c>
      <c r="AB118" s="8">
        <f>AB119+AB116/3</f>
        <v>0.73333333333333339</v>
      </c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</row>
    <row r="119" spans="1:45" x14ac:dyDescent="0.2">
      <c r="A119" s="22"/>
      <c r="B119" s="32"/>
      <c r="C119" s="60"/>
      <c r="D119" s="32"/>
      <c r="E119" s="32"/>
      <c r="F119" s="60"/>
      <c r="G119" s="32"/>
      <c r="H119" s="32"/>
      <c r="I119" s="32"/>
      <c r="J119" s="31"/>
      <c r="K119" s="32"/>
      <c r="L119" s="32"/>
      <c r="M119" s="30"/>
      <c r="N119" s="59"/>
      <c r="O119" s="30"/>
      <c r="P119" s="29"/>
      <c r="Q119" s="29"/>
      <c r="R119" s="37"/>
      <c r="S119" s="3">
        <f t="shared" si="9"/>
        <v>4</v>
      </c>
      <c r="T119" s="3"/>
      <c r="U119" s="3"/>
      <c r="V119" s="8">
        <f>V118-V118/15</f>
        <v>2.52</v>
      </c>
      <c r="W119" s="8">
        <f t="shared" si="8"/>
        <v>97.48</v>
      </c>
      <c r="X119" s="8">
        <v>2.72</v>
      </c>
      <c r="Y119" s="8">
        <v>0</v>
      </c>
      <c r="Z119" s="8">
        <v>80</v>
      </c>
      <c r="AA119" s="8">
        <f t="shared" si="6"/>
        <v>100</v>
      </c>
      <c r="AB119" s="8">
        <v>0</v>
      </c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</row>
    <row r="120" spans="1:45" ht="12.75" customHeight="1" x14ac:dyDescent="0.2">
      <c r="A120" s="28"/>
      <c r="B120" s="61"/>
      <c r="C120" s="61"/>
      <c r="D120" s="62"/>
      <c r="E120" s="62"/>
      <c r="F120" s="63"/>
      <c r="G120" s="62"/>
      <c r="H120" s="62"/>
      <c r="I120" s="62"/>
      <c r="J120" s="31"/>
      <c r="K120" s="32"/>
      <c r="L120" s="32"/>
      <c r="M120" s="30"/>
      <c r="N120" s="58"/>
      <c r="O120" s="30"/>
      <c r="P120" s="29"/>
      <c r="Q120" s="29"/>
      <c r="R120" s="35"/>
      <c r="S120" s="3">
        <f t="shared" si="9"/>
        <v>4</v>
      </c>
      <c r="T120" s="3"/>
      <c r="U120" s="3"/>
      <c r="V120" s="8">
        <f>V119-V118/15</f>
        <v>2.34</v>
      </c>
      <c r="W120" s="8">
        <f t="shared" si="8"/>
        <v>97.66</v>
      </c>
      <c r="X120" s="8">
        <v>2.88</v>
      </c>
      <c r="Y120" s="8"/>
      <c r="Z120" s="8"/>
      <c r="AA120" s="8"/>
      <c r="AB120" s="8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</row>
    <row r="121" spans="1:45" x14ac:dyDescent="0.2">
      <c r="A121" s="22"/>
      <c r="B121" s="26"/>
      <c r="C121" s="26"/>
      <c r="D121" s="26"/>
      <c r="E121" s="26"/>
      <c r="F121" s="26"/>
      <c r="G121" s="26"/>
      <c r="H121" s="26"/>
      <c r="I121" s="27"/>
      <c r="J121" s="31"/>
      <c r="K121" s="32"/>
      <c r="L121" s="32"/>
      <c r="M121" s="30"/>
      <c r="N121" s="34"/>
      <c r="O121" s="30"/>
      <c r="P121" s="29"/>
      <c r="Q121" s="29"/>
      <c r="R121" s="36"/>
      <c r="S121" s="3">
        <f t="shared" si="9"/>
        <v>4</v>
      </c>
      <c r="T121" s="3"/>
      <c r="U121" s="3"/>
      <c r="V121" s="8">
        <f>V120-V118/15</f>
        <v>2.1599999999999997</v>
      </c>
      <c r="W121" s="8">
        <f t="shared" si="8"/>
        <v>97.84</v>
      </c>
      <c r="X121" s="8">
        <v>3.04</v>
      </c>
      <c r="Y121" s="8"/>
      <c r="Z121" s="8"/>
      <c r="AA121" s="8"/>
      <c r="AB121" s="8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</row>
    <row r="122" spans="1:45" x14ac:dyDescent="0.2">
      <c r="A122" s="22"/>
      <c r="B122" s="32"/>
      <c r="C122" s="60"/>
      <c r="D122" s="32"/>
      <c r="E122" s="32"/>
      <c r="F122" s="60"/>
      <c r="G122" s="32"/>
      <c r="H122" s="32"/>
      <c r="I122" s="32"/>
      <c r="J122" s="31"/>
      <c r="K122" s="32"/>
      <c r="L122" s="32"/>
      <c r="M122" s="30"/>
      <c r="N122" s="59"/>
      <c r="O122" s="30"/>
      <c r="P122" s="29"/>
      <c r="Q122" s="29"/>
      <c r="R122" s="37"/>
      <c r="S122" s="3">
        <f t="shared" si="9"/>
        <v>4</v>
      </c>
      <c r="T122" s="3"/>
      <c r="U122" s="3"/>
      <c r="V122" s="8">
        <f>V121-V118/15</f>
        <v>1.9799999999999998</v>
      </c>
      <c r="W122" s="8">
        <f t="shared" si="8"/>
        <v>98.02</v>
      </c>
      <c r="X122" s="8">
        <v>3.2</v>
      </c>
      <c r="Y122" s="8"/>
      <c r="Z122" s="8"/>
      <c r="AA122" s="8"/>
      <c r="AB122" s="8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</row>
    <row r="123" spans="1:45" ht="12.75" customHeight="1" x14ac:dyDescent="0.2">
      <c r="A123" s="22"/>
      <c r="B123" s="61"/>
      <c r="C123" s="61"/>
      <c r="D123" s="62"/>
      <c r="E123" s="62"/>
      <c r="F123" s="63"/>
      <c r="G123" s="62"/>
      <c r="H123" s="62"/>
      <c r="I123" s="62"/>
      <c r="J123" s="31"/>
      <c r="K123" s="32"/>
      <c r="L123" s="32"/>
      <c r="M123" s="30"/>
      <c r="N123" s="58"/>
      <c r="O123" s="30"/>
      <c r="P123" s="29"/>
      <c r="Q123" s="29"/>
      <c r="R123" s="35"/>
      <c r="S123" s="3">
        <f t="shared" si="9"/>
        <v>4</v>
      </c>
      <c r="T123" s="3"/>
      <c r="U123" s="3"/>
      <c r="V123" s="8">
        <f>V122-V118/15</f>
        <v>1.7999999999999998</v>
      </c>
      <c r="W123" s="8">
        <f t="shared" si="8"/>
        <v>98.2</v>
      </c>
      <c r="X123" s="8">
        <v>3.36</v>
      </c>
      <c r="Y123" s="8"/>
      <c r="Z123" s="8"/>
      <c r="AA123" s="8"/>
      <c r="AB123" s="8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</row>
    <row r="124" spans="1:45" x14ac:dyDescent="0.2">
      <c r="A124" s="22"/>
      <c r="B124" s="26"/>
      <c r="C124" s="26"/>
      <c r="D124" s="26"/>
      <c r="E124" s="26"/>
      <c r="F124" s="26"/>
      <c r="G124" s="26"/>
      <c r="H124" s="26"/>
      <c r="I124" s="27"/>
      <c r="J124" s="31"/>
      <c r="K124" s="32"/>
      <c r="L124" s="32"/>
      <c r="M124" s="30"/>
      <c r="N124" s="34"/>
      <c r="O124" s="30"/>
      <c r="P124" s="29"/>
      <c r="Q124" s="29"/>
      <c r="R124" s="36"/>
      <c r="S124" s="3">
        <f t="shared" si="9"/>
        <v>4</v>
      </c>
      <c r="T124" s="3"/>
      <c r="U124" s="3"/>
      <c r="V124" s="8">
        <f>V123-V118/15</f>
        <v>1.6199999999999999</v>
      </c>
      <c r="W124" s="8">
        <f t="shared" si="8"/>
        <v>98.38</v>
      </c>
      <c r="X124" s="8">
        <v>3.52</v>
      </c>
      <c r="Y124" s="8"/>
      <c r="Z124" s="8"/>
      <c r="AA124" s="8"/>
      <c r="AB124" s="8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</row>
    <row r="125" spans="1:45" x14ac:dyDescent="0.2">
      <c r="A125" s="22"/>
      <c r="B125" s="32"/>
      <c r="C125" s="60"/>
      <c r="D125" s="32"/>
      <c r="E125" s="32"/>
      <c r="F125" s="60"/>
      <c r="G125" s="32"/>
      <c r="H125" s="32"/>
      <c r="I125" s="32"/>
      <c r="J125" s="31"/>
      <c r="K125" s="32"/>
      <c r="L125" s="32"/>
      <c r="M125" s="30"/>
      <c r="N125" s="59"/>
      <c r="O125" s="30"/>
      <c r="P125" s="29"/>
      <c r="Q125" s="29"/>
      <c r="R125" s="37"/>
      <c r="S125" s="3">
        <f t="shared" si="9"/>
        <v>4</v>
      </c>
      <c r="T125" s="3"/>
      <c r="U125" s="3"/>
      <c r="V125" s="8">
        <f>V124-V118/15</f>
        <v>1.44</v>
      </c>
      <c r="W125" s="8">
        <f t="shared" si="8"/>
        <v>98.56</v>
      </c>
      <c r="X125" s="8">
        <v>3.68</v>
      </c>
      <c r="Y125" s="8"/>
      <c r="Z125" s="8"/>
      <c r="AA125" s="8"/>
      <c r="AB125" s="8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</row>
    <row r="126" spans="1:45" ht="12.75" customHeight="1" x14ac:dyDescent="0.2">
      <c r="A126" s="22"/>
      <c r="B126" s="61"/>
      <c r="C126" s="61"/>
      <c r="D126" s="62"/>
      <c r="E126" s="62"/>
      <c r="F126" s="63"/>
      <c r="G126" s="62"/>
      <c r="H126" s="62"/>
      <c r="I126" s="62"/>
      <c r="J126" s="31"/>
      <c r="K126" s="32"/>
      <c r="L126" s="32"/>
      <c r="M126" s="30"/>
      <c r="N126" s="58"/>
      <c r="O126" s="30"/>
      <c r="P126" s="29"/>
      <c r="Q126" s="29"/>
      <c r="R126" s="35"/>
      <c r="S126" s="3">
        <f t="shared" si="9"/>
        <v>4</v>
      </c>
      <c r="T126" s="3"/>
      <c r="U126" s="3"/>
      <c r="V126" s="8">
        <f>V125-V118/15</f>
        <v>1.26</v>
      </c>
      <c r="W126" s="8">
        <f t="shared" si="8"/>
        <v>98.74</v>
      </c>
      <c r="X126" s="8">
        <v>3.84</v>
      </c>
      <c r="Y126" s="8"/>
      <c r="Z126" s="8"/>
      <c r="AA126" s="8"/>
      <c r="AB126" s="8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</row>
    <row r="127" spans="1:45" x14ac:dyDescent="0.2">
      <c r="A127" s="22"/>
      <c r="B127" s="26"/>
      <c r="C127" s="26"/>
      <c r="D127" s="26"/>
      <c r="E127" s="26"/>
      <c r="F127" s="26"/>
      <c r="G127" s="26"/>
      <c r="H127" s="26"/>
      <c r="I127" s="27"/>
      <c r="J127" s="31"/>
      <c r="K127" s="32"/>
      <c r="L127" s="32"/>
      <c r="M127" s="30"/>
      <c r="N127" s="34"/>
      <c r="O127" s="30"/>
      <c r="P127" s="29"/>
      <c r="Q127" s="29"/>
      <c r="R127" s="36"/>
      <c r="S127" s="3">
        <f t="shared" si="9"/>
        <v>4</v>
      </c>
      <c r="T127" s="3"/>
      <c r="U127" s="3"/>
      <c r="V127" s="8">
        <f>V126-V118/15</f>
        <v>1.08</v>
      </c>
      <c r="W127" s="8">
        <f t="shared" si="8"/>
        <v>98.92</v>
      </c>
      <c r="X127" s="8">
        <v>4</v>
      </c>
      <c r="Y127" s="8"/>
      <c r="Z127" s="8"/>
      <c r="AA127" s="8"/>
      <c r="AB127" s="8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</row>
    <row r="128" spans="1:45" x14ac:dyDescent="0.2">
      <c r="A128" s="22"/>
      <c r="B128" s="32"/>
      <c r="C128" s="60"/>
      <c r="D128" s="32"/>
      <c r="E128" s="32"/>
      <c r="F128" s="60"/>
      <c r="G128" s="32"/>
      <c r="H128" s="32"/>
      <c r="I128" s="32"/>
      <c r="J128" s="31"/>
      <c r="K128" s="32"/>
      <c r="L128" s="32"/>
      <c r="M128" s="30"/>
      <c r="N128" s="59"/>
      <c r="O128" s="30"/>
      <c r="P128" s="29"/>
      <c r="Q128" s="29"/>
      <c r="R128" s="37"/>
      <c r="S128" s="3">
        <f t="shared" si="9"/>
        <v>4</v>
      </c>
      <c r="T128" s="3"/>
      <c r="U128" s="3"/>
      <c r="V128" s="8">
        <f>V127-V118/15</f>
        <v>0.9</v>
      </c>
      <c r="W128" s="8">
        <f t="shared" si="8"/>
        <v>99.1</v>
      </c>
      <c r="X128" s="8">
        <v>4.16</v>
      </c>
      <c r="Y128" s="8"/>
      <c r="Z128" s="8"/>
      <c r="AA128" s="8"/>
      <c r="AB128" s="8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</row>
    <row r="129" spans="1:45" ht="12.75" customHeight="1" x14ac:dyDescent="0.2">
      <c r="A129" s="22"/>
      <c r="B129" s="61"/>
      <c r="C129" s="61"/>
      <c r="D129" s="62"/>
      <c r="E129" s="62"/>
      <c r="F129" s="63"/>
      <c r="G129" s="62"/>
      <c r="H129" s="62"/>
      <c r="I129" s="62"/>
      <c r="J129" s="31"/>
      <c r="K129" s="32"/>
      <c r="L129" s="32"/>
      <c r="M129" s="30"/>
      <c r="N129" s="58"/>
      <c r="O129" s="30"/>
      <c r="P129" s="29"/>
      <c r="Q129" s="29"/>
      <c r="R129" s="35"/>
      <c r="S129" s="3">
        <f t="shared" si="9"/>
        <v>4</v>
      </c>
      <c r="T129" s="3"/>
      <c r="U129" s="3"/>
      <c r="V129" s="8">
        <f>V128-V118/15</f>
        <v>0.72</v>
      </c>
      <c r="W129" s="8">
        <f t="shared" si="8"/>
        <v>99.28</v>
      </c>
      <c r="X129" s="8">
        <v>4.32</v>
      </c>
      <c r="Y129" s="8"/>
      <c r="Z129" s="8"/>
      <c r="AA129" s="8"/>
      <c r="AB129" s="8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</row>
    <row r="130" spans="1:45" x14ac:dyDescent="0.2">
      <c r="A130" s="22"/>
      <c r="B130" s="26"/>
      <c r="C130" s="26"/>
      <c r="D130" s="26"/>
      <c r="E130" s="26"/>
      <c r="F130" s="26"/>
      <c r="G130" s="26"/>
      <c r="H130" s="26"/>
      <c r="I130" s="27"/>
      <c r="J130" s="31"/>
      <c r="K130" s="32"/>
      <c r="L130" s="32"/>
      <c r="M130" s="30"/>
      <c r="N130" s="34"/>
      <c r="O130" s="30"/>
      <c r="P130" s="29"/>
      <c r="Q130" s="29"/>
      <c r="R130" s="36"/>
      <c r="S130" s="3">
        <f t="shared" si="9"/>
        <v>4</v>
      </c>
      <c r="T130" s="3"/>
      <c r="U130" s="3"/>
      <c r="V130" s="8">
        <f>V129-V118/15</f>
        <v>0.53999999999999992</v>
      </c>
      <c r="W130" s="8">
        <f t="shared" si="8"/>
        <v>99.46</v>
      </c>
      <c r="X130" s="8">
        <v>4.4800000000000004</v>
      </c>
      <c r="Y130" s="8"/>
      <c r="Z130" s="8"/>
      <c r="AA130" s="8"/>
      <c r="AB130" s="8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</row>
    <row r="131" spans="1:45" x14ac:dyDescent="0.2">
      <c r="A131" s="22"/>
      <c r="B131" s="32"/>
      <c r="C131" s="60"/>
      <c r="D131" s="32"/>
      <c r="E131" s="32"/>
      <c r="F131" s="60"/>
      <c r="G131" s="32"/>
      <c r="H131" s="32"/>
      <c r="I131" s="32"/>
      <c r="J131" s="31"/>
      <c r="K131" s="32"/>
      <c r="L131" s="32"/>
      <c r="M131" s="30"/>
      <c r="N131" s="59"/>
      <c r="O131" s="30"/>
      <c r="P131" s="29"/>
      <c r="Q131" s="29"/>
      <c r="R131" s="37"/>
      <c r="S131" s="3">
        <f t="shared" si="9"/>
        <v>4</v>
      </c>
      <c r="T131" s="3"/>
      <c r="U131" s="3"/>
      <c r="V131" s="8">
        <f>V130-V118/15</f>
        <v>0.35999999999999988</v>
      </c>
      <c r="W131" s="8">
        <f t="shared" si="8"/>
        <v>99.64</v>
      </c>
      <c r="X131" s="8">
        <v>4.6399999999999997</v>
      </c>
      <c r="Y131" s="8"/>
      <c r="Z131" s="8"/>
      <c r="AA131" s="8"/>
      <c r="AB131" s="8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</row>
    <row r="132" spans="1:45" ht="12.75" customHeight="1" x14ac:dyDescent="0.2">
      <c r="A132" s="22"/>
      <c r="B132" s="61"/>
      <c r="C132" s="61"/>
      <c r="D132" s="62"/>
      <c r="E132" s="62"/>
      <c r="F132" s="63"/>
      <c r="G132" s="62"/>
      <c r="H132" s="62"/>
      <c r="I132" s="62"/>
      <c r="J132" s="31"/>
      <c r="K132" s="32"/>
      <c r="L132" s="32"/>
      <c r="M132" s="30"/>
      <c r="N132" s="58"/>
      <c r="O132" s="30"/>
      <c r="P132" s="29"/>
      <c r="Q132" s="29"/>
      <c r="R132" s="35"/>
      <c r="S132" s="3">
        <f t="shared" si="9"/>
        <v>4</v>
      </c>
      <c r="T132" s="3"/>
      <c r="U132" s="3"/>
      <c r="V132" s="8">
        <f>V131-V118/15</f>
        <v>0.17999999999999985</v>
      </c>
      <c r="W132" s="8">
        <f t="shared" si="8"/>
        <v>99.82</v>
      </c>
      <c r="X132" s="8">
        <v>4.8</v>
      </c>
      <c r="Y132" s="8"/>
      <c r="Z132" s="8"/>
      <c r="AA132" s="8"/>
      <c r="AB132" s="8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</row>
    <row r="133" spans="1:45" x14ac:dyDescent="0.2">
      <c r="A133" s="22"/>
      <c r="B133" s="26"/>
      <c r="C133" s="26"/>
      <c r="D133" s="26"/>
      <c r="E133" s="26"/>
      <c r="F133" s="26"/>
      <c r="G133" s="26"/>
      <c r="H133" s="26"/>
      <c r="I133" s="27"/>
      <c r="J133" s="31"/>
      <c r="K133" s="32"/>
      <c r="L133" s="32"/>
      <c r="M133" s="30"/>
      <c r="N133" s="34"/>
      <c r="O133" s="30"/>
      <c r="P133" s="29"/>
      <c r="Q133" s="29"/>
      <c r="R133" s="36"/>
      <c r="S133" s="3">
        <f t="shared" si="9"/>
        <v>4</v>
      </c>
      <c r="T133" s="3"/>
      <c r="U133" s="3">
        <v>0</v>
      </c>
      <c r="V133" s="8">
        <v>0</v>
      </c>
      <c r="W133" s="8">
        <v>100</v>
      </c>
      <c r="X133" s="8">
        <v>5</v>
      </c>
      <c r="Y133" s="8"/>
      <c r="Z133" s="8"/>
      <c r="AA133" s="8"/>
      <c r="AB133" s="8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</row>
    <row r="134" spans="1:45" x14ac:dyDescent="0.2">
      <c r="A134" s="22"/>
      <c r="B134" s="32"/>
      <c r="C134" s="60"/>
      <c r="D134" s="32"/>
      <c r="E134" s="32"/>
      <c r="F134" s="60"/>
      <c r="G134" s="32"/>
      <c r="H134" s="32"/>
      <c r="I134" s="32"/>
      <c r="J134" s="31"/>
      <c r="K134" s="32"/>
      <c r="L134" s="32"/>
      <c r="M134" s="30"/>
      <c r="N134" s="59"/>
      <c r="O134" s="30"/>
      <c r="P134" s="29"/>
      <c r="Q134" s="29"/>
      <c r="R134" s="37"/>
      <c r="S134" s="3">
        <f>A29</f>
        <v>5</v>
      </c>
      <c r="T134" s="8"/>
      <c r="U134" s="8" t="e">
        <f>I28</f>
        <v>#DIV/0!</v>
      </c>
      <c r="V134" s="8" t="e">
        <f>I29</f>
        <v>#DIV/0!</v>
      </c>
      <c r="W134" s="8" t="e">
        <f t="shared" ref="W134:W164" si="10">100-V134</f>
        <v>#DIV/0!</v>
      </c>
      <c r="X134" s="8">
        <v>0</v>
      </c>
      <c r="Y134" s="8">
        <f>K27</f>
        <v>0</v>
      </c>
      <c r="Z134" s="8">
        <v>0</v>
      </c>
      <c r="AA134" s="8">
        <f t="shared" ref="AA134:AA183" si="11">100-AB134</f>
        <v>0</v>
      </c>
      <c r="AB134" s="8">
        <v>100</v>
      </c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</row>
    <row r="135" spans="1:45" ht="12.75" customHeight="1" x14ac:dyDescent="0.2">
      <c r="A135" s="22"/>
      <c r="B135" s="61"/>
      <c r="C135" s="61"/>
      <c r="D135" s="62"/>
      <c r="E135" s="62"/>
      <c r="F135" s="63"/>
      <c r="G135" s="62"/>
      <c r="H135" s="62"/>
      <c r="I135" s="62"/>
      <c r="J135" s="31"/>
      <c r="K135" s="32"/>
      <c r="L135" s="32"/>
      <c r="M135" s="30"/>
      <c r="N135" s="58"/>
      <c r="O135" s="30"/>
      <c r="P135" s="29"/>
      <c r="Q135" s="29"/>
      <c r="R135" s="35"/>
      <c r="S135" s="3">
        <f>S134</f>
        <v>5</v>
      </c>
      <c r="T135" s="8"/>
      <c r="U135" s="8" t="e">
        <f>H28</f>
        <v>#DIV/0!</v>
      </c>
      <c r="V135" s="8" t="e">
        <f>H29</f>
        <v>#DIV/0!</v>
      </c>
      <c r="W135" s="8" t="e">
        <f t="shared" si="10"/>
        <v>#DIV/0!</v>
      </c>
      <c r="X135" s="8">
        <v>0.16</v>
      </c>
      <c r="Y135" s="8"/>
      <c r="Z135" s="8">
        <v>1.25E-3</v>
      </c>
      <c r="AA135" s="8">
        <f t="shared" si="11"/>
        <v>0</v>
      </c>
      <c r="AB135" s="8">
        <f>(AB134-AB137)/3+AB136</f>
        <v>100</v>
      </c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</row>
    <row r="136" spans="1:45" x14ac:dyDescent="0.2">
      <c r="A136" s="22"/>
      <c r="B136" s="26"/>
      <c r="C136" s="26"/>
      <c r="D136" s="26"/>
      <c r="E136" s="26"/>
      <c r="F136" s="26"/>
      <c r="G136" s="26"/>
      <c r="H136" s="26"/>
      <c r="I136" s="27"/>
      <c r="J136" s="31"/>
      <c r="K136" s="32"/>
      <c r="L136" s="32"/>
      <c r="M136" s="30"/>
      <c r="N136" s="34"/>
      <c r="O136" s="30"/>
      <c r="P136" s="29"/>
      <c r="Q136" s="29"/>
      <c r="R136" s="36"/>
      <c r="S136" s="3">
        <f t="shared" ref="S136:S165" si="12">S135</f>
        <v>5</v>
      </c>
      <c r="T136" s="8"/>
      <c r="U136" s="8" t="e">
        <f>G28</f>
        <v>#DIV/0!</v>
      </c>
      <c r="V136" s="8" t="e">
        <f>G29</f>
        <v>#DIV/0!</v>
      </c>
      <c r="W136" s="8" t="e">
        <f t="shared" si="10"/>
        <v>#DIV/0!</v>
      </c>
      <c r="X136" s="8">
        <v>0.315</v>
      </c>
      <c r="Y136" s="8"/>
      <c r="Z136" s="8">
        <v>2.5000000000000001E-3</v>
      </c>
      <c r="AA136" s="8">
        <f t="shared" si="11"/>
        <v>0</v>
      </c>
      <c r="AB136" s="8">
        <f>(AB134-AB137)/3+AB137</f>
        <v>100</v>
      </c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</row>
    <row r="137" spans="1:45" x14ac:dyDescent="0.2">
      <c r="A137" s="22"/>
      <c r="B137" s="32"/>
      <c r="C137" s="60"/>
      <c r="D137" s="32"/>
      <c r="E137" s="32"/>
      <c r="F137" s="60"/>
      <c r="G137" s="32"/>
      <c r="H137" s="32"/>
      <c r="I137" s="32"/>
      <c r="J137" s="31"/>
      <c r="K137" s="32"/>
      <c r="L137" s="32"/>
      <c r="M137" s="30"/>
      <c r="N137" s="59"/>
      <c r="O137" s="30"/>
      <c r="P137" s="29"/>
      <c r="Q137" s="29"/>
      <c r="R137" s="37"/>
      <c r="S137" s="3">
        <f t="shared" si="12"/>
        <v>5</v>
      </c>
      <c r="T137" s="8"/>
      <c r="U137" s="8"/>
      <c r="V137" s="8" t="e">
        <f>(V136-V138)/2+V138</f>
        <v>#DIV/0!</v>
      </c>
      <c r="W137" s="8" t="e">
        <f t="shared" si="10"/>
        <v>#DIV/0!</v>
      </c>
      <c r="X137" s="8">
        <v>0.48</v>
      </c>
      <c r="Y137" s="8"/>
      <c r="Z137" s="8">
        <v>5.0000000000000001E-3</v>
      </c>
      <c r="AA137" s="8">
        <f t="shared" si="11"/>
        <v>0</v>
      </c>
      <c r="AB137" s="8">
        <f>IF(L27=0,(100-K27*0.05),100-L27)</f>
        <v>100</v>
      </c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</row>
    <row r="138" spans="1:45" ht="12.75" customHeight="1" x14ac:dyDescent="0.2">
      <c r="A138" s="28"/>
      <c r="B138" s="61"/>
      <c r="C138" s="61"/>
      <c r="D138" s="62"/>
      <c r="E138" s="62"/>
      <c r="F138" s="63"/>
      <c r="G138" s="62"/>
      <c r="H138" s="62"/>
      <c r="I138" s="62"/>
      <c r="J138" s="31"/>
      <c r="K138" s="32"/>
      <c r="L138" s="32"/>
      <c r="M138" s="30"/>
      <c r="N138" s="58"/>
      <c r="O138" s="30"/>
      <c r="P138" s="29"/>
      <c r="Q138" s="29"/>
      <c r="R138" s="35"/>
      <c r="S138" s="3">
        <f t="shared" si="12"/>
        <v>5</v>
      </c>
      <c r="T138" s="8"/>
      <c r="U138" s="8" t="e">
        <f>F28</f>
        <v>#DIV/0!</v>
      </c>
      <c r="V138" s="8" t="e">
        <f>F29</f>
        <v>#DIV/0!</v>
      </c>
      <c r="W138" s="8" t="e">
        <f t="shared" si="10"/>
        <v>#DIV/0!</v>
      </c>
      <c r="X138" s="8">
        <v>0.63</v>
      </c>
      <c r="Y138" s="8"/>
      <c r="Z138" s="8">
        <v>0.01</v>
      </c>
      <c r="AA138" s="8" t="e">
        <f t="shared" si="11"/>
        <v>#DIV/0!</v>
      </c>
      <c r="AB138" s="8" t="e">
        <f>(AB137-AB140)/3+AB139</f>
        <v>#DIV/0!</v>
      </c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</row>
    <row r="139" spans="1:45" x14ac:dyDescent="0.2">
      <c r="A139" s="22"/>
      <c r="B139" s="26"/>
      <c r="C139" s="26"/>
      <c r="D139" s="26"/>
      <c r="E139" s="26"/>
      <c r="F139" s="26"/>
      <c r="G139" s="26"/>
      <c r="H139" s="26"/>
      <c r="I139" s="27"/>
      <c r="J139" s="31"/>
      <c r="K139" s="32"/>
      <c r="L139" s="32"/>
      <c r="M139" s="30"/>
      <c r="N139" s="34"/>
      <c r="O139" s="30"/>
      <c r="P139" s="29"/>
      <c r="Q139" s="29"/>
      <c r="R139" s="36"/>
      <c r="S139" s="3">
        <f t="shared" si="12"/>
        <v>5</v>
      </c>
      <c r="T139" s="8"/>
      <c r="U139" s="8"/>
      <c r="V139" s="8" t="e">
        <f>(V138-V142)/4+V140</f>
        <v>#DIV/0!</v>
      </c>
      <c r="W139" s="8" t="e">
        <f t="shared" si="10"/>
        <v>#DIV/0!</v>
      </c>
      <c r="X139" s="8">
        <v>0.8</v>
      </c>
      <c r="Y139" s="8"/>
      <c r="Z139" s="8">
        <v>0.02</v>
      </c>
      <c r="AA139" s="8" t="e">
        <f t="shared" si="11"/>
        <v>#DIV/0!</v>
      </c>
      <c r="AB139" s="8" t="e">
        <f>(AB137-AB140)/3+AB140</f>
        <v>#DIV/0!</v>
      </c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</row>
    <row r="140" spans="1:45" x14ac:dyDescent="0.2">
      <c r="A140" s="22"/>
      <c r="B140" s="32"/>
      <c r="C140" s="60"/>
      <c r="D140" s="32"/>
      <c r="E140" s="32"/>
      <c r="F140" s="60"/>
      <c r="G140" s="32"/>
      <c r="H140" s="32"/>
      <c r="I140" s="32"/>
      <c r="J140" s="31"/>
      <c r="K140" s="32"/>
      <c r="L140" s="32"/>
      <c r="M140" s="30"/>
      <c r="N140" s="59"/>
      <c r="O140" s="30"/>
      <c r="P140" s="29"/>
      <c r="Q140" s="29"/>
      <c r="R140" s="37"/>
      <c r="S140" s="3">
        <f t="shared" si="12"/>
        <v>5</v>
      </c>
      <c r="T140" s="8"/>
      <c r="U140" s="8"/>
      <c r="V140" s="8" t="e">
        <f>(V138-V142)/4+V141</f>
        <v>#DIV/0!</v>
      </c>
      <c r="W140" s="8" t="e">
        <f t="shared" si="10"/>
        <v>#DIV/0!</v>
      </c>
      <c r="X140" s="8">
        <v>0.96</v>
      </c>
      <c r="Y140" s="8" t="e">
        <f>I28-K27</f>
        <v>#DIV/0!</v>
      </c>
      <c r="Z140" s="8">
        <v>0.04</v>
      </c>
      <c r="AA140" s="8" t="e">
        <f t="shared" si="11"/>
        <v>#DIV/0!</v>
      </c>
      <c r="AB140" s="8" t="e">
        <f>AB142+Y140*(1-AB147/100)</f>
        <v>#DIV/0!</v>
      </c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</row>
    <row r="141" spans="1:45" ht="12.75" customHeight="1" x14ac:dyDescent="0.2">
      <c r="A141" s="22"/>
      <c r="B141" s="61"/>
      <c r="C141" s="61"/>
      <c r="D141" s="62"/>
      <c r="E141" s="62"/>
      <c r="F141" s="63"/>
      <c r="G141" s="62"/>
      <c r="H141" s="62"/>
      <c r="I141" s="62"/>
      <c r="J141" s="31"/>
      <c r="K141" s="32"/>
      <c r="L141" s="32"/>
      <c r="M141" s="30"/>
      <c r="N141" s="58"/>
      <c r="O141" s="30"/>
      <c r="P141" s="29"/>
      <c r="Q141" s="29"/>
      <c r="R141" s="35"/>
      <c r="S141" s="3">
        <f t="shared" si="12"/>
        <v>5</v>
      </c>
      <c r="T141" s="8"/>
      <c r="U141" s="8"/>
      <c r="V141" s="8" t="e">
        <f>(V138-V142)/4+V142</f>
        <v>#DIV/0!</v>
      </c>
      <c r="W141" s="8" t="e">
        <f t="shared" si="10"/>
        <v>#DIV/0!</v>
      </c>
      <c r="X141" s="8">
        <v>1.1200000000000001</v>
      </c>
      <c r="Y141" s="8"/>
      <c r="Z141" s="8">
        <v>0.08</v>
      </c>
      <c r="AA141" s="8" t="e">
        <f t="shared" si="11"/>
        <v>#DIV/0!</v>
      </c>
      <c r="AB141" s="8" t="e">
        <f>(AB140-AB142)/2+AB142</f>
        <v>#DIV/0!</v>
      </c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</row>
    <row r="142" spans="1:45" x14ac:dyDescent="0.2">
      <c r="A142" s="22"/>
      <c r="B142" s="26"/>
      <c r="C142" s="26"/>
      <c r="D142" s="26"/>
      <c r="E142" s="26"/>
      <c r="F142" s="26"/>
      <c r="G142" s="26"/>
      <c r="H142" s="26"/>
      <c r="I142" s="27"/>
      <c r="J142" s="31"/>
      <c r="K142" s="32"/>
      <c r="L142" s="32"/>
      <c r="M142" s="30"/>
      <c r="N142" s="34"/>
      <c r="O142" s="30"/>
      <c r="P142" s="29"/>
      <c r="Q142" s="29"/>
      <c r="R142" s="36"/>
      <c r="S142" s="3">
        <f t="shared" si="12"/>
        <v>5</v>
      </c>
      <c r="T142" s="8"/>
      <c r="U142" s="8" t="e">
        <f>E28</f>
        <v>#DIV/0!</v>
      </c>
      <c r="V142" s="8" t="e">
        <f>E29</f>
        <v>#DIV/0!</v>
      </c>
      <c r="W142" s="8" t="e">
        <f t="shared" si="10"/>
        <v>#DIV/0!</v>
      </c>
      <c r="X142" s="8">
        <v>1.25</v>
      </c>
      <c r="Y142" s="8" t="e">
        <f>H28</f>
        <v>#DIV/0!</v>
      </c>
      <c r="Z142" s="8">
        <v>0.16</v>
      </c>
      <c r="AA142" s="8" t="e">
        <f t="shared" si="11"/>
        <v>#DIV/0!</v>
      </c>
      <c r="AB142" s="8" t="e">
        <f>AB143+Y142*(1-AB147/100)</f>
        <v>#DIV/0!</v>
      </c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</row>
    <row r="143" spans="1:45" x14ac:dyDescent="0.2">
      <c r="A143" s="22"/>
      <c r="B143" s="32"/>
      <c r="C143" s="60"/>
      <c r="D143" s="32"/>
      <c r="E143" s="32"/>
      <c r="F143" s="60"/>
      <c r="G143" s="32"/>
      <c r="H143" s="32"/>
      <c r="I143" s="32"/>
      <c r="J143" s="31"/>
      <c r="K143" s="32"/>
      <c r="L143" s="32"/>
      <c r="M143" s="30"/>
      <c r="N143" s="59"/>
      <c r="O143" s="30"/>
      <c r="P143" s="29"/>
      <c r="Q143" s="29"/>
      <c r="R143" s="37"/>
      <c r="S143" s="3">
        <f t="shared" si="12"/>
        <v>5</v>
      </c>
      <c r="T143" s="8"/>
      <c r="U143" s="8"/>
      <c r="V143" s="8" t="e">
        <f>(V142-V150)/8+V144</f>
        <v>#DIV/0!</v>
      </c>
      <c r="W143" s="8" t="e">
        <f t="shared" si="10"/>
        <v>#DIV/0!</v>
      </c>
      <c r="X143" s="8">
        <v>1.44</v>
      </c>
      <c r="Y143" s="8" t="e">
        <f>G28</f>
        <v>#DIV/0!</v>
      </c>
      <c r="Z143" s="8">
        <v>0.32</v>
      </c>
      <c r="AA143" s="8" t="e">
        <f t="shared" si="11"/>
        <v>#DIV/0!</v>
      </c>
      <c r="AB143" s="8" t="e">
        <f>AB144+Y143*(1-AB147/100)</f>
        <v>#DIV/0!</v>
      </c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</row>
    <row r="144" spans="1:45" ht="12.75" customHeight="1" x14ac:dyDescent="0.2">
      <c r="A144" s="22"/>
      <c r="B144" s="61"/>
      <c r="C144" s="61"/>
      <c r="D144" s="62"/>
      <c r="E144" s="62"/>
      <c r="F144" s="63"/>
      <c r="G144" s="62"/>
      <c r="H144" s="62"/>
      <c r="I144" s="62"/>
      <c r="J144" s="31"/>
      <c r="K144" s="32"/>
      <c r="L144" s="32"/>
      <c r="M144" s="30"/>
      <c r="N144" s="58"/>
      <c r="O144" s="30"/>
      <c r="P144" s="29"/>
      <c r="Q144" s="29"/>
      <c r="R144" s="35"/>
      <c r="S144" s="3">
        <f t="shared" si="12"/>
        <v>5</v>
      </c>
      <c r="T144" s="8"/>
      <c r="U144" s="8"/>
      <c r="V144" s="8" t="e">
        <f>(V142-V150)/8+V145</f>
        <v>#DIV/0!</v>
      </c>
      <c r="W144" s="8" t="e">
        <f t="shared" si="10"/>
        <v>#DIV/0!</v>
      </c>
      <c r="X144" s="8">
        <v>1.6</v>
      </c>
      <c r="Y144" s="8" t="e">
        <f>F28</f>
        <v>#DIV/0!</v>
      </c>
      <c r="Z144" s="8">
        <v>0.64</v>
      </c>
      <c r="AA144" s="8" t="e">
        <f t="shared" si="11"/>
        <v>#DIV/0!</v>
      </c>
      <c r="AB144" s="8" t="e">
        <f>AB145+Y144*(1-AB147/100)</f>
        <v>#DIV/0!</v>
      </c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</row>
    <row r="145" spans="1:45" x14ac:dyDescent="0.2">
      <c r="A145" s="22"/>
      <c r="B145" s="26"/>
      <c r="C145" s="26"/>
      <c r="D145" s="26"/>
      <c r="E145" s="26"/>
      <c r="F145" s="26"/>
      <c r="G145" s="26"/>
      <c r="H145" s="26"/>
      <c r="I145" s="27"/>
      <c r="J145" s="31"/>
      <c r="K145" s="32"/>
      <c r="L145" s="32"/>
      <c r="M145" s="30"/>
      <c r="N145" s="34"/>
      <c r="O145" s="30"/>
      <c r="P145" s="29"/>
      <c r="Q145" s="29"/>
      <c r="R145" s="36"/>
      <c r="S145" s="3">
        <f t="shared" si="12"/>
        <v>5</v>
      </c>
      <c r="T145" s="8"/>
      <c r="U145" s="8"/>
      <c r="V145" s="8" t="e">
        <f>(V142-V150)/8+V146</f>
        <v>#DIV/0!</v>
      </c>
      <c r="W145" s="8" t="e">
        <f t="shared" si="10"/>
        <v>#DIV/0!</v>
      </c>
      <c r="X145" s="8">
        <v>1.76</v>
      </c>
      <c r="Y145" s="8" t="e">
        <f>E28</f>
        <v>#DIV/0!</v>
      </c>
      <c r="Z145" s="8">
        <v>1.28</v>
      </c>
      <c r="AA145" s="8" t="e">
        <f t="shared" si="11"/>
        <v>#DIV/0!</v>
      </c>
      <c r="AB145" s="8" t="e">
        <f>AB146+Y145*(1-AB147/100)</f>
        <v>#DIV/0!</v>
      </c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</row>
    <row r="146" spans="1:45" x14ac:dyDescent="0.2">
      <c r="A146" s="22"/>
      <c r="B146" s="32"/>
      <c r="C146" s="60"/>
      <c r="D146" s="32"/>
      <c r="E146" s="32"/>
      <c r="F146" s="60"/>
      <c r="G146" s="32"/>
      <c r="H146" s="32"/>
      <c r="I146" s="32"/>
      <c r="J146" s="31"/>
      <c r="K146" s="32"/>
      <c r="L146" s="32"/>
      <c r="M146" s="30"/>
      <c r="N146" s="59"/>
      <c r="O146" s="30"/>
      <c r="P146" s="29"/>
      <c r="Q146" s="29"/>
      <c r="R146" s="37"/>
      <c r="S146" s="3">
        <f t="shared" si="12"/>
        <v>5</v>
      </c>
      <c r="T146" s="8"/>
      <c r="U146" s="8"/>
      <c r="V146" s="8" t="e">
        <f>(V142-V150)/8+V147</f>
        <v>#DIV/0!</v>
      </c>
      <c r="W146" s="8" t="e">
        <f t="shared" si="10"/>
        <v>#DIV/0!</v>
      </c>
      <c r="X146" s="8">
        <v>1.92</v>
      </c>
      <c r="Y146" s="8" t="e">
        <f>D28</f>
        <v>#DIV/0!</v>
      </c>
      <c r="Z146" s="8">
        <v>2.5</v>
      </c>
      <c r="AA146" s="8" t="e">
        <f t="shared" si="11"/>
        <v>#DIV/0!</v>
      </c>
      <c r="AB146" s="8" t="e">
        <f>AB147+Y146*(1-AB147/100)</f>
        <v>#DIV/0!</v>
      </c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</row>
    <row r="147" spans="1:45" ht="12.75" customHeight="1" x14ac:dyDescent="0.2">
      <c r="A147" s="22"/>
      <c r="B147" s="61"/>
      <c r="C147" s="61"/>
      <c r="D147" s="62"/>
      <c r="E147" s="62"/>
      <c r="F147" s="63"/>
      <c r="G147" s="62"/>
      <c r="H147" s="62"/>
      <c r="I147" s="62"/>
      <c r="J147" s="31"/>
      <c r="K147" s="32"/>
      <c r="L147" s="32"/>
      <c r="M147" s="30"/>
      <c r="N147" s="58"/>
      <c r="O147" s="30"/>
      <c r="P147" s="29"/>
      <c r="Q147" s="29"/>
      <c r="R147" s="35"/>
      <c r="S147" s="3">
        <f t="shared" si="12"/>
        <v>5</v>
      </c>
      <c r="T147" s="8"/>
      <c r="U147" s="8"/>
      <c r="V147" s="8" t="e">
        <f>(V142-V150)/8+V148</f>
        <v>#DIV/0!</v>
      </c>
      <c r="W147" s="8" t="e">
        <f t="shared" si="10"/>
        <v>#DIV/0!</v>
      </c>
      <c r="X147" s="8">
        <v>2.08</v>
      </c>
      <c r="Y147" s="8">
        <f>C28</f>
        <v>0</v>
      </c>
      <c r="Z147" s="8">
        <v>5</v>
      </c>
      <c r="AA147" s="8">
        <f t="shared" si="11"/>
        <v>100</v>
      </c>
      <c r="AB147" s="8">
        <f>C29</f>
        <v>0</v>
      </c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</row>
    <row r="148" spans="1:45" x14ac:dyDescent="0.2">
      <c r="A148" s="22"/>
      <c r="B148" s="26"/>
      <c r="C148" s="26"/>
      <c r="D148" s="26"/>
      <c r="E148" s="26"/>
      <c r="F148" s="26"/>
      <c r="G148" s="26"/>
      <c r="H148" s="26"/>
      <c r="I148" s="27"/>
      <c r="J148" s="31"/>
      <c r="K148" s="32"/>
      <c r="L148" s="32"/>
      <c r="M148" s="30"/>
      <c r="N148" s="34"/>
      <c r="O148" s="30"/>
      <c r="P148" s="29"/>
      <c r="Q148" s="29"/>
      <c r="R148" s="36"/>
      <c r="S148" s="3">
        <f t="shared" si="12"/>
        <v>5</v>
      </c>
      <c r="T148" s="8"/>
      <c r="U148" s="8"/>
      <c r="V148" s="8" t="e">
        <f>(V142-V150)/8+V149</f>
        <v>#DIV/0!</v>
      </c>
      <c r="W148" s="8" t="e">
        <f t="shared" si="10"/>
        <v>#DIV/0!</v>
      </c>
      <c r="X148" s="8">
        <v>2.2400000000000002</v>
      </c>
      <c r="Y148" s="8">
        <f>B28</f>
        <v>0</v>
      </c>
      <c r="Z148" s="8">
        <v>10</v>
      </c>
      <c r="AA148" s="8">
        <f t="shared" si="11"/>
        <v>100</v>
      </c>
      <c r="AB148" s="8">
        <f>B29</f>
        <v>0</v>
      </c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</row>
    <row r="149" spans="1:45" x14ac:dyDescent="0.2">
      <c r="A149" s="22"/>
      <c r="B149" s="32"/>
      <c r="C149" s="60"/>
      <c r="D149" s="32"/>
      <c r="E149" s="32"/>
      <c r="F149" s="60"/>
      <c r="G149" s="32"/>
      <c r="H149" s="32"/>
      <c r="I149" s="32"/>
      <c r="J149" s="31"/>
      <c r="K149" s="32"/>
      <c r="L149" s="32"/>
      <c r="M149" s="30"/>
      <c r="N149" s="59"/>
      <c r="O149" s="30"/>
      <c r="P149" s="29"/>
      <c r="Q149" s="29"/>
      <c r="R149" s="37"/>
      <c r="S149" s="3">
        <f t="shared" si="12"/>
        <v>5</v>
      </c>
      <c r="T149" s="8"/>
      <c r="U149" s="8"/>
      <c r="V149" s="8" t="e">
        <f>(V142-V150)/8+V150</f>
        <v>#DIV/0!</v>
      </c>
      <c r="W149" s="8" t="e">
        <f t="shared" si="10"/>
        <v>#DIV/0!</v>
      </c>
      <c r="X149" s="8">
        <v>2.4</v>
      </c>
      <c r="Y149" s="8"/>
      <c r="Z149" s="8">
        <v>20</v>
      </c>
      <c r="AA149" s="8">
        <f t="shared" si="11"/>
        <v>100</v>
      </c>
      <c r="AB149" s="8">
        <f>AB150+AB148/3</f>
        <v>0</v>
      </c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</row>
    <row r="150" spans="1:45" ht="12.75" customHeight="1" x14ac:dyDescent="0.2">
      <c r="A150" s="22"/>
      <c r="B150" s="61"/>
      <c r="C150" s="61"/>
      <c r="D150" s="62"/>
      <c r="E150" s="62"/>
      <c r="F150" s="63"/>
      <c r="G150" s="62"/>
      <c r="H150" s="62"/>
      <c r="I150" s="62"/>
      <c r="J150" s="31"/>
      <c r="K150" s="32"/>
      <c r="L150" s="32"/>
      <c r="M150" s="30"/>
      <c r="N150" s="58"/>
      <c r="O150" s="30"/>
      <c r="P150" s="29"/>
      <c r="Q150" s="29"/>
      <c r="R150" s="35"/>
      <c r="S150" s="3">
        <f t="shared" si="12"/>
        <v>5</v>
      </c>
      <c r="T150" s="8"/>
      <c r="U150" s="8" t="e">
        <f>D28</f>
        <v>#DIV/0!</v>
      </c>
      <c r="V150" s="8" t="e">
        <f>D29</f>
        <v>#DIV/0!</v>
      </c>
      <c r="W150" s="8" t="e">
        <f t="shared" si="10"/>
        <v>#DIV/0!</v>
      </c>
      <c r="X150" s="8">
        <v>2.5</v>
      </c>
      <c r="Y150" s="8"/>
      <c r="Z150" s="8">
        <v>40</v>
      </c>
      <c r="AA150" s="8">
        <f t="shared" si="11"/>
        <v>100</v>
      </c>
      <c r="AB150" s="8">
        <f>AB151+AB148/3</f>
        <v>0</v>
      </c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</row>
    <row r="151" spans="1:45" x14ac:dyDescent="0.2">
      <c r="A151" s="22"/>
      <c r="B151" s="26"/>
      <c r="C151" s="26"/>
      <c r="D151" s="26"/>
      <c r="E151" s="26"/>
      <c r="F151" s="26"/>
      <c r="G151" s="26"/>
      <c r="H151" s="26"/>
      <c r="I151" s="27"/>
      <c r="J151" s="31"/>
      <c r="K151" s="32"/>
      <c r="L151" s="32"/>
      <c r="M151" s="30"/>
      <c r="N151" s="34"/>
      <c r="O151" s="30"/>
      <c r="P151" s="29"/>
      <c r="Q151" s="29"/>
      <c r="R151" s="36"/>
      <c r="S151" s="3">
        <f t="shared" si="12"/>
        <v>5</v>
      </c>
      <c r="T151" s="3"/>
      <c r="U151" s="3"/>
      <c r="V151" s="8" t="e">
        <f>V150-V150/15</f>
        <v>#DIV/0!</v>
      </c>
      <c r="W151" s="8" t="e">
        <f t="shared" si="10"/>
        <v>#DIV/0!</v>
      </c>
      <c r="X151" s="8">
        <v>2.72</v>
      </c>
      <c r="Y151" s="8">
        <v>0</v>
      </c>
      <c r="Z151" s="8">
        <v>80</v>
      </c>
      <c r="AA151" s="8">
        <f t="shared" si="11"/>
        <v>100</v>
      </c>
      <c r="AB151" s="8">
        <v>0</v>
      </c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</row>
    <row r="152" spans="1:45" x14ac:dyDescent="0.2">
      <c r="A152" s="22"/>
      <c r="B152" s="32"/>
      <c r="C152" s="60"/>
      <c r="D152" s="32"/>
      <c r="E152" s="32"/>
      <c r="F152" s="60"/>
      <c r="G152" s="32"/>
      <c r="H152" s="32"/>
      <c r="I152" s="32"/>
      <c r="J152" s="31"/>
      <c r="K152" s="32"/>
      <c r="L152" s="32"/>
      <c r="M152" s="30"/>
      <c r="N152" s="59"/>
      <c r="O152" s="30"/>
      <c r="P152" s="29"/>
      <c r="Q152" s="29"/>
      <c r="R152" s="37"/>
      <c r="S152" s="3">
        <f t="shared" si="12"/>
        <v>5</v>
      </c>
      <c r="T152" s="3"/>
      <c r="U152" s="3"/>
      <c r="V152" s="8" t="e">
        <f>V151-V150/15</f>
        <v>#DIV/0!</v>
      </c>
      <c r="W152" s="8" t="e">
        <f t="shared" si="10"/>
        <v>#DIV/0!</v>
      </c>
      <c r="X152" s="8">
        <v>2.88</v>
      </c>
      <c r="Y152" s="8"/>
      <c r="Z152" s="8"/>
      <c r="AA152" s="8"/>
      <c r="AB152" s="8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</row>
    <row r="153" spans="1:45" ht="12.75" customHeight="1" x14ac:dyDescent="0.2">
      <c r="A153" s="22"/>
      <c r="B153" s="61"/>
      <c r="C153" s="61"/>
      <c r="D153" s="62"/>
      <c r="E153" s="62"/>
      <c r="F153" s="63"/>
      <c r="G153" s="62"/>
      <c r="H153" s="62"/>
      <c r="I153" s="62"/>
      <c r="J153" s="31"/>
      <c r="K153" s="32"/>
      <c r="L153" s="32"/>
      <c r="M153" s="30"/>
      <c r="N153" s="58"/>
      <c r="O153" s="30"/>
      <c r="P153" s="29"/>
      <c r="Q153" s="29"/>
      <c r="R153" s="35"/>
      <c r="S153" s="3">
        <f t="shared" si="12"/>
        <v>5</v>
      </c>
      <c r="T153" s="3"/>
      <c r="U153" s="3"/>
      <c r="V153" s="8" t="e">
        <f>V152-V150/15</f>
        <v>#DIV/0!</v>
      </c>
      <c r="W153" s="8" t="e">
        <f t="shared" si="10"/>
        <v>#DIV/0!</v>
      </c>
      <c r="X153" s="8">
        <v>3.04</v>
      </c>
      <c r="Y153" s="8"/>
      <c r="Z153" s="8"/>
      <c r="AA153" s="8"/>
      <c r="AB153" s="8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</row>
    <row r="154" spans="1:45" x14ac:dyDescent="0.2">
      <c r="A154" s="22"/>
      <c r="B154" s="26"/>
      <c r="C154" s="26"/>
      <c r="D154" s="26"/>
      <c r="E154" s="26"/>
      <c r="F154" s="26"/>
      <c r="G154" s="26"/>
      <c r="H154" s="26"/>
      <c r="I154" s="27"/>
      <c r="J154" s="31"/>
      <c r="K154" s="32"/>
      <c r="L154" s="32"/>
      <c r="M154" s="30"/>
      <c r="N154" s="34"/>
      <c r="O154" s="30"/>
      <c r="P154" s="29"/>
      <c r="Q154" s="29"/>
      <c r="R154" s="36"/>
      <c r="S154" s="3">
        <f t="shared" si="12"/>
        <v>5</v>
      </c>
      <c r="T154" s="3"/>
      <c r="U154" s="3"/>
      <c r="V154" s="8" t="e">
        <f>V153-V150/15</f>
        <v>#DIV/0!</v>
      </c>
      <c r="W154" s="8" t="e">
        <f t="shared" si="10"/>
        <v>#DIV/0!</v>
      </c>
      <c r="X154" s="8">
        <v>3.2</v>
      </c>
      <c r="Y154" s="8"/>
      <c r="Z154" s="8"/>
      <c r="AA154" s="8"/>
      <c r="AB154" s="8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</row>
    <row r="155" spans="1:45" x14ac:dyDescent="0.2">
      <c r="A155" s="22"/>
      <c r="B155" s="32"/>
      <c r="C155" s="60"/>
      <c r="D155" s="32"/>
      <c r="E155" s="32"/>
      <c r="F155" s="60"/>
      <c r="G155" s="32"/>
      <c r="H155" s="32"/>
      <c r="I155" s="32"/>
      <c r="J155" s="31"/>
      <c r="K155" s="32"/>
      <c r="L155" s="32"/>
      <c r="M155" s="30"/>
      <c r="N155" s="59"/>
      <c r="O155" s="30"/>
      <c r="P155" s="29"/>
      <c r="Q155" s="29"/>
      <c r="R155" s="37"/>
      <c r="S155" s="3">
        <f t="shared" si="12"/>
        <v>5</v>
      </c>
      <c r="T155" s="3"/>
      <c r="U155" s="3"/>
      <c r="V155" s="8" t="e">
        <f>V154-V150/15</f>
        <v>#DIV/0!</v>
      </c>
      <c r="W155" s="8" t="e">
        <f t="shared" si="10"/>
        <v>#DIV/0!</v>
      </c>
      <c r="X155" s="8">
        <v>3.36</v>
      </c>
      <c r="Y155" s="8"/>
      <c r="Z155" s="8"/>
      <c r="AA155" s="8"/>
      <c r="AB155" s="8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</row>
    <row r="156" spans="1:45" ht="12.75" customHeight="1" x14ac:dyDescent="0.2">
      <c r="A156" s="22"/>
      <c r="B156" s="61"/>
      <c r="C156" s="61"/>
      <c r="D156" s="62"/>
      <c r="E156" s="62"/>
      <c r="F156" s="63"/>
      <c r="G156" s="62"/>
      <c r="H156" s="62"/>
      <c r="I156" s="62"/>
      <c r="J156" s="31"/>
      <c r="K156" s="32"/>
      <c r="L156" s="32"/>
      <c r="M156" s="30"/>
      <c r="N156" s="58"/>
      <c r="O156" s="30"/>
      <c r="P156" s="29"/>
      <c r="Q156" s="29"/>
      <c r="R156" s="35"/>
      <c r="S156" s="3">
        <f t="shared" si="12"/>
        <v>5</v>
      </c>
      <c r="T156" s="3"/>
      <c r="U156" s="3"/>
      <c r="V156" s="8" t="e">
        <f>V155-V150/15</f>
        <v>#DIV/0!</v>
      </c>
      <c r="W156" s="8" t="e">
        <f t="shared" si="10"/>
        <v>#DIV/0!</v>
      </c>
      <c r="X156" s="8">
        <v>3.52</v>
      </c>
      <c r="Y156" s="8"/>
      <c r="Z156" s="8"/>
      <c r="AA156" s="8"/>
      <c r="AB156" s="8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</row>
    <row r="157" spans="1:45" x14ac:dyDescent="0.2">
      <c r="A157" s="22"/>
      <c r="B157" s="26"/>
      <c r="C157" s="26"/>
      <c r="D157" s="26"/>
      <c r="E157" s="26"/>
      <c r="F157" s="26"/>
      <c r="G157" s="26"/>
      <c r="H157" s="26"/>
      <c r="I157" s="27"/>
      <c r="J157" s="31"/>
      <c r="K157" s="32"/>
      <c r="L157" s="32"/>
      <c r="M157" s="30"/>
      <c r="N157" s="34"/>
      <c r="O157" s="30"/>
      <c r="P157" s="29"/>
      <c r="Q157" s="29"/>
      <c r="R157" s="36"/>
      <c r="S157" s="3">
        <f t="shared" si="12"/>
        <v>5</v>
      </c>
      <c r="T157" s="3"/>
      <c r="U157" s="3"/>
      <c r="V157" s="8" t="e">
        <f>V156-V150/15</f>
        <v>#DIV/0!</v>
      </c>
      <c r="W157" s="8" t="e">
        <f t="shared" si="10"/>
        <v>#DIV/0!</v>
      </c>
      <c r="X157" s="8">
        <v>3.68</v>
      </c>
      <c r="Y157" s="8"/>
      <c r="Z157" s="8"/>
      <c r="AA157" s="8"/>
      <c r="AB157" s="8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</row>
    <row r="158" spans="1:45" x14ac:dyDescent="0.2">
      <c r="A158" s="22"/>
      <c r="B158" s="32"/>
      <c r="C158" s="60"/>
      <c r="D158" s="32"/>
      <c r="E158" s="32"/>
      <c r="F158" s="60"/>
      <c r="G158" s="32"/>
      <c r="H158" s="32"/>
      <c r="I158" s="32"/>
      <c r="J158" s="31"/>
      <c r="K158" s="32"/>
      <c r="L158" s="32"/>
      <c r="M158" s="30"/>
      <c r="N158" s="59"/>
      <c r="O158" s="30"/>
      <c r="P158" s="29"/>
      <c r="Q158" s="29"/>
      <c r="R158" s="37"/>
      <c r="S158" s="3">
        <f t="shared" si="12"/>
        <v>5</v>
      </c>
      <c r="T158" s="3"/>
      <c r="U158" s="3"/>
      <c r="V158" s="8" t="e">
        <f>V157-V150/15</f>
        <v>#DIV/0!</v>
      </c>
      <c r="W158" s="8" t="e">
        <f t="shared" si="10"/>
        <v>#DIV/0!</v>
      </c>
      <c r="X158" s="8">
        <v>3.84</v>
      </c>
      <c r="Y158" s="8"/>
      <c r="Z158" s="8"/>
      <c r="AA158" s="8"/>
      <c r="AB158" s="8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</row>
    <row r="159" spans="1:45" ht="12.75" customHeight="1" x14ac:dyDescent="0.2">
      <c r="A159" s="28"/>
      <c r="B159" s="61"/>
      <c r="C159" s="61"/>
      <c r="D159" s="62"/>
      <c r="E159" s="62"/>
      <c r="F159" s="63"/>
      <c r="G159" s="62"/>
      <c r="H159" s="62"/>
      <c r="I159" s="62"/>
      <c r="J159" s="31"/>
      <c r="K159" s="32"/>
      <c r="L159" s="32"/>
      <c r="M159" s="30"/>
      <c r="N159" s="58"/>
      <c r="O159" s="30"/>
      <c r="P159" s="29"/>
      <c r="Q159" s="29"/>
      <c r="R159" s="35"/>
      <c r="S159" s="3">
        <f t="shared" si="12"/>
        <v>5</v>
      </c>
      <c r="T159" s="3"/>
      <c r="U159" s="3"/>
      <c r="V159" s="8" t="e">
        <f>V158-V150/15</f>
        <v>#DIV/0!</v>
      </c>
      <c r="W159" s="8" t="e">
        <f t="shared" si="10"/>
        <v>#DIV/0!</v>
      </c>
      <c r="X159" s="8">
        <v>4</v>
      </c>
      <c r="Y159" s="8"/>
      <c r="Z159" s="8"/>
      <c r="AA159" s="8"/>
      <c r="AB159" s="8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</row>
    <row r="160" spans="1:45" x14ac:dyDescent="0.2">
      <c r="A160" s="22"/>
      <c r="B160" s="26"/>
      <c r="C160" s="26"/>
      <c r="D160" s="26"/>
      <c r="E160" s="26"/>
      <c r="F160" s="26"/>
      <c r="G160" s="26"/>
      <c r="H160" s="26"/>
      <c r="I160" s="27"/>
      <c r="J160" s="31"/>
      <c r="K160" s="32"/>
      <c r="L160" s="32"/>
      <c r="M160" s="30"/>
      <c r="N160" s="34"/>
      <c r="O160" s="30"/>
      <c r="P160" s="29"/>
      <c r="Q160" s="29"/>
      <c r="R160" s="36"/>
      <c r="S160" s="3">
        <f t="shared" si="12"/>
        <v>5</v>
      </c>
      <c r="T160" s="3"/>
      <c r="U160" s="3"/>
      <c r="V160" s="8" t="e">
        <f>V159-V150/15</f>
        <v>#DIV/0!</v>
      </c>
      <c r="W160" s="8" t="e">
        <f t="shared" si="10"/>
        <v>#DIV/0!</v>
      </c>
      <c r="X160" s="8">
        <v>4.16</v>
      </c>
      <c r="Y160" s="8"/>
      <c r="Z160" s="8"/>
      <c r="AA160" s="8"/>
      <c r="AB160" s="8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</row>
    <row r="161" spans="1:45" x14ac:dyDescent="0.2">
      <c r="A161" s="22"/>
      <c r="B161" s="32"/>
      <c r="C161" s="60"/>
      <c r="D161" s="32"/>
      <c r="E161" s="32"/>
      <c r="F161" s="60"/>
      <c r="G161" s="32"/>
      <c r="H161" s="32"/>
      <c r="I161" s="32"/>
      <c r="J161" s="31"/>
      <c r="K161" s="32"/>
      <c r="L161" s="32"/>
      <c r="M161" s="30"/>
      <c r="N161" s="59"/>
      <c r="O161" s="30"/>
      <c r="P161" s="29"/>
      <c r="Q161" s="29"/>
      <c r="R161" s="37"/>
      <c r="S161" s="3">
        <f t="shared" si="12"/>
        <v>5</v>
      </c>
      <c r="T161" s="3"/>
      <c r="U161" s="3"/>
      <c r="V161" s="8" t="e">
        <f>V160-V150/15</f>
        <v>#DIV/0!</v>
      </c>
      <c r="W161" s="8" t="e">
        <f t="shared" si="10"/>
        <v>#DIV/0!</v>
      </c>
      <c r="X161" s="8">
        <v>4.32</v>
      </c>
      <c r="Y161" s="8"/>
      <c r="Z161" s="8"/>
      <c r="AA161" s="8"/>
      <c r="AB161" s="8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</row>
    <row r="162" spans="1:45" ht="12.75" customHeight="1" x14ac:dyDescent="0.2">
      <c r="A162" s="22"/>
      <c r="B162" s="61"/>
      <c r="C162" s="61"/>
      <c r="D162" s="62"/>
      <c r="E162" s="62"/>
      <c r="F162" s="63"/>
      <c r="G162" s="62"/>
      <c r="H162" s="62"/>
      <c r="I162" s="62"/>
      <c r="J162" s="31"/>
      <c r="K162" s="32"/>
      <c r="L162" s="32"/>
      <c r="M162" s="30"/>
      <c r="N162" s="58"/>
      <c r="O162" s="30"/>
      <c r="P162" s="29"/>
      <c r="Q162" s="29"/>
      <c r="R162" s="35"/>
      <c r="S162" s="3">
        <f t="shared" si="12"/>
        <v>5</v>
      </c>
      <c r="T162" s="3"/>
      <c r="U162" s="3"/>
      <c r="V162" s="8" t="e">
        <f>V161-V150/15</f>
        <v>#DIV/0!</v>
      </c>
      <c r="W162" s="8" t="e">
        <f t="shared" si="10"/>
        <v>#DIV/0!</v>
      </c>
      <c r="X162" s="8">
        <v>4.4800000000000004</v>
      </c>
      <c r="Y162" s="8"/>
      <c r="Z162" s="8"/>
      <c r="AA162" s="8"/>
      <c r="AB162" s="8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</row>
    <row r="163" spans="1:45" x14ac:dyDescent="0.2">
      <c r="A163" s="22"/>
      <c r="B163" s="26"/>
      <c r="C163" s="26"/>
      <c r="D163" s="26"/>
      <c r="E163" s="26"/>
      <c r="F163" s="26"/>
      <c r="G163" s="26"/>
      <c r="H163" s="26"/>
      <c r="I163" s="27"/>
      <c r="J163" s="31"/>
      <c r="K163" s="32"/>
      <c r="L163" s="32"/>
      <c r="M163" s="30"/>
      <c r="N163" s="34"/>
      <c r="O163" s="30"/>
      <c r="P163" s="29"/>
      <c r="Q163" s="29"/>
      <c r="R163" s="36"/>
      <c r="S163" s="3">
        <f t="shared" si="12"/>
        <v>5</v>
      </c>
      <c r="T163" s="3"/>
      <c r="U163" s="3"/>
      <c r="V163" s="8" t="e">
        <f>V162-V150/15</f>
        <v>#DIV/0!</v>
      </c>
      <c r="W163" s="8" t="e">
        <f t="shared" si="10"/>
        <v>#DIV/0!</v>
      </c>
      <c r="X163" s="8">
        <v>4.6399999999999997</v>
      </c>
      <c r="Y163" s="8"/>
      <c r="Z163" s="8"/>
      <c r="AA163" s="8"/>
      <c r="AB163" s="8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</row>
    <row r="164" spans="1:45" x14ac:dyDescent="0.2">
      <c r="A164" s="22"/>
      <c r="B164" s="32"/>
      <c r="C164" s="60"/>
      <c r="D164" s="32"/>
      <c r="E164" s="32"/>
      <c r="F164" s="60"/>
      <c r="G164" s="32"/>
      <c r="H164" s="32"/>
      <c r="I164" s="32"/>
      <c r="J164" s="31"/>
      <c r="K164" s="32"/>
      <c r="L164" s="32"/>
      <c r="M164" s="30"/>
      <c r="N164" s="59"/>
      <c r="O164" s="30"/>
      <c r="P164" s="29"/>
      <c r="Q164" s="29"/>
      <c r="R164" s="37"/>
      <c r="S164" s="3">
        <f t="shared" si="12"/>
        <v>5</v>
      </c>
      <c r="T164" s="3"/>
      <c r="U164" s="3"/>
      <c r="V164" s="8" t="e">
        <f>V163-V150/15</f>
        <v>#DIV/0!</v>
      </c>
      <c r="W164" s="8" t="e">
        <f t="shared" si="10"/>
        <v>#DIV/0!</v>
      </c>
      <c r="X164" s="8">
        <v>4.8</v>
      </c>
      <c r="Y164" s="8"/>
      <c r="Z164" s="8"/>
      <c r="AA164" s="8"/>
      <c r="AB164" s="8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</row>
    <row r="165" spans="1:45" ht="12.75" customHeight="1" x14ac:dyDescent="0.2">
      <c r="A165" s="22"/>
      <c r="B165" s="61"/>
      <c r="C165" s="61"/>
      <c r="D165" s="62"/>
      <c r="E165" s="62"/>
      <c r="F165" s="63"/>
      <c r="G165" s="62"/>
      <c r="H165" s="62"/>
      <c r="I165" s="62"/>
      <c r="J165" s="31"/>
      <c r="K165" s="32"/>
      <c r="L165" s="32"/>
      <c r="M165" s="30"/>
      <c r="N165" s="58"/>
      <c r="O165" s="30"/>
      <c r="P165" s="29"/>
      <c r="Q165" s="29"/>
      <c r="R165" s="35"/>
      <c r="S165" s="3">
        <f t="shared" si="12"/>
        <v>5</v>
      </c>
      <c r="T165" s="3"/>
      <c r="U165" s="3">
        <v>0</v>
      </c>
      <c r="V165" s="8">
        <v>0</v>
      </c>
      <c r="W165" s="8">
        <v>100</v>
      </c>
      <c r="X165" s="8">
        <v>5</v>
      </c>
      <c r="Y165" s="8"/>
      <c r="Z165" s="8"/>
      <c r="AA165" s="8"/>
      <c r="AB165" s="8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</row>
    <row r="166" spans="1:45" x14ac:dyDescent="0.2">
      <c r="A166" s="22"/>
      <c r="B166" s="26"/>
      <c r="C166" s="26"/>
      <c r="D166" s="26"/>
      <c r="E166" s="26"/>
      <c r="F166" s="26"/>
      <c r="G166" s="26"/>
      <c r="H166" s="26"/>
      <c r="I166" s="27"/>
      <c r="J166" s="31"/>
      <c r="K166" s="32"/>
      <c r="L166" s="32"/>
      <c r="M166" s="30"/>
      <c r="N166" s="34"/>
      <c r="O166" s="30"/>
      <c r="P166" s="29"/>
      <c r="Q166" s="29"/>
      <c r="R166" s="36"/>
      <c r="S166" s="3">
        <f>A32</f>
        <v>6</v>
      </c>
      <c r="T166" s="8"/>
      <c r="U166" s="8" t="e">
        <f>I31</f>
        <v>#DIV/0!</v>
      </c>
      <c r="V166" s="8" t="e">
        <f>I32</f>
        <v>#DIV/0!</v>
      </c>
      <c r="W166" s="8" t="e">
        <f>100-V166</f>
        <v>#DIV/0!</v>
      </c>
      <c r="X166" s="8">
        <v>0</v>
      </c>
      <c r="Y166" s="8">
        <f>K30</f>
        <v>0</v>
      </c>
      <c r="Z166" s="8">
        <v>0</v>
      </c>
      <c r="AA166" s="8">
        <f t="shared" si="11"/>
        <v>0</v>
      </c>
      <c r="AB166" s="8">
        <v>100</v>
      </c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</row>
    <row r="167" spans="1:45" x14ac:dyDescent="0.2">
      <c r="A167" s="22"/>
      <c r="B167" s="32"/>
      <c r="C167" s="60"/>
      <c r="D167" s="32"/>
      <c r="E167" s="32"/>
      <c r="F167" s="60"/>
      <c r="G167" s="32"/>
      <c r="H167" s="32"/>
      <c r="I167" s="32"/>
      <c r="J167" s="31"/>
      <c r="K167" s="32"/>
      <c r="L167" s="32"/>
      <c r="M167" s="30"/>
      <c r="N167" s="59"/>
      <c r="O167" s="30"/>
      <c r="P167" s="29"/>
      <c r="Q167" s="29"/>
      <c r="R167" s="37"/>
      <c r="S167" s="3">
        <f>S166</f>
        <v>6</v>
      </c>
      <c r="T167" s="8"/>
      <c r="U167" s="8" t="e">
        <f>H31</f>
        <v>#DIV/0!</v>
      </c>
      <c r="V167" s="8" t="e">
        <f>H32</f>
        <v>#DIV/0!</v>
      </c>
      <c r="W167" s="8" t="e">
        <f t="shared" ref="W167:W197" si="13">100-V167</f>
        <v>#DIV/0!</v>
      </c>
      <c r="X167" s="8">
        <v>0.16</v>
      </c>
      <c r="Y167" s="8"/>
      <c r="Z167" s="8">
        <v>1.25E-3</v>
      </c>
      <c r="AA167" s="8">
        <f t="shared" si="11"/>
        <v>0</v>
      </c>
      <c r="AB167" s="8">
        <f>(AB166-AB169)/3+AB168</f>
        <v>100</v>
      </c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</row>
    <row r="168" spans="1:45" ht="12.75" customHeight="1" x14ac:dyDescent="0.2">
      <c r="A168" s="22"/>
      <c r="B168" s="61"/>
      <c r="C168" s="61"/>
      <c r="D168" s="62"/>
      <c r="E168" s="62"/>
      <c r="F168" s="63"/>
      <c r="G168" s="62"/>
      <c r="H168" s="62"/>
      <c r="I168" s="62"/>
      <c r="J168" s="31"/>
      <c r="K168" s="32"/>
      <c r="L168" s="32"/>
      <c r="M168" s="30"/>
      <c r="N168" s="58"/>
      <c r="O168" s="30"/>
      <c r="P168" s="29"/>
      <c r="Q168" s="29"/>
      <c r="R168" s="35"/>
      <c r="S168" s="3">
        <f t="shared" ref="S168:S197" si="14">S167</f>
        <v>6</v>
      </c>
      <c r="T168" s="8"/>
      <c r="U168" s="8" t="e">
        <f>G31</f>
        <v>#DIV/0!</v>
      </c>
      <c r="V168" s="8" t="e">
        <f>G32</f>
        <v>#DIV/0!</v>
      </c>
      <c r="W168" s="8" t="e">
        <f t="shared" si="13"/>
        <v>#DIV/0!</v>
      </c>
      <c r="X168" s="8">
        <v>0.315</v>
      </c>
      <c r="Y168" s="8"/>
      <c r="Z168" s="8">
        <v>2.5000000000000001E-3</v>
      </c>
      <c r="AA168" s="8">
        <f t="shared" si="11"/>
        <v>0</v>
      </c>
      <c r="AB168" s="8">
        <f>(AB166-AB169)/3+AB169</f>
        <v>100</v>
      </c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</row>
    <row r="169" spans="1:45" x14ac:dyDescent="0.2">
      <c r="A169" s="22"/>
      <c r="B169" s="26"/>
      <c r="C169" s="26"/>
      <c r="D169" s="26"/>
      <c r="E169" s="26"/>
      <c r="F169" s="26"/>
      <c r="G169" s="26"/>
      <c r="H169" s="26"/>
      <c r="I169" s="27"/>
      <c r="J169" s="31"/>
      <c r="K169" s="32"/>
      <c r="L169" s="32"/>
      <c r="M169" s="30"/>
      <c r="N169" s="34"/>
      <c r="O169" s="30"/>
      <c r="P169" s="29"/>
      <c r="Q169" s="29"/>
      <c r="R169" s="36"/>
      <c r="S169" s="3">
        <f t="shared" si="14"/>
        <v>6</v>
      </c>
      <c r="T169" s="8"/>
      <c r="U169" s="8"/>
      <c r="V169" s="8" t="e">
        <f>(V168-V170)/2+V170</f>
        <v>#DIV/0!</v>
      </c>
      <c r="W169" s="8" t="e">
        <f t="shared" si="13"/>
        <v>#DIV/0!</v>
      </c>
      <c r="X169" s="8">
        <v>0.48</v>
      </c>
      <c r="Y169" s="8"/>
      <c r="Z169" s="8">
        <v>5.0000000000000001E-3</v>
      </c>
      <c r="AA169" s="8">
        <f t="shared" si="11"/>
        <v>0</v>
      </c>
      <c r="AB169" s="8">
        <f>IF(L30=0,(100-K30*0.05),100-L30)</f>
        <v>100</v>
      </c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</row>
    <row r="170" spans="1:45" x14ac:dyDescent="0.2">
      <c r="A170" s="22"/>
      <c r="B170" s="32"/>
      <c r="C170" s="60"/>
      <c r="D170" s="32"/>
      <c r="E170" s="32"/>
      <c r="F170" s="60"/>
      <c r="G170" s="32"/>
      <c r="H170" s="32"/>
      <c r="I170" s="32"/>
      <c r="J170" s="31"/>
      <c r="K170" s="32"/>
      <c r="L170" s="32"/>
      <c r="M170" s="30"/>
      <c r="N170" s="59"/>
      <c r="O170" s="30"/>
      <c r="P170" s="29"/>
      <c r="Q170" s="29"/>
      <c r="R170" s="37"/>
      <c r="S170" s="3">
        <f t="shared" si="14"/>
        <v>6</v>
      </c>
      <c r="T170" s="8"/>
      <c r="U170" s="8" t="e">
        <f>F31</f>
        <v>#DIV/0!</v>
      </c>
      <c r="V170" s="8" t="e">
        <f>F32</f>
        <v>#DIV/0!</v>
      </c>
      <c r="W170" s="8" t="e">
        <f t="shared" si="13"/>
        <v>#DIV/0!</v>
      </c>
      <c r="X170" s="8">
        <v>0.63</v>
      </c>
      <c r="Y170" s="8"/>
      <c r="Z170" s="8">
        <v>0.01</v>
      </c>
      <c r="AA170" s="8" t="e">
        <f t="shared" si="11"/>
        <v>#DIV/0!</v>
      </c>
      <c r="AB170" s="8" t="e">
        <f>(AB169-AB172)/3+AB171</f>
        <v>#DIV/0!</v>
      </c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</row>
    <row r="171" spans="1:45" ht="12.75" customHeight="1" x14ac:dyDescent="0.2">
      <c r="A171" s="22"/>
      <c r="B171" s="61"/>
      <c r="C171" s="61"/>
      <c r="D171" s="62"/>
      <c r="E171" s="62"/>
      <c r="F171" s="63"/>
      <c r="G171" s="62"/>
      <c r="H171" s="62"/>
      <c r="I171" s="62"/>
      <c r="J171" s="31"/>
      <c r="K171" s="32"/>
      <c r="L171" s="32"/>
      <c r="M171" s="30"/>
      <c r="N171" s="58"/>
      <c r="O171" s="30"/>
      <c r="P171" s="29"/>
      <c r="Q171" s="29"/>
      <c r="R171" s="35"/>
      <c r="S171" s="3">
        <f t="shared" si="14"/>
        <v>6</v>
      </c>
      <c r="T171" s="8"/>
      <c r="U171" s="8"/>
      <c r="V171" s="8" t="e">
        <f>(V170-V174)/4+V172</f>
        <v>#DIV/0!</v>
      </c>
      <c r="W171" s="8" t="e">
        <f t="shared" si="13"/>
        <v>#DIV/0!</v>
      </c>
      <c r="X171" s="8">
        <v>0.8</v>
      </c>
      <c r="Y171" s="8"/>
      <c r="Z171" s="8">
        <v>0.02</v>
      </c>
      <c r="AA171" s="8" t="e">
        <f t="shared" si="11"/>
        <v>#DIV/0!</v>
      </c>
      <c r="AB171" s="8" t="e">
        <f>(AB169-AB172)/3+AB172</f>
        <v>#DIV/0!</v>
      </c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</row>
    <row r="172" spans="1:45" x14ac:dyDescent="0.2">
      <c r="A172" s="22"/>
      <c r="B172" s="26"/>
      <c r="C172" s="26"/>
      <c r="D172" s="26"/>
      <c r="E172" s="26"/>
      <c r="F172" s="26"/>
      <c r="G172" s="26"/>
      <c r="H172" s="26"/>
      <c r="I172" s="27"/>
      <c r="J172" s="31"/>
      <c r="K172" s="32"/>
      <c r="L172" s="32"/>
      <c r="M172" s="30"/>
      <c r="N172" s="34"/>
      <c r="O172" s="30"/>
      <c r="P172" s="29"/>
      <c r="Q172" s="29"/>
      <c r="R172" s="36"/>
      <c r="S172" s="3">
        <f t="shared" si="14"/>
        <v>6</v>
      </c>
      <c r="T172" s="8"/>
      <c r="U172" s="8"/>
      <c r="V172" s="8" t="e">
        <f>(V170-V174)/4+V173</f>
        <v>#DIV/0!</v>
      </c>
      <c r="W172" s="8" t="e">
        <f t="shared" si="13"/>
        <v>#DIV/0!</v>
      </c>
      <c r="X172" s="8">
        <v>0.96</v>
      </c>
      <c r="Y172" s="8" t="e">
        <f>I31-K30</f>
        <v>#DIV/0!</v>
      </c>
      <c r="Z172" s="8">
        <v>0.04</v>
      </c>
      <c r="AA172" s="8" t="e">
        <f t="shared" si="11"/>
        <v>#DIV/0!</v>
      </c>
      <c r="AB172" s="8" t="e">
        <f>AB174+Y172*(1-AB179/100)</f>
        <v>#DIV/0!</v>
      </c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</row>
    <row r="173" spans="1:45" x14ac:dyDescent="0.2">
      <c r="A173" s="22"/>
      <c r="B173" s="32"/>
      <c r="C173" s="60"/>
      <c r="D173" s="32"/>
      <c r="E173" s="32"/>
      <c r="F173" s="60"/>
      <c r="G173" s="32"/>
      <c r="H173" s="32"/>
      <c r="I173" s="32"/>
      <c r="J173" s="31"/>
      <c r="K173" s="32"/>
      <c r="L173" s="32"/>
      <c r="M173" s="30"/>
      <c r="N173" s="59"/>
      <c r="O173" s="30"/>
      <c r="P173" s="29"/>
      <c r="Q173" s="29"/>
      <c r="R173" s="37"/>
      <c r="S173" s="3">
        <f t="shared" si="14"/>
        <v>6</v>
      </c>
      <c r="T173" s="8"/>
      <c r="U173" s="8"/>
      <c r="V173" s="8" t="e">
        <f>(V170-V174)/4+V174</f>
        <v>#DIV/0!</v>
      </c>
      <c r="W173" s="8" t="e">
        <f t="shared" si="13"/>
        <v>#DIV/0!</v>
      </c>
      <c r="X173" s="8">
        <v>1.1200000000000001</v>
      </c>
      <c r="Y173" s="8"/>
      <c r="Z173" s="8">
        <v>0.08</v>
      </c>
      <c r="AA173" s="8" t="e">
        <f t="shared" si="11"/>
        <v>#DIV/0!</v>
      </c>
      <c r="AB173" s="8" t="e">
        <f>(AB172-AB174)/2+AB174</f>
        <v>#DIV/0!</v>
      </c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</row>
    <row r="174" spans="1:45" ht="12.75" customHeight="1" x14ac:dyDescent="0.2">
      <c r="A174" s="22"/>
      <c r="B174" s="61"/>
      <c r="C174" s="61"/>
      <c r="D174" s="62"/>
      <c r="E174" s="62"/>
      <c r="F174" s="63"/>
      <c r="G174" s="62"/>
      <c r="H174" s="62"/>
      <c r="I174" s="62"/>
      <c r="J174" s="31"/>
      <c r="K174" s="32"/>
      <c r="L174" s="32"/>
      <c r="M174" s="30"/>
      <c r="N174" s="58"/>
      <c r="O174" s="30"/>
      <c r="P174" s="29"/>
      <c r="Q174" s="29"/>
      <c r="R174" s="35"/>
      <c r="S174" s="3">
        <f t="shared" si="14"/>
        <v>6</v>
      </c>
      <c r="T174" s="8"/>
      <c r="U174" s="8" t="e">
        <f>E31</f>
        <v>#DIV/0!</v>
      </c>
      <c r="V174" s="8" t="e">
        <f>E32</f>
        <v>#DIV/0!</v>
      </c>
      <c r="W174" s="8" t="e">
        <f t="shared" si="13"/>
        <v>#DIV/0!</v>
      </c>
      <c r="X174" s="8">
        <v>1.25</v>
      </c>
      <c r="Y174" s="8" t="e">
        <f>H31</f>
        <v>#DIV/0!</v>
      </c>
      <c r="Z174" s="8">
        <v>0.16</v>
      </c>
      <c r="AA174" s="8" t="e">
        <f t="shared" si="11"/>
        <v>#DIV/0!</v>
      </c>
      <c r="AB174" s="8" t="e">
        <f>AB175+Y174*(1-AB179/100)</f>
        <v>#DIV/0!</v>
      </c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 x14ac:dyDescent="0.2">
      <c r="A175" s="22"/>
      <c r="B175" s="26"/>
      <c r="C175" s="26"/>
      <c r="D175" s="26"/>
      <c r="E175" s="26"/>
      <c r="F175" s="26"/>
      <c r="G175" s="26"/>
      <c r="H175" s="26"/>
      <c r="I175" s="27"/>
      <c r="J175" s="31"/>
      <c r="K175" s="32"/>
      <c r="L175" s="32"/>
      <c r="M175" s="30"/>
      <c r="N175" s="34"/>
      <c r="O175" s="30"/>
      <c r="P175" s="29"/>
      <c r="Q175" s="29"/>
      <c r="R175" s="36"/>
      <c r="S175" s="3">
        <f t="shared" si="14"/>
        <v>6</v>
      </c>
      <c r="T175" s="8"/>
      <c r="U175" s="8"/>
      <c r="V175" s="8" t="e">
        <f>(V174-V182)/8+V176</f>
        <v>#DIV/0!</v>
      </c>
      <c r="W175" s="8" t="e">
        <f t="shared" si="13"/>
        <v>#DIV/0!</v>
      </c>
      <c r="X175" s="8">
        <v>1.44</v>
      </c>
      <c r="Y175" s="8" t="e">
        <f>G31</f>
        <v>#DIV/0!</v>
      </c>
      <c r="Z175" s="8">
        <v>0.32</v>
      </c>
      <c r="AA175" s="8" t="e">
        <f t="shared" si="11"/>
        <v>#DIV/0!</v>
      </c>
      <c r="AB175" s="8" t="e">
        <f>AB176+Y175*(1-AB179/100)</f>
        <v>#DIV/0!</v>
      </c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</row>
    <row r="176" spans="1:45" x14ac:dyDescent="0.2">
      <c r="A176" s="22"/>
      <c r="B176" s="32"/>
      <c r="C176" s="60"/>
      <c r="D176" s="32"/>
      <c r="E176" s="32"/>
      <c r="F176" s="60"/>
      <c r="G176" s="32"/>
      <c r="H176" s="32"/>
      <c r="I176" s="32"/>
      <c r="J176" s="31"/>
      <c r="K176" s="32"/>
      <c r="L176" s="32"/>
      <c r="M176" s="30"/>
      <c r="N176" s="59"/>
      <c r="O176" s="30"/>
      <c r="P176" s="29"/>
      <c r="Q176" s="29"/>
      <c r="R176" s="37"/>
      <c r="S176" s="3">
        <f t="shared" si="14"/>
        <v>6</v>
      </c>
      <c r="T176" s="8"/>
      <c r="U176" s="8"/>
      <c r="V176" s="8" t="e">
        <f>(V174-V182)/8+V177</f>
        <v>#DIV/0!</v>
      </c>
      <c r="W176" s="8" t="e">
        <f t="shared" si="13"/>
        <v>#DIV/0!</v>
      </c>
      <c r="X176" s="8">
        <v>1.6</v>
      </c>
      <c r="Y176" s="8" t="e">
        <f>F31</f>
        <v>#DIV/0!</v>
      </c>
      <c r="Z176" s="8">
        <v>0.64</v>
      </c>
      <c r="AA176" s="8" t="e">
        <f t="shared" si="11"/>
        <v>#DIV/0!</v>
      </c>
      <c r="AB176" s="8" t="e">
        <f>AB177+Y176*(1-AB179/100)</f>
        <v>#DIV/0!</v>
      </c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</row>
    <row r="177" spans="1:45" ht="12.75" customHeight="1" x14ac:dyDescent="0.2">
      <c r="A177" s="22"/>
      <c r="B177" s="61"/>
      <c r="C177" s="61"/>
      <c r="D177" s="62"/>
      <c r="E177" s="62"/>
      <c r="F177" s="63"/>
      <c r="G177" s="62"/>
      <c r="H177" s="62"/>
      <c r="I177" s="62"/>
      <c r="J177" s="31"/>
      <c r="K177" s="32"/>
      <c r="L177" s="32"/>
      <c r="M177" s="30"/>
      <c r="N177" s="58"/>
      <c r="O177" s="30"/>
      <c r="P177" s="29"/>
      <c r="Q177" s="29"/>
      <c r="R177" s="35"/>
      <c r="S177" s="3">
        <f t="shared" si="14"/>
        <v>6</v>
      </c>
      <c r="T177" s="8"/>
      <c r="U177" s="8"/>
      <c r="V177" s="8" t="e">
        <f>(V174-V182)/8+V178</f>
        <v>#DIV/0!</v>
      </c>
      <c r="W177" s="8" t="e">
        <f t="shared" si="13"/>
        <v>#DIV/0!</v>
      </c>
      <c r="X177" s="8">
        <v>1.76</v>
      </c>
      <c r="Y177" s="8" t="e">
        <f>E31</f>
        <v>#DIV/0!</v>
      </c>
      <c r="Z177" s="8">
        <v>1.28</v>
      </c>
      <c r="AA177" s="8" t="e">
        <f t="shared" si="11"/>
        <v>#DIV/0!</v>
      </c>
      <c r="AB177" s="8" t="e">
        <f>AB178+Y177*(1-AB179/100)</f>
        <v>#DIV/0!</v>
      </c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</row>
    <row r="178" spans="1:45" x14ac:dyDescent="0.2">
      <c r="A178" s="22"/>
      <c r="B178" s="26"/>
      <c r="C178" s="26"/>
      <c r="D178" s="26"/>
      <c r="E178" s="26"/>
      <c r="F178" s="26"/>
      <c r="G178" s="26"/>
      <c r="H178" s="26"/>
      <c r="I178" s="27"/>
      <c r="J178" s="31"/>
      <c r="K178" s="32"/>
      <c r="L178" s="32"/>
      <c r="M178" s="30"/>
      <c r="N178" s="34"/>
      <c r="O178" s="30"/>
      <c r="P178" s="29"/>
      <c r="Q178" s="29"/>
      <c r="R178" s="36"/>
      <c r="S178" s="3">
        <f t="shared" si="14"/>
        <v>6</v>
      </c>
      <c r="T178" s="8"/>
      <c r="U178" s="8"/>
      <c r="V178" s="8" t="e">
        <f>(V174-V182)/8+V179</f>
        <v>#DIV/0!</v>
      </c>
      <c r="W178" s="8" t="e">
        <f t="shared" si="13"/>
        <v>#DIV/0!</v>
      </c>
      <c r="X178" s="8">
        <v>1.92</v>
      </c>
      <c r="Y178" s="8" t="e">
        <f>D31</f>
        <v>#DIV/0!</v>
      </c>
      <c r="Z178" s="8">
        <v>2.5</v>
      </c>
      <c r="AA178" s="8" t="e">
        <f t="shared" si="11"/>
        <v>#DIV/0!</v>
      </c>
      <c r="AB178" s="8" t="e">
        <f>AB179+Y178*(1-AB179/100)</f>
        <v>#DIV/0!</v>
      </c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</row>
    <row r="179" spans="1:45" x14ac:dyDescent="0.2">
      <c r="A179" s="22"/>
      <c r="B179" s="32"/>
      <c r="C179" s="60"/>
      <c r="D179" s="32"/>
      <c r="E179" s="32"/>
      <c r="F179" s="60"/>
      <c r="G179" s="32"/>
      <c r="H179" s="32"/>
      <c r="I179" s="32"/>
      <c r="J179" s="31"/>
      <c r="K179" s="32"/>
      <c r="L179" s="32"/>
      <c r="M179" s="30"/>
      <c r="N179" s="59"/>
      <c r="O179" s="30"/>
      <c r="P179" s="29"/>
      <c r="Q179" s="29"/>
      <c r="R179" s="37"/>
      <c r="S179" s="3">
        <f t="shared" si="14"/>
        <v>6</v>
      </c>
      <c r="T179" s="8"/>
      <c r="U179" s="8"/>
      <c r="V179" s="8" t="e">
        <f>(V174-V182)/8+V180</f>
        <v>#DIV/0!</v>
      </c>
      <c r="W179" s="8" t="e">
        <f t="shared" si="13"/>
        <v>#DIV/0!</v>
      </c>
      <c r="X179" s="8">
        <v>2.08</v>
      </c>
      <c r="Y179" s="8">
        <f>C31</f>
        <v>0</v>
      </c>
      <c r="Z179" s="8">
        <v>5</v>
      </c>
      <c r="AA179" s="8">
        <f t="shared" si="11"/>
        <v>100</v>
      </c>
      <c r="AB179" s="8">
        <f>C32</f>
        <v>0</v>
      </c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</row>
    <row r="180" spans="1:45" ht="12.75" customHeight="1" x14ac:dyDescent="0.2">
      <c r="A180" s="28"/>
      <c r="B180" s="61"/>
      <c r="C180" s="61"/>
      <c r="D180" s="62"/>
      <c r="E180" s="62"/>
      <c r="F180" s="63"/>
      <c r="G180" s="62"/>
      <c r="H180" s="62"/>
      <c r="I180" s="62"/>
      <c r="J180" s="31"/>
      <c r="K180" s="32"/>
      <c r="L180" s="32"/>
      <c r="M180" s="30"/>
      <c r="N180" s="58"/>
      <c r="O180" s="30"/>
      <c r="P180" s="29"/>
      <c r="Q180" s="29"/>
      <c r="R180" s="35"/>
      <c r="S180" s="3">
        <f t="shared" si="14"/>
        <v>6</v>
      </c>
      <c r="T180" s="8"/>
      <c r="U180" s="8"/>
      <c r="V180" s="8" t="e">
        <f>(V174-V182)/8+V181</f>
        <v>#DIV/0!</v>
      </c>
      <c r="W180" s="8" t="e">
        <f t="shared" si="13"/>
        <v>#DIV/0!</v>
      </c>
      <c r="X180" s="8">
        <v>2.2400000000000002</v>
      </c>
      <c r="Y180" s="8">
        <f>B31</f>
        <v>0</v>
      </c>
      <c r="Z180" s="8">
        <v>10</v>
      </c>
      <c r="AA180" s="8">
        <f t="shared" si="11"/>
        <v>100</v>
      </c>
      <c r="AB180" s="8">
        <f>B32</f>
        <v>0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</row>
    <row r="181" spans="1:45" x14ac:dyDescent="0.2">
      <c r="A181" s="22"/>
      <c r="B181" s="26"/>
      <c r="C181" s="26"/>
      <c r="D181" s="26"/>
      <c r="E181" s="26"/>
      <c r="F181" s="26"/>
      <c r="G181" s="26"/>
      <c r="H181" s="26"/>
      <c r="I181" s="27"/>
      <c r="J181" s="31"/>
      <c r="K181" s="32"/>
      <c r="L181" s="32"/>
      <c r="M181" s="30"/>
      <c r="N181" s="34"/>
      <c r="O181" s="30"/>
      <c r="P181" s="29"/>
      <c r="Q181" s="29"/>
      <c r="R181" s="36"/>
      <c r="S181" s="3">
        <f t="shared" si="14"/>
        <v>6</v>
      </c>
      <c r="T181" s="8"/>
      <c r="U181" s="8"/>
      <c r="V181" s="8" t="e">
        <f>(V174-V182)/8+V182</f>
        <v>#DIV/0!</v>
      </c>
      <c r="W181" s="8" t="e">
        <f t="shared" si="13"/>
        <v>#DIV/0!</v>
      </c>
      <c r="X181" s="8">
        <v>2.4</v>
      </c>
      <c r="Y181" s="8"/>
      <c r="Z181" s="8">
        <v>20</v>
      </c>
      <c r="AA181" s="8">
        <f t="shared" si="11"/>
        <v>100</v>
      </c>
      <c r="AB181" s="8">
        <f>AB182+AB180/3</f>
        <v>0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</row>
    <row r="182" spans="1:45" x14ac:dyDescent="0.2">
      <c r="A182" s="22"/>
      <c r="B182" s="32"/>
      <c r="C182" s="60"/>
      <c r="D182" s="32"/>
      <c r="E182" s="32"/>
      <c r="F182" s="60"/>
      <c r="G182" s="32"/>
      <c r="H182" s="32"/>
      <c r="I182" s="32"/>
      <c r="J182" s="31"/>
      <c r="K182" s="32"/>
      <c r="L182" s="32"/>
      <c r="M182" s="30"/>
      <c r="N182" s="59"/>
      <c r="O182" s="30"/>
      <c r="P182" s="29"/>
      <c r="Q182" s="29"/>
      <c r="R182" s="37"/>
      <c r="S182" s="3">
        <f t="shared" si="14"/>
        <v>6</v>
      </c>
      <c r="T182" s="8"/>
      <c r="U182" s="8" t="e">
        <f>D31</f>
        <v>#DIV/0!</v>
      </c>
      <c r="V182" s="8" t="e">
        <f>D32</f>
        <v>#DIV/0!</v>
      </c>
      <c r="W182" s="8" t="e">
        <f t="shared" si="13"/>
        <v>#DIV/0!</v>
      </c>
      <c r="X182" s="8">
        <v>2.5</v>
      </c>
      <c r="Y182" s="8"/>
      <c r="Z182" s="8">
        <v>40</v>
      </c>
      <c r="AA182" s="8">
        <f t="shared" si="11"/>
        <v>100</v>
      </c>
      <c r="AB182" s="8">
        <f>AB183+AB180/3</f>
        <v>0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</row>
    <row r="183" spans="1:45" ht="12.75" customHeight="1" x14ac:dyDescent="0.2">
      <c r="A183" s="22"/>
      <c r="B183" s="61"/>
      <c r="C183" s="61"/>
      <c r="D183" s="62"/>
      <c r="E183" s="62"/>
      <c r="F183" s="63"/>
      <c r="G183" s="62"/>
      <c r="H183" s="62"/>
      <c r="I183" s="62"/>
      <c r="J183" s="31"/>
      <c r="K183" s="32"/>
      <c r="L183" s="32"/>
      <c r="M183" s="30"/>
      <c r="N183" s="58"/>
      <c r="O183" s="30"/>
      <c r="P183" s="29"/>
      <c r="Q183" s="29"/>
      <c r="R183" s="35"/>
      <c r="S183" s="3">
        <f t="shared" si="14"/>
        <v>6</v>
      </c>
      <c r="T183" s="3"/>
      <c r="U183" s="3"/>
      <c r="V183" s="8" t="e">
        <f>V182-V182/15</f>
        <v>#DIV/0!</v>
      </c>
      <c r="W183" s="8" t="e">
        <f t="shared" si="13"/>
        <v>#DIV/0!</v>
      </c>
      <c r="X183" s="8">
        <v>2.72</v>
      </c>
      <c r="Y183" s="8">
        <v>0</v>
      </c>
      <c r="Z183" s="8">
        <v>80</v>
      </c>
      <c r="AA183" s="8">
        <f t="shared" si="11"/>
        <v>100</v>
      </c>
      <c r="AB183" s="8">
        <v>0</v>
      </c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</row>
    <row r="184" spans="1:45" x14ac:dyDescent="0.2">
      <c r="A184" s="22"/>
      <c r="B184" s="26"/>
      <c r="C184" s="26"/>
      <c r="D184" s="26"/>
      <c r="E184" s="26"/>
      <c r="F184" s="26"/>
      <c r="G184" s="26"/>
      <c r="H184" s="26"/>
      <c r="I184" s="27"/>
      <c r="J184" s="31"/>
      <c r="K184" s="32"/>
      <c r="L184" s="32"/>
      <c r="M184" s="30"/>
      <c r="N184" s="34"/>
      <c r="O184" s="30"/>
      <c r="P184" s="29"/>
      <c r="Q184" s="29"/>
      <c r="R184" s="36"/>
      <c r="S184" s="3">
        <f t="shared" si="14"/>
        <v>6</v>
      </c>
      <c r="T184" s="3"/>
      <c r="U184" s="3"/>
      <c r="V184" s="8" t="e">
        <f>V183-V182/15</f>
        <v>#DIV/0!</v>
      </c>
      <c r="W184" s="8" t="e">
        <f t="shared" si="13"/>
        <v>#DIV/0!</v>
      </c>
      <c r="X184" s="8">
        <v>2.88</v>
      </c>
      <c r="Y184" s="8"/>
      <c r="Z184" s="8"/>
      <c r="AA184" s="8"/>
      <c r="AB184" s="8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</row>
    <row r="185" spans="1:45" x14ac:dyDescent="0.2">
      <c r="A185" s="22"/>
      <c r="B185" s="32"/>
      <c r="C185" s="60"/>
      <c r="D185" s="32"/>
      <c r="E185" s="32"/>
      <c r="F185" s="60"/>
      <c r="G185" s="32"/>
      <c r="H185" s="32"/>
      <c r="I185" s="32"/>
      <c r="J185" s="31"/>
      <c r="K185" s="32"/>
      <c r="L185" s="32"/>
      <c r="M185" s="30"/>
      <c r="N185" s="59"/>
      <c r="O185" s="30"/>
      <c r="P185" s="29"/>
      <c r="Q185" s="29"/>
      <c r="R185" s="37"/>
      <c r="S185" s="3">
        <f t="shared" si="14"/>
        <v>6</v>
      </c>
      <c r="T185" s="3"/>
      <c r="U185" s="3"/>
      <c r="V185" s="8" t="e">
        <f>V184-V182/15</f>
        <v>#DIV/0!</v>
      </c>
      <c r="W185" s="8" t="e">
        <f t="shared" si="13"/>
        <v>#DIV/0!</v>
      </c>
      <c r="X185" s="8">
        <v>3.04</v>
      </c>
      <c r="Y185" s="8"/>
      <c r="Z185" s="8"/>
      <c r="AA185" s="8"/>
      <c r="AB185" s="8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</row>
    <row r="186" spans="1:45" ht="12.75" customHeight="1" x14ac:dyDescent="0.2">
      <c r="A186" s="22"/>
      <c r="B186" s="61"/>
      <c r="C186" s="61"/>
      <c r="D186" s="62"/>
      <c r="E186" s="62"/>
      <c r="F186" s="63"/>
      <c r="G186" s="62"/>
      <c r="H186" s="62"/>
      <c r="I186" s="62"/>
      <c r="J186" s="31"/>
      <c r="K186" s="32"/>
      <c r="L186" s="32"/>
      <c r="M186" s="30"/>
      <c r="N186" s="58"/>
      <c r="O186" s="30"/>
      <c r="P186" s="29"/>
      <c r="Q186" s="29"/>
      <c r="R186" s="35"/>
      <c r="S186" s="3">
        <f t="shared" si="14"/>
        <v>6</v>
      </c>
      <c r="T186" s="3"/>
      <c r="U186" s="3"/>
      <c r="V186" s="8" t="e">
        <f>V185-V182/15</f>
        <v>#DIV/0!</v>
      </c>
      <c r="W186" s="8" t="e">
        <f t="shared" si="13"/>
        <v>#DIV/0!</v>
      </c>
      <c r="X186" s="8">
        <v>3.2</v>
      </c>
      <c r="Y186" s="8"/>
      <c r="Z186" s="8"/>
      <c r="AA186" s="8"/>
      <c r="AB186" s="8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</row>
    <row r="187" spans="1:45" x14ac:dyDescent="0.2">
      <c r="A187" s="22"/>
      <c r="B187" s="26"/>
      <c r="C187" s="26"/>
      <c r="D187" s="26"/>
      <c r="E187" s="26"/>
      <c r="F187" s="26"/>
      <c r="G187" s="26"/>
      <c r="H187" s="26"/>
      <c r="I187" s="27"/>
      <c r="J187" s="31"/>
      <c r="K187" s="32"/>
      <c r="L187" s="32"/>
      <c r="M187" s="30"/>
      <c r="N187" s="34"/>
      <c r="O187" s="30"/>
      <c r="P187" s="29"/>
      <c r="Q187" s="29"/>
      <c r="R187" s="36"/>
      <c r="S187" s="3">
        <f t="shared" si="14"/>
        <v>6</v>
      </c>
      <c r="T187" s="3"/>
      <c r="U187" s="3"/>
      <c r="V187" s="8" t="e">
        <f>V186-V182/15</f>
        <v>#DIV/0!</v>
      </c>
      <c r="W187" s="8" t="e">
        <f t="shared" si="13"/>
        <v>#DIV/0!</v>
      </c>
      <c r="X187" s="8">
        <v>3.36</v>
      </c>
      <c r="Y187" s="8"/>
      <c r="Z187" s="8"/>
      <c r="AA187" s="8"/>
      <c r="AB187" s="8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</row>
    <row r="188" spans="1:45" x14ac:dyDescent="0.2">
      <c r="A188" s="22"/>
      <c r="B188" s="32"/>
      <c r="C188" s="60"/>
      <c r="D188" s="32"/>
      <c r="E188" s="32"/>
      <c r="F188" s="60"/>
      <c r="G188" s="32"/>
      <c r="H188" s="32"/>
      <c r="I188" s="32"/>
      <c r="J188" s="31"/>
      <c r="K188" s="32"/>
      <c r="L188" s="32"/>
      <c r="M188" s="30"/>
      <c r="N188" s="59"/>
      <c r="O188" s="30"/>
      <c r="P188" s="29"/>
      <c r="Q188" s="29"/>
      <c r="R188" s="37"/>
      <c r="S188" s="3">
        <f t="shared" si="14"/>
        <v>6</v>
      </c>
      <c r="T188" s="3"/>
      <c r="U188" s="3"/>
      <c r="V188" s="8" t="e">
        <f>V187-V182/15</f>
        <v>#DIV/0!</v>
      </c>
      <c r="W188" s="8" t="e">
        <f t="shared" si="13"/>
        <v>#DIV/0!</v>
      </c>
      <c r="X188" s="8">
        <v>3.52</v>
      </c>
      <c r="Y188" s="8"/>
      <c r="Z188" s="8"/>
      <c r="AA188" s="8"/>
      <c r="AB188" s="8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</row>
    <row r="189" spans="1:45" ht="12.75" customHeight="1" x14ac:dyDescent="0.2">
      <c r="A189" s="22"/>
      <c r="B189" s="61"/>
      <c r="C189" s="61"/>
      <c r="D189" s="62"/>
      <c r="E189" s="62"/>
      <c r="F189" s="63"/>
      <c r="G189" s="62"/>
      <c r="H189" s="62"/>
      <c r="I189" s="62"/>
      <c r="J189" s="31"/>
      <c r="K189" s="32"/>
      <c r="L189" s="32"/>
      <c r="M189" s="30"/>
      <c r="N189" s="58"/>
      <c r="O189" s="30"/>
      <c r="P189" s="29"/>
      <c r="Q189" s="29"/>
      <c r="R189" s="35"/>
      <c r="S189" s="3">
        <f t="shared" si="14"/>
        <v>6</v>
      </c>
      <c r="T189" s="3"/>
      <c r="U189" s="3"/>
      <c r="V189" s="8" t="e">
        <f>V188-V182/15</f>
        <v>#DIV/0!</v>
      </c>
      <c r="W189" s="8" t="e">
        <f t="shared" si="13"/>
        <v>#DIV/0!</v>
      </c>
      <c r="X189" s="8">
        <v>3.68</v>
      </c>
      <c r="Y189" s="8"/>
      <c r="Z189" s="8"/>
      <c r="AA189" s="8"/>
      <c r="AB189" s="8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</row>
    <row r="190" spans="1:45" x14ac:dyDescent="0.2">
      <c r="A190" s="22"/>
      <c r="B190" s="26"/>
      <c r="C190" s="26"/>
      <c r="D190" s="26"/>
      <c r="E190" s="26"/>
      <c r="F190" s="26"/>
      <c r="G190" s="26"/>
      <c r="H190" s="26"/>
      <c r="I190" s="27"/>
      <c r="J190" s="31"/>
      <c r="K190" s="32"/>
      <c r="L190" s="32"/>
      <c r="M190" s="30"/>
      <c r="N190" s="34"/>
      <c r="O190" s="30"/>
      <c r="P190" s="29"/>
      <c r="Q190" s="29"/>
      <c r="R190" s="36"/>
      <c r="S190" s="3">
        <f t="shared" si="14"/>
        <v>6</v>
      </c>
      <c r="T190" s="3"/>
      <c r="U190" s="3"/>
      <c r="V190" s="8" t="e">
        <f>V189-V182/15</f>
        <v>#DIV/0!</v>
      </c>
      <c r="W190" s="8" t="e">
        <f t="shared" si="13"/>
        <v>#DIV/0!</v>
      </c>
      <c r="X190" s="8">
        <v>3.84</v>
      </c>
      <c r="Y190" s="8"/>
      <c r="Z190" s="8"/>
      <c r="AA190" s="8"/>
      <c r="AB190" s="8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</row>
    <row r="191" spans="1:45" x14ac:dyDescent="0.2">
      <c r="A191" s="22"/>
      <c r="B191" s="32"/>
      <c r="C191" s="60"/>
      <c r="D191" s="32"/>
      <c r="E191" s="32"/>
      <c r="F191" s="60"/>
      <c r="G191" s="32"/>
      <c r="H191" s="32"/>
      <c r="I191" s="32"/>
      <c r="J191" s="31"/>
      <c r="K191" s="32"/>
      <c r="L191" s="32"/>
      <c r="M191" s="30"/>
      <c r="N191" s="59"/>
      <c r="O191" s="30"/>
      <c r="P191" s="29"/>
      <c r="Q191" s="29"/>
      <c r="R191" s="37"/>
      <c r="S191" s="3">
        <f t="shared" si="14"/>
        <v>6</v>
      </c>
      <c r="T191" s="3"/>
      <c r="U191" s="3"/>
      <c r="V191" s="8" t="e">
        <f>V190-V182/15</f>
        <v>#DIV/0!</v>
      </c>
      <c r="W191" s="8" t="e">
        <f t="shared" si="13"/>
        <v>#DIV/0!</v>
      </c>
      <c r="X191" s="8">
        <v>4</v>
      </c>
      <c r="Y191" s="8"/>
      <c r="Z191" s="8"/>
      <c r="AA191" s="8"/>
      <c r="AB191" s="8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</row>
    <row r="192" spans="1:45" ht="12.75" customHeight="1" x14ac:dyDescent="0.2">
      <c r="A192" s="22"/>
      <c r="B192" s="61"/>
      <c r="C192" s="61"/>
      <c r="D192" s="62"/>
      <c r="E192" s="62"/>
      <c r="F192" s="63"/>
      <c r="G192" s="62"/>
      <c r="H192" s="62"/>
      <c r="I192" s="62"/>
      <c r="J192" s="31"/>
      <c r="K192" s="32"/>
      <c r="L192" s="32"/>
      <c r="M192" s="30"/>
      <c r="N192" s="58"/>
      <c r="O192" s="30"/>
      <c r="P192" s="29"/>
      <c r="Q192" s="29"/>
      <c r="R192" s="35"/>
      <c r="S192" s="3">
        <f t="shared" si="14"/>
        <v>6</v>
      </c>
      <c r="T192" s="3"/>
      <c r="U192" s="3"/>
      <c r="V192" s="8" t="e">
        <f>V191-V182/15</f>
        <v>#DIV/0!</v>
      </c>
      <c r="W192" s="8" t="e">
        <f t="shared" si="13"/>
        <v>#DIV/0!</v>
      </c>
      <c r="X192" s="8">
        <v>4.16</v>
      </c>
      <c r="Y192" s="8"/>
      <c r="Z192" s="8"/>
      <c r="AA192" s="8"/>
      <c r="AB192" s="8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</row>
    <row r="193" spans="1:45" x14ac:dyDescent="0.2">
      <c r="A193" s="22"/>
      <c r="B193" s="26"/>
      <c r="C193" s="26"/>
      <c r="D193" s="26"/>
      <c r="E193" s="26"/>
      <c r="F193" s="26"/>
      <c r="G193" s="26"/>
      <c r="H193" s="26"/>
      <c r="I193" s="27"/>
      <c r="J193" s="31"/>
      <c r="K193" s="32"/>
      <c r="L193" s="32"/>
      <c r="M193" s="30"/>
      <c r="N193" s="34"/>
      <c r="O193" s="30"/>
      <c r="P193" s="29"/>
      <c r="Q193" s="29"/>
      <c r="R193" s="36"/>
      <c r="S193" s="3">
        <f t="shared" si="14"/>
        <v>6</v>
      </c>
      <c r="T193" s="3"/>
      <c r="U193" s="3"/>
      <c r="V193" s="8" t="e">
        <f>V192-V182/15</f>
        <v>#DIV/0!</v>
      </c>
      <c r="W193" s="8" t="e">
        <f t="shared" si="13"/>
        <v>#DIV/0!</v>
      </c>
      <c r="X193" s="8">
        <v>4.32</v>
      </c>
      <c r="Y193" s="8"/>
      <c r="Z193" s="8"/>
      <c r="AA193" s="8"/>
      <c r="AB193" s="8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</row>
    <row r="194" spans="1:45" x14ac:dyDescent="0.2">
      <c r="A194" s="22"/>
      <c r="B194" s="32"/>
      <c r="C194" s="60"/>
      <c r="D194" s="32"/>
      <c r="E194" s="32"/>
      <c r="F194" s="60"/>
      <c r="G194" s="32"/>
      <c r="H194" s="32"/>
      <c r="I194" s="32"/>
      <c r="J194" s="31"/>
      <c r="K194" s="32"/>
      <c r="L194" s="32"/>
      <c r="M194" s="30"/>
      <c r="N194" s="59"/>
      <c r="O194" s="30"/>
      <c r="P194" s="29"/>
      <c r="Q194" s="29"/>
      <c r="R194" s="37"/>
      <c r="S194" s="3">
        <f t="shared" si="14"/>
        <v>6</v>
      </c>
      <c r="T194" s="3"/>
      <c r="U194" s="3"/>
      <c r="V194" s="8" t="e">
        <f>V193-V182/15</f>
        <v>#DIV/0!</v>
      </c>
      <c r="W194" s="8" t="e">
        <f t="shared" si="13"/>
        <v>#DIV/0!</v>
      </c>
      <c r="X194" s="8">
        <v>4.4800000000000004</v>
      </c>
      <c r="Y194" s="8"/>
      <c r="Z194" s="8"/>
      <c r="AA194" s="8"/>
      <c r="AB194" s="8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</row>
    <row r="195" spans="1:45" ht="12.75" customHeight="1" x14ac:dyDescent="0.2">
      <c r="A195" s="28"/>
      <c r="B195" s="61"/>
      <c r="C195" s="61"/>
      <c r="D195" s="62"/>
      <c r="E195" s="62"/>
      <c r="F195" s="63"/>
      <c r="G195" s="62"/>
      <c r="H195" s="62"/>
      <c r="I195" s="62"/>
      <c r="J195" s="31"/>
      <c r="K195" s="32"/>
      <c r="L195" s="32"/>
      <c r="M195" s="30"/>
      <c r="N195" s="58"/>
      <c r="O195" s="30"/>
      <c r="P195" s="29"/>
      <c r="Q195" s="29"/>
      <c r="R195" s="35"/>
      <c r="S195" s="3">
        <f t="shared" si="14"/>
        <v>6</v>
      </c>
      <c r="T195" s="3"/>
      <c r="U195" s="3"/>
      <c r="V195" s="8" t="e">
        <f>V194-V182/15</f>
        <v>#DIV/0!</v>
      </c>
      <c r="W195" s="8" t="e">
        <f t="shared" si="13"/>
        <v>#DIV/0!</v>
      </c>
      <c r="X195" s="8">
        <v>4.6399999999999997</v>
      </c>
      <c r="Y195" s="8"/>
      <c r="Z195" s="8"/>
      <c r="AA195" s="8"/>
      <c r="AB195" s="8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</row>
    <row r="196" spans="1:45" x14ac:dyDescent="0.2">
      <c r="A196" s="22"/>
      <c r="B196" s="26"/>
      <c r="C196" s="26"/>
      <c r="D196" s="26"/>
      <c r="E196" s="26"/>
      <c r="F196" s="26"/>
      <c r="G196" s="26"/>
      <c r="H196" s="26"/>
      <c r="I196" s="27"/>
      <c r="J196" s="31"/>
      <c r="K196" s="32"/>
      <c r="L196" s="32"/>
      <c r="M196" s="30"/>
      <c r="N196" s="34"/>
      <c r="O196" s="30"/>
      <c r="P196" s="29"/>
      <c r="Q196" s="29"/>
      <c r="R196" s="36"/>
      <c r="S196" s="3">
        <f t="shared" si="14"/>
        <v>6</v>
      </c>
      <c r="T196" s="3"/>
      <c r="U196" s="3"/>
      <c r="V196" s="8" t="e">
        <f>V195-V182/15</f>
        <v>#DIV/0!</v>
      </c>
      <c r="W196" s="8" t="e">
        <f t="shared" si="13"/>
        <v>#DIV/0!</v>
      </c>
      <c r="X196" s="8">
        <v>4.8</v>
      </c>
      <c r="Y196" s="8"/>
      <c r="Z196" s="8"/>
      <c r="AA196" s="8"/>
      <c r="AB196" s="8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</row>
    <row r="197" spans="1:45" x14ac:dyDescent="0.2">
      <c r="A197" s="22"/>
      <c r="B197" s="32"/>
      <c r="C197" s="60"/>
      <c r="D197" s="32"/>
      <c r="E197" s="32"/>
      <c r="F197" s="60"/>
      <c r="G197" s="32"/>
      <c r="H197" s="32"/>
      <c r="I197" s="32"/>
      <c r="J197" s="31"/>
      <c r="K197" s="32"/>
      <c r="L197" s="32"/>
      <c r="M197" s="30"/>
      <c r="N197" s="59"/>
      <c r="O197" s="30"/>
      <c r="P197" s="29"/>
      <c r="Q197" s="29"/>
      <c r="R197" s="37"/>
      <c r="S197" s="3">
        <f t="shared" si="14"/>
        <v>6</v>
      </c>
      <c r="T197" s="3"/>
      <c r="U197" s="3">
        <v>0</v>
      </c>
      <c r="V197" s="8">
        <v>0</v>
      </c>
      <c r="W197" s="8">
        <f t="shared" si="13"/>
        <v>100</v>
      </c>
      <c r="X197" s="8">
        <v>5</v>
      </c>
      <c r="Y197" s="8"/>
      <c r="Z197" s="8"/>
      <c r="AA197" s="8"/>
      <c r="AB197" s="8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</row>
    <row r="198" spans="1:45" ht="12.75" customHeight="1" x14ac:dyDescent="0.2">
      <c r="A198" s="22"/>
      <c r="B198" s="61"/>
      <c r="C198" s="61"/>
      <c r="D198" s="62"/>
      <c r="E198" s="62"/>
      <c r="F198" s="63"/>
      <c r="G198" s="62"/>
      <c r="H198" s="62"/>
      <c r="I198" s="62"/>
      <c r="J198" s="31"/>
      <c r="K198" s="32"/>
      <c r="L198" s="32"/>
      <c r="M198" s="30"/>
      <c r="N198" s="58"/>
      <c r="O198" s="30"/>
      <c r="P198" s="29"/>
      <c r="Q198" s="29"/>
      <c r="R198" s="35"/>
      <c r="S198" s="3">
        <f>A35</f>
        <v>7</v>
      </c>
      <c r="T198" s="8"/>
      <c r="U198" s="8" t="e">
        <f>I34</f>
        <v>#DIV/0!</v>
      </c>
      <c r="V198" s="8" t="e">
        <f>I35</f>
        <v>#DIV/0!</v>
      </c>
      <c r="W198" s="8" t="e">
        <f>100-V198</f>
        <v>#DIV/0!</v>
      </c>
      <c r="X198" s="8">
        <v>0</v>
      </c>
      <c r="Y198" s="8">
        <f>K33</f>
        <v>0</v>
      </c>
      <c r="Z198" s="8">
        <v>0</v>
      </c>
      <c r="AA198" s="8">
        <f t="shared" ref="AA198:AA247" si="15">100-AB198</f>
        <v>0</v>
      </c>
      <c r="AB198" s="8">
        <v>100</v>
      </c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</row>
    <row r="199" spans="1:45" x14ac:dyDescent="0.2">
      <c r="A199" s="22"/>
      <c r="B199" s="26"/>
      <c r="C199" s="26"/>
      <c r="D199" s="26"/>
      <c r="E199" s="26"/>
      <c r="F199" s="26"/>
      <c r="G199" s="26"/>
      <c r="H199" s="26"/>
      <c r="I199" s="27"/>
      <c r="J199" s="31"/>
      <c r="K199" s="32"/>
      <c r="L199" s="32"/>
      <c r="M199" s="30"/>
      <c r="N199" s="34"/>
      <c r="O199" s="30"/>
      <c r="P199" s="29"/>
      <c r="Q199" s="29"/>
      <c r="R199" s="36"/>
      <c r="S199" s="3">
        <f>S198</f>
        <v>7</v>
      </c>
      <c r="T199" s="8"/>
      <c r="U199" s="8" t="e">
        <f>H34</f>
        <v>#DIV/0!</v>
      </c>
      <c r="V199" s="8" t="e">
        <f>H35</f>
        <v>#DIV/0!</v>
      </c>
      <c r="W199" s="8" t="e">
        <f t="shared" ref="W199:W229" si="16">100-V199</f>
        <v>#DIV/0!</v>
      </c>
      <c r="X199" s="8">
        <v>0.16</v>
      </c>
      <c r="Y199" s="8"/>
      <c r="Z199" s="8">
        <v>1.25E-3</v>
      </c>
      <c r="AA199" s="8">
        <f t="shared" si="15"/>
        <v>0</v>
      </c>
      <c r="AB199" s="8">
        <f>(AB198-AB201)/3+AB200</f>
        <v>100</v>
      </c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</row>
    <row r="200" spans="1:45" x14ac:dyDescent="0.2">
      <c r="A200" s="22"/>
      <c r="B200" s="32"/>
      <c r="C200" s="60"/>
      <c r="D200" s="32"/>
      <c r="E200" s="32"/>
      <c r="F200" s="60"/>
      <c r="G200" s="32"/>
      <c r="H200" s="32"/>
      <c r="I200" s="32"/>
      <c r="J200" s="31"/>
      <c r="K200" s="32"/>
      <c r="L200" s="32"/>
      <c r="M200" s="30"/>
      <c r="N200" s="59"/>
      <c r="O200" s="30"/>
      <c r="P200" s="29"/>
      <c r="Q200" s="29"/>
      <c r="R200" s="37"/>
      <c r="S200" s="3">
        <f t="shared" ref="S200:S229" si="17">S199</f>
        <v>7</v>
      </c>
      <c r="T200" s="8"/>
      <c r="U200" s="8" t="e">
        <f>G34</f>
        <v>#DIV/0!</v>
      </c>
      <c r="V200" s="8" t="e">
        <f>G35</f>
        <v>#DIV/0!</v>
      </c>
      <c r="W200" s="8" t="e">
        <f t="shared" si="16"/>
        <v>#DIV/0!</v>
      </c>
      <c r="X200" s="8">
        <v>0.315</v>
      </c>
      <c r="Y200" s="8"/>
      <c r="Z200" s="8">
        <v>2.5000000000000001E-3</v>
      </c>
      <c r="AA200" s="8">
        <f t="shared" si="15"/>
        <v>0</v>
      </c>
      <c r="AB200" s="8">
        <f>(AB198-AB201)/3+AB201</f>
        <v>100</v>
      </c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</row>
    <row r="201" spans="1:45" ht="12.75" customHeight="1" x14ac:dyDescent="0.2">
      <c r="A201" s="22"/>
      <c r="B201" s="61"/>
      <c r="C201" s="61"/>
      <c r="D201" s="62"/>
      <c r="E201" s="62"/>
      <c r="F201" s="63"/>
      <c r="G201" s="62"/>
      <c r="H201" s="62"/>
      <c r="I201" s="62"/>
      <c r="J201" s="31"/>
      <c r="K201" s="32"/>
      <c r="L201" s="32"/>
      <c r="M201" s="30"/>
      <c r="N201" s="58"/>
      <c r="O201" s="30"/>
      <c r="P201" s="29"/>
      <c r="Q201" s="29"/>
      <c r="R201" s="35"/>
      <c r="S201" s="3">
        <f t="shared" si="17"/>
        <v>7</v>
      </c>
      <c r="T201" s="8"/>
      <c r="U201" s="8"/>
      <c r="V201" s="8" t="e">
        <f>(V200-V202)/2+V202</f>
        <v>#DIV/0!</v>
      </c>
      <c r="W201" s="8" t="e">
        <f t="shared" si="16"/>
        <v>#DIV/0!</v>
      </c>
      <c r="X201" s="8">
        <v>0.48</v>
      </c>
      <c r="Y201" s="8"/>
      <c r="Z201" s="8">
        <v>5.0000000000000001E-3</v>
      </c>
      <c r="AA201" s="8">
        <f t="shared" si="15"/>
        <v>0</v>
      </c>
      <c r="AB201" s="8">
        <f>IF(L33=0,(100-K33*0.05),100-L33)</f>
        <v>100</v>
      </c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</row>
    <row r="202" spans="1:45" x14ac:dyDescent="0.2">
      <c r="A202" s="22"/>
      <c r="B202" s="26"/>
      <c r="C202" s="26"/>
      <c r="D202" s="26"/>
      <c r="E202" s="26"/>
      <c r="F202" s="26"/>
      <c r="G202" s="26"/>
      <c r="H202" s="26"/>
      <c r="I202" s="27"/>
      <c r="J202" s="31"/>
      <c r="K202" s="32"/>
      <c r="L202" s="32"/>
      <c r="M202" s="30"/>
      <c r="N202" s="34"/>
      <c r="O202" s="30"/>
      <c r="P202" s="29"/>
      <c r="Q202" s="29"/>
      <c r="R202" s="36"/>
      <c r="S202" s="3">
        <f t="shared" si="17"/>
        <v>7</v>
      </c>
      <c r="T202" s="8"/>
      <c r="U202" s="8" t="e">
        <f>F34</f>
        <v>#DIV/0!</v>
      </c>
      <c r="V202" s="8" t="e">
        <f>F35</f>
        <v>#DIV/0!</v>
      </c>
      <c r="W202" s="8" t="e">
        <f t="shared" si="16"/>
        <v>#DIV/0!</v>
      </c>
      <c r="X202" s="8">
        <v>0.63</v>
      </c>
      <c r="Y202" s="8"/>
      <c r="Z202" s="8">
        <v>0.01</v>
      </c>
      <c r="AA202" s="8" t="e">
        <f t="shared" si="15"/>
        <v>#DIV/0!</v>
      </c>
      <c r="AB202" s="8" t="e">
        <f>(AB201-AB204)/3+AB203</f>
        <v>#DIV/0!</v>
      </c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</row>
    <row r="203" spans="1:45" x14ac:dyDescent="0.2">
      <c r="A203" s="22"/>
      <c r="B203" s="32"/>
      <c r="C203" s="60"/>
      <c r="D203" s="32"/>
      <c r="E203" s="32"/>
      <c r="F203" s="60"/>
      <c r="G203" s="32"/>
      <c r="H203" s="32"/>
      <c r="I203" s="32"/>
      <c r="J203" s="31"/>
      <c r="K203" s="32"/>
      <c r="L203" s="32"/>
      <c r="M203" s="30"/>
      <c r="N203" s="59"/>
      <c r="O203" s="30"/>
      <c r="P203" s="29"/>
      <c r="Q203" s="29"/>
      <c r="R203" s="37"/>
      <c r="S203" s="3">
        <f t="shared" si="17"/>
        <v>7</v>
      </c>
      <c r="T203" s="8"/>
      <c r="U203" s="8"/>
      <c r="V203" s="8" t="e">
        <f>(V202-V206)/4+V204</f>
        <v>#DIV/0!</v>
      </c>
      <c r="W203" s="8" t="e">
        <f t="shared" si="16"/>
        <v>#DIV/0!</v>
      </c>
      <c r="X203" s="8">
        <v>0.8</v>
      </c>
      <c r="Y203" s="8"/>
      <c r="Z203" s="8">
        <v>0.02</v>
      </c>
      <c r="AA203" s="8" t="e">
        <f t="shared" si="15"/>
        <v>#DIV/0!</v>
      </c>
      <c r="AB203" s="8" t="e">
        <f>(AB201-AB204)/3+AB204</f>
        <v>#DIV/0!</v>
      </c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</row>
    <row r="204" spans="1:45" ht="12.75" customHeight="1" x14ac:dyDescent="0.2">
      <c r="A204" s="22"/>
      <c r="B204" s="61"/>
      <c r="C204" s="61"/>
      <c r="D204" s="62"/>
      <c r="E204" s="62"/>
      <c r="F204" s="63"/>
      <c r="G204" s="62"/>
      <c r="H204" s="62"/>
      <c r="I204" s="62"/>
      <c r="J204" s="31"/>
      <c r="K204" s="32"/>
      <c r="L204" s="32"/>
      <c r="M204" s="30"/>
      <c r="N204" s="58"/>
      <c r="O204" s="30"/>
      <c r="P204" s="29"/>
      <c r="Q204" s="29"/>
      <c r="R204" s="35"/>
      <c r="S204" s="3">
        <f t="shared" si="17"/>
        <v>7</v>
      </c>
      <c r="T204" s="8"/>
      <c r="U204" s="8"/>
      <c r="V204" s="8" t="e">
        <f>(V202-V206)/4+V205</f>
        <v>#DIV/0!</v>
      </c>
      <c r="W204" s="8" t="e">
        <f t="shared" si="16"/>
        <v>#DIV/0!</v>
      </c>
      <c r="X204" s="8">
        <v>0.96</v>
      </c>
      <c r="Y204" s="8" t="e">
        <f>I34-K33</f>
        <v>#DIV/0!</v>
      </c>
      <c r="Z204" s="8">
        <v>0.04</v>
      </c>
      <c r="AA204" s="8" t="e">
        <f t="shared" si="15"/>
        <v>#DIV/0!</v>
      </c>
      <c r="AB204" s="8" t="e">
        <f>AB206+Y204*(1-AB211/100)</f>
        <v>#DIV/0!</v>
      </c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</row>
    <row r="205" spans="1:45" x14ac:dyDescent="0.2">
      <c r="A205" s="22"/>
      <c r="B205" s="26"/>
      <c r="C205" s="26"/>
      <c r="D205" s="26"/>
      <c r="E205" s="26"/>
      <c r="F205" s="26"/>
      <c r="G205" s="26"/>
      <c r="H205" s="26"/>
      <c r="I205" s="27"/>
      <c r="J205" s="31"/>
      <c r="K205" s="32"/>
      <c r="L205" s="32"/>
      <c r="M205" s="30"/>
      <c r="N205" s="34"/>
      <c r="O205" s="30"/>
      <c r="P205" s="29"/>
      <c r="Q205" s="29"/>
      <c r="R205" s="36"/>
      <c r="S205" s="3">
        <f t="shared" si="17"/>
        <v>7</v>
      </c>
      <c r="T205" s="8"/>
      <c r="U205" s="8"/>
      <c r="V205" s="8" t="e">
        <f>(V202-V206)/4+V206</f>
        <v>#DIV/0!</v>
      </c>
      <c r="W205" s="8" t="e">
        <f t="shared" si="16"/>
        <v>#DIV/0!</v>
      </c>
      <c r="X205" s="8">
        <v>1.1200000000000001</v>
      </c>
      <c r="Y205" s="8"/>
      <c r="Z205" s="8">
        <v>0.08</v>
      </c>
      <c r="AA205" s="8" t="e">
        <f t="shared" si="15"/>
        <v>#DIV/0!</v>
      </c>
      <c r="AB205" s="8" t="e">
        <f>(AB204-AB206)/2+AB206</f>
        <v>#DIV/0!</v>
      </c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</row>
    <row r="206" spans="1:45" x14ac:dyDescent="0.2">
      <c r="A206" s="22"/>
      <c r="B206" s="32"/>
      <c r="C206" s="60"/>
      <c r="D206" s="32"/>
      <c r="E206" s="32"/>
      <c r="F206" s="60"/>
      <c r="G206" s="32"/>
      <c r="H206" s="32"/>
      <c r="I206" s="32"/>
      <c r="J206" s="31"/>
      <c r="K206" s="32"/>
      <c r="L206" s="32"/>
      <c r="M206" s="30"/>
      <c r="N206" s="59"/>
      <c r="O206" s="30"/>
      <c r="P206" s="29"/>
      <c r="Q206" s="29"/>
      <c r="R206" s="37"/>
      <c r="S206" s="3">
        <f t="shared" si="17"/>
        <v>7</v>
      </c>
      <c r="T206" s="8"/>
      <c r="U206" s="8" t="e">
        <f>E34</f>
        <v>#DIV/0!</v>
      </c>
      <c r="V206" s="8" t="e">
        <f>E35</f>
        <v>#DIV/0!</v>
      </c>
      <c r="W206" s="8" t="e">
        <f t="shared" si="16"/>
        <v>#DIV/0!</v>
      </c>
      <c r="X206" s="8">
        <v>1.25</v>
      </c>
      <c r="Y206" s="8" t="e">
        <f>H34</f>
        <v>#DIV/0!</v>
      </c>
      <c r="Z206" s="8">
        <v>0.16</v>
      </c>
      <c r="AA206" s="8" t="e">
        <f t="shared" si="15"/>
        <v>#DIV/0!</v>
      </c>
      <c r="AB206" s="8" t="e">
        <f>AB207+Y206*(1-AB211/100)</f>
        <v>#DIV/0!</v>
      </c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</row>
    <row r="207" spans="1:45" ht="12.75" customHeight="1" x14ac:dyDescent="0.2">
      <c r="A207" s="22"/>
      <c r="B207" s="61"/>
      <c r="C207" s="61"/>
      <c r="D207" s="62"/>
      <c r="E207" s="62"/>
      <c r="F207" s="63"/>
      <c r="G207" s="62"/>
      <c r="H207" s="62"/>
      <c r="I207" s="62"/>
      <c r="J207" s="31"/>
      <c r="K207" s="32"/>
      <c r="L207" s="32"/>
      <c r="M207" s="30"/>
      <c r="N207" s="58"/>
      <c r="O207" s="30"/>
      <c r="P207" s="29"/>
      <c r="Q207" s="29"/>
      <c r="R207" s="35"/>
      <c r="S207" s="3">
        <f t="shared" si="17"/>
        <v>7</v>
      </c>
      <c r="T207" s="8"/>
      <c r="U207" s="8"/>
      <c r="V207" s="8" t="e">
        <f>(V206-V214)/8+V208</f>
        <v>#DIV/0!</v>
      </c>
      <c r="W207" s="8" t="e">
        <f t="shared" si="16"/>
        <v>#DIV/0!</v>
      </c>
      <c r="X207" s="8">
        <v>1.44</v>
      </c>
      <c r="Y207" s="8" t="e">
        <f>G34</f>
        <v>#DIV/0!</v>
      </c>
      <c r="Z207" s="8">
        <v>0.32</v>
      </c>
      <c r="AA207" s="8" t="e">
        <f t="shared" si="15"/>
        <v>#DIV/0!</v>
      </c>
      <c r="AB207" s="8" t="e">
        <f>AB208+Y207*(1-AB211/100)</f>
        <v>#DIV/0!</v>
      </c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</row>
    <row r="208" spans="1:45" x14ac:dyDescent="0.2">
      <c r="A208" s="22"/>
      <c r="B208" s="26"/>
      <c r="C208" s="26"/>
      <c r="D208" s="26"/>
      <c r="E208" s="26"/>
      <c r="F208" s="26"/>
      <c r="G208" s="26"/>
      <c r="H208" s="26"/>
      <c r="I208" s="27"/>
      <c r="J208" s="31"/>
      <c r="K208" s="32"/>
      <c r="L208" s="32"/>
      <c r="M208" s="30"/>
      <c r="N208" s="34"/>
      <c r="O208" s="30"/>
      <c r="P208" s="29"/>
      <c r="Q208" s="29"/>
      <c r="R208" s="36"/>
      <c r="S208" s="3">
        <f t="shared" si="17"/>
        <v>7</v>
      </c>
      <c r="T208" s="8"/>
      <c r="U208" s="8"/>
      <c r="V208" s="8" t="e">
        <f>(V206-V214)/8+V209</f>
        <v>#DIV/0!</v>
      </c>
      <c r="W208" s="8" t="e">
        <f t="shared" si="16"/>
        <v>#DIV/0!</v>
      </c>
      <c r="X208" s="8">
        <v>1.6</v>
      </c>
      <c r="Y208" s="8" t="e">
        <f>F34</f>
        <v>#DIV/0!</v>
      </c>
      <c r="Z208" s="8">
        <v>0.64</v>
      </c>
      <c r="AA208" s="8" t="e">
        <f t="shared" si="15"/>
        <v>#DIV/0!</v>
      </c>
      <c r="AB208" s="8" t="e">
        <f>AB209+Y208*(1-AB211/100)</f>
        <v>#DIV/0!</v>
      </c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</row>
    <row r="209" spans="1:45" x14ac:dyDescent="0.2">
      <c r="A209" s="22"/>
      <c r="B209" s="32"/>
      <c r="C209" s="60"/>
      <c r="D209" s="32"/>
      <c r="E209" s="32"/>
      <c r="F209" s="60"/>
      <c r="G209" s="32"/>
      <c r="H209" s="32"/>
      <c r="I209" s="32"/>
      <c r="J209" s="31"/>
      <c r="K209" s="32"/>
      <c r="L209" s="32"/>
      <c r="M209" s="30"/>
      <c r="N209" s="59"/>
      <c r="O209" s="30"/>
      <c r="P209" s="29"/>
      <c r="Q209" s="29"/>
      <c r="R209" s="37"/>
      <c r="S209" s="3">
        <f t="shared" si="17"/>
        <v>7</v>
      </c>
      <c r="T209" s="8"/>
      <c r="U209" s="8"/>
      <c r="V209" s="8" t="e">
        <f>(V206-V214)/8+V210</f>
        <v>#DIV/0!</v>
      </c>
      <c r="W209" s="8" t="e">
        <f t="shared" si="16"/>
        <v>#DIV/0!</v>
      </c>
      <c r="X209" s="8">
        <v>1.76</v>
      </c>
      <c r="Y209" s="8" t="e">
        <f>E34</f>
        <v>#DIV/0!</v>
      </c>
      <c r="Z209" s="8">
        <v>1.28</v>
      </c>
      <c r="AA209" s="8" t="e">
        <f t="shared" si="15"/>
        <v>#DIV/0!</v>
      </c>
      <c r="AB209" s="8" t="e">
        <f>AB210+Y209*(1-AB211/100)</f>
        <v>#DIV/0!</v>
      </c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</row>
    <row r="210" spans="1:45" ht="12.75" customHeight="1" x14ac:dyDescent="0.2">
      <c r="A210" s="28"/>
      <c r="B210" s="61"/>
      <c r="C210" s="61"/>
      <c r="D210" s="62"/>
      <c r="E210" s="62"/>
      <c r="F210" s="63"/>
      <c r="G210" s="62"/>
      <c r="H210" s="62"/>
      <c r="I210" s="62"/>
      <c r="J210" s="31"/>
      <c r="K210" s="32"/>
      <c r="L210" s="32"/>
      <c r="M210" s="30"/>
      <c r="N210" s="58"/>
      <c r="O210" s="30"/>
      <c r="P210" s="29"/>
      <c r="Q210" s="29"/>
      <c r="R210" s="35"/>
      <c r="S210" s="3">
        <f t="shared" si="17"/>
        <v>7</v>
      </c>
      <c r="T210" s="8"/>
      <c r="U210" s="8"/>
      <c r="V210" s="8" t="e">
        <f>(V206-V214)/8+V211</f>
        <v>#DIV/0!</v>
      </c>
      <c r="W210" s="8" t="e">
        <f t="shared" si="16"/>
        <v>#DIV/0!</v>
      </c>
      <c r="X210" s="8">
        <v>1.92</v>
      </c>
      <c r="Y210" s="8" t="e">
        <f>D34</f>
        <v>#DIV/0!</v>
      </c>
      <c r="Z210" s="8">
        <v>2.5</v>
      </c>
      <c r="AA210" s="8" t="e">
        <f t="shared" si="15"/>
        <v>#DIV/0!</v>
      </c>
      <c r="AB210" s="8" t="e">
        <f>AB211+Y210*(1-AB211/100)</f>
        <v>#DIV/0!</v>
      </c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</row>
    <row r="211" spans="1:45" x14ac:dyDescent="0.2">
      <c r="A211" s="22"/>
      <c r="B211" s="26"/>
      <c r="C211" s="26"/>
      <c r="D211" s="26"/>
      <c r="E211" s="26"/>
      <c r="F211" s="26"/>
      <c r="G211" s="26"/>
      <c r="H211" s="26"/>
      <c r="I211" s="27"/>
      <c r="J211" s="31"/>
      <c r="K211" s="32"/>
      <c r="L211" s="32"/>
      <c r="M211" s="30"/>
      <c r="N211" s="34"/>
      <c r="O211" s="30"/>
      <c r="P211" s="29"/>
      <c r="Q211" s="29"/>
      <c r="R211" s="36"/>
      <c r="S211" s="3">
        <f t="shared" si="17"/>
        <v>7</v>
      </c>
      <c r="T211" s="8"/>
      <c r="U211" s="8"/>
      <c r="V211" s="8" t="e">
        <f>(V206-V214)/8+V212</f>
        <v>#DIV/0!</v>
      </c>
      <c r="W211" s="8" t="e">
        <f t="shared" si="16"/>
        <v>#DIV/0!</v>
      </c>
      <c r="X211" s="8">
        <v>2.08</v>
      </c>
      <c r="Y211" s="8">
        <f>C34</f>
        <v>0</v>
      </c>
      <c r="Z211" s="8">
        <v>5</v>
      </c>
      <c r="AA211" s="8">
        <f t="shared" si="15"/>
        <v>100</v>
      </c>
      <c r="AB211" s="8">
        <f>C35</f>
        <v>0</v>
      </c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</row>
    <row r="212" spans="1:45" x14ac:dyDescent="0.2">
      <c r="A212" s="22"/>
      <c r="B212" s="32"/>
      <c r="C212" s="60"/>
      <c r="D212" s="32"/>
      <c r="E212" s="32"/>
      <c r="F212" s="60"/>
      <c r="G212" s="32"/>
      <c r="H212" s="32"/>
      <c r="I212" s="32"/>
      <c r="J212" s="31"/>
      <c r="K212" s="32"/>
      <c r="L212" s="32"/>
      <c r="M212" s="30"/>
      <c r="N212" s="59"/>
      <c r="O212" s="30"/>
      <c r="P212" s="29"/>
      <c r="Q212" s="29"/>
      <c r="R212" s="37"/>
      <c r="S212" s="3">
        <f t="shared" si="17"/>
        <v>7</v>
      </c>
      <c r="T212" s="8"/>
      <c r="U212" s="8"/>
      <c r="V212" s="8" t="e">
        <f>(V206-V214)/8+V213</f>
        <v>#DIV/0!</v>
      </c>
      <c r="W212" s="8" t="e">
        <f t="shared" si="16"/>
        <v>#DIV/0!</v>
      </c>
      <c r="X212" s="8">
        <v>2.2400000000000002</v>
      </c>
      <c r="Y212" s="8">
        <f>B34</f>
        <v>0</v>
      </c>
      <c r="Z212" s="8">
        <v>10</v>
      </c>
      <c r="AA212" s="8">
        <f t="shared" si="15"/>
        <v>100</v>
      </c>
      <c r="AB212" s="8">
        <f>B35</f>
        <v>0</v>
      </c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</row>
    <row r="213" spans="1:45" ht="12.75" customHeight="1" x14ac:dyDescent="0.2">
      <c r="A213" s="22"/>
      <c r="B213" s="61"/>
      <c r="C213" s="61"/>
      <c r="D213" s="62"/>
      <c r="E213" s="62"/>
      <c r="F213" s="63"/>
      <c r="G213" s="62"/>
      <c r="H213" s="62"/>
      <c r="I213" s="62"/>
      <c r="J213" s="31"/>
      <c r="K213" s="32"/>
      <c r="L213" s="32"/>
      <c r="M213" s="30"/>
      <c r="N213" s="58"/>
      <c r="O213" s="30"/>
      <c r="P213" s="29"/>
      <c r="Q213" s="29"/>
      <c r="R213" s="35"/>
      <c r="S213" s="3">
        <f t="shared" si="17"/>
        <v>7</v>
      </c>
      <c r="T213" s="8"/>
      <c r="U213" s="8"/>
      <c r="V213" s="8" t="e">
        <f>(V206-V214)/8+V214</f>
        <v>#DIV/0!</v>
      </c>
      <c r="W213" s="8" t="e">
        <f t="shared" si="16"/>
        <v>#DIV/0!</v>
      </c>
      <c r="X213" s="8">
        <v>2.4</v>
      </c>
      <c r="Y213" s="8"/>
      <c r="Z213" s="8">
        <v>20</v>
      </c>
      <c r="AA213" s="8">
        <f t="shared" si="15"/>
        <v>100</v>
      </c>
      <c r="AB213" s="8">
        <f>AB214+AB212/3</f>
        <v>0</v>
      </c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</row>
    <row r="214" spans="1:45" x14ac:dyDescent="0.2">
      <c r="A214" s="22"/>
      <c r="B214" s="26"/>
      <c r="C214" s="26"/>
      <c r="D214" s="26"/>
      <c r="E214" s="26"/>
      <c r="F214" s="26"/>
      <c r="G214" s="26"/>
      <c r="H214" s="26"/>
      <c r="I214" s="27"/>
      <c r="J214" s="31"/>
      <c r="K214" s="32"/>
      <c r="L214" s="32"/>
      <c r="M214" s="30"/>
      <c r="N214" s="34"/>
      <c r="O214" s="30"/>
      <c r="P214" s="29"/>
      <c r="Q214" s="29"/>
      <c r="R214" s="36"/>
      <c r="S214" s="3">
        <f t="shared" si="17"/>
        <v>7</v>
      </c>
      <c r="T214" s="8"/>
      <c r="U214" s="8" t="e">
        <f>D34</f>
        <v>#DIV/0!</v>
      </c>
      <c r="V214" s="8" t="e">
        <f>D35</f>
        <v>#DIV/0!</v>
      </c>
      <c r="W214" s="8" t="e">
        <f t="shared" si="16"/>
        <v>#DIV/0!</v>
      </c>
      <c r="X214" s="8">
        <v>2.5</v>
      </c>
      <c r="Y214" s="8"/>
      <c r="Z214" s="8">
        <v>40</v>
      </c>
      <c r="AA214" s="8">
        <f t="shared" si="15"/>
        <v>100</v>
      </c>
      <c r="AB214" s="8">
        <f>AB215+AB212/3</f>
        <v>0</v>
      </c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</row>
    <row r="215" spans="1:45" x14ac:dyDescent="0.2">
      <c r="A215" s="22"/>
      <c r="B215" s="32"/>
      <c r="C215" s="60"/>
      <c r="D215" s="32"/>
      <c r="E215" s="32"/>
      <c r="F215" s="60"/>
      <c r="G215" s="32"/>
      <c r="H215" s="32"/>
      <c r="I215" s="32"/>
      <c r="J215" s="31"/>
      <c r="K215" s="32"/>
      <c r="L215" s="32"/>
      <c r="M215" s="30"/>
      <c r="N215" s="59"/>
      <c r="O215" s="30"/>
      <c r="P215" s="29"/>
      <c r="Q215" s="29"/>
      <c r="R215" s="37"/>
      <c r="S215" s="3">
        <f t="shared" si="17"/>
        <v>7</v>
      </c>
      <c r="T215" s="3"/>
      <c r="U215" s="3"/>
      <c r="V215" s="8" t="e">
        <f>V214-V214/15</f>
        <v>#DIV/0!</v>
      </c>
      <c r="W215" s="8" t="e">
        <f t="shared" si="16"/>
        <v>#DIV/0!</v>
      </c>
      <c r="X215" s="8">
        <v>2.72</v>
      </c>
      <c r="Y215" s="8">
        <v>0</v>
      </c>
      <c r="Z215" s="8">
        <v>80</v>
      </c>
      <c r="AA215" s="8">
        <f t="shared" si="15"/>
        <v>100</v>
      </c>
      <c r="AB215" s="8">
        <v>0</v>
      </c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</row>
    <row r="216" spans="1:45" ht="12.75" customHeight="1" x14ac:dyDescent="0.2">
      <c r="A216" s="22"/>
      <c r="B216" s="61"/>
      <c r="C216" s="61"/>
      <c r="D216" s="62"/>
      <c r="E216" s="62"/>
      <c r="F216" s="63"/>
      <c r="G216" s="62"/>
      <c r="H216" s="62"/>
      <c r="I216" s="62"/>
      <c r="J216" s="31"/>
      <c r="K216" s="32"/>
      <c r="L216" s="32"/>
      <c r="M216" s="30"/>
      <c r="N216" s="58"/>
      <c r="O216" s="30"/>
      <c r="P216" s="29"/>
      <c r="Q216" s="29"/>
      <c r="R216" s="35"/>
      <c r="S216" s="3">
        <f t="shared" si="17"/>
        <v>7</v>
      </c>
      <c r="T216" s="3"/>
      <c r="U216" s="3"/>
      <c r="V216" s="8" t="e">
        <f>V215-V214/15</f>
        <v>#DIV/0!</v>
      </c>
      <c r="W216" s="8" t="e">
        <f t="shared" si="16"/>
        <v>#DIV/0!</v>
      </c>
      <c r="X216" s="8">
        <v>2.88</v>
      </c>
      <c r="Y216" s="8"/>
      <c r="Z216" s="8"/>
      <c r="AA216" s="8"/>
      <c r="AB216" s="8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</row>
    <row r="217" spans="1:45" x14ac:dyDescent="0.2">
      <c r="A217" s="22"/>
      <c r="B217" s="26"/>
      <c r="C217" s="26"/>
      <c r="D217" s="26"/>
      <c r="E217" s="26"/>
      <c r="F217" s="26"/>
      <c r="G217" s="26"/>
      <c r="H217" s="26"/>
      <c r="I217" s="27"/>
      <c r="J217" s="31"/>
      <c r="K217" s="32"/>
      <c r="L217" s="32"/>
      <c r="M217" s="30"/>
      <c r="N217" s="34"/>
      <c r="O217" s="30"/>
      <c r="P217" s="29"/>
      <c r="Q217" s="29"/>
      <c r="R217" s="36"/>
      <c r="S217" s="3">
        <f t="shared" si="17"/>
        <v>7</v>
      </c>
      <c r="T217" s="3"/>
      <c r="U217" s="3"/>
      <c r="V217" s="8" t="e">
        <f>V216-V214/15</f>
        <v>#DIV/0!</v>
      </c>
      <c r="W217" s="8" t="e">
        <f t="shared" si="16"/>
        <v>#DIV/0!</v>
      </c>
      <c r="X217" s="8">
        <v>3.04</v>
      </c>
      <c r="Y217" s="8"/>
      <c r="Z217" s="8"/>
      <c r="AA217" s="8"/>
      <c r="AB217" s="8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</row>
    <row r="218" spans="1:45" x14ac:dyDescent="0.2">
      <c r="A218" s="22"/>
      <c r="B218" s="32"/>
      <c r="C218" s="60"/>
      <c r="D218" s="32"/>
      <c r="E218" s="32"/>
      <c r="F218" s="60"/>
      <c r="G218" s="32"/>
      <c r="H218" s="32"/>
      <c r="I218" s="32"/>
      <c r="J218" s="31"/>
      <c r="K218" s="32"/>
      <c r="L218" s="32"/>
      <c r="M218" s="30"/>
      <c r="N218" s="59"/>
      <c r="O218" s="30"/>
      <c r="P218" s="29"/>
      <c r="Q218" s="29"/>
      <c r="R218" s="37"/>
      <c r="S218" s="3">
        <f t="shared" si="17"/>
        <v>7</v>
      </c>
      <c r="T218" s="3"/>
      <c r="U218" s="3"/>
      <c r="V218" s="8" t="e">
        <f>V217-V214/15</f>
        <v>#DIV/0!</v>
      </c>
      <c r="W218" s="8" t="e">
        <f t="shared" si="16"/>
        <v>#DIV/0!</v>
      </c>
      <c r="X218" s="8">
        <v>3.2</v>
      </c>
      <c r="Y218" s="8"/>
      <c r="Z218" s="8"/>
      <c r="AA218" s="8"/>
      <c r="AB218" s="8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</row>
    <row r="219" spans="1:45" ht="12.75" customHeight="1" x14ac:dyDescent="0.2">
      <c r="A219" s="22"/>
      <c r="B219" s="61"/>
      <c r="C219" s="61"/>
      <c r="D219" s="62"/>
      <c r="E219" s="62"/>
      <c r="F219" s="63"/>
      <c r="G219" s="62"/>
      <c r="H219" s="62"/>
      <c r="I219" s="62"/>
      <c r="J219" s="31"/>
      <c r="K219" s="32"/>
      <c r="L219" s="32"/>
      <c r="M219" s="30"/>
      <c r="N219" s="58"/>
      <c r="O219" s="30"/>
      <c r="P219" s="29"/>
      <c r="Q219" s="29"/>
      <c r="R219" s="35"/>
      <c r="S219" s="3">
        <f t="shared" si="17"/>
        <v>7</v>
      </c>
      <c r="T219" s="3"/>
      <c r="U219" s="3"/>
      <c r="V219" s="8" t="e">
        <f>V218-V214/15</f>
        <v>#DIV/0!</v>
      </c>
      <c r="W219" s="8" t="e">
        <f t="shared" si="16"/>
        <v>#DIV/0!</v>
      </c>
      <c r="X219" s="8">
        <v>3.36</v>
      </c>
      <c r="Y219" s="8"/>
      <c r="Z219" s="8"/>
      <c r="AA219" s="8"/>
      <c r="AB219" s="8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</row>
    <row r="220" spans="1:45" x14ac:dyDescent="0.2">
      <c r="A220" s="22"/>
      <c r="B220" s="26"/>
      <c r="C220" s="26"/>
      <c r="D220" s="26"/>
      <c r="E220" s="26"/>
      <c r="F220" s="26"/>
      <c r="G220" s="26"/>
      <c r="H220" s="26"/>
      <c r="I220" s="27"/>
      <c r="J220" s="31"/>
      <c r="K220" s="32"/>
      <c r="L220" s="32"/>
      <c r="M220" s="30"/>
      <c r="N220" s="34"/>
      <c r="O220" s="30"/>
      <c r="P220" s="29"/>
      <c r="Q220" s="29"/>
      <c r="R220" s="36"/>
      <c r="S220" s="3">
        <f t="shared" si="17"/>
        <v>7</v>
      </c>
      <c r="T220" s="3"/>
      <c r="U220" s="3"/>
      <c r="V220" s="8" t="e">
        <f>V219-V214/15</f>
        <v>#DIV/0!</v>
      </c>
      <c r="W220" s="8" t="e">
        <f t="shared" si="16"/>
        <v>#DIV/0!</v>
      </c>
      <c r="X220" s="8">
        <v>3.52</v>
      </c>
      <c r="Y220" s="8"/>
      <c r="Z220" s="8"/>
      <c r="AA220" s="8"/>
      <c r="AB220" s="8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</row>
    <row r="221" spans="1:45" x14ac:dyDescent="0.2">
      <c r="A221" s="22"/>
      <c r="B221" s="32"/>
      <c r="C221" s="60"/>
      <c r="D221" s="32"/>
      <c r="E221" s="32"/>
      <c r="F221" s="60"/>
      <c r="G221" s="32"/>
      <c r="H221" s="32"/>
      <c r="I221" s="32"/>
      <c r="J221" s="31"/>
      <c r="K221" s="32"/>
      <c r="L221" s="32"/>
      <c r="M221" s="30"/>
      <c r="N221" s="59"/>
      <c r="O221" s="30"/>
      <c r="P221" s="29"/>
      <c r="Q221" s="29"/>
      <c r="R221" s="37"/>
      <c r="S221" s="3">
        <f t="shared" si="17"/>
        <v>7</v>
      </c>
      <c r="T221" s="3"/>
      <c r="U221" s="3"/>
      <c r="V221" s="8" t="e">
        <f>V220-V214/15</f>
        <v>#DIV/0!</v>
      </c>
      <c r="W221" s="8" t="e">
        <f t="shared" si="16"/>
        <v>#DIV/0!</v>
      </c>
      <c r="X221" s="8">
        <v>3.68</v>
      </c>
      <c r="Y221" s="8"/>
      <c r="Z221" s="8"/>
      <c r="AA221" s="8"/>
      <c r="AB221" s="8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</row>
    <row r="222" spans="1:45" ht="12.75" customHeight="1" x14ac:dyDescent="0.2">
      <c r="A222" s="22"/>
      <c r="B222" s="61"/>
      <c r="C222" s="61"/>
      <c r="D222" s="62"/>
      <c r="E222" s="62"/>
      <c r="F222" s="63"/>
      <c r="G222" s="62"/>
      <c r="H222" s="62"/>
      <c r="I222" s="62"/>
      <c r="J222" s="31"/>
      <c r="K222" s="32"/>
      <c r="L222" s="32"/>
      <c r="M222" s="30"/>
      <c r="N222" s="58"/>
      <c r="O222" s="30"/>
      <c r="P222" s="29"/>
      <c r="Q222" s="29"/>
      <c r="R222" s="35"/>
      <c r="S222" s="3">
        <f t="shared" si="17"/>
        <v>7</v>
      </c>
      <c r="T222" s="3"/>
      <c r="U222" s="3"/>
      <c r="V222" s="8" t="e">
        <f>V221-V214/15</f>
        <v>#DIV/0!</v>
      </c>
      <c r="W222" s="8" t="e">
        <f t="shared" si="16"/>
        <v>#DIV/0!</v>
      </c>
      <c r="X222" s="8">
        <v>3.84</v>
      </c>
      <c r="Y222" s="8"/>
      <c r="Z222" s="8"/>
      <c r="AA222" s="8"/>
      <c r="AB222" s="8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</row>
    <row r="223" spans="1:45" x14ac:dyDescent="0.2">
      <c r="A223" s="22"/>
      <c r="B223" s="26"/>
      <c r="C223" s="26"/>
      <c r="D223" s="26"/>
      <c r="E223" s="26"/>
      <c r="F223" s="26"/>
      <c r="G223" s="26"/>
      <c r="H223" s="26"/>
      <c r="I223" s="27"/>
      <c r="J223" s="31"/>
      <c r="K223" s="32"/>
      <c r="L223" s="32"/>
      <c r="M223" s="30"/>
      <c r="N223" s="34"/>
      <c r="O223" s="30"/>
      <c r="P223" s="29"/>
      <c r="Q223" s="29"/>
      <c r="R223" s="36"/>
      <c r="S223" s="3">
        <f t="shared" si="17"/>
        <v>7</v>
      </c>
      <c r="T223" s="3"/>
      <c r="U223" s="3"/>
      <c r="V223" s="8" t="e">
        <f>V222-V214/15</f>
        <v>#DIV/0!</v>
      </c>
      <c r="W223" s="8" t="e">
        <f t="shared" si="16"/>
        <v>#DIV/0!</v>
      </c>
      <c r="X223" s="8">
        <v>4</v>
      </c>
      <c r="Y223" s="8"/>
      <c r="Z223" s="8"/>
      <c r="AA223" s="8"/>
      <c r="AB223" s="8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</row>
    <row r="224" spans="1:45" x14ac:dyDescent="0.2">
      <c r="A224" s="22"/>
      <c r="B224" s="32"/>
      <c r="C224" s="60"/>
      <c r="D224" s="32"/>
      <c r="E224" s="32"/>
      <c r="F224" s="60"/>
      <c r="G224" s="32"/>
      <c r="H224" s="32"/>
      <c r="I224" s="32"/>
      <c r="J224" s="31"/>
      <c r="K224" s="32"/>
      <c r="L224" s="32"/>
      <c r="M224" s="30"/>
      <c r="N224" s="59"/>
      <c r="O224" s="30"/>
      <c r="P224" s="29"/>
      <c r="Q224" s="29"/>
      <c r="R224" s="37"/>
      <c r="S224" s="3">
        <f t="shared" si="17"/>
        <v>7</v>
      </c>
      <c r="T224" s="3"/>
      <c r="U224" s="3"/>
      <c r="V224" s="8" t="e">
        <f>V223-V214/15</f>
        <v>#DIV/0!</v>
      </c>
      <c r="W224" s="8" t="e">
        <f t="shared" si="16"/>
        <v>#DIV/0!</v>
      </c>
      <c r="X224" s="8">
        <v>4.16</v>
      </c>
      <c r="Y224" s="8"/>
      <c r="Z224" s="8"/>
      <c r="AA224" s="8"/>
      <c r="AB224" s="8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</row>
    <row r="225" spans="1:45" ht="12.75" customHeight="1" x14ac:dyDescent="0.2">
      <c r="A225" s="28"/>
      <c r="B225" s="61"/>
      <c r="C225" s="61"/>
      <c r="D225" s="62"/>
      <c r="E225" s="62"/>
      <c r="F225" s="63"/>
      <c r="G225" s="62"/>
      <c r="H225" s="62"/>
      <c r="I225" s="62"/>
      <c r="J225" s="31"/>
      <c r="K225" s="32"/>
      <c r="L225" s="32"/>
      <c r="M225" s="30"/>
      <c r="N225" s="58"/>
      <c r="O225" s="30"/>
      <c r="P225" s="29"/>
      <c r="Q225" s="29"/>
      <c r="R225" s="35"/>
      <c r="S225" s="3">
        <f t="shared" si="17"/>
        <v>7</v>
      </c>
      <c r="T225" s="3"/>
      <c r="U225" s="3"/>
      <c r="V225" s="8" t="e">
        <f>V224-V214/15</f>
        <v>#DIV/0!</v>
      </c>
      <c r="W225" s="8" t="e">
        <f t="shared" si="16"/>
        <v>#DIV/0!</v>
      </c>
      <c r="X225" s="8">
        <v>4.32</v>
      </c>
      <c r="Y225" s="8"/>
      <c r="Z225" s="8"/>
      <c r="AA225" s="8"/>
      <c r="AB225" s="8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</row>
    <row r="226" spans="1:45" x14ac:dyDescent="0.2">
      <c r="A226" s="22"/>
      <c r="B226" s="26"/>
      <c r="C226" s="26"/>
      <c r="D226" s="26"/>
      <c r="E226" s="26"/>
      <c r="F226" s="26"/>
      <c r="G226" s="26"/>
      <c r="H226" s="26"/>
      <c r="I226" s="27"/>
      <c r="J226" s="31"/>
      <c r="K226" s="32"/>
      <c r="L226" s="32"/>
      <c r="M226" s="30"/>
      <c r="N226" s="34"/>
      <c r="O226" s="30"/>
      <c r="P226" s="29"/>
      <c r="Q226" s="29"/>
      <c r="R226" s="36"/>
      <c r="S226" s="3">
        <f t="shared" si="17"/>
        <v>7</v>
      </c>
      <c r="T226" s="3"/>
      <c r="U226" s="3"/>
      <c r="V226" s="8" t="e">
        <f>V225-V214/15</f>
        <v>#DIV/0!</v>
      </c>
      <c r="W226" s="8" t="e">
        <f t="shared" si="16"/>
        <v>#DIV/0!</v>
      </c>
      <c r="X226" s="8">
        <v>4.4800000000000004</v>
      </c>
      <c r="Y226" s="8"/>
      <c r="Z226" s="8"/>
      <c r="AA226" s="8"/>
      <c r="AB226" s="8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</row>
    <row r="227" spans="1:45" x14ac:dyDescent="0.2">
      <c r="A227" s="22"/>
      <c r="B227" s="32"/>
      <c r="C227" s="60"/>
      <c r="D227" s="32"/>
      <c r="E227" s="32"/>
      <c r="F227" s="60"/>
      <c r="G227" s="32"/>
      <c r="H227" s="32"/>
      <c r="I227" s="32"/>
      <c r="J227" s="31"/>
      <c r="K227" s="32"/>
      <c r="L227" s="32"/>
      <c r="M227" s="30"/>
      <c r="N227" s="59"/>
      <c r="O227" s="30"/>
      <c r="P227" s="29"/>
      <c r="Q227" s="29"/>
      <c r="R227" s="37"/>
      <c r="S227" s="3">
        <f t="shared" si="17"/>
        <v>7</v>
      </c>
      <c r="T227" s="3"/>
      <c r="U227" s="3"/>
      <c r="V227" s="8" t="e">
        <f>V226-V214/15</f>
        <v>#DIV/0!</v>
      </c>
      <c r="W227" s="8" t="e">
        <f t="shared" si="16"/>
        <v>#DIV/0!</v>
      </c>
      <c r="X227" s="8">
        <v>4.6399999999999997</v>
      </c>
      <c r="Y227" s="8"/>
      <c r="Z227" s="8"/>
      <c r="AA227" s="8"/>
      <c r="AB227" s="8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</row>
    <row r="228" spans="1:45" ht="12.75" customHeight="1" x14ac:dyDescent="0.2">
      <c r="A228" s="22"/>
      <c r="B228" s="61"/>
      <c r="C228" s="61"/>
      <c r="D228" s="62"/>
      <c r="E228" s="62"/>
      <c r="F228" s="63"/>
      <c r="G228" s="62"/>
      <c r="H228" s="62"/>
      <c r="I228" s="62"/>
      <c r="J228" s="31"/>
      <c r="K228" s="32"/>
      <c r="L228" s="32"/>
      <c r="M228" s="30"/>
      <c r="N228" s="58"/>
      <c r="O228" s="30"/>
      <c r="P228" s="29"/>
      <c r="Q228" s="29"/>
      <c r="R228" s="35"/>
      <c r="S228" s="3">
        <f t="shared" si="17"/>
        <v>7</v>
      </c>
      <c r="T228" s="3"/>
      <c r="U228" s="3"/>
      <c r="V228" s="8" t="e">
        <f>V227-V214/15</f>
        <v>#DIV/0!</v>
      </c>
      <c r="W228" s="8" t="e">
        <f t="shared" si="16"/>
        <v>#DIV/0!</v>
      </c>
      <c r="X228" s="8">
        <v>4.8</v>
      </c>
      <c r="Y228" s="8"/>
      <c r="Z228" s="8"/>
      <c r="AA228" s="8"/>
      <c r="AB228" s="8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</row>
    <row r="229" spans="1:45" x14ac:dyDescent="0.2">
      <c r="A229" s="22"/>
      <c r="B229" s="26"/>
      <c r="C229" s="26"/>
      <c r="D229" s="26"/>
      <c r="E229" s="26"/>
      <c r="F229" s="26"/>
      <c r="G229" s="26"/>
      <c r="H229" s="26"/>
      <c r="I229" s="27"/>
      <c r="J229" s="31"/>
      <c r="K229" s="32"/>
      <c r="L229" s="32"/>
      <c r="M229" s="30"/>
      <c r="N229" s="34"/>
      <c r="O229" s="30"/>
      <c r="P229" s="29"/>
      <c r="Q229" s="29"/>
      <c r="R229" s="36"/>
      <c r="S229" s="3">
        <f t="shared" si="17"/>
        <v>7</v>
      </c>
      <c r="T229" s="3"/>
      <c r="U229" s="3">
        <v>0</v>
      </c>
      <c r="V229" s="8">
        <v>0</v>
      </c>
      <c r="W229" s="8">
        <f t="shared" si="16"/>
        <v>100</v>
      </c>
      <c r="X229" s="8">
        <v>5</v>
      </c>
      <c r="Y229" s="8"/>
      <c r="Z229" s="8"/>
      <c r="AA229" s="8"/>
      <c r="AB229" s="8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</row>
    <row r="230" spans="1:45" x14ac:dyDescent="0.2">
      <c r="A230" s="22"/>
      <c r="B230" s="32"/>
      <c r="C230" s="60"/>
      <c r="D230" s="32"/>
      <c r="E230" s="32"/>
      <c r="F230" s="60"/>
      <c r="G230" s="32"/>
      <c r="H230" s="32"/>
      <c r="I230" s="32"/>
      <c r="J230" s="31"/>
      <c r="K230" s="32"/>
      <c r="L230" s="32"/>
      <c r="M230" s="30"/>
      <c r="N230" s="59"/>
      <c r="O230" s="30"/>
      <c r="P230" s="29"/>
      <c r="Q230" s="29"/>
      <c r="R230" s="37"/>
      <c r="S230" s="3">
        <f>A38</f>
        <v>8</v>
      </c>
      <c r="T230" s="8"/>
      <c r="U230" s="8" t="e">
        <f>I37</f>
        <v>#DIV/0!</v>
      </c>
      <c r="V230" s="8" t="e">
        <f>I38</f>
        <v>#DIV/0!</v>
      </c>
      <c r="W230" s="8" t="e">
        <f>100-V230</f>
        <v>#DIV/0!</v>
      </c>
      <c r="X230" s="8">
        <v>0</v>
      </c>
      <c r="Y230" s="8">
        <f>K36</f>
        <v>0</v>
      </c>
      <c r="Z230" s="8">
        <v>0</v>
      </c>
      <c r="AA230" s="8">
        <f t="shared" si="15"/>
        <v>0</v>
      </c>
      <c r="AB230" s="8">
        <v>100</v>
      </c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</row>
    <row r="231" spans="1:45" ht="12.75" customHeight="1" x14ac:dyDescent="0.2">
      <c r="A231" s="22"/>
      <c r="B231" s="61"/>
      <c r="C231" s="61"/>
      <c r="D231" s="62"/>
      <c r="E231" s="62"/>
      <c r="F231" s="63"/>
      <c r="G231" s="62"/>
      <c r="H231" s="62"/>
      <c r="I231" s="62"/>
      <c r="J231" s="31"/>
      <c r="K231" s="32"/>
      <c r="L231" s="32"/>
      <c r="M231" s="30"/>
      <c r="N231" s="58"/>
      <c r="O231" s="30"/>
      <c r="P231" s="29"/>
      <c r="Q231" s="29"/>
      <c r="R231" s="35"/>
      <c r="S231" s="3">
        <f>S230</f>
        <v>8</v>
      </c>
      <c r="T231" s="8"/>
      <c r="U231" s="8" t="e">
        <f>H37</f>
        <v>#DIV/0!</v>
      </c>
      <c r="V231" s="8" t="e">
        <f>H38</f>
        <v>#DIV/0!</v>
      </c>
      <c r="W231" s="8" t="e">
        <f t="shared" ref="W231:W261" si="18">100-V231</f>
        <v>#DIV/0!</v>
      </c>
      <c r="X231" s="8">
        <v>0.16</v>
      </c>
      <c r="Y231" s="8"/>
      <c r="Z231" s="8">
        <v>1.25E-3</v>
      </c>
      <c r="AA231" s="8">
        <f t="shared" si="15"/>
        <v>0</v>
      </c>
      <c r="AB231" s="8">
        <f>(AB230-AB233)/3+AB232</f>
        <v>100</v>
      </c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</row>
    <row r="232" spans="1:45" x14ac:dyDescent="0.2">
      <c r="A232" s="22"/>
      <c r="B232" s="26"/>
      <c r="C232" s="26"/>
      <c r="D232" s="26"/>
      <c r="E232" s="26"/>
      <c r="F232" s="26"/>
      <c r="G232" s="26"/>
      <c r="H232" s="26"/>
      <c r="I232" s="27"/>
      <c r="J232" s="31"/>
      <c r="K232" s="32"/>
      <c r="L232" s="32"/>
      <c r="M232" s="30"/>
      <c r="N232" s="34"/>
      <c r="O232" s="30"/>
      <c r="P232" s="29"/>
      <c r="Q232" s="29"/>
      <c r="R232" s="36"/>
      <c r="S232" s="3">
        <f t="shared" ref="S232:S261" si="19">S231</f>
        <v>8</v>
      </c>
      <c r="T232" s="8"/>
      <c r="U232" s="8" t="e">
        <f>G37</f>
        <v>#DIV/0!</v>
      </c>
      <c r="V232" s="8" t="e">
        <f>G38</f>
        <v>#DIV/0!</v>
      </c>
      <c r="W232" s="8" t="e">
        <f t="shared" si="18"/>
        <v>#DIV/0!</v>
      </c>
      <c r="X232" s="8">
        <v>0.315</v>
      </c>
      <c r="Y232" s="8"/>
      <c r="Z232" s="8">
        <v>2.5000000000000001E-3</v>
      </c>
      <c r="AA232" s="8">
        <f t="shared" si="15"/>
        <v>0</v>
      </c>
      <c r="AB232" s="8">
        <f>(AB230-AB233)/3+AB233</f>
        <v>100</v>
      </c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</row>
    <row r="233" spans="1:45" x14ac:dyDescent="0.2">
      <c r="A233" s="22"/>
      <c r="B233" s="32"/>
      <c r="C233" s="60"/>
      <c r="D233" s="32"/>
      <c r="E233" s="32"/>
      <c r="F233" s="60"/>
      <c r="G233" s="32"/>
      <c r="H233" s="32"/>
      <c r="I233" s="32"/>
      <c r="J233" s="31"/>
      <c r="K233" s="32"/>
      <c r="L233" s="32"/>
      <c r="M233" s="30"/>
      <c r="N233" s="59"/>
      <c r="O233" s="30"/>
      <c r="P233" s="29"/>
      <c r="Q233" s="29"/>
      <c r="R233" s="37"/>
      <c r="S233" s="3">
        <f t="shared" si="19"/>
        <v>8</v>
      </c>
      <c r="T233" s="8"/>
      <c r="U233" s="8"/>
      <c r="V233" s="8" t="e">
        <f>(V232-V234)/2+V234</f>
        <v>#DIV/0!</v>
      </c>
      <c r="W233" s="8" t="e">
        <f t="shared" si="18"/>
        <v>#DIV/0!</v>
      </c>
      <c r="X233" s="8">
        <v>0.48</v>
      </c>
      <c r="Y233" s="8"/>
      <c r="Z233" s="8">
        <v>5.0000000000000001E-3</v>
      </c>
      <c r="AA233" s="8">
        <f t="shared" si="15"/>
        <v>0</v>
      </c>
      <c r="AB233" s="8">
        <f>IF(L36=0,(100-K36*0.05),100-L36)</f>
        <v>100</v>
      </c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</row>
    <row r="234" spans="1:45" ht="12.75" customHeight="1" x14ac:dyDescent="0.2">
      <c r="A234" s="22"/>
      <c r="B234" s="61"/>
      <c r="C234" s="61"/>
      <c r="D234" s="62"/>
      <c r="E234" s="62"/>
      <c r="F234" s="63"/>
      <c r="G234" s="62"/>
      <c r="H234" s="62"/>
      <c r="I234" s="62"/>
      <c r="J234" s="31"/>
      <c r="K234" s="32"/>
      <c r="L234" s="32"/>
      <c r="M234" s="30"/>
      <c r="N234" s="58"/>
      <c r="O234" s="30"/>
      <c r="P234" s="29"/>
      <c r="Q234" s="29"/>
      <c r="R234" s="35"/>
      <c r="S234" s="3">
        <f t="shared" si="19"/>
        <v>8</v>
      </c>
      <c r="T234" s="8"/>
      <c r="U234" s="8" t="e">
        <f>F37</f>
        <v>#DIV/0!</v>
      </c>
      <c r="V234" s="8" t="e">
        <f>F38</f>
        <v>#DIV/0!</v>
      </c>
      <c r="W234" s="8" t="e">
        <f t="shared" si="18"/>
        <v>#DIV/0!</v>
      </c>
      <c r="X234" s="8">
        <v>0.63</v>
      </c>
      <c r="Y234" s="8"/>
      <c r="Z234" s="8">
        <v>0.01</v>
      </c>
      <c r="AA234" s="8" t="e">
        <f t="shared" si="15"/>
        <v>#DIV/0!</v>
      </c>
      <c r="AB234" s="8" t="e">
        <f>(AB233-AB236)/3+AB235</f>
        <v>#DIV/0!</v>
      </c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</row>
    <row r="235" spans="1:45" x14ac:dyDescent="0.2">
      <c r="A235" s="22"/>
      <c r="B235" s="26"/>
      <c r="C235" s="26"/>
      <c r="D235" s="26"/>
      <c r="E235" s="26"/>
      <c r="F235" s="26"/>
      <c r="G235" s="26"/>
      <c r="H235" s="26"/>
      <c r="I235" s="27"/>
      <c r="J235" s="31"/>
      <c r="K235" s="32"/>
      <c r="L235" s="32"/>
      <c r="M235" s="30"/>
      <c r="N235" s="34"/>
      <c r="O235" s="30"/>
      <c r="P235" s="29"/>
      <c r="Q235" s="29"/>
      <c r="R235" s="36"/>
      <c r="S235" s="3">
        <f t="shared" si="19"/>
        <v>8</v>
      </c>
      <c r="T235" s="8"/>
      <c r="U235" s="8"/>
      <c r="V235" s="8" t="e">
        <f>(V234-V238)/4+V236</f>
        <v>#DIV/0!</v>
      </c>
      <c r="W235" s="8" t="e">
        <f t="shared" si="18"/>
        <v>#DIV/0!</v>
      </c>
      <c r="X235" s="8">
        <v>0.8</v>
      </c>
      <c r="Y235" s="8"/>
      <c r="Z235" s="8">
        <v>0.02</v>
      </c>
      <c r="AA235" s="8" t="e">
        <f t="shared" si="15"/>
        <v>#DIV/0!</v>
      </c>
      <c r="AB235" s="8" t="e">
        <f>(AB233-AB236)/3+AB236</f>
        <v>#DIV/0!</v>
      </c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</row>
    <row r="236" spans="1:45" x14ac:dyDescent="0.2">
      <c r="A236" s="22"/>
      <c r="B236" s="32"/>
      <c r="C236" s="60"/>
      <c r="D236" s="32"/>
      <c r="E236" s="32"/>
      <c r="F236" s="60"/>
      <c r="G236" s="32"/>
      <c r="H236" s="32"/>
      <c r="I236" s="32"/>
      <c r="J236" s="31"/>
      <c r="K236" s="32"/>
      <c r="L236" s="32"/>
      <c r="M236" s="30"/>
      <c r="N236" s="59"/>
      <c r="O236" s="30"/>
      <c r="P236" s="29"/>
      <c r="Q236" s="29"/>
      <c r="R236" s="37"/>
      <c r="S236" s="3">
        <f t="shared" si="19"/>
        <v>8</v>
      </c>
      <c r="T236" s="8"/>
      <c r="U236" s="8"/>
      <c r="V236" s="8" t="e">
        <f>(V234-V238)/4+V237</f>
        <v>#DIV/0!</v>
      </c>
      <c r="W236" s="8" t="e">
        <f t="shared" si="18"/>
        <v>#DIV/0!</v>
      </c>
      <c r="X236" s="8">
        <v>0.96</v>
      </c>
      <c r="Y236" s="8" t="e">
        <f>I37-K36</f>
        <v>#DIV/0!</v>
      </c>
      <c r="Z236" s="8">
        <v>0.04</v>
      </c>
      <c r="AA236" s="8" t="e">
        <f t="shared" si="15"/>
        <v>#DIV/0!</v>
      </c>
      <c r="AB236" s="8" t="e">
        <f>AB238+Y236*(1-AB243/100)</f>
        <v>#DIV/0!</v>
      </c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</row>
    <row r="237" spans="1:45" ht="12.75" customHeight="1" x14ac:dyDescent="0.2">
      <c r="A237" s="22"/>
      <c r="B237" s="61"/>
      <c r="C237" s="61"/>
      <c r="D237" s="62"/>
      <c r="E237" s="62"/>
      <c r="F237" s="63"/>
      <c r="G237" s="62"/>
      <c r="H237" s="62"/>
      <c r="I237" s="62"/>
      <c r="J237" s="31"/>
      <c r="K237" s="32"/>
      <c r="L237" s="32"/>
      <c r="M237" s="30"/>
      <c r="N237" s="58"/>
      <c r="O237" s="30"/>
      <c r="P237" s="29"/>
      <c r="Q237" s="29"/>
      <c r="R237" s="35"/>
      <c r="S237" s="3">
        <f t="shared" si="19"/>
        <v>8</v>
      </c>
      <c r="T237" s="8"/>
      <c r="U237" s="8"/>
      <c r="V237" s="8" t="e">
        <f>(V234-V238)/4+V238</f>
        <v>#DIV/0!</v>
      </c>
      <c r="W237" s="8" t="e">
        <f t="shared" si="18"/>
        <v>#DIV/0!</v>
      </c>
      <c r="X237" s="8">
        <v>1.1200000000000001</v>
      </c>
      <c r="Y237" s="8"/>
      <c r="Z237" s="8">
        <v>0.08</v>
      </c>
      <c r="AA237" s="8" t="e">
        <f t="shared" si="15"/>
        <v>#DIV/0!</v>
      </c>
      <c r="AB237" s="8" t="e">
        <f>(AB236-AB238)/2+AB238</f>
        <v>#DIV/0!</v>
      </c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</row>
    <row r="238" spans="1:45" x14ac:dyDescent="0.2">
      <c r="A238" s="22"/>
      <c r="B238" s="26"/>
      <c r="C238" s="26"/>
      <c r="D238" s="26"/>
      <c r="E238" s="26"/>
      <c r="F238" s="26"/>
      <c r="G238" s="26"/>
      <c r="H238" s="26"/>
      <c r="I238" s="27"/>
      <c r="J238" s="31"/>
      <c r="K238" s="32"/>
      <c r="L238" s="32"/>
      <c r="M238" s="30"/>
      <c r="N238" s="34"/>
      <c r="O238" s="30"/>
      <c r="P238" s="29"/>
      <c r="Q238" s="29"/>
      <c r="R238" s="36"/>
      <c r="S238" s="3">
        <f t="shared" si="19"/>
        <v>8</v>
      </c>
      <c r="T238" s="8"/>
      <c r="U238" s="8" t="e">
        <f>E37</f>
        <v>#DIV/0!</v>
      </c>
      <c r="V238" s="8" t="e">
        <f>E38</f>
        <v>#DIV/0!</v>
      </c>
      <c r="W238" s="8" t="e">
        <f t="shared" si="18"/>
        <v>#DIV/0!</v>
      </c>
      <c r="X238" s="8">
        <v>1.25</v>
      </c>
      <c r="Y238" s="8" t="e">
        <f>H37</f>
        <v>#DIV/0!</v>
      </c>
      <c r="Z238" s="8">
        <v>0.16</v>
      </c>
      <c r="AA238" s="8" t="e">
        <f t="shared" si="15"/>
        <v>#DIV/0!</v>
      </c>
      <c r="AB238" s="8" t="e">
        <f>AB239+Y238*(1-AB243/100)</f>
        <v>#DIV/0!</v>
      </c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</row>
    <row r="239" spans="1:45" x14ac:dyDescent="0.2">
      <c r="A239" s="22"/>
      <c r="B239" s="32"/>
      <c r="C239" s="60"/>
      <c r="D239" s="32"/>
      <c r="E239" s="32"/>
      <c r="F239" s="60"/>
      <c r="G239" s="32"/>
      <c r="H239" s="32"/>
      <c r="I239" s="32"/>
      <c r="J239" s="31"/>
      <c r="K239" s="32"/>
      <c r="L239" s="32"/>
      <c r="M239" s="30"/>
      <c r="N239" s="59"/>
      <c r="O239" s="30"/>
      <c r="P239" s="29"/>
      <c r="Q239" s="29"/>
      <c r="R239" s="37"/>
      <c r="S239" s="3">
        <f t="shared" si="19"/>
        <v>8</v>
      </c>
      <c r="T239" s="8"/>
      <c r="U239" s="8"/>
      <c r="V239" s="8" t="e">
        <f>(V238-V246)/8+V240</f>
        <v>#DIV/0!</v>
      </c>
      <c r="W239" s="8" t="e">
        <f t="shared" si="18"/>
        <v>#DIV/0!</v>
      </c>
      <c r="X239" s="8">
        <v>1.44</v>
      </c>
      <c r="Y239" s="8" t="e">
        <f>G37</f>
        <v>#DIV/0!</v>
      </c>
      <c r="Z239" s="8">
        <v>0.32</v>
      </c>
      <c r="AA239" s="8" t="e">
        <f t="shared" si="15"/>
        <v>#DIV/0!</v>
      </c>
      <c r="AB239" s="8" t="e">
        <f>AB240+Y239*(1-AB243/100)</f>
        <v>#DIV/0!</v>
      </c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</row>
    <row r="240" spans="1:45" ht="12.75" customHeight="1" x14ac:dyDescent="0.2">
      <c r="A240" s="28"/>
      <c r="B240" s="61"/>
      <c r="C240" s="61"/>
      <c r="D240" s="62"/>
      <c r="E240" s="62"/>
      <c r="F240" s="63"/>
      <c r="G240" s="62"/>
      <c r="H240" s="62"/>
      <c r="I240" s="62"/>
      <c r="J240" s="31"/>
      <c r="K240" s="32"/>
      <c r="L240" s="32"/>
      <c r="M240" s="30"/>
      <c r="N240" s="58"/>
      <c r="O240" s="30"/>
      <c r="P240" s="29"/>
      <c r="Q240" s="29"/>
      <c r="R240" s="35"/>
      <c r="S240" s="3">
        <f t="shared" si="19"/>
        <v>8</v>
      </c>
      <c r="T240" s="8"/>
      <c r="U240" s="8"/>
      <c r="V240" s="8" t="e">
        <f>(V238-V246)/8+V241</f>
        <v>#DIV/0!</v>
      </c>
      <c r="W240" s="8" t="e">
        <f t="shared" si="18"/>
        <v>#DIV/0!</v>
      </c>
      <c r="X240" s="8">
        <v>1.6</v>
      </c>
      <c r="Y240" s="8" t="e">
        <f>F37</f>
        <v>#DIV/0!</v>
      </c>
      <c r="Z240" s="8">
        <v>0.64</v>
      </c>
      <c r="AA240" s="8" t="e">
        <f t="shared" si="15"/>
        <v>#DIV/0!</v>
      </c>
      <c r="AB240" s="8" t="e">
        <f>AB241+Y240*(1-AB243/100)</f>
        <v>#DIV/0!</v>
      </c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</row>
    <row r="241" spans="1:45" x14ac:dyDescent="0.2">
      <c r="A241" s="22"/>
      <c r="B241" s="26"/>
      <c r="C241" s="26"/>
      <c r="D241" s="26"/>
      <c r="E241" s="26"/>
      <c r="F241" s="26"/>
      <c r="G241" s="26"/>
      <c r="H241" s="26"/>
      <c r="I241" s="27"/>
      <c r="J241" s="31"/>
      <c r="K241" s="32"/>
      <c r="L241" s="32"/>
      <c r="M241" s="30"/>
      <c r="N241" s="34"/>
      <c r="O241" s="30"/>
      <c r="P241" s="29"/>
      <c r="Q241" s="29"/>
      <c r="R241" s="36"/>
      <c r="S241" s="3">
        <f t="shared" si="19"/>
        <v>8</v>
      </c>
      <c r="T241" s="8"/>
      <c r="U241" s="8"/>
      <c r="V241" s="8" t="e">
        <f>(V238-V246)/8+V242</f>
        <v>#DIV/0!</v>
      </c>
      <c r="W241" s="8" t="e">
        <f t="shared" si="18"/>
        <v>#DIV/0!</v>
      </c>
      <c r="X241" s="8">
        <v>1.76</v>
      </c>
      <c r="Y241" s="8" t="e">
        <f>E37</f>
        <v>#DIV/0!</v>
      </c>
      <c r="Z241" s="8">
        <v>1.28</v>
      </c>
      <c r="AA241" s="8" t="e">
        <f t="shared" si="15"/>
        <v>#DIV/0!</v>
      </c>
      <c r="AB241" s="8" t="e">
        <f>AB242+Y241*(1-AB243/100)</f>
        <v>#DIV/0!</v>
      </c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</row>
    <row r="242" spans="1:45" x14ac:dyDescent="0.2">
      <c r="A242" s="22"/>
      <c r="B242" s="32"/>
      <c r="C242" s="60"/>
      <c r="D242" s="32"/>
      <c r="E242" s="32"/>
      <c r="F242" s="60"/>
      <c r="G242" s="32"/>
      <c r="H242" s="32"/>
      <c r="I242" s="32"/>
      <c r="J242" s="31"/>
      <c r="K242" s="32"/>
      <c r="L242" s="32"/>
      <c r="M242" s="30"/>
      <c r="N242" s="59"/>
      <c r="O242" s="30"/>
      <c r="P242" s="29"/>
      <c r="Q242" s="29"/>
      <c r="R242" s="37"/>
      <c r="S242" s="3">
        <f t="shared" si="19"/>
        <v>8</v>
      </c>
      <c r="T242" s="8"/>
      <c r="U242" s="8"/>
      <c r="V242" s="8" t="e">
        <f>(V238-V246)/8+V243</f>
        <v>#DIV/0!</v>
      </c>
      <c r="W242" s="8" t="e">
        <f t="shared" si="18"/>
        <v>#DIV/0!</v>
      </c>
      <c r="X242" s="8">
        <v>1.92</v>
      </c>
      <c r="Y242" s="8" t="e">
        <f>D37</f>
        <v>#DIV/0!</v>
      </c>
      <c r="Z242" s="8">
        <v>2.5</v>
      </c>
      <c r="AA242" s="8" t="e">
        <f t="shared" si="15"/>
        <v>#DIV/0!</v>
      </c>
      <c r="AB242" s="8" t="e">
        <f>AB243+Y242*(1-AB243/100)</f>
        <v>#DIV/0!</v>
      </c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</row>
    <row r="243" spans="1:45" ht="12.75" customHeight="1" x14ac:dyDescent="0.2">
      <c r="A243" s="22"/>
      <c r="B243" s="61"/>
      <c r="C243" s="61"/>
      <c r="D243" s="62"/>
      <c r="E243" s="62"/>
      <c r="F243" s="63"/>
      <c r="G243" s="62"/>
      <c r="H243" s="62"/>
      <c r="I243" s="62"/>
      <c r="J243" s="31"/>
      <c r="K243" s="32"/>
      <c r="L243" s="32"/>
      <c r="M243" s="30"/>
      <c r="N243" s="58"/>
      <c r="O243" s="30"/>
      <c r="P243" s="29"/>
      <c r="Q243" s="29"/>
      <c r="R243" s="35"/>
      <c r="S243" s="3">
        <f t="shared" si="19"/>
        <v>8</v>
      </c>
      <c r="T243" s="8"/>
      <c r="U243" s="8"/>
      <c r="V243" s="8" t="e">
        <f>(V238-V246)/8+V244</f>
        <v>#DIV/0!</v>
      </c>
      <c r="W243" s="8" t="e">
        <f t="shared" si="18"/>
        <v>#DIV/0!</v>
      </c>
      <c r="X243" s="8">
        <v>2.08</v>
      </c>
      <c r="Y243" s="8">
        <f>C37</f>
        <v>0</v>
      </c>
      <c r="Z243" s="8">
        <v>5</v>
      </c>
      <c r="AA243" s="8">
        <f t="shared" si="15"/>
        <v>100</v>
      </c>
      <c r="AB243" s="8">
        <f>C38</f>
        <v>0</v>
      </c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</row>
    <row r="244" spans="1:45" x14ac:dyDescent="0.2">
      <c r="A244" s="22"/>
      <c r="B244" s="26"/>
      <c r="C244" s="26"/>
      <c r="D244" s="26"/>
      <c r="E244" s="26"/>
      <c r="F244" s="26"/>
      <c r="G244" s="26"/>
      <c r="H244" s="26"/>
      <c r="I244" s="27"/>
      <c r="J244" s="31"/>
      <c r="K244" s="32"/>
      <c r="L244" s="32"/>
      <c r="M244" s="30"/>
      <c r="N244" s="34"/>
      <c r="O244" s="30"/>
      <c r="P244" s="29"/>
      <c r="Q244" s="29"/>
      <c r="R244" s="36"/>
      <c r="S244" s="3">
        <f t="shared" si="19"/>
        <v>8</v>
      </c>
      <c r="T244" s="8"/>
      <c r="U244" s="8"/>
      <c r="V244" s="8" t="e">
        <f>(V238-V246)/8+V245</f>
        <v>#DIV/0!</v>
      </c>
      <c r="W244" s="8" t="e">
        <f t="shared" si="18"/>
        <v>#DIV/0!</v>
      </c>
      <c r="X244" s="8">
        <v>2.2400000000000002</v>
      </c>
      <c r="Y244" s="8">
        <f>B37</f>
        <v>0</v>
      </c>
      <c r="Z244" s="8">
        <v>10</v>
      </c>
      <c r="AA244" s="8">
        <f t="shared" si="15"/>
        <v>100</v>
      </c>
      <c r="AB244" s="8">
        <f>B38</f>
        <v>0</v>
      </c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</row>
    <row r="245" spans="1:45" x14ac:dyDescent="0.2">
      <c r="A245" s="22"/>
      <c r="B245" s="32"/>
      <c r="C245" s="60"/>
      <c r="D245" s="32"/>
      <c r="E245" s="32"/>
      <c r="F245" s="60"/>
      <c r="G245" s="32"/>
      <c r="H245" s="32"/>
      <c r="I245" s="32"/>
      <c r="J245" s="31"/>
      <c r="K245" s="32"/>
      <c r="L245" s="32"/>
      <c r="M245" s="30"/>
      <c r="N245" s="59"/>
      <c r="O245" s="30"/>
      <c r="P245" s="29"/>
      <c r="Q245" s="29"/>
      <c r="R245" s="37"/>
      <c r="S245" s="3">
        <f t="shared" si="19"/>
        <v>8</v>
      </c>
      <c r="T245" s="8"/>
      <c r="U245" s="8"/>
      <c r="V245" s="8" t="e">
        <f>(V238-V246)/8+V246</f>
        <v>#DIV/0!</v>
      </c>
      <c r="W245" s="8" t="e">
        <f t="shared" si="18"/>
        <v>#DIV/0!</v>
      </c>
      <c r="X245" s="8">
        <v>2.4</v>
      </c>
      <c r="Y245" s="8"/>
      <c r="Z245" s="8">
        <v>20</v>
      </c>
      <c r="AA245" s="8">
        <f t="shared" si="15"/>
        <v>100</v>
      </c>
      <c r="AB245" s="8">
        <f>AB246+AB244/3</f>
        <v>0</v>
      </c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</row>
    <row r="246" spans="1:45" ht="12.75" customHeight="1" x14ac:dyDescent="0.2">
      <c r="A246" s="22"/>
      <c r="B246" s="61"/>
      <c r="C246" s="61"/>
      <c r="D246" s="62"/>
      <c r="E246" s="62"/>
      <c r="F246" s="63"/>
      <c r="G246" s="62"/>
      <c r="H246" s="62"/>
      <c r="I246" s="62"/>
      <c r="J246" s="31"/>
      <c r="K246" s="32"/>
      <c r="L246" s="32"/>
      <c r="M246" s="30"/>
      <c r="N246" s="58"/>
      <c r="O246" s="30"/>
      <c r="P246" s="29"/>
      <c r="Q246" s="29"/>
      <c r="R246" s="35"/>
      <c r="S246" s="3">
        <f t="shared" si="19"/>
        <v>8</v>
      </c>
      <c r="T246" s="8"/>
      <c r="U246" s="8" t="e">
        <f>D37</f>
        <v>#DIV/0!</v>
      </c>
      <c r="V246" s="8" t="e">
        <f>D38</f>
        <v>#DIV/0!</v>
      </c>
      <c r="W246" s="8" t="e">
        <f t="shared" si="18"/>
        <v>#DIV/0!</v>
      </c>
      <c r="X246" s="8">
        <v>2.5</v>
      </c>
      <c r="Y246" s="8"/>
      <c r="Z246" s="8">
        <v>40</v>
      </c>
      <c r="AA246" s="8">
        <f t="shared" si="15"/>
        <v>100</v>
      </c>
      <c r="AB246" s="8">
        <f>AB247+AB244/3</f>
        <v>0</v>
      </c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</row>
    <row r="247" spans="1:45" x14ac:dyDescent="0.2">
      <c r="A247" s="22"/>
      <c r="B247" s="26"/>
      <c r="C247" s="26"/>
      <c r="D247" s="26"/>
      <c r="E247" s="26"/>
      <c r="F247" s="26"/>
      <c r="G247" s="26"/>
      <c r="H247" s="26"/>
      <c r="I247" s="27"/>
      <c r="J247" s="31"/>
      <c r="K247" s="32"/>
      <c r="L247" s="32"/>
      <c r="M247" s="30"/>
      <c r="N247" s="34"/>
      <c r="O247" s="30"/>
      <c r="P247" s="29"/>
      <c r="Q247" s="29"/>
      <c r="R247" s="36"/>
      <c r="S247" s="3">
        <f t="shared" si="19"/>
        <v>8</v>
      </c>
      <c r="T247" s="3"/>
      <c r="U247" s="3"/>
      <c r="V247" s="8" t="e">
        <f>V246-V246/15</f>
        <v>#DIV/0!</v>
      </c>
      <c r="W247" s="8" t="e">
        <f t="shared" si="18"/>
        <v>#DIV/0!</v>
      </c>
      <c r="X247" s="8">
        <v>2.72</v>
      </c>
      <c r="Y247" s="8">
        <v>0</v>
      </c>
      <c r="Z247" s="8">
        <v>80</v>
      </c>
      <c r="AA247" s="8">
        <f t="shared" si="15"/>
        <v>100</v>
      </c>
      <c r="AB247" s="8">
        <v>0</v>
      </c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</row>
    <row r="248" spans="1:45" x14ac:dyDescent="0.2">
      <c r="A248" s="22"/>
      <c r="B248" s="32"/>
      <c r="C248" s="60"/>
      <c r="D248" s="32"/>
      <c r="E248" s="32"/>
      <c r="F248" s="60"/>
      <c r="G248" s="32"/>
      <c r="H248" s="32"/>
      <c r="I248" s="32"/>
      <c r="J248" s="31"/>
      <c r="K248" s="32"/>
      <c r="L248" s="32"/>
      <c r="M248" s="30"/>
      <c r="N248" s="59"/>
      <c r="O248" s="30"/>
      <c r="P248" s="29"/>
      <c r="Q248" s="29"/>
      <c r="R248" s="37"/>
      <c r="S248" s="3">
        <f t="shared" si="19"/>
        <v>8</v>
      </c>
      <c r="T248" s="3"/>
      <c r="U248" s="3"/>
      <c r="V248" s="8" t="e">
        <f>V247-V246/15</f>
        <v>#DIV/0!</v>
      </c>
      <c r="W248" s="8" t="e">
        <f t="shared" si="18"/>
        <v>#DIV/0!</v>
      </c>
      <c r="X248" s="8">
        <v>2.88</v>
      </c>
      <c r="Y248" s="8"/>
      <c r="Z248" s="8"/>
      <c r="AA248" s="8"/>
      <c r="AB248" s="8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</row>
    <row r="249" spans="1:45" ht="12.75" customHeight="1" x14ac:dyDescent="0.2">
      <c r="A249" s="22"/>
      <c r="B249" s="61"/>
      <c r="C249" s="61"/>
      <c r="D249" s="62"/>
      <c r="E249" s="62"/>
      <c r="F249" s="63"/>
      <c r="G249" s="62"/>
      <c r="H249" s="62"/>
      <c r="I249" s="62"/>
      <c r="J249" s="31"/>
      <c r="K249" s="32"/>
      <c r="L249" s="32"/>
      <c r="M249" s="30"/>
      <c r="N249" s="58"/>
      <c r="O249" s="30"/>
      <c r="P249" s="29"/>
      <c r="Q249" s="29"/>
      <c r="R249" s="35"/>
      <c r="S249" s="3">
        <f t="shared" si="19"/>
        <v>8</v>
      </c>
      <c r="T249" s="3"/>
      <c r="U249" s="3"/>
      <c r="V249" s="8" t="e">
        <f>V248-V246/15</f>
        <v>#DIV/0!</v>
      </c>
      <c r="W249" s="8" t="e">
        <f t="shared" si="18"/>
        <v>#DIV/0!</v>
      </c>
      <c r="X249" s="8">
        <v>3.04</v>
      </c>
      <c r="Y249" s="8"/>
      <c r="Z249" s="8"/>
      <c r="AA249" s="8"/>
      <c r="AB249" s="8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</row>
    <row r="250" spans="1:45" x14ac:dyDescent="0.2">
      <c r="A250" s="22"/>
      <c r="B250" s="26"/>
      <c r="C250" s="26"/>
      <c r="D250" s="26"/>
      <c r="E250" s="26"/>
      <c r="F250" s="26"/>
      <c r="G250" s="26"/>
      <c r="H250" s="26"/>
      <c r="I250" s="27"/>
      <c r="J250" s="31"/>
      <c r="K250" s="32"/>
      <c r="L250" s="32"/>
      <c r="M250" s="30"/>
      <c r="N250" s="34"/>
      <c r="O250" s="30"/>
      <c r="P250" s="29"/>
      <c r="Q250" s="29"/>
      <c r="R250" s="36"/>
      <c r="S250" s="3">
        <f t="shared" si="19"/>
        <v>8</v>
      </c>
      <c r="T250" s="3"/>
      <c r="U250" s="3"/>
      <c r="V250" s="8" t="e">
        <f>V249-V246/15</f>
        <v>#DIV/0!</v>
      </c>
      <c r="W250" s="8" t="e">
        <f t="shared" si="18"/>
        <v>#DIV/0!</v>
      </c>
      <c r="X250" s="8">
        <v>3.2</v>
      </c>
      <c r="Y250" s="8"/>
      <c r="Z250" s="8"/>
      <c r="AA250" s="8"/>
      <c r="AB250" s="8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</row>
    <row r="251" spans="1:45" x14ac:dyDescent="0.2">
      <c r="A251" s="22"/>
      <c r="B251" s="32"/>
      <c r="C251" s="60"/>
      <c r="D251" s="32"/>
      <c r="E251" s="32"/>
      <c r="F251" s="60"/>
      <c r="G251" s="32"/>
      <c r="H251" s="32"/>
      <c r="I251" s="32"/>
      <c r="J251" s="31"/>
      <c r="K251" s="32"/>
      <c r="L251" s="32"/>
      <c r="M251" s="30"/>
      <c r="N251" s="59"/>
      <c r="O251" s="30"/>
      <c r="P251" s="29"/>
      <c r="Q251" s="29"/>
      <c r="R251" s="37"/>
      <c r="S251" s="3">
        <f t="shared" si="19"/>
        <v>8</v>
      </c>
      <c r="T251" s="3"/>
      <c r="U251" s="3"/>
      <c r="V251" s="8" t="e">
        <f>V250-V246/15</f>
        <v>#DIV/0!</v>
      </c>
      <c r="W251" s="8" t="e">
        <f t="shared" si="18"/>
        <v>#DIV/0!</v>
      </c>
      <c r="X251" s="8">
        <v>3.36</v>
      </c>
      <c r="Y251" s="8"/>
      <c r="Z251" s="8"/>
      <c r="AA251" s="8"/>
      <c r="AB251" s="8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</row>
    <row r="252" spans="1:45" ht="12.75" customHeight="1" x14ac:dyDescent="0.2">
      <c r="A252" s="22"/>
      <c r="B252" s="61"/>
      <c r="C252" s="61"/>
      <c r="D252" s="62"/>
      <c r="E252" s="62"/>
      <c r="F252" s="63"/>
      <c r="G252" s="62"/>
      <c r="H252" s="62"/>
      <c r="I252" s="62"/>
      <c r="J252" s="31"/>
      <c r="K252" s="32"/>
      <c r="L252" s="32"/>
      <c r="M252" s="30"/>
      <c r="N252" s="58"/>
      <c r="O252" s="30"/>
      <c r="P252" s="29"/>
      <c r="Q252" s="29"/>
      <c r="R252" s="35"/>
      <c r="S252" s="3">
        <f t="shared" si="19"/>
        <v>8</v>
      </c>
      <c r="T252" s="3"/>
      <c r="U252" s="3"/>
      <c r="V252" s="8" t="e">
        <f>V251-V246/15</f>
        <v>#DIV/0!</v>
      </c>
      <c r="W252" s="8" t="e">
        <f t="shared" si="18"/>
        <v>#DIV/0!</v>
      </c>
      <c r="X252" s="8">
        <v>3.52</v>
      </c>
      <c r="Y252" s="8"/>
      <c r="Z252" s="8"/>
      <c r="AA252" s="8"/>
      <c r="AB252" s="8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</row>
    <row r="253" spans="1:45" x14ac:dyDescent="0.2">
      <c r="A253" s="22"/>
      <c r="B253" s="26"/>
      <c r="C253" s="26"/>
      <c r="D253" s="26"/>
      <c r="E253" s="26"/>
      <c r="F253" s="26"/>
      <c r="G253" s="26"/>
      <c r="H253" s="26"/>
      <c r="I253" s="27"/>
      <c r="J253" s="31"/>
      <c r="K253" s="32"/>
      <c r="L253" s="32"/>
      <c r="M253" s="30"/>
      <c r="N253" s="34"/>
      <c r="O253" s="30"/>
      <c r="P253" s="29"/>
      <c r="Q253" s="29"/>
      <c r="R253" s="36"/>
      <c r="S253" s="3">
        <f t="shared" si="19"/>
        <v>8</v>
      </c>
      <c r="T253" s="3"/>
      <c r="U253" s="3"/>
      <c r="V253" s="8" t="e">
        <f>V252-V246/15</f>
        <v>#DIV/0!</v>
      </c>
      <c r="W253" s="8" t="e">
        <f t="shared" si="18"/>
        <v>#DIV/0!</v>
      </c>
      <c r="X253" s="8">
        <v>3.68</v>
      </c>
      <c r="Y253" s="8"/>
      <c r="Z253" s="8"/>
      <c r="AA253" s="8"/>
      <c r="AB253" s="8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</row>
    <row r="254" spans="1:45" x14ac:dyDescent="0.2">
      <c r="A254" s="22"/>
      <c r="B254" s="32"/>
      <c r="C254" s="60"/>
      <c r="D254" s="32"/>
      <c r="E254" s="32"/>
      <c r="F254" s="60"/>
      <c r="G254" s="32"/>
      <c r="H254" s="32"/>
      <c r="I254" s="32"/>
      <c r="J254" s="31"/>
      <c r="K254" s="32"/>
      <c r="L254" s="32"/>
      <c r="M254" s="30"/>
      <c r="N254" s="59"/>
      <c r="O254" s="30"/>
      <c r="P254" s="29"/>
      <c r="Q254" s="29"/>
      <c r="R254" s="37"/>
      <c r="S254" s="3">
        <f t="shared" si="19"/>
        <v>8</v>
      </c>
      <c r="T254" s="3"/>
      <c r="U254" s="3"/>
      <c r="V254" s="8" t="e">
        <f>V253-V246/15</f>
        <v>#DIV/0!</v>
      </c>
      <c r="W254" s="8" t="e">
        <f t="shared" si="18"/>
        <v>#DIV/0!</v>
      </c>
      <c r="X254" s="8">
        <v>3.84</v>
      </c>
      <c r="Y254" s="8"/>
      <c r="Z254" s="8"/>
      <c r="AA254" s="8"/>
      <c r="AB254" s="8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</row>
    <row r="255" spans="1:45" ht="12.75" customHeight="1" x14ac:dyDescent="0.2">
      <c r="A255" s="22"/>
      <c r="B255" s="61"/>
      <c r="C255" s="61"/>
      <c r="D255" s="62"/>
      <c r="E255" s="62"/>
      <c r="F255" s="63"/>
      <c r="G255" s="62"/>
      <c r="H255" s="62"/>
      <c r="I255" s="62"/>
      <c r="J255" s="31"/>
      <c r="K255" s="32"/>
      <c r="L255" s="32"/>
      <c r="M255" s="30"/>
      <c r="N255" s="58"/>
      <c r="O255" s="30"/>
      <c r="P255" s="29"/>
      <c r="Q255" s="29"/>
      <c r="R255" s="35"/>
      <c r="S255" s="3">
        <f t="shared" si="19"/>
        <v>8</v>
      </c>
      <c r="T255" s="3"/>
      <c r="U255" s="3"/>
      <c r="V255" s="8" t="e">
        <f>V254-V246/15</f>
        <v>#DIV/0!</v>
      </c>
      <c r="W255" s="8" t="e">
        <f t="shared" si="18"/>
        <v>#DIV/0!</v>
      </c>
      <c r="X255" s="8">
        <v>4</v>
      </c>
      <c r="Y255" s="8"/>
      <c r="Z255" s="8"/>
      <c r="AA255" s="8"/>
      <c r="AB255" s="8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</row>
    <row r="256" spans="1:45" x14ac:dyDescent="0.2">
      <c r="A256" s="22"/>
      <c r="B256" s="26"/>
      <c r="C256" s="26"/>
      <c r="D256" s="26"/>
      <c r="E256" s="26"/>
      <c r="F256" s="26"/>
      <c r="G256" s="26"/>
      <c r="H256" s="26"/>
      <c r="I256" s="27"/>
      <c r="J256" s="31"/>
      <c r="K256" s="32"/>
      <c r="L256" s="32"/>
      <c r="M256" s="30"/>
      <c r="N256" s="34"/>
      <c r="O256" s="30"/>
      <c r="P256" s="29"/>
      <c r="Q256" s="29"/>
      <c r="R256" s="36"/>
      <c r="S256" s="3">
        <f t="shared" si="19"/>
        <v>8</v>
      </c>
      <c r="T256" s="3"/>
      <c r="U256" s="3"/>
      <c r="V256" s="8" t="e">
        <f>V255-V246/15</f>
        <v>#DIV/0!</v>
      </c>
      <c r="W256" s="8" t="e">
        <f t="shared" si="18"/>
        <v>#DIV/0!</v>
      </c>
      <c r="X256" s="8">
        <v>4.16</v>
      </c>
      <c r="Y256" s="8"/>
      <c r="Z256" s="8"/>
      <c r="AA256" s="8"/>
      <c r="AB256" s="8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</row>
    <row r="257" spans="1:45" x14ac:dyDescent="0.2">
      <c r="A257" s="22"/>
      <c r="B257" s="32"/>
      <c r="C257" s="60"/>
      <c r="D257" s="32"/>
      <c r="E257" s="32"/>
      <c r="F257" s="60"/>
      <c r="G257" s="32"/>
      <c r="H257" s="32"/>
      <c r="I257" s="32"/>
      <c r="J257" s="31"/>
      <c r="K257" s="32"/>
      <c r="L257" s="32"/>
      <c r="M257" s="30"/>
      <c r="N257" s="59"/>
      <c r="O257" s="30"/>
      <c r="P257" s="29"/>
      <c r="Q257" s="29"/>
      <c r="R257" s="37"/>
      <c r="S257" s="3">
        <f t="shared" si="19"/>
        <v>8</v>
      </c>
      <c r="T257" s="3"/>
      <c r="U257" s="3"/>
      <c r="V257" s="8" t="e">
        <f>V256-V246/15</f>
        <v>#DIV/0!</v>
      </c>
      <c r="W257" s="8" t="e">
        <f t="shared" si="18"/>
        <v>#DIV/0!</v>
      </c>
      <c r="X257" s="8">
        <v>4.32</v>
      </c>
      <c r="Y257" s="8"/>
      <c r="Z257" s="8"/>
      <c r="AA257" s="8"/>
      <c r="AB257" s="8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</row>
    <row r="258" spans="1:45" ht="12.75" customHeight="1" x14ac:dyDescent="0.2">
      <c r="A258" s="22"/>
      <c r="B258" s="61"/>
      <c r="C258" s="61"/>
      <c r="D258" s="62"/>
      <c r="E258" s="62"/>
      <c r="F258" s="63"/>
      <c r="G258" s="62"/>
      <c r="H258" s="62"/>
      <c r="I258" s="62"/>
      <c r="J258" s="31"/>
      <c r="K258" s="32"/>
      <c r="L258" s="32"/>
      <c r="M258" s="30"/>
      <c r="N258" s="58"/>
      <c r="O258" s="30"/>
      <c r="P258" s="29"/>
      <c r="Q258" s="29"/>
      <c r="R258" s="35"/>
      <c r="S258" s="3">
        <f t="shared" si="19"/>
        <v>8</v>
      </c>
      <c r="T258" s="3"/>
      <c r="U258" s="3"/>
      <c r="V258" s="8" t="e">
        <f>V257-V246/15</f>
        <v>#DIV/0!</v>
      </c>
      <c r="W258" s="8" t="e">
        <f t="shared" si="18"/>
        <v>#DIV/0!</v>
      </c>
      <c r="X258" s="8">
        <v>4.4800000000000004</v>
      </c>
      <c r="Y258" s="8"/>
      <c r="Z258" s="8"/>
      <c r="AA258" s="8"/>
      <c r="AB258" s="8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</row>
    <row r="259" spans="1:45" x14ac:dyDescent="0.2">
      <c r="A259" s="22"/>
      <c r="B259" s="26"/>
      <c r="C259" s="26"/>
      <c r="D259" s="26"/>
      <c r="E259" s="26"/>
      <c r="F259" s="26"/>
      <c r="G259" s="26"/>
      <c r="H259" s="26"/>
      <c r="I259" s="27"/>
      <c r="J259" s="31"/>
      <c r="K259" s="32"/>
      <c r="L259" s="32"/>
      <c r="M259" s="30"/>
      <c r="N259" s="34"/>
      <c r="O259" s="30"/>
      <c r="P259" s="29"/>
      <c r="Q259" s="29"/>
      <c r="R259" s="36"/>
      <c r="S259" s="3">
        <f t="shared" si="19"/>
        <v>8</v>
      </c>
      <c r="T259" s="3"/>
      <c r="U259" s="3"/>
      <c r="V259" s="8" t="e">
        <f>V258-V246/15</f>
        <v>#DIV/0!</v>
      </c>
      <c r="W259" s="8" t="e">
        <f t="shared" si="18"/>
        <v>#DIV/0!</v>
      </c>
      <c r="X259" s="8">
        <v>4.6399999999999997</v>
      </c>
      <c r="Y259" s="8"/>
      <c r="Z259" s="8"/>
      <c r="AA259" s="8"/>
      <c r="AB259" s="8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</row>
    <row r="260" spans="1:45" x14ac:dyDescent="0.2">
      <c r="A260" s="22"/>
      <c r="B260" s="32"/>
      <c r="C260" s="60"/>
      <c r="D260" s="32"/>
      <c r="E260" s="32"/>
      <c r="F260" s="60"/>
      <c r="G260" s="32"/>
      <c r="H260" s="32"/>
      <c r="I260" s="32"/>
      <c r="J260" s="31"/>
      <c r="K260" s="32"/>
      <c r="L260" s="32"/>
      <c r="M260" s="30"/>
      <c r="N260" s="59"/>
      <c r="O260" s="30"/>
      <c r="P260" s="29"/>
      <c r="Q260" s="29"/>
      <c r="R260" s="37"/>
      <c r="S260" s="3">
        <f t="shared" si="19"/>
        <v>8</v>
      </c>
      <c r="T260" s="3"/>
      <c r="U260" s="3"/>
      <c r="V260" s="8" t="e">
        <f>V259-V246/15</f>
        <v>#DIV/0!</v>
      </c>
      <c r="W260" s="8" t="e">
        <f t="shared" si="18"/>
        <v>#DIV/0!</v>
      </c>
      <c r="X260" s="8">
        <v>4.8</v>
      </c>
      <c r="Y260" s="8"/>
      <c r="Z260" s="8"/>
      <c r="AA260" s="8"/>
      <c r="AB260" s="8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</row>
    <row r="261" spans="1:45" ht="12.75" customHeight="1" x14ac:dyDescent="0.2">
      <c r="A261" s="22"/>
      <c r="B261" s="61"/>
      <c r="C261" s="61"/>
      <c r="D261" s="62"/>
      <c r="E261" s="62"/>
      <c r="F261" s="63"/>
      <c r="G261" s="62"/>
      <c r="H261" s="62"/>
      <c r="I261" s="62"/>
      <c r="J261" s="31"/>
      <c r="K261" s="32"/>
      <c r="L261" s="32"/>
      <c r="M261" s="30"/>
      <c r="N261" s="58"/>
      <c r="O261" s="30"/>
      <c r="P261" s="29"/>
      <c r="Q261" s="29"/>
      <c r="R261" s="35"/>
      <c r="S261" s="3">
        <f t="shared" si="19"/>
        <v>8</v>
      </c>
      <c r="T261" s="3"/>
      <c r="U261" s="3"/>
      <c r="V261" s="8">
        <v>0</v>
      </c>
      <c r="W261" s="8">
        <f t="shared" si="18"/>
        <v>100</v>
      </c>
      <c r="X261" s="8">
        <v>5</v>
      </c>
      <c r="Y261" s="8"/>
      <c r="Z261" s="8"/>
      <c r="AA261" s="8"/>
      <c r="AB261" s="8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</row>
    <row r="262" spans="1:45" x14ac:dyDescent="0.2">
      <c r="B262" s="64"/>
      <c r="C262" s="64"/>
      <c r="D262" s="64"/>
      <c r="E262" s="64"/>
      <c r="F262" s="64"/>
      <c r="G262" s="64"/>
      <c r="H262" s="64"/>
      <c r="I262" s="64"/>
      <c r="J262" s="64"/>
      <c r="K262" s="57"/>
      <c r="L262" s="57"/>
      <c r="M262" s="57"/>
      <c r="O262" s="57"/>
      <c r="T262" s="60"/>
      <c r="U262" s="68" t="str">
        <f>SUBSTITUTE(A10&amp;" "&amp;AA262,"""","")</f>
        <v>Цех Манушкино 15.06.2022</v>
      </c>
      <c r="V262" s="32"/>
      <c r="W262" s="32"/>
      <c r="X262" s="31"/>
      <c r="Y262" s="32"/>
      <c r="Z262" s="32"/>
      <c r="AA262" s="30" t="str">
        <f>TEXT(L48,"ДД.ММ.ГГГГ")</f>
        <v>15.06.2022</v>
      </c>
    </row>
    <row r="263" spans="1:45" x14ac:dyDescent="0.2">
      <c r="B263" s="57"/>
      <c r="C263" s="57"/>
      <c r="D263" s="57"/>
      <c r="E263" s="57"/>
      <c r="F263" s="57"/>
      <c r="G263" s="57"/>
      <c r="H263" s="57"/>
      <c r="I263" s="57"/>
      <c r="J263" s="64"/>
      <c r="K263" s="57"/>
      <c r="L263" s="57"/>
      <c r="M263" s="57"/>
      <c r="N263" s="57"/>
      <c r="O263" s="57"/>
      <c r="U263" s="32"/>
    </row>
  </sheetData>
  <mergeCells count="119">
    <mergeCell ref="P21:Q21"/>
    <mergeCell ref="J18:J20"/>
    <mergeCell ref="L27:L29"/>
    <mergeCell ref="L21:L23"/>
    <mergeCell ref="O30:O32"/>
    <mergeCell ref="L48:M48"/>
    <mergeCell ref="L53:M53"/>
    <mergeCell ref="A9:Q9"/>
    <mergeCell ref="A10:Q10"/>
    <mergeCell ref="O12:O14"/>
    <mergeCell ref="P12:Q14"/>
    <mergeCell ref="A12:A14"/>
    <mergeCell ref="B12:C12"/>
    <mergeCell ref="B14:C14"/>
    <mergeCell ref="D12:I12"/>
    <mergeCell ref="D14:I14"/>
    <mergeCell ref="K14:M14"/>
    <mergeCell ref="J12:J14"/>
    <mergeCell ref="K12:K13"/>
    <mergeCell ref="M12:M13"/>
    <mergeCell ref="L12:L13"/>
    <mergeCell ref="N12:N14"/>
    <mergeCell ref="O15:O17"/>
    <mergeCell ref="R33:R35"/>
    <mergeCell ref="J15:J17"/>
    <mergeCell ref="K15:K17"/>
    <mergeCell ref="M15:M17"/>
    <mergeCell ref="L15:L17"/>
    <mergeCell ref="P26:Q26"/>
    <mergeCell ref="P25:Q25"/>
    <mergeCell ref="O21:O23"/>
    <mergeCell ref="O18:O20"/>
    <mergeCell ref="M33:M35"/>
    <mergeCell ref="J30:J32"/>
    <mergeCell ref="K30:K32"/>
    <mergeCell ref="M30:M32"/>
    <mergeCell ref="K33:K35"/>
    <mergeCell ref="L33:L35"/>
    <mergeCell ref="L30:L32"/>
    <mergeCell ref="J27:J29"/>
    <mergeCell ref="K27:K29"/>
    <mergeCell ref="M27:M29"/>
    <mergeCell ref="P29:Q29"/>
    <mergeCell ref="P28:Q28"/>
    <mergeCell ref="P27:Q27"/>
    <mergeCell ref="N15:N17"/>
    <mergeCell ref="P22:Q22"/>
    <mergeCell ref="AB1:AB4"/>
    <mergeCell ref="R12:R14"/>
    <mergeCell ref="R15:R17"/>
    <mergeCell ref="P18:Q18"/>
    <mergeCell ref="P17:Q17"/>
    <mergeCell ref="P16:Q16"/>
    <mergeCell ref="P20:Q20"/>
    <mergeCell ref="P19:Q19"/>
    <mergeCell ref="AA1:AA4"/>
    <mergeCell ref="W1:W4"/>
    <mergeCell ref="S1:S4"/>
    <mergeCell ref="Z1:Z4"/>
    <mergeCell ref="X1:X4"/>
    <mergeCell ref="Y1:Y4"/>
    <mergeCell ref="T1:T4"/>
    <mergeCell ref="U1:U4"/>
    <mergeCell ref="V1:V4"/>
    <mergeCell ref="P15:Q15"/>
    <mergeCell ref="A1:Q1"/>
    <mergeCell ref="A2:Q2"/>
    <mergeCell ref="A3:Q3"/>
    <mergeCell ref="A4:Q4"/>
    <mergeCell ref="A7:Q7"/>
    <mergeCell ref="A8:Q8"/>
    <mergeCell ref="L36:L38"/>
    <mergeCell ref="N24:N26"/>
    <mergeCell ref="N27:N29"/>
    <mergeCell ref="L24:L26"/>
    <mergeCell ref="J33:J35"/>
    <mergeCell ref="N30:N32"/>
    <mergeCell ref="R36:R38"/>
    <mergeCell ref="R18:R20"/>
    <mergeCell ref="R21:R23"/>
    <mergeCell ref="R24:R26"/>
    <mergeCell ref="R27:R29"/>
    <mergeCell ref="P30:Q30"/>
    <mergeCell ref="R30:R32"/>
    <mergeCell ref="K18:K20"/>
    <mergeCell ref="M18:M20"/>
    <mergeCell ref="L18:L20"/>
    <mergeCell ref="J24:J26"/>
    <mergeCell ref="K24:K26"/>
    <mergeCell ref="M24:M26"/>
    <mergeCell ref="J21:J23"/>
    <mergeCell ref="K21:K23"/>
    <mergeCell ref="M21:M23"/>
    <mergeCell ref="P23:Q23"/>
    <mergeCell ref="P24:Q24"/>
    <mergeCell ref="N18:N20"/>
    <mergeCell ref="N21:N23"/>
    <mergeCell ref="C50:I52"/>
    <mergeCell ref="L50:Q52"/>
    <mergeCell ref="L45:Q47"/>
    <mergeCell ref="B43:L43"/>
    <mergeCell ref="P33:Q33"/>
    <mergeCell ref="P32:Q32"/>
    <mergeCell ref="P31:Q31"/>
    <mergeCell ref="P38:Q38"/>
    <mergeCell ref="P37:Q37"/>
    <mergeCell ref="P36:Q36"/>
    <mergeCell ref="P35:Q35"/>
    <mergeCell ref="N33:N35"/>
    <mergeCell ref="P34:Q34"/>
    <mergeCell ref="C45:I47"/>
    <mergeCell ref="O36:O38"/>
    <mergeCell ref="O33:O35"/>
    <mergeCell ref="O24:O26"/>
    <mergeCell ref="O27:O29"/>
    <mergeCell ref="J36:J38"/>
    <mergeCell ref="K36:K38"/>
    <mergeCell ref="M36:M38"/>
    <mergeCell ref="N36:N38"/>
  </mergeCells>
  <phoneticPr fontId="2" type="noConversion"/>
  <conditionalFormatting sqref="J120:J261 J54:J55 J57:J117 X262">
    <cfRule type="expression" dxfId="14" priority="208" stopIfTrue="1">
      <formula>"d15+e15+f15+g15+h15+i15-1000&gt;0,5"</formula>
    </cfRule>
    <cfRule type="expression" dxfId="13" priority="209" stopIfTrue="1">
      <formula>"d15+e15+f15+g15+h15+i15-100&lt;-0,5"</formula>
    </cfRule>
  </conditionalFormatting>
  <conditionalFormatting sqref="J39:J40">
    <cfRule type="expression" dxfId="12" priority="11" stopIfTrue="1">
      <formula>"d15+e15+f15+g15+h15+i15-1000&gt;0,5"</formula>
    </cfRule>
    <cfRule type="expression" dxfId="11" priority="12" stopIfTrue="1">
      <formula>"d15+e15+f15+g15+h15+i15-100&lt;-0,5"</formula>
    </cfRule>
  </conditionalFormatting>
  <conditionalFormatting sqref="R15:R38">
    <cfRule type="cellIs" dxfId="10" priority="13" stopIfTrue="1" operator="equal">
      <formula>"&gt;2"</formula>
    </cfRule>
  </conditionalFormatting>
  <conditionalFormatting sqref="J27:J38">
    <cfRule type="expression" dxfId="9" priority="9" stopIfTrue="1">
      <formula>"d15+e15+f15+g15+h15+i15-1000&gt;0,5"</formula>
    </cfRule>
    <cfRule type="expression" dxfId="8" priority="10" stopIfTrue="1">
      <formula>"d15+e15+f15+g15+h15+i15-100&lt;-0,5"</formula>
    </cfRule>
  </conditionalFormatting>
  <conditionalFormatting sqref="J24:J26">
    <cfRule type="expression" dxfId="7" priority="7" stopIfTrue="1">
      <formula>"d15+e15+f15+g15+h15+i15-1000&gt;0,5"</formula>
    </cfRule>
    <cfRule type="expression" dxfId="6" priority="8" stopIfTrue="1">
      <formula>"d15+e15+f15+g15+h15+i15-100&lt;-0,5"</formula>
    </cfRule>
  </conditionalFormatting>
  <conditionalFormatting sqref="J18:J20">
    <cfRule type="expression" dxfId="5" priority="5" stopIfTrue="1">
      <formula>"d15+e15+f15+g15+h15+i15-1000&gt;0,5"</formula>
    </cfRule>
    <cfRule type="expression" dxfId="4" priority="6" stopIfTrue="1">
      <formula>"d15+e15+f15+g15+h15+i15-100&lt;-0,5"</formula>
    </cfRule>
  </conditionalFormatting>
  <conditionalFormatting sqref="J21:J23">
    <cfRule type="expression" dxfId="3" priority="3" stopIfTrue="1">
      <formula>"d15+e15+f15+g15+h15+i15-1000&gt;0,5"</formula>
    </cfRule>
    <cfRule type="expression" dxfId="2" priority="4" stopIfTrue="1">
      <formula>"d15+e15+f15+g15+h15+i15-100&lt;-0,5"</formula>
    </cfRule>
  </conditionalFormatting>
  <conditionalFormatting sqref="J15:J17">
    <cfRule type="expression" dxfId="1" priority="1" stopIfTrue="1">
      <formula>"d15+e15+f15+g15+h15+i15-1000&gt;0,5"</formula>
    </cfRule>
    <cfRule type="expression" dxfId="0" priority="2" stopIfTrue="1">
      <formula>"d15+e15+f15+g15+h15+i15-100&lt;-0,5"</formula>
    </cfRule>
  </conditionalFormatting>
  <pageMargins left="1.33" right="0.71" top="1.07" bottom="0" header="0.51181102362204722" footer="0.51181102362204722"/>
  <pageSetup paperSize="9" scale="65" orientation="landscape" horizontalDpi="300" verticalDpi="300" r:id="rId1"/>
  <headerFooter alignWithMargins="0"/>
  <colBreaks count="1" manualBreakCount="1">
    <brk id="17" max="26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Лист1</vt:lpstr>
      <vt:lpstr>Лист3</vt:lpstr>
      <vt:lpstr>Протокол</vt:lpstr>
      <vt:lpstr>График "рыбки"</vt:lpstr>
      <vt:lpstr>График по ГОСТ 8735</vt:lpstr>
      <vt:lpstr>Протокол!Область_печати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vvb</dc:creator>
  <cp:lastModifiedBy>Топтыгина Кристина Константиновна</cp:lastModifiedBy>
  <cp:lastPrinted>2013-05-10T11:34:01Z</cp:lastPrinted>
  <dcterms:created xsi:type="dcterms:W3CDTF">2006-02-07T15:07:16Z</dcterms:created>
  <dcterms:modified xsi:type="dcterms:W3CDTF">2022-06-15T11:41:54Z</dcterms:modified>
</cp:coreProperties>
</file>