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<sst xmlns="http://schemas.openxmlformats.org/spreadsheetml/2006/main" count="173" uniqueCount="20">
  <si>
    <t>Без коэффицинтов</t>
  </si>
  <si>
    <t>С коэффициентами</t>
  </si>
  <si>
    <t>PI(факт)</t>
  </si>
  <si>
    <t>PI(план)</t>
  </si>
  <si>
    <t>PI(факт)/PI(план)</t>
  </si>
  <si>
    <t>Коэффициент</t>
  </si>
  <si>
    <t>Предсказание</t>
  </si>
  <si>
    <t>PROV-4061</t>
  </si>
  <si>
    <t>Инициация</t>
  </si>
  <si>
    <t>Анализ</t>
  </si>
  <si>
    <t>Предсказание после этапа "анализ"</t>
  </si>
  <si>
    <t>Реализация</t>
  </si>
  <si>
    <t>Внедрение</t>
  </si>
  <si>
    <t>Магические коэффициенты</t>
  </si>
  <si>
    <t>Завершение</t>
  </si>
  <si>
    <t>Итого</t>
  </si>
  <si>
    <t>Предсказание после этапа "реализация"</t>
  </si>
  <si>
    <t>Предсказание после этапа "внедрение"</t>
  </si>
  <si>
    <t>PROV-4044</t>
  </si>
  <si>
    <t>PROV-747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</si>
</sst>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i/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i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2" fontId="3" numFmtId="0" xfId="0" applyBorder="1" applyFill="1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3" numFmtId="0" xfId="0" applyBorder="1" applyFill="1" applyFont="1"/>
    <xf borderId="0" fillId="4" fontId="3" numFmtId="0" xfId="0" applyFill="1" applyFont="1"/>
    <xf borderId="0" fillId="0" fontId="3" numFmtId="0" xfId="0" applyFont="1"/>
    <xf borderId="1" fillId="2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6" numFmtId="0" xfId="0" applyBorder="1" applyFont="1"/>
    <xf borderId="0" fillId="3" fontId="3" numFmtId="0" xfId="0" applyFont="1"/>
    <xf borderId="0" fillId="3" fontId="3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1" fillId="5" fontId="3" numFmtId="0" xfId="0" applyBorder="1" applyFill="1" applyFont="1"/>
    <xf borderId="0" fillId="3" fontId="8" numFmtId="0" xfId="0" applyAlignment="1" applyFont="1">
      <alignment horizontal="left" readingOrder="0"/>
    </xf>
    <xf borderId="1" fillId="5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4" max="4" width="17.5"/>
    <col customWidth="1" min="5" max="5" width="15.0"/>
    <col customWidth="1" min="8" max="8" width="34.38"/>
    <col customWidth="1" min="11" max="11" width="14.63"/>
    <col customWidth="1" min="12" max="12" width="18.38"/>
    <col customWidth="1" min="13" max="13" width="22.25"/>
    <col customWidth="1" min="14" max="14" width="19.0"/>
    <col customWidth="1" min="15" max="15" width="18.63"/>
    <col customWidth="1" min="19" max="19" width="35.0"/>
    <col customWidth="1" min="22" max="22" width="19.88"/>
  </cols>
  <sheetData>
    <row r="1">
      <c r="A1" s="1" t="s">
        <v>0</v>
      </c>
      <c r="B1" s="2"/>
      <c r="H1" s="1" t="s">
        <v>1</v>
      </c>
    </row>
    <row r="3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H3" s="5" t="s">
        <v>7</v>
      </c>
      <c r="S3" s="5" t="s">
        <v>7</v>
      </c>
    </row>
    <row r="4">
      <c r="A4" s="4" t="s">
        <v>8</v>
      </c>
      <c r="B4" s="4">
        <v>19.0</v>
      </c>
      <c r="C4" s="4">
        <v>20.0</v>
      </c>
      <c r="D4" s="3">
        <f t="shared" ref="D4:D8" si="1">B4/C4</f>
        <v>0.95</v>
      </c>
      <c r="E4" s="3">
        <f>D4</f>
        <v>0.95</v>
      </c>
      <c r="F4" s="6">
        <f>E4*(SUM(C5:C8))+SUM(B4)</f>
        <v>294.5</v>
      </c>
    </row>
    <row r="5">
      <c r="A5" s="4" t="s">
        <v>9</v>
      </c>
      <c r="B5" s="4">
        <v>27.0</v>
      </c>
      <c r="C5" s="4">
        <v>40.0</v>
      </c>
      <c r="D5" s="3">
        <f t="shared" si="1"/>
        <v>0.675</v>
      </c>
      <c r="E5" s="3">
        <f>AVERAGE(D4:D5)</f>
        <v>0.8125</v>
      </c>
      <c r="F5" s="3">
        <f>E5*(SUM(C6:C8))+SUM(B4:B5)</f>
        <v>249.125</v>
      </c>
      <c r="H5" s="7" t="s">
        <v>10</v>
      </c>
      <c r="S5" s="7" t="s">
        <v>10</v>
      </c>
    </row>
    <row r="6">
      <c r="A6" s="4" t="s">
        <v>11</v>
      </c>
      <c r="B6" s="4">
        <v>35.0</v>
      </c>
      <c r="C6" s="4">
        <v>50.0</v>
      </c>
      <c r="D6" s="3">
        <f t="shared" si="1"/>
        <v>0.7</v>
      </c>
      <c r="E6" s="3">
        <f>AVERAGE(D4:D6)</f>
        <v>0.775</v>
      </c>
      <c r="F6" s="3">
        <f>E6*(SUM(C7:C8))+SUM(B4:B6)</f>
        <v>236</v>
      </c>
      <c r="L6" s="8"/>
    </row>
    <row r="7">
      <c r="A7" s="4" t="s">
        <v>12</v>
      </c>
      <c r="B7" s="4">
        <v>102.0</v>
      </c>
      <c r="C7" s="4">
        <v>82.0</v>
      </c>
      <c r="D7" s="3">
        <f t="shared" si="1"/>
        <v>1.243902439</v>
      </c>
      <c r="E7" s="3">
        <f>AVERAGE(D4:D7)</f>
        <v>0.8922256098</v>
      </c>
      <c r="F7" s="9">
        <f>E7*(SUM(C8))+SUM(B4:B7)</f>
        <v>288.282622</v>
      </c>
      <c r="H7" s="3"/>
      <c r="I7" s="4" t="s">
        <v>2</v>
      </c>
      <c r="J7" s="4" t="s">
        <v>3</v>
      </c>
      <c r="K7" s="4" t="s">
        <v>4</v>
      </c>
      <c r="L7" s="4" t="s">
        <v>5</v>
      </c>
      <c r="M7" s="4" t="s">
        <v>13</v>
      </c>
      <c r="N7" s="4" t="s">
        <v>6</v>
      </c>
      <c r="S7" s="3"/>
      <c r="T7" s="4" t="s">
        <v>2</v>
      </c>
      <c r="U7" s="4" t="s">
        <v>3</v>
      </c>
      <c r="V7" s="4" t="s">
        <v>4</v>
      </c>
      <c r="W7" s="4" t="s">
        <v>5</v>
      </c>
      <c r="X7" s="4" t="s">
        <v>13</v>
      </c>
      <c r="Y7" s="4" t="s">
        <v>6</v>
      </c>
    </row>
    <row r="8">
      <c r="A8" s="4" t="s">
        <v>14</v>
      </c>
      <c r="B8" s="4">
        <v>159.0</v>
      </c>
      <c r="C8" s="4">
        <v>118.0</v>
      </c>
      <c r="D8" s="3">
        <f t="shared" si="1"/>
        <v>1.347457627</v>
      </c>
      <c r="E8" s="3">
        <f>AVERAGE(D4:D8)</f>
        <v>0.9832720132</v>
      </c>
      <c r="H8" s="4" t="s">
        <v>8</v>
      </c>
      <c r="I8" s="4">
        <v>19.0</v>
      </c>
      <c r="J8" s="4">
        <v>20.0</v>
      </c>
      <c r="K8" s="3">
        <f t="shared" ref="K8:K12" si="3">I8/J8</f>
        <v>0.95</v>
      </c>
      <c r="L8" s="3">
        <f>K8</f>
        <v>0.95</v>
      </c>
      <c r="M8" s="4">
        <v>1.0</v>
      </c>
      <c r="N8" s="4">
        <v>19.0</v>
      </c>
      <c r="S8" s="4" t="s">
        <v>8</v>
      </c>
      <c r="T8" s="4">
        <v>19.0</v>
      </c>
      <c r="U8" s="4">
        <v>20.0</v>
      </c>
      <c r="V8" s="3">
        <f t="shared" ref="V8:V12" si="4">T8/U8</f>
        <v>0.95</v>
      </c>
      <c r="W8" s="3">
        <f>V8</f>
        <v>0.95</v>
      </c>
      <c r="X8" s="4">
        <v>1.0</v>
      </c>
      <c r="Y8" s="4">
        <f>T8</f>
        <v>19</v>
      </c>
    </row>
    <row r="9">
      <c r="A9" s="8" t="s">
        <v>15</v>
      </c>
      <c r="B9" s="10">
        <f t="shared" ref="B9:C9" si="2">SUM(B4:B8)</f>
        <v>342</v>
      </c>
      <c r="C9" s="11">
        <f t="shared" si="2"/>
        <v>310</v>
      </c>
      <c r="H9" s="12" t="s">
        <v>9</v>
      </c>
      <c r="I9" s="4">
        <v>27.0</v>
      </c>
      <c r="J9" s="4">
        <v>40.0</v>
      </c>
      <c r="K9" s="3">
        <f t="shared" si="3"/>
        <v>0.675</v>
      </c>
      <c r="L9" s="3">
        <f>AVERAGE(K8:K9)</f>
        <v>0.8125</v>
      </c>
      <c r="M9" s="4">
        <v>1.0</v>
      </c>
      <c r="N9" s="13">
        <v>27.0</v>
      </c>
      <c r="S9" s="12" t="s">
        <v>9</v>
      </c>
      <c r="T9" s="4">
        <v>8.0</v>
      </c>
      <c r="U9" s="4">
        <v>20.0</v>
      </c>
      <c r="V9" s="3">
        <f t="shared" si="4"/>
        <v>0.4</v>
      </c>
      <c r="W9" s="3">
        <f>AVERAGE(V8:V9)</f>
        <v>0.675</v>
      </c>
      <c r="X9" s="4">
        <v>1.0</v>
      </c>
      <c r="Y9" s="13">
        <f>SUM(T8:T9)</f>
        <v>27</v>
      </c>
    </row>
    <row r="10">
      <c r="H10" s="4" t="s">
        <v>11</v>
      </c>
      <c r="I10" s="4">
        <v>35.0</v>
      </c>
      <c r="J10" s="4">
        <v>50.0</v>
      </c>
      <c r="K10" s="3">
        <f t="shared" si="3"/>
        <v>0.7</v>
      </c>
      <c r="L10" s="3">
        <f>AVERAGE(K8:K10)</f>
        <v>0.775</v>
      </c>
      <c r="M10" s="4">
        <v>0.95</v>
      </c>
      <c r="N10" s="9">
        <f>I9+L9*(J10*M10)</f>
        <v>65.59375</v>
      </c>
      <c r="S10" s="4" t="s">
        <v>11</v>
      </c>
      <c r="T10" s="4">
        <v>8.0</v>
      </c>
      <c r="U10" s="4">
        <v>10.0</v>
      </c>
      <c r="V10" s="3">
        <f t="shared" si="4"/>
        <v>0.8</v>
      </c>
      <c r="W10" s="3">
        <f>AVERAGE(V8:V10)</f>
        <v>0.7166666667</v>
      </c>
      <c r="X10" s="4">
        <v>0.95</v>
      </c>
      <c r="Y10" s="13">
        <f>SUM(T8:T9)+W9*(X10*U10)</f>
        <v>33.4125</v>
      </c>
    </row>
    <row r="11">
      <c r="H11" s="4" t="s">
        <v>12</v>
      </c>
      <c r="I11" s="4">
        <v>102.0</v>
      </c>
      <c r="J11" s="4">
        <v>82.0</v>
      </c>
      <c r="K11" s="3">
        <f t="shared" si="3"/>
        <v>1.243902439</v>
      </c>
      <c r="L11" s="3">
        <f>AVERAGE(K8:K11)</f>
        <v>0.8922256098</v>
      </c>
      <c r="M11" s="4">
        <v>1.47</v>
      </c>
      <c r="N11" s="9">
        <f>SUM(I10:I11)+L11*(J12*M12)</f>
        <v>323.7713713</v>
      </c>
      <c r="S11" s="4" t="s">
        <v>12</v>
      </c>
      <c r="T11" s="4">
        <v>67.0</v>
      </c>
      <c r="U11" s="4">
        <v>32.0</v>
      </c>
      <c r="V11" s="3">
        <f t="shared" si="4"/>
        <v>2.09375</v>
      </c>
      <c r="W11" s="3">
        <f>AVERAGE(V8:V11)</f>
        <v>1.0609375</v>
      </c>
      <c r="X11" s="4">
        <v>1.47</v>
      </c>
      <c r="Y11" s="13">
        <f>SUM(T8:T9)+W9*(X11*U11+X10*U10)</f>
        <v>65.1645</v>
      </c>
    </row>
    <row r="12">
      <c r="H12" s="4" t="s">
        <v>14</v>
      </c>
      <c r="I12" s="4">
        <v>159.0</v>
      </c>
      <c r="J12" s="4">
        <v>118.0</v>
      </c>
      <c r="K12" s="3">
        <f t="shared" si="3"/>
        <v>1.347457627</v>
      </c>
      <c r="L12" s="3">
        <f>AVERAGE(K8:K12)</f>
        <v>0.9832720132</v>
      </c>
      <c r="M12" s="4">
        <v>1.774</v>
      </c>
      <c r="N12" s="8"/>
      <c r="S12" s="4" t="s">
        <v>14</v>
      </c>
      <c r="T12" s="4">
        <v>57.0</v>
      </c>
      <c r="U12" s="4">
        <v>36.0</v>
      </c>
      <c r="V12" s="3">
        <f t="shared" si="4"/>
        <v>1.583333333</v>
      </c>
      <c r="W12" s="3">
        <f>AVERAGE(V8:V12)</f>
        <v>1.165416667</v>
      </c>
      <c r="X12" s="4">
        <v>1.744</v>
      </c>
      <c r="Y12" s="14">
        <f>SUM(T8:T9)+W9*(X12*U12+X11*U11+X10*U10)</f>
        <v>107.5437</v>
      </c>
    </row>
    <row r="13">
      <c r="H13" s="8" t="s">
        <v>15</v>
      </c>
      <c r="I13" s="10">
        <f t="shared" ref="I13:J13" si="5">SUM(I8:I12)</f>
        <v>342</v>
      </c>
      <c r="J13" s="11">
        <f t="shared" si="5"/>
        <v>310</v>
      </c>
      <c r="S13" s="8" t="s">
        <v>15</v>
      </c>
      <c r="T13" s="10">
        <f t="shared" ref="T13:U13" si="6">SUM(T8:T12)</f>
        <v>159</v>
      </c>
      <c r="U13" s="11">
        <f t="shared" si="6"/>
        <v>118</v>
      </c>
    </row>
    <row r="14">
      <c r="A14" s="15"/>
      <c r="B14" s="15"/>
      <c r="C14" s="15"/>
      <c r="D14" s="15"/>
      <c r="E14" s="15"/>
      <c r="F14" s="15"/>
    </row>
    <row r="15">
      <c r="A15" s="15"/>
      <c r="B15" s="16"/>
      <c r="C15" s="16"/>
      <c r="D15" s="16"/>
      <c r="E15" s="16"/>
      <c r="F15" s="16"/>
      <c r="H15" s="7" t="s">
        <v>16</v>
      </c>
      <c r="S15" s="7" t="s">
        <v>16</v>
      </c>
    </row>
    <row r="16">
      <c r="A16" s="15"/>
      <c r="B16" s="16"/>
      <c r="C16" s="16"/>
      <c r="D16" s="15"/>
      <c r="E16" s="15"/>
      <c r="F16" s="15"/>
      <c r="H16" s="17"/>
      <c r="I16" s="8"/>
    </row>
    <row r="17">
      <c r="A17" s="15"/>
      <c r="B17" s="16"/>
      <c r="C17" s="16"/>
      <c r="D17" s="15"/>
      <c r="E17" s="15"/>
      <c r="F17" s="15"/>
      <c r="H17" s="3"/>
      <c r="I17" s="4" t="s">
        <v>2</v>
      </c>
      <c r="J17" s="4" t="s">
        <v>3</v>
      </c>
      <c r="K17" s="4" t="s">
        <v>4</v>
      </c>
      <c r="L17" s="4" t="s">
        <v>5</v>
      </c>
      <c r="M17" s="4" t="s">
        <v>13</v>
      </c>
      <c r="N17" s="4" t="s">
        <v>6</v>
      </c>
      <c r="S17" s="3"/>
      <c r="T17" s="4" t="s">
        <v>2</v>
      </c>
      <c r="U17" s="4" t="s">
        <v>3</v>
      </c>
      <c r="V17" s="4" t="s">
        <v>4</v>
      </c>
      <c r="W17" s="4" t="s">
        <v>5</v>
      </c>
      <c r="X17" s="4" t="s">
        <v>13</v>
      </c>
      <c r="Y17" s="4" t="s">
        <v>6</v>
      </c>
    </row>
    <row r="18">
      <c r="A18" s="15"/>
      <c r="B18" s="16"/>
      <c r="C18" s="16"/>
      <c r="D18" s="15"/>
      <c r="E18" s="15"/>
      <c r="F18" s="15"/>
      <c r="H18" s="4" t="s">
        <v>8</v>
      </c>
      <c r="I18" s="4">
        <v>19.0</v>
      </c>
      <c r="J18" s="4">
        <v>20.0</v>
      </c>
      <c r="K18" s="3">
        <f t="shared" ref="K18:K22" si="7">I18/J18</f>
        <v>0.95</v>
      </c>
      <c r="L18" s="3">
        <f>K18</f>
        <v>0.95</v>
      </c>
      <c r="M18" s="4">
        <v>1.0</v>
      </c>
      <c r="N18" s="4">
        <v>19.0</v>
      </c>
      <c r="S18" s="4" t="s">
        <v>8</v>
      </c>
      <c r="T18" s="4">
        <v>19.0</v>
      </c>
      <c r="U18" s="4">
        <v>20.0</v>
      </c>
      <c r="V18" s="3">
        <f t="shared" ref="V18:V22" si="8">T18/U18</f>
        <v>0.95</v>
      </c>
      <c r="W18" s="3">
        <f>V18</f>
        <v>0.95</v>
      </c>
      <c r="X18" s="4">
        <v>1.0</v>
      </c>
      <c r="Y18" s="4">
        <v>19.0</v>
      </c>
    </row>
    <row r="19">
      <c r="A19" s="15"/>
      <c r="B19" s="16"/>
      <c r="C19" s="16"/>
      <c r="D19" s="15"/>
      <c r="E19" s="15"/>
      <c r="F19" s="15"/>
      <c r="H19" s="4" t="s">
        <v>9</v>
      </c>
      <c r="I19" s="4">
        <v>27.0</v>
      </c>
      <c r="J19" s="4">
        <v>40.0</v>
      </c>
      <c r="K19" s="3">
        <f t="shared" si="7"/>
        <v>0.675</v>
      </c>
      <c r="L19" s="3">
        <f>AVERAGE(K18:K19)</f>
        <v>0.8125</v>
      </c>
      <c r="M19" s="4">
        <v>1.0</v>
      </c>
      <c r="N19" s="4">
        <v>27.0</v>
      </c>
      <c r="S19" s="13" t="s">
        <v>9</v>
      </c>
      <c r="T19" s="4">
        <v>8.0</v>
      </c>
      <c r="U19" s="4">
        <v>20.0</v>
      </c>
      <c r="V19" s="3">
        <f t="shared" si="8"/>
        <v>0.4</v>
      </c>
      <c r="W19" s="3">
        <f>AVERAGE(V18:V19)</f>
        <v>0.675</v>
      </c>
      <c r="X19" s="4">
        <v>1.0</v>
      </c>
      <c r="Y19" s="13">
        <v>27.0</v>
      </c>
    </row>
    <row r="20">
      <c r="A20" s="15"/>
      <c r="B20" s="16"/>
      <c r="C20" s="16"/>
      <c r="D20" s="15"/>
      <c r="E20" s="15"/>
      <c r="F20" s="15"/>
      <c r="H20" s="12" t="s">
        <v>11</v>
      </c>
      <c r="I20" s="4">
        <v>35.0</v>
      </c>
      <c r="J20" s="4">
        <v>50.0</v>
      </c>
      <c r="K20" s="3">
        <f t="shared" si="7"/>
        <v>0.7</v>
      </c>
      <c r="L20" s="3">
        <f>AVERAGE(K18:K20)</f>
        <v>0.775</v>
      </c>
      <c r="M20" s="4">
        <v>1.0</v>
      </c>
      <c r="N20" s="9">
        <f>SUM(I18:I20)+L20*(J21*M21+J22*M22)</f>
        <v>341.772</v>
      </c>
      <c r="S20" s="12" t="s">
        <v>11</v>
      </c>
      <c r="T20" s="4">
        <v>8.0</v>
      </c>
      <c r="U20" s="4">
        <v>10.0</v>
      </c>
      <c r="V20" s="3">
        <f t="shared" si="8"/>
        <v>0.8</v>
      </c>
      <c r="W20" s="3">
        <f>AVERAGE(V18:V20)</f>
        <v>0.7166666667</v>
      </c>
      <c r="X20" s="4">
        <v>1.0</v>
      </c>
      <c r="Y20" s="9">
        <f>SUM(T18:T20)</f>
        <v>35</v>
      </c>
    </row>
    <row r="21">
      <c r="A21" s="15"/>
      <c r="B21" s="15"/>
      <c r="C21" s="15"/>
      <c r="D21" s="15"/>
      <c r="E21" s="15"/>
      <c r="F21" s="15"/>
      <c r="H21" s="4" t="s">
        <v>12</v>
      </c>
      <c r="I21" s="4">
        <v>102.0</v>
      </c>
      <c r="J21" s="4">
        <v>82.0</v>
      </c>
      <c r="K21" s="3">
        <f t="shared" si="7"/>
        <v>1.243902439</v>
      </c>
      <c r="L21" s="3">
        <f>AVERAGE(K18:K21)</f>
        <v>0.8922256098</v>
      </c>
      <c r="M21" s="4">
        <v>1.47</v>
      </c>
      <c r="N21" s="18">
        <f>SUM(I18:I21)+L21*(J22*M22)</f>
        <v>375.6671982</v>
      </c>
      <c r="S21" s="4" t="s">
        <v>12</v>
      </c>
      <c r="T21" s="4">
        <v>67.0</v>
      </c>
      <c r="U21" s="4">
        <v>32.0</v>
      </c>
      <c r="V21" s="3">
        <f t="shared" si="8"/>
        <v>2.09375</v>
      </c>
      <c r="W21" s="3">
        <f>AVERAGE(V18:V21)</f>
        <v>1.0609375</v>
      </c>
      <c r="X21" s="4">
        <v>1.47</v>
      </c>
      <c r="Y21" s="9">
        <f>SUM(T18:T20)+W20*(U21*X21)</f>
        <v>68.712</v>
      </c>
    </row>
    <row r="22">
      <c r="A22" s="15"/>
      <c r="B22" s="15"/>
      <c r="C22" s="15"/>
      <c r="D22" s="15"/>
      <c r="E22" s="15"/>
      <c r="F22" s="15"/>
      <c r="H22" s="4" t="s">
        <v>14</v>
      </c>
      <c r="I22" s="4">
        <v>159.0</v>
      </c>
      <c r="J22" s="4">
        <v>118.0</v>
      </c>
      <c r="K22" s="3">
        <f t="shared" si="7"/>
        <v>1.347457627</v>
      </c>
      <c r="L22" s="3">
        <f>AVERAGE(K18:K22)</f>
        <v>0.9832720132</v>
      </c>
      <c r="M22" s="4">
        <v>1.83</v>
      </c>
      <c r="N22" s="8"/>
      <c r="S22" s="4" t="s">
        <v>14</v>
      </c>
      <c r="T22" s="4">
        <v>57.0</v>
      </c>
      <c r="U22" s="4">
        <v>36.0</v>
      </c>
      <c r="V22" s="3">
        <f t="shared" si="8"/>
        <v>1.583333333</v>
      </c>
      <c r="W22" s="3">
        <f>AVERAGE(V18:V22)</f>
        <v>1.165416667</v>
      </c>
      <c r="X22" s="4">
        <v>1.83</v>
      </c>
      <c r="Y22" s="4">
        <f>SUM(T18:T20)+W20*(U21*X21+U22*X22)</f>
        <v>115.926</v>
      </c>
    </row>
    <row r="23">
      <c r="H23" s="8" t="s">
        <v>15</v>
      </c>
      <c r="I23" s="10">
        <f t="shared" ref="I23:J23" si="9">SUM(I18:I22)</f>
        <v>342</v>
      </c>
      <c r="J23" s="11">
        <f t="shared" si="9"/>
        <v>310</v>
      </c>
      <c r="S23" s="8" t="s">
        <v>15</v>
      </c>
      <c r="T23" s="10">
        <f t="shared" ref="T23:U23" si="10">SUM(T18:T22)</f>
        <v>159</v>
      </c>
      <c r="U23" s="11">
        <f t="shared" si="10"/>
        <v>118</v>
      </c>
    </row>
    <row r="25">
      <c r="H25" s="7" t="s">
        <v>17</v>
      </c>
    </row>
    <row r="26">
      <c r="H26" s="17"/>
      <c r="S26" s="19" t="s">
        <v>17</v>
      </c>
    </row>
    <row r="27">
      <c r="H27" s="3"/>
      <c r="I27" s="4" t="s">
        <v>2</v>
      </c>
      <c r="J27" s="4" t="s">
        <v>3</v>
      </c>
      <c r="K27" s="4" t="s">
        <v>4</v>
      </c>
      <c r="L27" s="4" t="s">
        <v>5</v>
      </c>
      <c r="M27" s="4" t="s">
        <v>13</v>
      </c>
      <c r="N27" s="4" t="s">
        <v>6</v>
      </c>
    </row>
    <row r="28">
      <c r="H28" s="4" t="s">
        <v>8</v>
      </c>
      <c r="I28" s="4">
        <v>19.0</v>
      </c>
      <c r="J28" s="4">
        <v>20.0</v>
      </c>
      <c r="K28" s="3">
        <f t="shared" ref="K28:K32" si="11">I28/J28</f>
        <v>0.95</v>
      </c>
      <c r="L28" s="3">
        <f>K28</f>
        <v>0.95</v>
      </c>
      <c r="M28" s="4">
        <v>1.0</v>
      </c>
      <c r="N28" s="4">
        <v>19.0</v>
      </c>
      <c r="S28" s="3"/>
      <c r="T28" s="4" t="s">
        <v>2</v>
      </c>
      <c r="U28" s="4" t="s">
        <v>3</v>
      </c>
      <c r="V28" s="4" t="s">
        <v>4</v>
      </c>
      <c r="W28" s="4" t="s">
        <v>5</v>
      </c>
      <c r="X28" s="4" t="s">
        <v>13</v>
      </c>
      <c r="Y28" s="4" t="s">
        <v>6</v>
      </c>
    </row>
    <row r="29">
      <c r="H29" s="4" t="s">
        <v>9</v>
      </c>
      <c r="I29" s="4">
        <v>27.0</v>
      </c>
      <c r="J29" s="4">
        <v>40.0</v>
      </c>
      <c r="K29" s="3">
        <f t="shared" si="11"/>
        <v>0.675</v>
      </c>
      <c r="L29" s="3">
        <f>AVERAGE(K28:K29)</f>
        <v>0.8125</v>
      </c>
      <c r="M29" s="4">
        <v>1.0</v>
      </c>
      <c r="N29" s="4">
        <v>27.0</v>
      </c>
      <c r="S29" s="4" t="s">
        <v>8</v>
      </c>
      <c r="T29" s="4">
        <v>19.0</v>
      </c>
      <c r="U29" s="4">
        <v>20.0</v>
      </c>
      <c r="V29" s="3">
        <f t="shared" ref="V29:V33" si="12">T29/U29</f>
        <v>0.95</v>
      </c>
      <c r="W29" s="3">
        <f>V29</f>
        <v>0.95</v>
      </c>
      <c r="X29" s="4">
        <v>1.0</v>
      </c>
      <c r="Y29" s="4">
        <f>T29</f>
        <v>19</v>
      </c>
    </row>
    <row r="30">
      <c r="H30" s="4" t="s">
        <v>11</v>
      </c>
      <c r="I30" s="4">
        <v>35.0</v>
      </c>
      <c r="J30" s="4">
        <v>50.0</v>
      </c>
      <c r="K30" s="3">
        <f t="shared" si="11"/>
        <v>0.7</v>
      </c>
      <c r="L30" s="3">
        <f>AVERAGE(K28:K30)</f>
        <v>0.775</v>
      </c>
      <c r="M30" s="4">
        <v>1.0</v>
      </c>
      <c r="N30" s="4">
        <v>35.0</v>
      </c>
      <c r="S30" s="4" t="s">
        <v>9</v>
      </c>
      <c r="T30" s="4">
        <v>8.0</v>
      </c>
      <c r="U30" s="4">
        <v>20.0</v>
      </c>
      <c r="V30" s="3">
        <f t="shared" si="12"/>
        <v>0.4</v>
      </c>
      <c r="W30" s="3">
        <f>AVERAGE(V29:V30)</f>
        <v>0.675</v>
      </c>
      <c r="X30" s="4">
        <v>1.0</v>
      </c>
      <c r="Y30" s="4">
        <f>SUM(T29:T30)</f>
        <v>27</v>
      </c>
    </row>
    <row r="31">
      <c r="H31" s="12" t="s">
        <v>12</v>
      </c>
      <c r="I31" s="4">
        <v>102.0</v>
      </c>
      <c r="J31" s="4">
        <v>82.0</v>
      </c>
      <c r="K31" s="3">
        <f t="shared" si="11"/>
        <v>1.243902439</v>
      </c>
      <c r="L31" s="3">
        <f>AVERAGE(K28:K31)</f>
        <v>0.8922256098</v>
      </c>
      <c r="M31" s="4">
        <v>1.0</v>
      </c>
      <c r="N31" s="9">
        <f>SUM(I28:I31)+L31*(J32*M32)</f>
        <v>351.0310646</v>
      </c>
      <c r="S31" s="4" t="s">
        <v>11</v>
      </c>
      <c r="T31" s="4">
        <v>8.0</v>
      </c>
      <c r="U31" s="4">
        <v>10.0</v>
      </c>
      <c r="V31" s="3">
        <f t="shared" si="12"/>
        <v>0.8</v>
      </c>
      <c r="W31" s="3">
        <f>AVERAGE(V29:V31)</f>
        <v>0.7166666667</v>
      </c>
      <c r="X31" s="4">
        <v>1.0</v>
      </c>
      <c r="Y31" s="4">
        <f>SUM(T29:T31)</f>
        <v>35</v>
      </c>
    </row>
    <row r="32">
      <c r="H32" s="4" t="s">
        <v>14</v>
      </c>
      <c r="I32" s="4">
        <v>159.0</v>
      </c>
      <c r="J32" s="4">
        <v>118.0</v>
      </c>
      <c r="K32" s="3">
        <f t="shared" si="11"/>
        <v>1.347457627</v>
      </c>
      <c r="L32" s="3">
        <f>AVERAGE(K28:K32)</f>
        <v>0.9832720132</v>
      </c>
      <c r="M32" s="4">
        <v>1.596</v>
      </c>
      <c r="N32" s="8"/>
      <c r="S32" s="12" t="s">
        <v>12</v>
      </c>
      <c r="T32" s="4">
        <v>67.0</v>
      </c>
      <c r="U32" s="4">
        <v>32.0</v>
      </c>
      <c r="V32" s="3">
        <f t="shared" si="12"/>
        <v>2.09375</v>
      </c>
      <c r="W32" s="3">
        <f>AVERAGE(V29:V32)</f>
        <v>1.0609375</v>
      </c>
      <c r="X32" s="4">
        <v>1.0</v>
      </c>
      <c r="Y32" s="20">
        <f>SUM(T29:T32)</f>
        <v>102</v>
      </c>
    </row>
    <row r="33">
      <c r="H33" s="8" t="s">
        <v>15</v>
      </c>
      <c r="I33" s="10">
        <f t="shared" ref="I33:J33" si="13">SUM(I28:I32)</f>
        <v>342</v>
      </c>
      <c r="J33" s="11">
        <f t="shared" si="13"/>
        <v>310</v>
      </c>
      <c r="S33" s="4" t="s">
        <v>14</v>
      </c>
      <c r="T33" s="4">
        <v>57.0</v>
      </c>
      <c r="U33" s="4">
        <v>36.0</v>
      </c>
      <c r="V33" s="3">
        <f t="shared" si="12"/>
        <v>1.583333333</v>
      </c>
      <c r="W33" s="3">
        <f>AVERAGE(V29:V33)</f>
        <v>1.165416667</v>
      </c>
      <c r="X33" s="4">
        <v>1.596</v>
      </c>
      <c r="Y33" s="14">
        <f>SUM(T29:T32)+W32*(U33*X33)</f>
        <v>162.957225</v>
      </c>
    </row>
    <row r="34">
      <c r="S34" s="8" t="s">
        <v>15</v>
      </c>
      <c r="T34" s="10">
        <f t="shared" ref="T34:U34" si="14">SUM(T29:T33)</f>
        <v>159</v>
      </c>
      <c r="U34" s="11">
        <f t="shared" si="14"/>
        <v>118</v>
      </c>
    </row>
    <row r="38">
      <c r="H38" s="5" t="s">
        <v>18</v>
      </c>
      <c r="S38" s="5" t="s">
        <v>19</v>
      </c>
    </row>
    <row r="40">
      <c r="H40" s="7" t="s">
        <v>10</v>
      </c>
      <c r="S40" s="7" t="s">
        <v>10</v>
      </c>
    </row>
    <row r="42">
      <c r="H42" s="3"/>
      <c r="I42" s="4" t="s">
        <v>2</v>
      </c>
      <c r="J42" s="4" t="s">
        <v>3</v>
      </c>
      <c r="K42" s="4" t="s">
        <v>4</v>
      </c>
      <c r="L42" s="4" t="s">
        <v>5</v>
      </c>
      <c r="M42" s="4" t="s">
        <v>13</v>
      </c>
      <c r="N42" s="4" t="s">
        <v>6</v>
      </c>
      <c r="S42" s="3"/>
      <c r="T42" s="4" t="s">
        <v>2</v>
      </c>
      <c r="U42" s="4" t="s">
        <v>3</v>
      </c>
      <c r="V42" s="4" t="s">
        <v>4</v>
      </c>
      <c r="W42" s="4" t="s">
        <v>5</v>
      </c>
      <c r="X42" s="4" t="s">
        <v>13</v>
      </c>
      <c r="Y42" s="4" t="s">
        <v>6</v>
      </c>
    </row>
    <row r="43">
      <c r="H43" s="4" t="s">
        <v>8</v>
      </c>
      <c r="I43" s="4">
        <v>7.0</v>
      </c>
      <c r="J43" s="4">
        <v>19.0</v>
      </c>
      <c r="K43" s="3">
        <f t="shared" ref="K43:K47" si="15">I43/J43</f>
        <v>0.3684210526</v>
      </c>
      <c r="L43" s="3">
        <f>K43</f>
        <v>0.3684210526</v>
      </c>
      <c r="M43" s="4">
        <v>1.0</v>
      </c>
      <c r="N43" s="4">
        <f>I43</f>
        <v>7</v>
      </c>
      <c r="S43" s="4" t="s">
        <v>8</v>
      </c>
      <c r="T43" s="4">
        <v>1.0</v>
      </c>
      <c r="U43" s="4">
        <v>1.0</v>
      </c>
      <c r="V43" s="3">
        <f t="shared" ref="V43:V47" si="16">T43/U43</f>
        <v>1</v>
      </c>
      <c r="W43" s="3">
        <f>V43</f>
        <v>1</v>
      </c>
      <c r="X43" s="4">
        <v>1.0</v>
      </c>
      <c r="Y43" s="4">
        <f>T43</f>
        <v>1</v>
      </c>
    </row>
    <row r="44">
      <c r="H44" s="12" t="s">
        <v>9</v>
      </c>
      <c r="I44" s="4">
        <v>361.0</v>
      </c>
      <c r="J44" s="4">
        <v>347.0</v>
      </c>
      <c r="K44" s="3">
        <f t="shared" si="15"/>
        <v>1.040345821</v>
      </c>
      <c r="L44" s="3">
        <f>AVERAGE(K43:K44)</f>
        <v>0.704383437</v>
      </c>
      <c r="M44" s="4">
        <v>1.0</v>
      </c>
      <c r="N44" s="13">
        <f>SUM(I43:I44)</f>
        <v>368</v>
      </c>
      <c r="S44" s="12" t="s">
        <v>9</v>
      </c>
      <c r="T44" s="4">
        <v>36.0</v>
      </c>
      <c r="U44" s="4">
        <v>47.0</v>
      </c>
      <c r="V44" s="3">
        <f t="shared" si="16"/>
        <v>0.7659574468</v>
      </c>
      <c r="W44" s="3">
        <f>AVERAGE(V43:V44)</f>
        <v>0.8829787234</v>
      </c>
      <c r="X44" s="4">
        <v>1.0</v>
      </c>
      <c r="Y44" s="13">
        <f>SUM(T43:T44)</f>
        <v>37</v>
      </c>
    </row>
    <row r="45">
      <c r="H45" s="4" t="s">
        <v>11</v>
      </c>
      <c r="I45" s="4">
        <v>767.0</v>
      </c>
      <c r="J45" s="4">
        <v>2121.0</v>
      </c>
      <c r="K45" s="3">
        <f t="shared" si="15"/>
        <v>0.3616218765</v>
      </c>
      <c r="L45" s="3">
        <f>AVERAGE(K43:K45)</f>
        <v>0.5901295835</v>
      </c>
      <c r="M45" s="4">
        <v>0.95</v>
      </c>
      <c r="N45" s="13">
        <f>SUM(I43:I44)+L44*(M45*J45)</f>
        <v>1787.297406</v>
      </c>
      <c r="S45" s="4" t="s">
        <v>11</v>
      </c>
      <c r="T45" s="4">
        <v>19.0</v>
      </c>
      <c r="U45" s="4">
        <v>27.0</v>
      </c>
      <c r="V45" s="3">
        <f t="shared" si="16"/>
        <v>0.7037037037</v>
      </c>
      <c r="W45" s="3">
        <f>AVERAGE(V43:V45)</f>
        <v>0.8232203835</v>
      </c>
      <c r="X45" s="4">
        <v>0.95</v>
      </c>
      <c r="Y45" s="13">
        <f>SUM(T43:T44)+W44*(X45*U45)</f>
        <v>59.64840426</v>
      </c>
    </row>
    <row r="46">
      <c r="H46" s="4" t="s">
        <v>12</v>
      </c>
      <c r="I46" s="4">
        <v>169.0</v>
      </c>
      <c r="J46" s="4">
        <v>195.0</v>
      </c>
      <c r="K46" s="3">
        <f t="shared" si="15"/>
        <v>0.8666666667</v>
      </c>
      <c r="L46" s="3">
        <f>AVERAGE(K43:K46)</f>
        <v>0.6592638543</v>
      </c>
      <c r="M46" s="4">
        <v>1.47</v>
      </c>
      <c r="N46" s="13">
        <f>SUM(I43:I45)+L44*(M46*J46+M47*J47)</f>
        <v>1917.965862</v>
      </c>
      <c r="S46" s="4" t="s">
        <v>12</v>
      </c>
      <c r="T46" s="4">
        <v>22.0</v>
      </c>
      <c r="U46" s="4">
        <v>21.0</v>
      </c>
      <c r="V46" s="3">
        <f t="shared" si="16"/>
        <v>1.047619048</v>
      </c>
      <c r="W46" s="3">
        <f>AVERAGE(V43:V46)</f>
        <v>0.8793200495</v>
      </c>
      <c r="X46" s="4">
        <v>1.47</v>
      </c>
      <c r="Y46" s="13">
        <f>SUM(T43:T44)+W44*(X45*U45+X46*U46)</f>
        <v>86.90595745</v>
      </c>
    </row>
    <row r="47">
      <c r="H47" s="4" t="s">
        <v>14</v>
      </c>
      <c r="I47" s="4">
        <v>370.0</v>
      </c>
      <c r="J47" s="4">
        <v>473.0</v>
      </c>
      <c r="K47" s="3">
        <f t="shared" si="15"/>
        <v>0.7822410148</v>
      </c>
      <c r="L47" s="3">
        <f>AVERAGE(K43:K47)</f>
        <v>0.6838592864</v>
      </c>
      <c r="M47" s="4">
        <v>1.744</v>
      </c>
      <c r="N47" s="14">
        <f>SUM(I43:I46)+L44*(M46*J46+M47*J47+M48*J48)</f>
        <v>2086.965862</v>
      </c>
      <c r="S47" s="4" t="s">
        <v>14</v>
      </c>
      <c r="T47" s="4">
        <v>75.0</v>
      </c>
      <c r="U47" s="4">
        <v>57.0</v>
      </c>
      <c r="V47" s="3">
        <f t="shared" si="16"/>
        <v>1.315789474</v>
      </c>
      <c r="W47" s="3">
        <f>AVERAGE(V43:V47)</f>
        <v>0.9666139344</v>
      </c>
      <c r="X47" s="4">
        <v>1.744</v>
      </c>
      <c r="Y47" s="13">
        <f>SUM(T44:T45)+W45*(X46*U46+X47*U47+X45*U45)</f>
        <v>183.363108</v>
      </c>
    </row>
    <row r="48">
      <c r="H48" s="8" t="s">
        <v>15</v>
      </c>
      <c r="I48" s="10">
        <f t="shared" ref="I48:J48" si="17">SUM(I43:I47)</f>
        <v>1674</v>
      </c>
      <c r="J48" s="11">
        <f t="shared" si="17"/>
        <v>3155</v>
      </c>
      <c r="S48" s="8" t="s">
        <v>15</v>
      </c>
      <c r="T48" s="10">
        <f t="shared" ref="T48:U48" si="18">SUM(T43:T47)</f>
        <v>153</v>
      </c>
      <c r="U48" s="11">
        <f t="shared" si="18"/>
        <v>153</v>
      </c>
    </row>
    <row r="50">
      <c r="H50" s="7" t="s">
        <v>16</v>
      </c>
      <c r="S50" s="7" t="s">
        <v>16</v>
      </c>
    </row>
    <row r="52">
      <c r="H52" s="3"/>
      <c r="I52" s="4" t="s">
        <v>2</v>
      </c>
      <c r="J52" s="4" t="s">
        <v>3</v>
      </c>
      <c r="K52" s="4" t="s">
        <v>4</v>
      </c>
      <c r="L52" s="4" t="s">
        <v>5</v>
      </c>
      <c r="M52" s="4" t="s">
        <v>13</v>
      </c>
      <c r="N52" s="4" t="s">
        <v>6</v>
      </c>
      <c r="S52" s="3"/>
      <c r="T52" s="4" t="s">
        <v>2</v>
      </c>
      <c r="U52" s="4" t="s">
        <v>3</v>
      </c>
      <c r="V52" s="4" t="s">
        <v>4</v>
      </c>
      <c r="W52" s="4" t="s">
        <v>5</v>
      </c>
      <c r="X52" s="4" t="s">
        <v>13</v>
      </c>
      <c r="Y52" s="4" t="s">
        <v>6</v>
      </c>
    </row>
    <row r="53">
      <c r="H53" s="4" t="s">
        <v>8</v>
      </c>
      <c r="I53" s="4">
        <v>7.0</v>
      </c>
      <c r="J53" s="4">
        <v>19.0</v>
      </c>
      <c r="K53" s="3">
        <f t="shared" ref="K53:K57" si="19">I53/J53</f>
        <v>0.3684210526</v>
      </c>
      <c r="L53" s="3">
        <f>K53</f>
        <v>0.3684210526</v>
      </c>
      <c r="M53" s="4">
        <v>1.0</v>
      </c>
      <c r="N53" s="4">
        <f>I53</f>
        <v>7</v>
      </c>
      <c r="S53" s="4" t="s">
        <v>8</v>
      </c>
      <c r="T53" s="4">
        <v>1.0</v>
      </c>
      <c r="U53" s="4">
        <v>1.0</v>
      </c>
      <c r="V53" s="3">
        <f t="shared" ref="V53:V57" si="20">T53/U53</f>
        <v>1</v>
      </c>
      <c r="W53" s="3">
        <f>V53</f>
        <v>1</v>
      </c>
      <c r="X53" s="4">
        <v>1.0</v>
      </c>
      <c r="Y53" s="4">
        <f>T53</f>
        <v>1</v>
      </c>
    </row>
    <row r="54">
      <c r="H54" s="13" t="s">
        <v>9</v>
      </c>
      <c r="I54" s="4">
        <v>361.0</v>
      </c>
      <c r="J54" s="4">
        <v>347.0</v>
      </c>
      <c r="K54" s="3">
        <f t="shared" si="19"/>
        <v>1.040345821</v>
      </c>
      <c r="L54" s="3">
        <f>AVERAGE(K53:K54)</f>
        <v>0.704383437</v>
      </c>
      <c r="M54" s="4">
        <v>1.0</v>
      </c>
      <c r="N54" s="13">
        <f>SUM(I53:I54)</f>
        <v>368</v>
      </c>
      <c r="S54" s="13" t="s">
        <v>9</v>
      </c>
      <c r="T54" s="4">
        <v>36.0</v>
      </c>
      <c r="U54" s="4">
        <v>47.0</v>
      </c>
      <c r="V54" s="3">
        <f t="shared" si="20"/>
        <v>0.7659574468</v>
      </c>
      <c r="W54" s="3">
        <f>AVERAGE(V53:V54)</f>
        <v>0.8829787234</v>
      </c>
      <c r="X54" s="4">
        <v>1.0</v>
      </c>
      <c r="Y54" s="13">
        <f>SUM(T53:T54)</f>
        <v>37</v>
      </c>
    </row>
    <row r="55">
      <c r="H55" s="12" t="s">
        <v>11</v>
      </c>
      <c r="I55" s="4">
        <v>767.0</v>
      </c>
      <c r="J55" s="4">
        <v>2121.0</v>
      </c>
      <c r="K55" s="3">
        <f t="shared" si="19"/>
        <v>0.3616218765</v>
      </c>
      <c r="L55" s="3">
        <f>AVERAGE(K53:K55)</f>
        <v>0.5901295835</v>
      </c>
      <c r="M55" s="4">
        <v>1.0</v>
      </c>
      <c r="N55" s="9">
        <f>SUM(I53:I55)</f>
        <v>1135</v>
      </c>
      <c r="S55" s="12" t="s">
        <v>11</v>
      </c>
      <c r="T55" s="4">
        <v>19.0</v>
      </c>
      <c r="U55" s="4">
        <v>27.0</v>
      </c>
      <c r="V55" s="3">
        <f t="shared" si="20"/>
        <v>0.7037037037</v>
      </c>
      <c r="W55" s="3">
        <f>AVERAGE(V53:V55)</f>
        <v>0.8232203835</v>
      </c>
      <c r="X55" s="4">
        <v>1.0</v>
      </c>
      <c r="Y55" s="9">
        <f>SUM(T53:T55)</f>
        <v>56</v>
      </c>
    </row>
    <row r="56">
      <c r="H56" s="4" t="s">
        <v>12</v>
      </c>
      <c r="I56" s="4">
        <v>169.0</v>
      </c>
      <c r="J56" s="4">
        <v>195.0</v>
      </c>
      <c r="K56" s="3">
        <f t="shared" si="19"/>
        <v>0.8666666667</v>
      </c>
      <c r="L56" s="3">
        <f>AVERAGE(K53:K56)</f>
        <v>0.6592638543</v>
      </c>
      <c r="M56" s="4">
        <v>1.47</v>
      </c>
      <c r="N56" s="9">
        <f>SUM(I53:I55)+L55*(J56*M56)</f>
        <v>1304.160645</v>
      </c>
      <c r="S56" s="4" t="s">
        <v>12</v>
      </c>
      <c r="T56" s="4">
        <v>22.0</v>
      </c>
      <c r="U56" s="4">
        <v>21.0</v>
      </c>
      <c r="V56" s="3">
        <f t="shared" si="20"/>
        <v>1.047619048</v>
      </c>
      <c r="W56" s="3">
        <f>AVERAGE(V53:V56)</f>
        <v>0.8793200495</v>
      </c>
      <c r="X56" s="4">
        <v>1.47</v>
      </c>
      <c r="Y56" s="9">
        <f>SUM(T53:T55)+W55*(U56*X56)</f>
        <v>81.41281324</v>
      </c>
    </row>
    <row r="57">
      <c r="H57" s="4" t="s">
        <v>14</v>
      </c>
      <c r="I57" s="4">
        <v>370.0</v>
      </c>
      <c r="J57" s="4">
        <v>473.0</v>
      </c>
      <c r="K57" s="3">
        <f t="shared" si="19"/>
        <v>0.7822410148</v>
      </c>
      <c r="L57" s="3">
        <f>AVERAGE(K53:K57)</f>
        <v>0.6838592864</v>
      </c>
      <c r="M57" s="4">
        <v>1.83</v>
      </c>
      <c r="N57" s="4">
        <f>SUM(I53:I55)+L55*(J56*M56+J57*M57)</f>
        <v>1814.970911</v>
      </c>
      <c r="S57" s="4" t="s">
        <v>14</v>
      </c>
      <c r="T57" s="4">
        <v>75.0</v>
      </c>
      <c r="U57" s="4">
        <v>57.0</v>
      </c>
      <c r="V57" s="3">
        <f t="shared" si="20"/>
        <v>1.315789474</v>
      </c>
      <c r="W57" s="3">
        <f>AVERAGE(V53:V57)</f>
        <v>0.9666139344</v>
      </c>
      <c r="X57" s="4">
        <v>1.83</v>
      </c>
      <c r="Y57" s="4">
        <f>SUM(T53:T55)+W55*(U56*X56+U57*X57)</f>
        <v>167.2829314</v>
      </c>
    </row>
    <row r="58">
      <c r="H58" s="8" t="s">
        <v>15</v>
      </c>
      <c r="I58" s="10">
        <f t="shared" ref="I58:J58" si="21">SUM(I53:I57)</f>
        <v>1674</v>
      </c>
      <c r="J58" s="11">
        <f t="shared" si="21"/>
        <v>3155</v>
      </c>
      <c r="S58" s="8" t="s">
        <v>15</v>
      </c>
      <c r="T58" s="10">
        <f t="shared" ref="T58:U58" si="22">SUM(T53:T57)</f>
        <v>153</v>
      </c>
      <c r="U58" s="11">
        <f t="shared" si="22"/>
        <v>153</v>
      </c>
    </row>
    <row r="60">
      <c r="H60" s="7" t="s">
        <v>17</v>
      </c>
      <c r="S60" s="7" t="s">
        <v>17</v>
      </c>
    </row>
    <row r="61">
      <c r="H61" s="17"/>
      <c r="S61" s="17"/>
    </row>
    <row r="62">
      <c r="H62" s="3"/>
      <c r="I62" s="4" t="s">
        <v>2</v>
      </c>
      <c r="J62" s="4" t="s">
        <v>3</v>
      </c>
      <c r="K62" s="4" t="s">
        <v>4</v>
      </c>
      <c r="L62" s="4" t="s">
        <v>5</v>
      </c>
      <c r="M62" s="4" t="s">
        <v>13</v>
      </c>
      <c r="N62" s="4" t="s">
        <v>6</v>
      </c>
      <c r="S62" s="3"/>
      <c r="T62" s="4" t="s">
        <v>2</v>
      </c>
      <c r="U62" s="4" t="s">
        <v>3</v>
      </c>
      <c r="V62" s="4" t="s">
        <v>4</v>
      </c>
      <c r="W62" s="4" t="s">
        <v>5</v>
      </c>
      <c r="X62" s="4" t="s">
        <v>13</v>
      </c>
      <c r="Y62" s="4" t="s">
        <v>6</v>
      </c>
    </row>
    <row r="63">
      <c r="H63" s="4" t="s">
        <v>8</v>
      </c>
      <c r="I63" s="4">
        <v>7.0</v>
      </c>
      <c r="J63" s="4">
        <v>19.0</v>
      </c>
      <c r="K63" s="3">
        <f t="shared" ref="K63:K67" si="23">I63/J63</f>
        <v>0.3684210526</v>
      </c>
      <c r="L63" s="3">
        <f>K63</f>
        <v>0.3684210526</v>
      </c>
      <c r="M63" s="4">
        <v>1.0</v>
      </c>
      <c r="N63" s="4">
        <f>I63</f>
        <v>7</v>
      </c>
      <c r="S63" s="4" t="s">
        <v>8</v>
      </c>
      <c r="T63" s="4">
        <v>1.0</v>
      </c>
      <c r="U63" s="4">
        <v>1.0</v>
      </c>
      <c r="V63" s="3">
        <f t="shared" ref="V63:V67" si="24">T63/U63</f>
        <v>1</v>
      </c>
      <c r="W63" s="3">
        <f>V63</f>
        <v>1</v>
      </c>
      <c r="X63" s="4">
        <v>1.0</v>
      </c>
      <c r="Y63" s="4">
        <f>T63</f>
        <v>1</v>
      </c>
    </row>
    <row r="64">
      <c r="H64" s="4" t="s">
        <v>9</v>
      </c>
      <c r="I64" s="4">
        <v>361.0</v>
      </c>
      <c r="J64" s="4">
        <v>347.0</v>
      </c>
      <c r="K64" s="3">
        <f t="shared" si="23"/>
        <v>1.040345821</v>
      </c>
      <c r="L64" s="3">
        <f>AVERAGE(K63:K64)</f>
        <v>0.704383437</v>
      </c>
      <c r="M64" s="4">
        <v>1.0</v>
      </c>
      <c r="N64" s="4">
        <f>SUM(I63:I64)</f>
        <v>368</v>
      </c>
      <c r="S64" s="4" t="s">
        <v>9</v>
      </c>
      <c r="T64" s="4">
        <v>36.0</v>
      </c>
      <c r="U64" s="4">
        <v>47.0</v>
      </c>
      <c r="V64" s="3">
        <f t="shared" si="24"/>
        <v>0.7659574468</v>
      </c>
      <c r="W64" s="3">
        <f>AVERAGE(V63:V64)</f>
        <v>0.8829787234</v>
      </c>
      <c r="X64" s="4">
        <v>1.0</v>
      </c>
      <c r="Y64" s="4">
        <f>SUM(T63:T64)</f>
        <v>37</v>
      </c>
    </row>
    <row r="65">
      <c r="H65" s="4" t="s">
        <v>11</v>
      </c>
      <c r="I65" s="4">
        <v>767.0</v>
      </c>
      <c r="J65" s="4">
        <v>2121.0</v>
      </c>
      <c r="K65" s="3">
        <f t="shared" si="23"/>
        <v>0.3616218765</v>
      </c>
      <c r="L65" s="3">
        <f>AVERAGE(K63:K65)</f>
        <v>0.5901295835</v>
      </c>
      <c r="M65" s="4">
        <v>1.0</v>
      </c>
      <c r="N65" s="4">
        <f>SUM(I63:I65)</f>
        <v>1135</v>
      </c>
      <c r="S65" s="4" t="s">
        <v>11</v>
      </c>
      <c r="T65" s="4">
        <v>19.0</v>
      </c>
      <c r="U65" s="4">
        <v>27.0</v>
      </c>
      <c r="V65" s="3">
        <f t="shared" si="24"/>
        <v>0.7037037037</v>
      </c>
      <c r="W65" s="3">
        <f>AVERAGE(V63:V65)</f>
        <v>0.8232203835</v>
      </c>
      <c r="X65" s="4">
        <v>1.0</v>
      </c>
      <c r="Y65" s="4">
        <f>SUM(T63:T65)</f>
        <v>56</v>
      </c>
    </row>
    <row r="66">
      <c r="H66" s="12" t="s">
        <v>12</v>
      </c>
      <c r="I66" s="4">
        <v>169.0</v>
      </c>
      <c r="J66" s="4">
        <v>195.0</v>
      </c>
      <c r="K66" s="3">
        <f t="shared" si="23"/>
        <v>0.8666666667</v>
      </c>
      <c r="L66" s="3">
        <f>AVERAGE(K63:K66)</f>
        <v>0.6592638543</v>
      </c>
      <c r="M66" s="4">
        <v>1.0</v>
      </c>
      <c r="N66" s="20">
        <f>SUM(I63:I66)</f>
        <v>1304</v>
      </c>
      <c r="S66" s="12" t="s">
        <v>12</v>
      </c>
      <c r="T66" s="4">
        <v>22.0</v>
      </c>
      <c r="U66" s="4">
        <v>21.0</v>
      </c>
      <c r="V66" s="3">
        <f t="shared" si="24"/>
        <v>1.047619048</v>
      </c>
      <c r="W66" s="3">
        <f>AVERAGE(V63:V66)</f>
        <v>0.8793200495</v>
      </c>
      <c r="X66" s="4">
        <v>1.0</v>
      </c>
      <c r="Y66" s="20">
        <f>SUM(T63:T66)</f>
        <v>78</v>
      </c>
    </row>
    <row r="67">
      <c r="H67" s="4" t="s">
        <v>14</v>
      </c>
      <c r="I67" s="4">
        <v>370.0</v>
      </c>
      <c r="J67" s="4">
        <v>473.0</v>
      </c>
      <c r="K67" s="3">
        <f t="shared" si="23"/>
        <v>0.7822410148</v>
      </c>
      <c r="L67" s="3">
        <f>AVERAGE(K63:K67)</f>
        <v>0.6838592864</v>
      </c>
      <c r="M67" s="4">
        <v>1.596</v>
      </c>
      <c r="N67" s="14">
        <f>SUM(I63:I66)+L66*(J67*M67)</f>
        <v>1801.683558</v>
      </c>
      <c r="S67" s="4" t="s">
        <v>14</v>
      </c>
      <c r="T67" s="4">
        <v>75.0</v>
      </c>
      <c r="U67" s="4">
        <v>57.0</v>
      </c>
      <c r="V67" s="3">
        <f t="shared" si="24"/>
        <v>1.315789474</v>
      </c>
      <c r="W67" s="3">
        <f>AVERAGE(V63:V67)</f>
        <v>0.9666139344</v>
      </c>
      <c r="X67" s="4">
        <v>1.596</v>
      </c>
      <c r="Y67" s="14">
        <f>SUM(T63:T66)+W66*(U67*X67)</f>
        <v>157.9935035</v>
      </c>
    </row>
    <row r="68">
      <c r="H68" s="8" t="s">
        <v>15</v>
      </c>
      <c r="I68" s="10">
        <f t="shared" ref="I68:J68" si="25">SUM(I63:I67)</f>
        <v>1674</v>
      </c>
      <c r="J68" s="11">
        <f t="shared" si="25"/>
        <v>3155</v>
      </c>
      <c r="S68" s="8" t="s">
        <v>15</v>
      </c>
      <c r="T68" s="10">
        <f t="shared" ref="T68:U68" si="26">SUM(T63:T67)</f>
        <v>153</v>
      </c>
      <c r="U68" s="11">
        <f t="shared" si="26"/>
        <v>153</v>
      </c>
    </row>
  </sheetData>
  <drawing r:id="rId1"/>
</worksheet>
</file>