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products" sheetId="2" r:id="rId5"/>
    <sheet state="visible" name="countries" sheetId="3" r:id="rId6"/>
    <sheet state="visible" name="ABC (12)" sheetId="4" r:id="rId7"/>
    <sheet state="visible" name="ABC Analysis (13)" sheetId="5" r:id="rId8"/>
    <sheet state="visible" name="Summary events_table (4)" sheetId="6" r:id="rId9"/>
    <sheet state="visible" name="category_summary (5)" sheetId="7" r:id="rId10"/>
    <sheet state="visible" name="countries summary(6)" sheetId="8" r:id="rId11"/>
    <sheet state="visible" name="region_summary(6)" sheetId="9" r:id="rId12"/>
    <sheet state="visible" name="subregion summary(6)" sheetId="10" r:id="rId13"/>
    <sheet state="visible" name="channel summary(7)" sheetId="11" r:id="rId14"/>
    <sheet state="visible" name="Day to ship summary(8)" sheetId="12" r:id="rId15"/>
    <sheet state="visible" name="Yearmonth (9)" sheetId="13" r:id="rId16"/>
    <sheet state="visible" name="day_summary (10)" sheetId="14" r:id="rId17"/>
    <sheet state="visible" name="Dashboard" sheetId="15" r:id="rId18"/>
  </sheets>
  <definedNames>
    <definedName name="Units_Sold">events!$J$1:$J$1331</definedName>
    <definedName name="SUM_Cost">events!$S$2</definedName>
    <definedName name="Country_Code">events!$G$2:$G$1331</definedName>
    <definedName name="Unit_Price">events!$K$1:$K$1331</definedName>
    <definedName name="SUM_Revenue">events!$R$2</definedName>
    <definedName name="Total_Profit">events!$O$2:$O$1331</definedName>
    <definedName name="Total_order">events!$P$2</definedName>
    <definedName name="Sales_Channel">events!$I$2:$I$1331</definedName>
    <definedName name="Total_Cost">events!$N$2:$N$1331</definedName>
    <definedName name="SUM_Profit">#REF!</definedName>
    <definedName name="Unit_Cost">events!$L$1:$L$1331</definedName>
    <definedName name="Total_Revenue">events!$M$2:$M$1331</definedName>
  </definedNames>
  <calcPr/>
  <pivotCaches>
    <pivotCache cacheId="0" r:id="rId19"/>
    <pivotCache cacheId="1" r:id="rId20"/>
    <pivotCache cacheId="2" r:id="rId21"/>
    <pivotCache cacheId="3" r:id="rId22"/>
  </pivotCaches>
</workbook>
</file>

<file path=xl/sharedStrings.xml><?xml version="1.0" encoding="utf-8"?>
<sst xmlns="http://schemas.openxmlformats.org/spreadsheetml/2006/main" count="5602" uniqueCount="876">
  <si>
    <t>Order ID</t>
  </si>
  <si>
    <t>Order Date</t>
  </si>
  <si>
    <t>Day of Week</t>
  </si>
  <si>
    <t>Ship Date</t>
  </si>
  <si>
    <t>Days to Ship</t>
  </si>
  <si>
    <t>Order Priority</t>
  </si>
  <si>
    <t>Country Code</t>
  </si>
  <si>
    <t>Product ID</t>
  </si>
  <si>
    <t>Sales Channel</t>
  </si>
  <si>
    <t>Units Sold</t>
  </si>
  <si>
    <t>Unit Price</t>
  </si>
  <si>
    <t>Unit Cost</t>
  </si>
  <si>
    <t>Total Revenue</t>
  </si>
  <si>
    <t>Total Cost</t>
  </si>
  <si>
    <t xml:space="preserve">Total Profit </t>
  </si>
  <si>
    <t>Category</t>
  </si>
  <si>
    <t>Country</t>
  </si>
  <si>
    <t xml:space="preserve">Region </t>
  </si>
  <si>
    <t>Sub-region</t>
  </si>
  <si>
    <t>Year/Month</t>
  </si>
  <si>
    <t>Month</t>
  </si>
  <si>
    <t>C</t>
  </si>
  <si>
    <t>HUN</t>
  </si>
  <si>
    <t>Offline</t>
  </si>
  <si>
    <t>L</t>
  </si>
  <si>
    <t>LIE</t>
  </si>
  <si>
    <t>Online</t>
  </si>
  <si>
    <t>SVK</t>
  </si>
  <si>
    <t>BGR</t>
  </si>
  <si>
    <t>M</t>
  </si>
  <si>
    <t>Unknown</t>
  </si>
  <si>
    <t>BLR</t>
  </si>
  <si>
    <t>LVA</t>
  </si>
  <si>
    <t>MKD</t>
  </si>
  <si>
    <t>POL</t>
  </si>
  <si>
    <t>AND</t>
  </si>
  <si>
    <t>SWE</t>
  </si>
  <si>
    <t>ARM</t>
  </si>
  <si>
    <t>SVN</t>
  </si>
  <si>
    <t>CYP</t>
  </si>
  <si>
    <t>H</t>
  </si>
  <si>
    <t>CHE</t>
  </si>
  <si>
    <t>BIH</t>
  </si>
  <si>
    <t>CZE</t>
  </si>
  <si>
    <t>ALB</t>
  </si>
  <si>
    <t>LUX</t>
  </si>
  <si>
    <t>DEU</t>
  </si>
  <si>
    <t>ROU</t>
  </si>
  <si>
    <t>GRC</t>
  </si>
  <si>
    <t>LTU</t>
  </si>
  <si>
    <t>AUT</t>
  </si>
  <si>
    <t>MLT</t>
  </si>
  <si>
    <t>GBR</t>
  </si>
  <si>
    <t>NOR</t>
  </si>
  <si>
    <t>NLD</t>
  </si>
  <si>
    <t>ESP</t>
  </si>
  <si>
    <t>SRB</t>
  </si>
  <si>
    <t>ITA</t>
  </si>
  <si>
    <t>DNK</t>
  </si>
  <si>
    <t>SMR</t>
  </si>
  <si>
    <t>IRL</t>
  </si>
  <si>
    <t>GEO</t>
  </si>
  <si>
    <t>MNE</t>
  </si>
  <si>
    <t>ISL</t>
  </si>
  <si>
    <t>FRA</t>
  </si>
  <si>
    <t>PRT</t>
  </si>
  <si>
    <t>UKR</t>
  </si>
  <si>
    <t>EST</t>
  </si>
  <si>
    <t>HRV</t>
  </si>
  <si>
    <t>RUS</t>
  </si>
  <si>
    <t>FIN</t>
  </si>
  <si>
    <t>MCO</t>
  </si>
  <si>
    <t>BEL</t>
  </si>
  <si>
    <t/>
  </si>
  <si>
    <t>id</t>
  </si>
  <si>
    <t>item_type</t>
  </si>
  <si>
    <t>Cereal</t>
  </si>
  <si>
    <t>Household</t>
  </si>
  <si>
    <t>Clothes</t>
  </si>
  <si>
    <t>Beverages</t>
  </si>
  <si>
    <t>Office Supplies</t>
  </si>
  <si>
    <t>Fruits</t>
  </si>
  <si>
    <t>Vegetables</t>
  </si>
  <si>
    <t>Baby Food</t>
  </si>
  <si>
    <t>Meat</t>
  </si>
  <si>
    <t>Cosmetics</t>
  </si>
  <si>
    <t>Snacks</t>
  </si>
  <si>
    <t>Personal Care</t>
  </si>
  <si>
    <t>name</t>
  </si>
  <si>
    <t>alpha-2</t>
  </si>
  <si>
    <t>alpha-3</t>
  </si>
  <si>
    <t>region</t>
  </si>
  <si>
    <t>sub-region</t>
  </si>
  <si>
    <t>Afghanistan</t>
  </si>
  <si>
    <t>AF</t>
  </si>
  <si>
    <t>AFG</t>
  </si>
  <si>
    <t>Asia</t>
  </si>
  <si>
    <t>Southern Asia</t>
  </si>
  <si>
    <t>Åland Islands</t>
  </si>
  <si>
    <t>AX</t>
  </si>
  <si>
    <t>ALA</t>
  </si>
  <si>
    <t>Europe</t>
  </si>
  <si>
    <t>Northern Europe</t>
  </si>
  <si>
    <t>Albania</t>
  </si>
  <si>
    <t>AL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</si>
  <si>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</si>
  <si>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</si>
  <si>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</si>
  <si>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</si>
  <si>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</si>
  <si>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</si>
  <si>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</si>
  <si>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</si>
  <si>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</si>
  <si>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</si>
  <si>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</si>
  <si>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</si>
  <si>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</si>
  <si>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</si>
  <si>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</si>
  <si>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</si>
  <si>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</si>
  <si>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</si>
  <si>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</si>
  <si>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</si>
  <si>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</si>
  <si>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</si>
  <si>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</si>
  <si>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</si>
  <si>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</si>
  <si>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</si>
  <si>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</si>
  <si>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</si>
  <si>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</si>
  <si>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</si>
  <si>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</si>
  <si>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</si>
  <si>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</si>
  <si>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</si>
  <si>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</si>
  <si>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</si>
  <si>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</si>
  <si>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</si>
  <si>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</si>
  <si>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</si>
  <si>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</si>
  <si>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</si>
  <si>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</si>
  <si>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</si>
  <si>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</si>
  <si>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</si>
  <si>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</si>
  <si>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</si>
  <si>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</si>
  <si>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</si>
  <si>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</si>
  <si>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</si>
  <si>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</si>
  <si>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</si>
  <si>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</si>
  <si>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</si>
  <si>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</si>
  <si>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</si>
  <si>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</si>
  <si>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</si>
  <si>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</si>
  <si>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Eastern Europe</t>
  </si>
  <si>
    <t>Belgium</t>
  </si>
  <si>
    <t>BE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</si>
  <si>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</si>
  <si>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</si>
  <si>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</si>
  <si>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</si>
  <si>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</si>
  <si>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</si>
  <si>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</si>
  <si>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</si>
  <si>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</si>
  <si>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</si>
  <si>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</si>
  <si>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</si>
  <si>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</si>
  <si>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</si>
  <si>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</si>
  <si>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</si>
  <si>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</si>
  <si>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</si>
  <si>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</si>
  <si>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</si>
  <si>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</si>
  <si>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</si>
  <si>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</si>
  <si>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</si>
  <si>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</si>
  <si>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</si>
  <si>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</si>
  <si>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</si>
  <si>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</si>
  <si>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</si>
  <si>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</si>
  <si>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</si>
  <si>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</si>
  <si>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</si>
  <si>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</si>
  <si>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</si>
  <si>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</si>
  <si>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</si>
  <si>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</si>
  <si>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</si>
  <si>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</si>
  <si>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</si>
  <si>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</si>
  <si>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</si>
  <si>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</si>
  <si>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</si>
  <si>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</si>
  <si>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</si>
  <si>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</si>
  <si>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</si>
  <si>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</si>
  <si>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</si>
  <si>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</si>
  <si>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</si>
  <si>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</si>
  <si>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</si>
  <si>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</si>
  <si>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</si>
  <si>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</si>
  <si>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</si>
  <si>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</si>
  <si>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</si>
  <si>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</si>
  <si>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</si>
  <si>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</si>
  <si>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</si>
  <si>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</si>
  <si>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</si>
  <si>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</si>
  <si>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</si>
  <si>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</si>
  <si>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</si>
  <si>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</si>
  <si>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</si>
  <si>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</si>
  <si>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</si>
  <si>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</si>
  <si>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</si>
  <si>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</si>
  <si>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</si>
  <si>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</si>
  <si>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</si>
  <si>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</si>
  <si>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</si>
  <si>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</si>
  <si>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</si>
  <si>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</si>
  <si>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</si>
  <si>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</si>
  <si>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</si>
  <si>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</si>
  <si>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</si>
  <si>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</si>
  <si>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</si>
  <si>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</si>
  <si>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</si>
  <si>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</si>
  <si>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</si>
  <si>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</si>
  <si>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</si>
  <si>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</si>
  <si>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</si>
  <si>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Cuba</t>
  </si>
  <si>
    <t>CU</t>
  </si>
  <si>
    <t>CUB</t>
  </si>
  <si>
    <t>Curaçao</t>
  </si>
  <si>
    <t>CW</t>
  </si>
  <si>
    <t>CUW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</si>
  <si>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</si>
  <si>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</si>
  <si>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</si>
  <si>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</si>
  <si>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</si>
  <si>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</si>
  <si>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</si>
  <si>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</si>
  <si>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</si>
  <si>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</si>
  <si>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</si>
  <si>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</si>
  <si>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</si>
  <si>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</si>
  <si>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</si>
  <si>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</si>
  <si>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</si>
  <si>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</si>
  <si>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</si>
  <si>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</si>
  <si>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</si>
  <si>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</si>
  <si>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</si>
  <si>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</si>
  <si>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</si>
  <si>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</si>
  <si>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</si>
  <si>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</si>
  <si>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</si>
  <si>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</si>
  <si>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</si>
  <si>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</si>
  <si>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</si>
  <si>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</si>
  <si>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</si>
  <si>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</si>
  <si>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</si>
  <si>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</si>
  <si>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</si>
  <si>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</si>
  <si>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</si>
  <si>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</si>
  <si>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</si>
  <si>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</si>
  <si>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</si>
  <si>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</si>
  <si>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</si>
  <si>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</si>
  <si>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</si>
  <si>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</si>
  <si>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France</t>
  </si>
  <si>
    <t>FR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</si>
  <si>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</si>
  <si>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</si>
  <si>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</si>
  <si>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</si>
  <si>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</si>
  <si>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</si>
  <si>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</si>
  <si>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</si>
  <si>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</si>
  <si>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</si>
  <si>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</si>
  <si>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</si>
  <si>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</si>
  <si>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</si>
  <si>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</si>
  <si>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</si>
  <si>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</si>
  <si>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Germany</t>
  </si>
  <si>
    <t>DE</t>
  </si>
  <si>
    <t>Ghana</t>
  </si>
  <si>
    <t>GH</t>
  </si>
  <si>
    <t>GHA</t>
  </si>
  <si>
    <t>Gibraltar</t>
  </si>
  <si>
    <t>GI</t>
  </si>
  <si>
    <t>GIB</t>
  </si>
  <si>
    <t>Greece</t>
  </si>
  <si>
    <t>GR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</si>
  <si>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</si>
  <si>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</si>
  <si>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</si>
  <si>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</si>
  <si>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</si>
  <si>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</si>
  <si>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</si>
  <si>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</si>
  <si>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</si>
  <si>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</si>
  <si>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</si>
  <si>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</si>
  <si>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</si>
  <si>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</si>
  <si>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</si>
  <si>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</si>
  <si>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</si>
  <si>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</si>
  <si>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</si>
  <si>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</si>
  <si>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</si>
  <si>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</si>
  <si>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</si>
  <si>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</si>
  <si>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</si>
  <si>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</si>
  <si>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</si>
  <si>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</si>
  <si>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</si>
  <si>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</si>
  <si>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</si>
  <si>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</si>
  <si>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</si>
  <si>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</si>
  <si>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</si>
  <si>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</si>
  <si>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</si>
  <si>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</si>
  <si>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</si>
  <si>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</si>
  <si>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</si>
  <si>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</si>
  <si>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</si>
  <si>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</si>
  <si>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</si>
  <si>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Iceland</t>
  </si>
  <si>
    <t>IS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</si>
  <si>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</si>
  <si>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</si>
  <si>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</si>
  <si>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</si>
  <si>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</si>
  <si>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</si>
  <si>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</si>
  <si>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</si>
  <si>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</si>
  <si>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</si>
  <si>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</si>
  <si>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</si>
  <si>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</si>
  <si>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</si>
  <si>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Isle of Man</t>
  </si>
  <si>
    <t>IM</t>
  </si>
  <si>
    <t>IMN</t>
  </si>
  <si>
    <t>Israel</t>
  </si>
  <si>
    <t>IL</t>
  </si>
  <si>
    <t>ISR</t>
  </si>
  <si>
    <t>Italy</t>
  </si>
  <si>
    <t>IT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</si>
  <si>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</si>
  <si>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</si>
  <si>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</si>
  <si>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</si>
  <si>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</si>
  <si>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</si>
  <si>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</si>
  <si>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</si>
  <si>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</si>
  <si>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</si>
  <si>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</si>
  <si>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</si>
  <si>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</si>
  <si>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</si>
  <si>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</si>
  <si>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</si>
  <si>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</si>
  <si>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</si>
  <si>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</si>
  <si>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</si>
  <si>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</si>
  <si>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</si>
  <si>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</si>
  <si>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</si>
  <si>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</si>
  <si>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</si>
  <si>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</si>
  <si>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</si>
  <si>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</si>
  <si>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</si>
  <si>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</si>
  <si>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</si>
  <si>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</si>
  <si>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</si>
  <si>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</si>
  <si>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</si>
  <si>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</si>
  <si>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</si>
  <si>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</si>
  <si>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</si>
  <si>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</si>
  <si>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</si>
  <si>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</si>
  <si>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</si>
  <si>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</si>
  <si>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</si>
  <si>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</si>
  <si>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</si>
  <si>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</si>
  <si>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</si>
  <si>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</si>
  <si>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</si>
  <si>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</si>
  <si>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</si>
  <si>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</si>
  <si>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</si>
  <si>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</si>
  <si>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</si>
  <si>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</si>
  <si>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</si>
  <si>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</si>
  <si>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</si>
  <si>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</si>
  <si>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</si>
  <si>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</si>
  <si>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</si>
  <si>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</si>
  <si>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</si>
  <si>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</si>
  <si>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</si>
  <si>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</si>
  <si>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</si>
  <si>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</si>
  <si>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</si>
  <si>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</si>
  <si>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</si>
  <si>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</si>
  <si>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</si>
  <si>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</si>
  <si>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</si>
  <si>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</si>
  <si>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</si>
  <si>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</si>
  <si>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</si>
  <si>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</si>
  <si>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</si>
  <si>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</si>
  <si>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</si>
  <si>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</si>
  <si>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</si>
  <si>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</si>
  <si>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</si>
  <si>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</si>
  <si>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</si>
  <si>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</si>
  <si>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</si>
  <si>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</si>
  <si>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</si>
  <si>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</si>
  <si>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</si>
  <si>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</si>
  <si>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</si>
  <si>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</si>
  <si>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Mongolia</t>
  </si>
  <si>
    <t>MN</t>
  </si>
  <si>
    <t>MNG</t>
  </si>
  <si>
    <t>Montenegro</t>
  </si>
  <si>
    <t>ME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</si>
  <si>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</si>
  <si>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</si>
  <si>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</si>
  <si>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</si>
  <si>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</si>
  <si>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</si>
  <si>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</si>
  <si>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</si>
  <si>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</si>
  <si>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</si>
  <si>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</si>
  <si>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</si>
  <si>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</si>
  <si>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</si>
  <si>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</si>
  <si>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</si>
  <si>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</si>
  <si>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</si>
  <si>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</si>
  <si>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</si>
  <si>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</si>
  <si>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</si>
  <si>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</si>
  <si>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</si>
  <si>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</si>
  <si>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</si>
  <si>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</si>
  <si>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</si>
  <si>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</si>
  <si>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</si>
  <si>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</si>
  <si>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</si>
  <si>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</si>
  <si>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</si>
  <si>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</si>
  <si>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</si>
  <si>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</si>
  <si>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</si>
  <si>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</si>
  <si>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</si>
  <si>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</si>
  <si>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</si>
  <si>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</si>
  <si>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</si>
  <si>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Macedonia</t>
  </si>
  <si>
    <t>MK</t>
  </si>
  <si>
    <t>Northern Mariana Islands</t>
  </si>
  <si>
    <t>MP</t>
  </si>
  <si>
    <t>MNP</t>
  </si>
  <si>
    <t>Norway</t>
  </si>
  <si>
    <t>NO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</si>
  <si>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</si>
  <si>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</si>
  <si>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</si>
  <si>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</si>
  <si>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</si>
  <si>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</si>
  <si>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</si>
  <si>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</si>
  <si>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</si>
  <si>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</si>
  <si>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</si>
  <si>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</si>
  <si>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</si>
  <si>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</si>
  <si>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</si>
  <si>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</si>
  <si>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</si>
  <si>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</si>
  <si>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</si>
  <si>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</si>
  <si>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</si>
  <si>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</si>
  <si>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</si>
  <si>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</si>
  <si>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</si>
  <si>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</si>
  <si>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</si>
  <si>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</si>
  <si>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</si>
  <si>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</si>
  <si>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</si>
  <si>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</si>
  <si>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Portugal</t>
  </si>
  <si>
    <t>PT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</si>
  <si>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</si>
  <si>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</si>
  <si>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</si>
  <si>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</si>
  <si>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</si>
  <si>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</si>
  <si>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</si>
  <si>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</si>
  <si>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</si>
  <si>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</si>
  <si>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</si>
  <si>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Russia</t>
  </si>
  <si>
    <t>RU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</si>
  <si>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</si>
  <si>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</si>
  <si>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</si>
  <si>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</si>
  <si>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</si>
  <si>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</si>
  <si>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</si>
  <si>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</si>
  <si>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</si>
  <si>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</si>
  <si>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</si>
  <si>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</si>
  <si>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</si>
  <si>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</si>
  <si>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</si>
  <si>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</si>
  <si>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</si>
  <si>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</si>
  <si>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</si>
  <si>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</si>
  <si>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</si>
  <si>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</si>
  <si>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</si>
  <si>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</si>
  <si>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</si>
  <si>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</si>
  <si>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</si>
  <si>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</si>
  <si>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</si>
  <si>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</si>
  <si>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</si>
  <si>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</si>
  <si>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</si>
  <si>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</si>
  <si>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</si>
  <si>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</si>
  <si>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</si>
  <si>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</si>
  <si>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</si>
  <si>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</si>
  <si>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</si>
  <si>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</si>
  <si>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</si>
  <si>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</si>
  <si>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</si>
  <si>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</si>
  <si>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</si>
  <si>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</si>
  <si>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</si>
  <si>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</si>
  <si>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</si>
  <si>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</si>
  <si>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</si>
  <si>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</si>
  <si>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Slovenia</t>
  </si>
  <si>
    <t>SI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</si>
  <si>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</si>
  <si>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</si>
  <si>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</si>
  <si>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</si>
  <si>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</si>
  <si>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</si>
  <si>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</si>
  <si>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</si>
  <si>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</si>
  <si>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</si>
  <si>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</si>
  <si>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</si>
  <si>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</si>
  <si>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</si>
  <si>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</si>
  <si>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</si>
  <si>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</si>
  <si>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</si>
  <si>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</si>
  <si>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</si>
  <si>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</si>
  <si>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</si>
  <si>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</si>
  <si>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</si>
  <si>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</si>
  <si>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</si>
  <si>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</si>
  <si>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</si>
  <si>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</si>
  <si>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</si>
  <si>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</si>
  <si>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Switzerland</t>
  </si>
  <si>
    <t>CH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</si>
  <si>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</si>
  <si>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</si>
  <si>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</si>
  <si>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</si>
  <si>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</si>
  <si>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</si>
  <si>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</si>
  <si>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</si>
  <si>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</si>
  <si>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</si>
  <si>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</si>
  <si>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</si>
  <si>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</si>
  <si>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</si>
  <si>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</si>
  <si>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</si>
  <si>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</si>
  <si>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</si>
  <si>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</si>
  <si>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</si>
  <si>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</si>
  <si>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</si>
  <si>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</si>
  <si>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</si>
  <si>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</si>
  <si>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</si>
  <si>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</si>
  <si>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</si>
  <si>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</si>
  <si>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</si>
  <si>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</si>
  <si>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</si>
  <si>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</si>
  <si>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</si>
  <si>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</si>
  <si>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</si>
  <si>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</si>
  <si>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</si>
  <si>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</si>
  <si>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</si>
  <si>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</si>
  <si>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</si>
  <si>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</si>
  <si>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</si>
  <si>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</si>
  <si>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</si>
  <si>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</si>
  <si>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</si>
  <si>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</si>
  <si>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</si>
  <si>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United Arab Emirates</t>
  </si>
  <si>
    <t>AE</t>
  </si>
  <si>
    <t>ARE</t>
  </si>
  <si>
    <t>United Kingdom</t>
  </si>
  <si>
    <t>GB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</si>
  <si>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</si>
  <si>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</si>
  <si>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</si>
  <si>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</si>
  <si>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</si>
  <si>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</si>
  <si>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</si>
  <si>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</si>
  <si>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</si>
  <si>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</si>
  <si>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</si>
  <si>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</si>
  <si>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</si>
  <si>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</si>
  <si>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</si>
  <si>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</si>
  <si>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</si>
  <si>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</si>
  <si>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</si>
  <si>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</si>
  <si>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</si>
  <si>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</si>
  <si>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</si>
  <si>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</si>
  <si>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</si>
  <si>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</si>
  <si>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</si>
  <si>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</si>
  <si>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</si>
  <si>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</si>
  <si>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</si>
  <si>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</si>
  <si>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</si>
  <si>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</si>
  <si>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</si>
  <si>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</si>
  <si>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</si>
  <si>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</si>
  <si>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</si>
  <si>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</si>
  <si>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</si>
  <si>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</si>
  <si>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 xml:space="preserve"> Units Sold</t>
  </si>
  <si>
    <t>Total Profit</t>
  </si>
  <si>
    <t>Profit Share (%)</t>
  </si>
  <si>
    <t>Cumulative Share</t>
  </si>
  <si>
    <t>ABC Category</t>
  </si>
  <si>
    <t>Total Units</t>
  </si>
  <si>
    <t>Unit Share %</t>
  </si>
  <si>
    <t>Revenue Share %</t>
  </si>
  <si>
    <t>Units Sold Cat</t>
  </si>
  <si>
    <t>Revenue Cat</t>
  </si>
  <si>
    <t>Profit Cat</t>
  </si>
  <si>
    <t>Колір</t>
  </si>
  <si>
    <t>A</t>
  </si>
  <si>
    <t>(AAA)</t>
  </si>
  <si>
    <t>B</t>
  </si>
  <si>
    <t>(AAB)</t>
  </si>
  <si>
    <t>(ABB)</t>
  </si>
  <si>
    <t>(ACC)</t>
  </si>
  <si>
    <t>(BCC)</t>
  </si>
  <si>
    <t>CCC)</t>
  </si>
  <si>
    <t xml:space="preserve">Total order </t>
  </si>
  <si>
    <t>SUM Revenue</t>
  </si>
  <si>
    <t>SUM Cost</t>
  </si>
  <si>
    <t>SUM Profit</t>
  </si>
  <si>
    <t>Covered country</t>
  </si>
  <si>
    <t>Channel</t>
  </si>
  <si>
    <t>Count</t>
  </si>
  <si>
    <t>Orders Priority</t>
  </si>
  <si>
    <t>Total Unit Sold</t>
  </si>
  <si>
    <t>cnt_ Order ID</t>
  </si>
  <si>
    <t>Company Performance by Country - Revenue</t>
  </si>
  <si>
    <t>Company Performance by Country - Profit</t>
  </si>
  <si>
    <t>Company Performance by Country - Sales</t>
  </si>
  <si>
    <t>Orders</t>
  </si>
  <si>
    <t xml:space="preserve">avg of Total Profit </t>
  </si>
  <si>
    <t>AVERAGE of Days to Ship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</si>
  <si>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</si>
  <si>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</si>
  <si>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</si>
  <si>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</si>
  <si>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</si>
  <si>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</si>
  <si>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</si>
  <si>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</si>
  <si>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</si>
  <si>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</si>
  <si>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</si>
  <si>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</si>
  <si>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SUM of Total Revenue</t>
  </si>
  <si>
    <t xml:space="preserve">SUM of Total Profit </t>
  </si>
  <si>
    <t>SUM of Total Cost</t>
  </si>
  <si>
    <t>Friday</t>
  </si>
  <si>
    <t>Monday</t>
  </si>
  <si>
    <t>Saturday</t>
  </si>
  <si>
    <t>Sunday</t>
  </si>
  <si>
    <t>Thursday</t>
  </si>
  <si>
    <t>Tuesday</t>
  </si>
  <si>
    <t>Wednesday</t>
  </si>
  <si>
    <t>ABC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</si>
</sst>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Roboto"/>
    </font>
    <font>
      <b/>
      <color rgb="FF000000"/>
      <name val="Roboto"/>
    </font>
    <font>
      <color rgb="FF000000"/>
      <name val="Roboto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b/>
      <sz val="12.0"/>
      <color rgb="FF434343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color rgb="FFFFFFFF"/>
      <name val="Arial"/>
      <scheme val="minor"/>
    </font>
    <font>
      <i/>
      <color theme="1"/>
      <name val="Arial"/>
    </font>
    <font>
      <color theme="1"/>
      <name val="Arial"/>
    </font>
    <font>
      <color rgb="FFFFFFFF"/>
      <name val="Arial"/>
    </font>
    <font>
      <b/>
      <color theme="1"/>
      <name val="Arial"/>
    </font>
    <font>
      <b/>
      <sz val="14.0"/>
      <color theme="1"/>
      <name val="Arial"/>
    </font>
    <font>
      <b/>
      <color rgb="FFFFFFFF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1C4587"/>
        <bgColor rgb="FF1C4587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7F0E"/>
        <bgColor rgb="FFFF7F0E"/>
      </patternFill>
    </fill>
  </fills>
  <borders count="1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0" fillId="2" fontId="1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Font="1" applyNumberFormat="1"/>
    <xf borderId="0" fillId="0" fontId="2" numFmtId="4" xfId="0" applyAlignment="1" applyFont="1" applyNumberFormat="1">
      <alignment readingOrder="0"/>
    </xf>
    <xf borderId="0" fillId="3" fontId="0" numFmtId="3" xfId="0" applyAlignment="1" applyFill="1" applyFont="1" applyNumberFormat="1">
      <alignment horizontal="right" readingOrder="0"/>
    </xf>
    <xf borderId="0" fillId="0" fontId="2" numFmtId="0" xfId="0" applyFont="1"/>
    <xf borderId="0" fillId="3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2" fontId="2" numFmtId="0" xfId="0" applyAlignment="1" applyFont="1">
      <alignment readingOrder="0"/>
    </xf>
    <xf borderId="0" fillId="2" fontId="2" numFmtId="0" xfId="0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" fillId="4" fontId="2" numFmtId="0" xfId="0" applyAlignment="1" applyBorder="1" applyFill="1" applyFont="1">
      <alignment readingOrder="0"/>
    </xf>
    <xf borderId="2" fillId="4" fontId="2" numFmtId="0" xfId="0" applyBorder="1" applyFont="1"/>
    <xf borderId="2" fillId="0" fontId="2" numFmtId="3" xfId="0" applyBorder="1" applyFont="1" applyNumberFormat="1"/>
    <xf borderId="4" fillId="0" fontId="2" numFmtId="3" xfId="0" applyBorder="1" applyFont="1" applyNumberFormat="1"/>
    <xf borderId="5" fillId="0" fontId="2" numFmtId="3" xfId="0" applyBorder="1" applyFont="1" applyNumberFormat="1"/>
    <xf borderId="3" fillId="0" fontId="2" numFmtId="10" xfId="0" applyBorder="1" applyFont="1" applyNumberFormat="1"/>
    <xf borderId="3" fillId="5" fontId="1" numFmtId="0" xfId="0" applyAlignment="1" applyBorder="1" applyFill="1" applyFont="1">
      <alignment horizontal="center"/>
    </xf>
    <xf borderId="3" fillId="0" fontId="2" numFmtId="3" xfId="0" applyBorder="1" applyFont="1" applyNumberFormat="1"/>
    <xf borderId="3" fillId="4" fontId="2" numFmtId="0" xfId="0" applyBorder="1" applyFont="1"/>
    <xf borderId="6" fillId="0" fontId="2" numFmtId="3" xfId="0" applyBorder="1" applyFont="1" applyNumberFormat="1"/>
    <xf borderId="5" fillId="0" fontId="2" numFmtId="0" xfId="0" applyBorder="1" applyFont="1"/>
    <xf borderId="3" fillId="0" fontId="2" numFmtId="0" xfId="0" applyBorder="1" applyFont="1"/>
    <xf borderId="3" fillId="6" fontId="1" numFmtId="0" xfId="0" applyAlignment="1" applyBorder="1" applyFill="1" applyFont="1">
      <alignment horizontal="center"/>
    </xf>
    <xf borderId="3" fillId="7" fontId="1" numFmtId="0" xfId="0" applyAlignment="1" applyBorder="1" applyFill="1" applyFont="1">
      <alignment horizontal="center"/>
    </xf>
    <xf borderId="0" fillId="3" fontId="2" numFmtId="0" xfId="0" applyFont="1"/>
    <xf borderId="3" fillId="8" fontId="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3" fillId="6" fontId="2" numFmtId="0" xfId="0" applyAlignment="1" applyBorder="1" applyFont="1">
      <alignment readingOrder="0"/>
    </xf>
    <xf borderId="3" fillId="9" fontId="2" numFmtId="0" xfId="0" applyAlignment="1" applyBorder="1" applyFill="1" applyFont="1">
      <alignment readingOrder="0"/>
    </xf>
    <xf borderId="3" fillId="7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10" fontId="3" numFmtId="0" xfId="0" applyFill="1" applyFont="1"/>
    <xf borderId="0" fillId="8" fontId="4" numFmtId="0" xfId="0" applyAlignment="1" applyFont="1">
      <alignment horizontal="center"/>
    </xf>
    <xf borderId="0" fillId="0" fontId="1" numFmtId="0" xfId="0" applyFont="1"/>
    <xf borderId="1" fillId="2" fontId="5" numFmtId="0" xfId="0" applyBorder="1" applyFont="1"/>
    <xf borderId="2" fillId="4" fontId="5" numFmtId="0" xfId="0" applyBorder="1" applyFont="1"/>
    <xf borderId="2" fillId="4" fontId="5" numFmtId="3" xfId="0" applyBorder="1" applyFont="1" applyNumberFormat="1"/>
    <xf borderId="2" fillId="11" fontId="5" numFmtId="3" xfId="0" applyBorder="1" applyFill="1" applyFont="1" applyNumberFormat="1"/>
    <xf borderId="4" fillId="11" fontId="5" numFmtId="3" xfId="0" applyBorder="1" applyFont="1" applyNumberFormat="1"/>
    <xf borderId="5" fillId="2" fontId="5" numFmtId="0" xfId="0" applyBorder="1" applyFont="1"/>
    <xf borderId="3" fillId="4" fontId="5" numFmtId="0" xfId="0" applyBorder="1" applyFont="1"/>
    <xf borderId="3" fillId="4" fontId="5" numFmtId="3" xfId="0" applyBorder="1" applyFont="1" applyNumberFormat="1"/>
    <xf borderId="3" fillId="11" fontId="5" numFmtId="3" xfId="0" applyBorder="1" applyFont="1" applyNumberFormat="1"/>
    <xf borderId="6" fillId="11" fontId="5" numFmtId="3" xfId="0" applyBorder="1" applyFont="1" applyNumberFormat="1"/>
    <xf borderId="7" fillId="2" fontId="5" numFmtId="0" xfId="0" applyBorder="1" applyFont="1"/>
    <xf borderId="8" fillId="4" fontId="5" numFmtId="0" xfId="0" applyBorder="1" applyFont="1"/>
    <xf borderId="8" fillId="4" fontId="5" numFmtId="3" xfId="0" applyBorder="1" applyFont="1" applyNumberFormat="1"/>
    <xf borderId="8" fillId="11" fontId="5" numFmtId="3" xfId="0" applyBorder="1" applyFont="1" applyNumberFormat="1"/>
    <xf borderId="9" fillId="11" fontId="5" numFmtId="3" xfId="0" applyBorder="1" applyFont="1" applyNumberFormat="1"/>
    <xf borderId="0" fillId="12" fontId="6" numFmtId="0" xfId="0" applyFill="1" applyFont="1"/>
    <xf borderId="0" fillId="13" fontId="7" numFmtId="0" xfId="0" applyAlignment="1" applyFill="1" applyFont="1">
      <alignment horizontal="center"/>
    </xf>
    <xf borderId="0" fillId="0" fontId="8" numFmtId="0" xfId="0" applyAlignment="1" applyFont="1">
      <alignment readingOrder="0"/>
    </xf>
    <xf borderId="1" fillId="2" fontId="2" numFmtId="0" xfId="0" applyBorder="1" applyFont="1"/>
    <xf borderId="2" fillId="14" fontId="2" numFmtId="3" xfId="0" applyBorder="1" applyFill="1" applyFont="1" applyNumberFormat="1"/>
    <xf borderId="4" fillId="14" fontId="2" numFmtId="3" xfId="0" applyBorder="1" applyFont="1" applyNumberFormat="1"/>
    <xf borderId="5" fillId="2" fontId="2" numFmtId="0" xfId="0" applyBorder="1" applyFont="1"/>
    <xf borderId="3" fillId="14" fontId="2" numFmtId="3" xfId="0" applyBorder="1" applyFont="1" applyNumberFormat="1"/>
    <xf borderId="6" fillId="14" fontId="2" numFmtId="3" xfId="0" applyBorder="1" applyFont="1" applyNumberFormat="1"/>
    <xf borderId="7" fillId="2" fontId="2" numFmtId="0" xfId="0" applyBorder="1" applyFont="1"/>
    <xf borderId="8" fillId="14" fontId="2" numFmtId="3" xfId="0" applyBorder="1" applyFont="1" applyNumberFormat="1"/>
    <xf borderId="9" fillId="14" fontId="2" numFmtId="3" xfId="0" applyBorder="1" applyFont="1" applyNumberFormat="1"/>
    <xf borderId="0" fillId="15" fontId="9" numFmtId="0" xfId="0" applyFill="1" applyFont="1"/>
    <xf borderId="0" fillId="16" fontId="10" numFmtId="0" xfId="0" applyAlignment="1" applyFill="1" applyFont="1">
      <alignment horizontal="center"/>
    </xf>
    <xf borderId="1" fillId="2" fontId="10" numFmtId="0" xfId="0" applyBorder="1" applyFont="1"/>
    <xf borderId="2" fillId="4" fontId="2" numFmtId="3" xfId="0" applyBorder="1" applyFont="1" applyNumberFormat="1"/>
    <xf borderId="4" fillId="4" fontId="2" numFmtId="3" xfId="0" applyBorder="1" applyFont="1" applyNumberFormat="1"/>
    <xf borderId="10" fillId="4" fontId="2" numFmtId="3" xfId="0" applyBorder="1" applyFont="1" applyNumberFormat="1"/>
    <xf borderId="5" fillId="2" fontId="10" numFmtId="0" xfId="0" applyBorder="1" applyFont="1"/>
    <xf borderId="3" fillId="4" fontId="2" numFmtId="3" xfId="0" applyBorder="1" applyFont="1" applyNumberFormat="1"/>
    <xf borderId="6" fillId="4" fontId="2" numFmtId="3" xfId="0" applyBorder="1" applyFont="1" applyNumberFormat="1"/>
    <xf borderId="11" fillId="4" fontId="2" numFmtId="3" xfId="0" applyBorder="1" applyFont="1" applyNumberFormat="1"/>
    <xf borderId="7" fillId="2" fontId="10" numFmtId="0" xfId="0" applyBorder="1" applyFont="1"/>
    <xf borderId="8" fillId="4" fontId="2" numFmtId="3" xfId="0" applyBorder="1" applyFont="1" applyNumberFormat="1"/>
    <xf borderId="9" fillId="4" fontId="2" numFmtId="3" xfId="0" applyBorder="1" applyFont="1" applyNumberFormat="1"/>
    <xf borderId="12" fillId="4" fontId="2" numFmtId="3" xfId="0" applyBorder="1" applyFont="1" applyNumberFormat="1"/>
    <xf borderId="3" fillId="10" fontId="9" numFmtId="0" xfId="0" applyBorder="1" applyFont="1"/>
    <xf borderId="3" fillId="8" fontId="10" numFmtId="3" xfId="0" applyAlignment="1" applyBorder="1" applyFont="1" applyNumberFormat="1">
      <alignment horizontal="center"/>
    </xf>
    <xf borderId="3" fillId="8" fontId="10" numFmtId="0" xfId="0" applyAlignment="1" applyBorder="1" applyFont="1">
      <alignment horizontal="center"/>
    </xf>
    <xf borderId="3" fillId="2" fontId="1" numFmtId="0" xfId="0" applyBorder="1" applyFont="1"/>
    <xf borderId="0" fillId="10" fontId="9" numFmtId="0" xfId="0" applyFont="1"/>
    <xf borderId="0" fillId="2" fontId="10" numFmtId="0" xfId="0" applyAlignment="1" applyFont="1">
      <alignment horizontal="center"/>
    </xf>
    <xf borderId="8" fillId="17" fontId="10" numFmtId="0" xfId="0" applyBorder="1" applyFill="1" applyFont="1"/>
    <xf borderId="6" fillId="17" fontId="10" numFmtId="0" xfId="0" applyBorder="1" applyFont="1"/>
    <xf borderId="0" fillId="3" fontId="10" numFmtId="0" xfId="0" applyFont="1"/>
    <xf borderId="0" fillId="3" fontId="11" numFmtId="0" xfId="0" applyFont="1"/>
    <xf borderId="10" fillId="2" fontId="11" numFmtId="0" xfId="0" applyBorder="1" applyFont="1"/>
    <xf borderId="1" fillId="4" fontId="2" numFmtId="3" xfId="0" applyBorder="1" applyFont="1" applyNumberFormat="1"/>
    <xf borderId="4" fillId="4" fontId="2" numFmtId="0" xfId="0" applyBorder="1" applyFont="1"/>
    <xf borderId="6" fillId="8" fontId="10" numFmtId="0" xfId="0" applyBorder="1" applyFont="1"/>
    <xf borderId="13" fillId="18" fontId="10" numFmtId="0" xfId="0" applyAlignment="1" applyBorder="1" applyFill="1" applyFont="1">
      <alignment horizontal="center"/>
    </xf>
    <xf borderId="5" fillId="3" fontId="10" numFmtId="0" xfId="0" applyAlignment="1" applyBorder="1" applyFont="1">
      <alignment horizontal="center"/>
    </xf>
    <xf borderId="12" fillId="2" fontId="11" numFmtId="0" xfId="0" applyBorder="1" applyFont="1"/>
    <xf borderId="7" fillId="4" fontId="2" numFmtId="3" xfId="0" applyBorder="1" applyFont="1" applyNumberFormat="1"/>
    <xf borderId="9" fillId="4" fontId="2" numFmtId="0" xfId="0" applyBorder="1" applyFont="1"/>
    <xf borderId="3" fillId="4" fontId="11" numFmtId="3" xfId="0" applyBorder="1" applyFont="1" applyNumberFormat="1"/>
    <xf borderId="6" fillId="8" fontId="1" numFmtId="0" xfId="0" applyBorder="1" applyFont="1"/>
    <xf borderId="0" fillId="10" fontId="12" numFmtId="0" xfId="0" applyFont="1"/>
    <xf borderId="0" fillId="2" fontId="13" numFmtId="0" xfId="0" applyFont="1"/>
    <xf borderId="0" fillId="2" fontId="11" numFmtId="0" xfId="0" applyAlignment="1" applyFont="1">
      <alignment horizontal="center"/>
    </xf>
    <xf borderId="0" fillId="3" fontId="6" numFmtId="0" xfId="0" applyFont="1"/>
    <xf borderId="0" fillId="8" fontId="12" numFmtId="0" xfId="0" applyFont="1"/>
    <xf borderId="10" fillId="4" fontId="11" numFmtId="0" xfId="0" applyBorder="1" applyFont="1"/>
    <xf borderId="0" fillId="3" fontId="9" numFmtId="0" xfId="0" applyFont="1"/>
    <xf borderId="0" fillId="3" fontId="14" numFmtId="0" xfId="0" applyFont="1"/>
    <xf borderId="1" fillId="17" fontId="10" numFmtId="0" xfId="0" applyBorder="1" applyFont="1"/>
    <xf borderId="4" fillId="0" fontId="14" numFmtId="3" xfId="0" applyBorder="1" applyFont="1" applyNumberFormat="1"/>
    <xf borderId="11" fillId="4" fontId="11" numFmtId="0" xfId="0" applyBorder="1" applyFont="1"/>
    <xf borderId="5" fillId="17" fontId="10" numFmtId="0" xfId="0" applyBorder="1" applyFont="1"/>
    <xf borderId="6" fillId="0" fontId="14" numFmtId="3" xfId="0" applyBorder="1" applyFont="1" applyNumberFormat="1"/>
    <xf borderId="7" fillId="17" fontId="10" numFmtId="0" xfId="0" applyBorder="1" applyFont="1"/>
    <xf borderId="9" fillId="0" fontId="14" numFmtId="3" xfId="0" applyBorder="1" applyFont="1" applyNumberFormat="1"/>
    <xf borderId="12" fillId="4" fontId="11" numFmtId="0" xfId="0" applyBorder="1" applyFont="1"/>
    <xf borderId="1" fillId="0" fontId="2" numFmtId="0" xfId="0" applyBorder="1" applyFont="1"/>
    <xf borderId="2" fillId="0" fontId="2" numFmtId="0" xfId="0" applyBorder="1" applyFont="1"/>
    <xf borderId="4" fillId="0" fontId="2" numFmtId="0" xfId="0" applyBorder="1" applyFont="1"/>
    <xf borderId="0" fillId="3" fontId="15" numFmtId="0" xfId="0" applyAlignment="1" applyFont="1">
      <alignment vertical="bottom"/>
    </xf>
    <xf borderId="0" fillId="3" fontId="16" numFmtId="0" xfId="0" applyAlignment="1" applyFont="1">
      <alignment vertical="bottom"/>
    </xf>
    <xf borderId="6" fillId="0" fontId="2" numFmtId="0" xfId="0" applyBorder="1" applyFont="1"/>
    <xf borderId="0" fillId="3" fontId="17" numFmtId="0" xfId="0" applyAlignment="1" applyFont="1">
      <alignment vertical="bottom"/>
    </xf>
    <xf borderId="0" fillId="3" fontId="16" numFmtId="3" xfId="0" applyAlignment="1" applyFont="1" applyNumberFormat="1">
      <alignment horizontal="right" vertical="bottom"/>
    </xf>
    <xf borderId="7" fillId="0" fontId="2" numFmtId="0" xfId="0" applyBorder="1" applyFont="1"/>
    <xf borderId="8" fillId="0" fontId="2" numFmtId="3" xfId="0" applyBorder="1" applyFont="1" applyNumberFormat="1"/>
    <xf borderId="9" fillId="0" fontId="2" numFmtId="0" xfId="0" applyBorder="1" applyFont="1"/>
    <xf borderId="9" fillId="0" fontId="2" numFmtId="3" xfId="0" applyBorder="1" applyFont="1" applyNumberFormat="1"/>
    <xf borderId="0" fillId="2" fontId="10" numFmtId="0" xfId="0" applyFont="1"/>
    <xf borderId="0" fillId="16" fontId="10" numFmtId="0" xfId="0" applyFont="1"/>
    <xf borderId="1" fillId="2" fontId="2" numFmtId="164" xfId="0" applyBorder="1" applyFont="1" applyNumberFormat="1"/>
    <xf borderId="5" fillId="2" fontId="2" numFmtId="164" xfId="0" applyBorder="1" applyFont="1" applyNumberFormat="1"/>
    <xf borderId="7" fillId="2" fontId="2" numFmtId="164" xfId="0" applyBorder="1" applyFont="1" applyNumberFormat="1"/>
    <xf borderId="0" fillId="3" fontId="18" numFmtId="0" xfId="0" applyAlignment="1" applyFont="1">
      <alignment horizontal="center" vertical="bottom"/>
    </xf>
    <xf borderId="0" fillId="3" fontId="18" numFmtId="0" xfId="0" applyAlignment="1" applyFont="1">
      <alignment horizontal="right" vertical="bottom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vertical="bottom"/>
    </xf>
    <xf borderId="0" fillId="3" fontId="1" numFmtId="0" xfId="0" applyAlignment="1" applyFont="1">
      <alignment horizontal="center" readingOrder="0"/>
    </xf>
    <xf borderId="0" fillId="3" fontId="19" numFmtId="0" xfId="0" applyAlignment="1" applyFont="1">
      <alignment horizontal="center" readingOrder="0" vertical="bottom"/>
    </xf>
    <xf borderId="3" fillId="10" fontId="20" numFmtId="0" xfId="0" applyAlignment="1" applyBorder="1" applyFont="1">
      <alignment horizontal="center" vertical="bottom"/>
    </xf>
    <xf borderId="3" fillId="2" fontId="18" numFmtId="0" xfId="0" applyAlignment="1" applyBorder="1" applyFont="1">
      <alignment horizontal="center" vertical="bottom"/>
    </xf>
    <xf borderId="3" fillId="2" fontId="18" numFmtId="0" xfId="0" applyAlignment="1" applyBorder="1" applyFont="1">
      <alignment horizontal="right" vertical="bottom"/>
    </xf>
    <xf borderId="3" fillId="4" fontId="16" numFmtId="0" xfId="0" applyAlignment="1" applyBorder="1" applyFont="1">
      <alignment horizontal="center" vertical="bottom"/>
    </xf>
    <xf borderId="3" fillId="5" fontId="16" numFmtId="0" xfId="0" applyAlignment="1" applyBorder="1" applyFont="1">
      <alignment vertical="bottom"/>
    </xf>
    <xf borderId="3" fillId="6" fontId="16" numFmtId="0" xfId="0" applyAlignment="1" applyBorder="1" applyFont="1">
      <alignment vertical="bottom"/>
    </xf>
    <xf borderId="3" fillId="9" fontId="16" numFmtId="0" xfId="0" applyAlignment="1" applyBorder="1" applyFont="1">
      <alignment vertical="bottom"/>
    </xf>
    <xf borderId="3" fillId="4" fontId="16" numFmtId="0" xfId="0" applyAlignment="1" applyBorder="1" applyFont="1">
      <alignment horizontal="center" vertical="bottom"/>
    </xf>
    <xf borderId="3" fillId="7" fontId="16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2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4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3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Profit by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'category_summary (5)'!$F$1</c:f>
            </c:strRef>
          </c:tx>
          <c:spPr>
            <a:solidFill>
              <a:srgbClr val="FF9900"/>
            </a:solidFill>
            <a:ln cmpd="sng" w="38100">
              <a:solidFill>
                <a:srgbClr val="000000">
                  <a:alpha val="100000"/>
                </a:srgbClr>
              </a:solidFill>
              <a:prstDash val="solid"/>
            </a:ln>
          </c:spPr>
          <c:dPt>
            <c:idx val="2"/>
          </c:dPt>
          <c:dPt>
            <c:idx val="3"/>
          </c:dPt>
          <c:dLbls>
            <c:dLbl>
              <c:idx val="2"/>
              <c:layout>
                <c:manualLayout>
                  <c:xMode val="edge"/>
                  <c:yMode val="edge"/>
                  <c:x val="0.1499130618135697"/>
                  <c:y val="0.5020106475924357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b="0" i="0" sz="12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Mode val="edge"/>
                  <c:yMode val="edge"/>
                  <c:x val="0.2378336457570411"/>
                  <c:y val="0.4451925464520105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b="0" i="0" sz="12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'category_summary (5)'!$A$2:$A$13</c:f>
            </c:strRef>
          </c:cat>
          <c:val>
            <c:numRef>
              <c:f>'category_summary (5)'!$F$2:$F$13</c:f>
              <c:numCache/>
            </c:numRef>
          </c:val>
        </c:ser>
        <c:axId val="810869624"/>
        <c:axId val="993445207"/>
      </c:barChart>
      <c:catAx>
        <c:axId val="81086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993445207"/>
      </c:catAx>
      <c:valAx>
        <c:axId val="99344520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810869624"/>
      </c:valAx>
    </c:plotArea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Trading volume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'category_summary (5)'!$C$1</c:f>
            </c:strRef>
          </c:tx>
          <c:spPr>
            <a:solidFill>
              <a:srgbClr val="1F77B4"/>
            </a:solidFill>
            <a:ln cmpd="sng" w="38100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'category_summary (5)'!$A$2:$A$13</c:f>
            </c:strRef>
          </c:cat>
          <c:val>
            <c:numRef>
              <c:f>'category_summary (5)'!$C$2:$C$13</c:f>
              <c:numCache/>
            </c:numRef>
          </c:val>
        </c:ser>
        <c:axId val="1002489834"/>
        <c:axId val="922089801"/>
      </c:barChart>
      <c:catAx>
        <c:axId val="10024898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922089801"/>
      </c:catAx>
      <c:valAx>
        <c:axId val="9220898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10024898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Company Performance by region - Revenue and Profit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'region_summary(6)'!$B$1</c:f>
            </c:strRef>
          </c:tx>
          <c:spPr>
            <a:solidFill>
              <a:srgbClr val="1F77B4"/>
            </a:solidFill>
            <a:ln cmpd="sng">
              <a:solidFill>
                <a:srgbClr val="000000"/>
              </a:solidFill>
            </a:ln>
          </c:spPr>
          <c:cat>
            <c:strRef>
              <c:f>'region_summary(6)'!$A$2:$A$6</c:f>
            </c:strRef>
          </c:cat>
          <c:val>
            <c:numRef>
              <c:f>'region_summary(6)'!$B$2:$B$6</c:f>
              <c:numCache/>
            </c:numRef>
          </c:val>
        </c:ser>
        <c:ser>
          <c:idx val="1"/>
          <c:order val="1"/>
          <c:tx>
            <c:strRef>
              <c:f>'region_summary(6)'!$C$1</c:f>
            </c:strRef>
          </c:tx>
          <c:spPr>
            <a:solidFill>
              <a:srgbClr val="FF7F0E"/>
            </a:solidFill>
            <a:ln cmpd="sng">
              <a:solidFill>
                <a:srgbClr val="000000"/>
              </a:solidFill>
            </a:ln>
          </c:spPr>
          <c:cat>
            <c:strRef>
              <c:f>'region_summary(6)'!$A$2:$A$6</c:f>
            </c:strRef>
          </c:cat>
          <c:val>
            <c:numRef>
              <c:f>'region_summary(6)'!$C$2:$C$6</c:f>
              <c:numCache/>
            </c:numRef>
          </c:val>
        </c:ser>
        <c:overlap val="100"/>
        <c:axId val="1041865630"/>
        <c:axId val="1921370208"/>
      </c:barChart>
      <c:catAx>
        <c:axId val="1041865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370208"/>
      </c:catAx>
      <c:valAx>
        <c:axId val="1921370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865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Company Performance by region - Unit Sold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'region_summary(6)'!$D$1</c:f>
            </c:strRef>
          </c:tx>
          <c:spPr>
            <a:solidFill>
              <a:srgbClr val="1F77B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'region_summary(6)'!$A$2:$A$6</c:f>
            </c:strRef>
          </c:cat>
          <c:val>
            <c:numRef>
              <c:f>'region_summary(6)'!$D$2:$D$6</c:f>
              <c:numCache/>
            </c:numRef>
          </c:val>
        </c:ser>
        <c:axId val="27042549"/>
        <c:axId val="237058855"/>
      </c:barChart>
      <c:catAx>
        <c:axId val="27042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058855"/>
      </c:catAx>
      <c:valAx>
        <c:axId val="237058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42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+mn-lt"/>
              </a:defRPr>
            </a:pPr>
            <a:r>
              <a:rPr b="1">
                <a:solidFill>
                  <a:srgbClr val="4D4D4D"/>
                </a:solidFill>
                <a:latin typeface="+mn-lt"/>
              </a:rPr>
              <a:t>Total Revenue і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'subregion summary(6)'!$B$1</c:f>
            </c:strRef>
          </c:tx>
          <c:dPt>
            <c:idx val="0"/>
            <c:spPr>
              <a:solidFill>
                <a:srgbClr val="57BB8A"/>
              </a:solidFill>
              <a:ln cmpd="sng" w="9525">
                <a:solidFill>
                  <a:srgbClr val="741B47"/>
                </a:solidFill>
              </a:ln>
            </c:spPr>
          </c:dPt>
          <c:dPt>
            <c:idx val="1"/>
            <c:spPr>
              <a:solidFill>
                <a:srgbClr val="9467BD"/>
              </a:solidFill>
              <a:ln cmpd="sng" w="9525">
                <a:solidFill>
                  <a:srgbClr val="741B47"/>
                </a:solidFill>
              </a:ln>
            </c:spPr>
          </c:dPt>
          <c:dPt>
            <c:idx val="2"/>
            <c:spPr>
              <a:solidFill>
                <a:srgbClr val="1F77B4"/>
              </a:solidFill>
              <a:ln cmpd="sng" w="9525">
                <a:solidFill>
                  <a:srgbClr val="741B47"/>
                </a:solidFill>
              </a:ln>
            </c:spPr>
          </c:dPt>
          <c:dPt>
            <c:idx val="3"/>
            <c:spPr>
              <a:solidFill>
                <a:srgbClr val="FF7F0E"/>
              </a:solidFill>
              <a:ln cmpd="sng" w="9525">
                <a:solidFill>
                  <a:srgbClr val="741B47"/>
                </a:solidFill>
              </a:ln>
            </c:spPr>
          </c:dPt>
          <c:dPt>
            <c:idx val="4"/>
            <c:spPr>
              <a:solidFill>
                <a:srgbClr val="FFD666"/>
              </a:solidFill>
              <a:ln cmpd="sng" w="9525">
                <a:solidFill>
                  <a:srgbClr val="741B47"/>
                </a:solidFill>
              </a:ln>
            </c:spPr>
          </c:dPt>
          <c:dLbls>
            <c:dLbl>
              <c:idx val="3"/>
              <c:txPr>
                <a:bodyPr/>
                <a:lstStyle/>
                <a:p>
                  <a:pPr lvl="0">
                    <a:defRPr sz="12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'subregion summary(6)'!$A$2:$A$6</c:f>
            </c:strRef>
          </c:cat>
          <c:val>
            <c:numRef>
              <c:f>'subregion summary(6)'!$B$2:$B$6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200">
              <a:solidFill>
                <a:srgbClr val="4D4D4D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 Performance by sub-region. Cost, Revenue and Profit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'subregion summary(6)'!$A$1</c:f>
            </c:strRef>
          </c:tx>
          <c:cat>
            <c:strRef>
              <c:f>'subregion summary(6)'!$A$2:$A$6</c:f>
            </c:strRef>
          </c:cat>
          <c:val>
            <c:numRef>
              <c:f>'subregion summary(6)'!$A$2:$A$6</c:f>
              <c:numCache/>
            </c:numRef>
          </c:val>
        </c:ser>
        <c:overlap val="100"/>
        <c:axId val="1567718345"/>
        <c:axId val="2018204025"/>
      </c:barChart>
      <c:catAx>
        <c:axId val="1567718345"/>
        <c:scaling>
          <c:orientation val="maxMin"/>
        </c:scaling>
        <c:delete val="0"/>
        <c:axPos val="l"/>
        <c:crossAx val="2018204025"/>
      </c:catAx>
      <c:valAx>
        <c:axId val="2018204025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156771834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D4D4D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Sales Channel Efficiency Analysis; Online vs Offline 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'channel summary(7)'!$A$2</c:f>
            </c:strRef>
          </c:tx>
          <c:spPr>
            <a:solidFill>
              <a:srgbClr val="FF7F0E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'channel summary(7)'!$B$1:$E$1</c:f>
            </c:strRef>
          </c:cat>
          <c:val>
            <c:numRef>
              <c:f>'channel summary(7)'!$B$2:$E$2</c:f>
              <c:numCache/>
            </c:numRef>
          </c:val>
        </c:ser>
        <c:ser>
          <c:idx val="1"/>
          <c:order val="1"/>
          <c:tx>
            <c:strRef>
              <c:f>'channel summary(7)'!$A$3</c:f>
            </c:strRef>
          </c:tx>
          <c:spPr>
            <a:solidFill>
              <a:srgbClr val="1F77B4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'channel summary(7)'!$B$1:$E$1</c:f>
            </c:strRef>
          </c:cat>
          <c:val>
            <c:numRef>
              <c:f>'channel summary(7)'!$B$3:$E$3</c:f>
              <c:numCache/>
            </c:numRef>
          </c:val>
        </c:ser>
        <c:overlap val="100"/>
        <c:axId val="1733505316"/>
        <c:axId val="796198203"/>
      </c:barChart>
      <c:catAx>
        <c:axId val="17335053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Sales 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796198203"/>
      </c:catAx>
      <c:valAx>
        <c:axId val="7961982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7335053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Region revenue by channel 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'channel summary(7)'!$J$1:$J$2</c:f>
            </c:strRef>
          </c:tx>
          <c:spPr>
            <a:solidFill>
              <a:srgbClr val="FF7F0E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Pt>
            <c:idx val="1"/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4D4D4D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'channel summary(7)'!$I$3:$I$7</c:f>
            </c:strRef>
          </c:cat>
          <c:val>
            <c:numRef>
              <c:f>'channel summary(7)'!$J$3:$J$7</c:f>
              <c:numCache/>
            </c:numRef>
          </c:val>
        </c:ser>
        <c:ser>
          <c:idx val="1"/>
          <c:order val="1"/>
          <c:tx>
            <c:strRef>
              <c:f>'channel summary(7)'!$K$1:$K$2</c:f>
            </c:strRef>
          </c:tx>
          <c:spPr>
            <a:solidFill>
              <a:srgbClr val="1F77B4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Pt>
            <c:idx val="1"/>
          </c:dPt>
          <c:dLbls>
            <c:dLbl>
              <c:idx val="1"/>
              <c:layout>
                <c:manualLayout>
                  <c:xMode val="edge"/>
                  <c:yMode val="edge"/>
                  <c:x val="0.12084769517332655"/>
                  <c:y val="0.29215434083601294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4D4D4D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'channel summary(7)'!$I$3:$I$7</c:f>
            </c:strRef>
          </c:cat>
          <c:val>
            <c:numRef>
              <c:f>'channel summary(7)'!$K$3:$K$7</c:f>
              <c:numCache/>
            </c:numRef>
          </c:val>
        </c:ser>
        <c:overlap val="100"/>
        <c:axId val="619055974"/>
        <c:axId val="1294705492"/>
      </c:barChart>
      <c:catAx>
        <c:axId val="6190559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4705492"/>
      </c:catAx>
      <c:valAx>
        <c:axId val="12947054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90559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Average Shipping Time by Product Category (days)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'Day to ship summary(8)'!$B$1</c:f>
            </c:strRef>
          </c:tx>
          <c:spPr>
            <a:solidFill>
              <a:srgbClr val="1F77B4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Pt>
            <c:idx val="10"/>
          </c:dPt>
          <c:dLbls>
            <c:dLbl>
              <c:idx val="1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'Day to ship summary(8)'!$A$2:$A$13</c:f>
            </c:strRef>
          </c:cat>
          <c:val>
            <c:numRef>
              <c:f>'Day to ship summary(8)'!$B$2:$B$13</c:f>
              <c:numCache/>
            </c:numRef>
          </c:val>
        </c:ser>
        <c:axId val="1391211486"/>
        <c:axId val="1867693147"/>
      </c:barChart>
      <c:catAx>
        <c:axId val="13912114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D4D4D"/>
                    </a:solidFill>
                    <a:latin typeface="Roboto"/>
                  </a:defRPr>
                </a:pPr>
                <a:r>
                  <a:rPr b="0">
                    <a:solidFill>
                      <a:srgbClr val="4D4D4D"/>
                    </a:solidFill>
                    <a:latin typeface="Roboto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867693147"/>
      </c:catAx>
      <c:valAx>
        <c:axId val="1867693147"/>
        <c:scaling>
          <c:orientation val="minMax"/>
        </c:scaling>
        <c:delete val="0"/>
        <c:axPos val="l"/>
        <c:majorGridlines>
          <c:spPr>
            <a:ln>
              <a:solidFill>
                <a:srgbClr val="4D4D4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Days to Ship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3912114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D4D4D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Average Shipping Time by 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'Day to ship summary(8)'!$T$1</c:f>
            </c:strRef>
          </c:tx>
          <c:spPr>
            <a:solidFill>
              <a:srgbClr val="1F77B4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'Day to ship summary(8)'!$S$2:$S$6</c:f>
            </c:strRef>
          </c:cat>
          <c:val>
            <c:numRef>
              <c:f>'Day to ship summary(8)'!$T$2:$T$6</c:f>
              <c:numCache/>
            </c:numRef>
          </c:val>
        </c:ser>
        <c:axId val="1268967218"/>
        <c:axId val="2096245701"/>
      </c:barChart>
      <c:catAx>
        <c:axId val="1268967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2096245701"/>
      </c:catAx>
      <c:valAx>
        <c:axId val="2096245701"/>
        <c:scaling>
          <c:orientation val="minMax"/>
        </c:scaling>
        <c:delete val="0"/>
        <c:axPos val="l"/>
        <c:majorGridlines>
          <c:spPr>
            <a:ln>
              <a:solidFill>
                <a:srgbClr val="4D4D4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Days to Ship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268967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Profit by averageof Days to Ship 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'Day to ship summary(8)'!$C$1</c:f>
            </c:strRef>
          </c:tx>
          <c:spPr>
            <a:solidFill>
              <a:schemeClr val="accent5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cat>
            <c:strRef>
              <c:f>'Day to ship summary(8)'!$B$2:$B$13</c:f>
            </c:strRef>
          </c:cat>
          <c:val>
            <c:numRef>
              <c:f>'Day to ship summary(8)'!$C$2:$C$13</c:f>
              <c:numCache/>
            </c:numRef>
          </c:val>
        </c:ser>
        <c:overlap val="100"/>
        <c:axId val="625381276"/>
        <c:axId val="1808700029"/>
      </c:barChart>
      <c:catAx>
        <c:axId val="625381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808700029"/>
      </c:catAx>
      <c:valAx>
        <c:axId val="1808700029"/>
        <c:scaling>
          <c:orientation val="minMax"/>
        </c:scaling>
        <c:delete val="0"/>
        <c:axPos val="l"/>
        <c:majorGridlines>
          <c:spPr>
            <a:ln>
              <a:solidFill>
                <a:srgbClr val="4D4D4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625381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434343"/>
                </a:solidFill>
                <a:latin typeface="Roboto"/>
              </a:defRPr>
            </a:pPr>
            <a:r>
              <a:rPr b="1" sz="2400">
                <a:solidFill>
                  <a:srgbClr val="434343"/>
                </a:solidFill>
                <a:latin typeface="Roboto"/>
              </a:rPr>
              <a:t>Yearly/ monthly sales by category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'Yearmonth (9)'!$B$1:$B$2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(9)'!$B$3:$B$98</c:f>
              <c:numCache/>
            </c:numRef>
          </c:val>
        </c:ser>
        <c:ser>
          <c:idx val="1"/>
          <c:order val="1"/>
          <c:tx>
            <c:strRef>
              <c:f>'Yearmonth (9)'!$C$1:$C$2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(9)'!$C$3:$C$98</c:f>
              <c:numCache/>
            </c:numRef>
          </c:val>
        </c:ser>
        <c:ser>
          <c:idx val="2"/>
          <c:order val="2"/>
          <c:tx>
            <c:strRef>
              <c:f>'Yearmonth (9)'!$D$1:$D$2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(9)'!$D$3:$D$98</c:f>
              <c:numCache/>
            </c:numRef>
          </c:val>
        </c:ser>
        <c:ser>
          <c:idx val="3"/>
          <c:order val="3"/>
          <c:tx>
            <c:strRef>
              <c:f>'Yearmonth (9)'!$E$1:$E$2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(9)'!$E$3:$E$98</c:f>
              <c:numCache/>
            </c:numRef>
          </c:val>
        </c:ser>
        <c:ser>
          <c:idx val="4"/>
          <c:order val="4"/>
          <c:tx>
            <c:strRef>
              <c:f>'Yearmonth (9)'!$F$1:$F$2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(9)'!$F$3:$F$98</c:f>
              <c:numCache/>
            </c:numRef>
          </c:val>
        </c:ser>
        <c:ser>
          <c:idx val="5"/>
          <c:order val="5"/>
          <c:tx>
            <c:strRef>
              <c:f>'Yearmonth (9)'!$G$1:$G$2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(9)'!$G$3:$G$98</c:f>
              <c:numCache/>
            </c:numRef>
          </c:val>
        </c:ser>
        <c:ser>
          <c:idx val="6"/>
          <c:order val="6"/>
          <c:tx>
            <c:strRef>
              <c:f>'Yearmonth (9)'!$H$1:$H$2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(9)'!$H$3:$H$98</c:f>
              <c:numCache/>
            </c:numRef>
          </c:val>
        </c:ser>
        <c:ser>
          <c:idx val="7"/>
          <c:order val="7"/>
          <c:tx>
            <c:strRef>
              <c:f>'Yearmonth (9)'!$I$1:$I$2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(9)'!$I$3:$I$98</c:f>
              <c:numCache/>
            </c:numRef>
          </c:val>
        </c:ser>
        <c:ser>
          <c:idx val="8"/>
          <c:order val="8"/>
          <c:tx>
            <c:strRef>
              <c:f>'Yearmonth (9)'!$J$1:$J$2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(9)'!$J$3:$J$98</c:f>
              <c:numCache/>
            </c:numRef>
          </c:val>
        </c:ser>
        <c:ser>
          <c:idx val="9"/>
          <c:order val="9"/>
          <c:tx>
            <c:strRef>
              <c:f>'Yearmonth (9)'!$K$1:$K$2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(9)'!$K$3:$K$98</c:f>
              <c:numCache/>
            </c:numRef>
          </c:val>
        </c:ser>
        <c:ser>
          <c:idx val="10"/>
          <c:order val="10"/>
          <c:tx>
            <c:strRef>
              <c:f>'Yearmonth (9)'!$L$1:$L$2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(9)'!$L$3:$L$98</c:f>
              <c:numCache/>
            </c:numRef>
          </c:val>
        </c:ser>
        <c:ser>
          <c:idx val="11"/>
          <c:order val="11"/>
          <c:tx>
            <c:strRef>
              <c:f>'Yearmonth (9)'!$M$1:$M$2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'Yearmonth (9)'!$A$3:$A$98</c:f>
            </c:strRef>
          </c:cat>
          <c:val>
            <c:numRef>
              <c:f>'Yearmonth (9)'!$M$3:$M$98</c:f>
              <c:numCache/>
            </c:numRef>
          </c:val>
        </c:ser>
        <c:overlap val="100"/>
        <c:axId val="1044542768"/>
        <c:axId val="1142814915"/>
      </c:barChart>
      <c:catAx>
        <c:axId val="104454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2814915"/>
      </c:catAx>
      <c:valAx>
        <c:axId val="1142814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45427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Yearly/monthly sales by countries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'Yearmonth (9)'!$Q$1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'Yearmonth (9)'!$P$2:$P$97</c:f>
            </c:strRef>
          </c:cat>
          <c:val>
            <c:numRef>
              <c:f>'Yearmonth (9)'!$Q$2:$Q$97</c:f>
              <c:numCache/>
            </c:numRef>
          </c:val>
        </c:ser>
        <c:ser>
          <c:idx val="1"/>
          <c:order val="1"/>
          <c:tx>
            <c:strRef>
              <c:f>'Yearmonth (9)'!$R$1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'Yearmonth (9)'!$P$2:$P$97</c:f>
            </c:strRef>
          </c:cat>
          <c:val>
            <c:numRef>
              <c:f>'Yearmonth (9)'!$R$2:$R$97</c:f>
              <c:numCache/>
            </c:numRef>
          </c:val>
        </c:ser>
        <c:axId val="273157309"/>
        <c:axId val="987042682"/>
      </c:areaChart>
      <c:catAx>
        <c:axId val="273157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042682"/>
      </c:catAx>
      <c:valAx>
        <c:axId val="987042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157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Sales Dynamics by Day of the Week</a:t>
            </a:r>
          </a:p>
        </c:rich>
      </c:tx>
      <c:overlay val="0"/>
    </c:title>
    <c:plotArea>
      <c:layout/>
      <c:areaChart>
        <c:ser>
          <c:idx val="0"/>
          <c:order val="0"/>
          <c:tx>
            <c:v>Total Revenue</c:v>
          </c:tx>
          <c:spPr>
            <a:solidFill>
              <a:srgbClr val="1F77B4">
                <a:alpha val="30000"/>
              </a:srgbClr>
            </a:solidFill>
            <a:ln cmpd="sng">
              <a:solidFill>
                <a:srgbClr val="1F77B4">
                  <a:alpha val="100000"/>
                </a:srgbClr>
              </a:solidFill>
            </a:ln>
          </c:spPr>
          <c:cat>
            <c:strRef>
              <c:f>'day_summary (10)'!$A$2:$A$8</c:f>
            </c:strRef>
          </c:cat>
          <c:val>
            <c:numRef>
              <c:f>'day_summary (10)'!$B$2:$B$8</c:f>
              <c:numCache/>
            </c:numRef>
          </c:val>
        </c:ser>
        <c:ser>
          <c:idx val="1"/>
          <c:order val="1"/>
          <c:tx>
            <c:v>Total Profit </c:v>
          </c:tx>
          <c:spPr>
            <a:solidFill>
              <a:srgbClr val="9467BD">
                <a:alpha val="30000"/>
              </a:srgbClr>
            </a:solidFill>
            <a:ln cmpd="sng">
              <a:solidFill>
                <a:srgbClr val="9467BD">
                  <a:alpha val="100000"/>
                </a:srgbClr>
              </a:solidFill>
            </a:ln>
          </c:spPr>
          <c:cat>
            <c:strRef>
              <c:f>'day_summary (10)'!$A$2:$A$8</c:f>
            </c:strRef>
          </c:cat>
          <c:val>
            <c:numRef>
              <c:f>'day_summary (10)'!$C$2:$C$8</c:f>
              <c:numCache/>
            </c:numRef>
          </c:val>
        </c:ser>
        <c:axId val="2065572972"/>
        <c:axId val="90756541"/>
      </c:areaChart>
      <c:catAx>
        <c:axId val="2065572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4D4D4D"/>
                    </a:solidFill>
                    <a:latin typeface="Roboto"/>
                  </a:defRPr>
                </a:pPr>
                <a:r>
                  <a:rPr b="1">
                    <a:solidFill>
                      <a:srgbClr val="4D4D4D"/>
                    </a:solidFill>
                    <a:latin typeface="Roboto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90756541"/>
      </c:catAx>
      <c:valAx>
        <c:axId val="90756541"/>
        <c:scaling>
          <c:orientation val="minMax"/>
        </c:scaling>
        <c:delete val="0"/>
        <c:axPos val="l"/>
        <c:majorGridlines>
          <c:spPr>
            <a:ln>
              <a:solidFill>
                <a:srgbClr val="274E13"/>
              </a:solidFill>
            </a:ln>
          </c:spPr>
        </c:majorGridlines>
        <c:minorGridlines>
          <c:spPr>
            <a:ln>
              <a:solidFill>
                <a:srgbClr val="6AA84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2065572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74E13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D4D4D"/>
                </a:solidFill>
                <a:latin typeface="Roboto"/>
              </a:defRPr>
            </a:pPr>
            <a:r>
              <a:rPr b="1" sz="1600">
                <a:solidFill>
                  <a:srgbClr val="4D4D4D"/>
                </a:solidFill>
                <a:latin typeface="Roboto"/>
              </a:rPr>
              <a:t>Comparison of Revenue and Costs by Days of the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Revenue</c:v>
          </c:tx>
          <c:spPr>
            <a:solidFill>
              <a:srgbClr val="1F77B4"/>
            </a:solidFill>
            <a:ln cmpd="sng">
              <a:solidFill>
                <a:srgbClr val="4D4D4D">
                  <a:alpha val="100000"/>
                </a:srgbClr>
              </a:solidFill>
            </a:ln>
          </c:spPr>
          <c:cat>
            <c:strRef>
              <c:f>'day_summary (10)'!$K$2:$K$8</c:f>
            </c:strRef>
          </c:cat>
          <c:val>
            <c:numRef>
              <c:f>'day_summary (10)'!$L$2:$L$8</c:f>
              <c:numCache/>
            </c:numRef>
          </c:val>
        </c:ser>
        <c:axId val="371466984"/>
        <c:axId val="1609379254"/>
      </c:barChart>
      <c:lineChart>
        <c:varyColors val="0"/>
        <c:ser>
          <c:idx val="1"/>
          <c:order val="1"/>
          <c:tx>
            <c:v>Total Cost</c:v>
          </c:tx>
          <c:spPr>
            <a:ln cmpd="sng">
              <a:solidFill>
                <a:srgbClr val="FF7F0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'day_summary (10)'!$K$2:$K$8</c:f>
            </c:strRef>
          </c:cat>
          <c:val>
            <c:numRef>
              <c:f>'day_summary (10)'!$M$2:$M$8</c:f>
              <c:numCache/>
            </c:numRef>
          </c:val>
          <c:smooth val="0"/>
        </c:ser>
        <c:axId val="371466984"/>
        <c:axId val="1609379254"/>
      </c:lineChart>
      <c:catAx>
        <c:axId val="37146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4D4D4D"/>
                    </a:solidFill>
                    <a:latin typeface="Roboto"/>
                  </a:defRPr>
                </a:pPr>
                <a:r>
                  <a:rPr b="1">
                    <a:solidFill>
                      <a:srgbClr val="4D4D4D"/>
                    </a:solidFill>
                    <a:latin typeface="Roboto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609379254"/>
      </c:catAx>
      <c:valAx>
        <c:axId val="1609379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371466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Sales Dynamics by Day of the Week</a:t>
            </a:r>
          </a:p>
        </c:rich>
      </c:tx>
      <c:overlay val="0"/>
    </c:title>
    <c:plotArea>
      <c:layout/>
      <c:areaChart>
        <c:ser>
          <c:idx val="0"/>
          <c:order val="0"/>
          <c:tx>
            <c:v>Total Revenue</c:v>
          </c:tx>
          <c:spPr>
            <a:solidFill>
              <a:srgbClr val="1F77B4">
                <a:alpha val="30000"/>
              </a:srgbClr>
            </a:solidFill>
            <a:ln cmpd="sng">
              <a:solidFill>
                <a:srgbClr val="1F77B4">
                  <a:alpha val="100000"/>
                </a:srgbClr>
              </a:solidFill>
            </a:ln>
          </c:spPr>
          <c:cat>
            <c:strRef>
              <c:f>'day_summary (10)'!$A$2:$A$8</c:f>
            </c:strRef>
          </c:cat>
          <c:val>
            <c:numRef>
              <c:f>'day_summary (10)'!$B$2:$B$8</c:f>
              <c:numCache/>
            </c:numRef>
          </c:val>
        </c:ser>
        <c:ser>
          <c:idx val="1"/>
          <c:order val="1"/>
          <c:tx>
            <c:v>Total Profit </c:v>
          </c:tx>
          <c:spPr>
            <a:solidFill>
              <a:srgbClr val="FF7F0E">
                <a:alpha val="30000"/>
              </a:srgbClr>
            </a:solidFill>
            <a:ln cmpd="sng">
              <a:solidFill>
                <a:srgbClr val="FF7F0E">
                  <a:alpha val="100000"/>
                </a:srgbClr>
              </a:solidFill>
            </a:ln>
          </c:spPr>
          <c:cat>
            <c:strRef>
              <c:f>'day_summary (10)'!$A$2:$A$8</c:f>
            </c:strRef>
          </c:cat>
          <c:val>
            <c:numRef>
              <c:f>'day_summary (10)'!$C$2:$C$8</c:f>
              <c:numCache/>
            </c:numRef>
          </c:val>
        </c:ser>
        <c:axId val="1528432934"/>
        <c:axId val="729019967"/>
      </c:areaChart>
      <c:catAx>
        <c:axId val="1528432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274E13"/>
                    </a:solidFill>
                    <a:latin typeface="Roboto"/>
                  </a:defRPr>
                </a:pPr>
                <a:r>
                  <a:rPr b="1">
                    <a:solidFill>
                      <a:srgbClr val="274E13"/>
                    </a:solidFill>
                    <a:latin typeface="Roboto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729019967"/>
      </c:catAx>
      <c:valAx>
        <c:axId val="729019967"/>
        <c:scaling>
          <c:orientation val="minMax"/>
        </c:scaling>
        <c:delete val="0"/>
        <c:axPos val="l"/>
        <c:majorGridlines>
          <c:spPr>
            <a:ln>
              <a:solidFill>
                <a:srgbClr val="274E13"/>
              </a:solidFill>
            </a:ln>
          </c:spPr>
        </c:majorGridlines>
        <c:minorGridlines>
          <c:spPr>
            <a:ln>
              <a:solidFill>
                <a:srgbClr val="6AA84F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</a:p>
        </c:txPr>
        <c:crossAx val="1528432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D4D4D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D4D4D"/>
                </a:solidFill>
                <a:latin typeface="Roboto"/>
              </a:defRPr>
            </a:pPr>
            <a:r>
              <a:rPr b="1">
                <a:solidFill>
                  <a:srgbClr val="4D4D4D"/>
                </a:solidFill>
                <a:latin typeface="Roboto"/>
              </a:rPr>
              <a:t> Performance by sub-region. Cost, Revenue and Profit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'subregion summary(6)'!$A$1</c:f>
            </c:strRef>
          </c:tx>
          <c:cat>
            <c:strRef>
              <c:f>'subregion summary(6)'!$A$2:$A$6</c:f>
            </c:strRef>
          </c:cat>
          <c:val>
            <c:numRef>
              <c:f>'subregion summary(6)'!$A$2:$A$6</c:f>
              <c:numCache/>
            </c:numRef>
          </c:val>
        </c:ser>
        <c:overlap val="100"/>
        <c:axId val="558956608"/>
        <c:axId val="1753648088"/>
      </c:barChart>
      <c:catAx>
        <c:axId val="558956608"/>
        <c:scaling>
          <c:orientation val="maxMin"/>
        </c:scaling>
        <c:delete val="0"/>
        <c:axPos val="l"/>
        <c:crossAx val="1753648088"/>
      </c:catAx>
      <c:valAx>
        <c:axId val="1753648088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5589566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D4D4D"/>
              </a:solidFill>
              <a:latin typeface="Roboto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Company Performance by region - Revenue and Profit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'region_summary(6)'!$B$1</c:f>
            </c:strRef>
          </c:tx>
          <c:spPr>
            <a:solidFill>
              <a:srgbClr val="1F77B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'region_summary(6)'!$A$2:$A$6</c:f>
            </c:strRef>
          </c:cat>
          <c:val>
            <c:numRef>
              <c:f>'region_summary(6)'!$B$2:$B$6</c:f>
              <c:numCache/>
            </c:numRef>
          </c:val>
        </c:ser>
        <c:ser>
          <c:idx val="1"/>
          <c:order val="1"/>
          <c:tx>
            <c:strRef>
              <c:f>'region_summary(6)'!$C$1</c:f>
            </c:strRef>
          </c:tx>
          <c:spPr>
            <a:solidFill>
              <a:srgbClr val="FF7F0E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'region_summary(6)'!$A$2:$A$6</c:f>
            </c:strRef>
          </c:cat>
          <c:val>
            <c:numRef>
              <c:f>'region_summary(6)'!$C$2:$C$6</c:f>
              <c:numCache/>
            </c:numRef>
          </c:val>
        </c:ser>
        <c:overlap val="100"/>
        <c:axId val="1831065514"/>
        <c:axId val="1847617609"/>
      </c:barChart>
      <c:catAx>
        <c:axId val="1831065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617609"/>
      </c:catAx>
      <c:valAx>
        <c:axId val="18476176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065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13</xdr:row>
      <xdr:rowOff>171450</xdr:rowOff>
    </xdr:from>
    <xdr:ext cx="5715000" cy="3533775"/>
    <xdr:graphicFrame>
      <xdr:nvGraphicFramePr>
        <xdr:cNvPr id="1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619125</xdr:colOff>
      <xdr:row>13</xdr:row>
      <xdr:rowOff>171450</xdr:rowOff>
    </xdr:from>
    <xdr:ext cx="5715000" cy="3533775"/>
    <xdr:graphicFrame>
      <xdr:nvGraphicFramePr>
        <xdr:cNvPr id="2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95250</xdr:rowOff>
    </xdr:from>
    <xdr:ext cx="5715000" cy="3533775"/>
    <xdr:graphicFrame>
      <xdr:nvGraphicFramePr>
        <xdr:cNvPr id="3" name="Chart 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28575</xdr:colOff>
      <xdr:row>9</xdr:row>
      <xdr:rowOff>95250</xdr:rowOff>
    </xdr:from>
    <xdr:ext cx="5715000" cy="3533775"/>
    <xdr:graphicFrame>
      <xdr:nvGraphicFramePr>
        <xdr:cNvPr id="4" name="Chart 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361950</xdr:colOff>
      <xdr:row>0</xdr:row>
      <xdr:rowOff>0</xdr:rowOff>
    </xdr:from>
    <xdr:ext cx="5715000" cy="3533775"/>
    <xdr:graphicFrame>
      <xdr:nvGraphicFramePr>
        <xdr:cNvPr id="5" name="Chart 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8</xdr:row>
      <xdr:rowOff>28575</xdr:rowOff>
    </xdr:from>
    <xdr:ext cx="6038850" cy="3533775"/>
    <xdr:graphicFrame>
      <xdr:nvGraphicFramePr>
        <xdr:cNvPr id="6" name="Chart 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171450</xdr:rowOff>
    </xdr:from>
    <xdr:ext cx="5715000" cy="3533775"/>
    <xdr:graphicFrame>
      <xdr:nvGraphicFramePr>
        <xdr:cNvPr id="7" name="Chart 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942975</xdr:colOff>
      <xdr:row>8</xdr:row>
      <xdr:rowOff>171450</xdr:rowOff>
    </xdr:from>
    <xdr:ext cx="5715000" cy="3533775"/>
    <xdr:graphicFrame>
      <xdr:nvGraphicFramePr>
        <xdr:cNvPr id="8" name="Chart 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180975</xdr:rowOff>
    </xdr:from>
    <xdr:ext cx="5715000" cy="3533775"/>
    <xdr:graphicFrame>
      <xdr:nvGraphicFramePr>
        <xdr:cNvPr id="9" name="Chart 9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485775</xdr:colOff>
      <xdr:row>0</xdr:row>
      <xdr:rowOff>0</xdr:rowOff>
    </xdr:from>
    <xdr:ext cx="5715000" cy="3533775"/>
    <xdr:graphicFrame>
      <xdr:nvGraphicFramePr>
        <xdr:cNvPr id="10" name="Chart 10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133350</xdr:colOff>
      <xdr:row>14</xdr:row>
      <xdr:rowOff>180975</xdr:rowOff>
    </xdr:from>
    <xdr:ext cx="5715000" cy="3533775"/>
    <xdr:graphicFrame>
      <xdr:nvGraphicFramePr>
        <xdr:cNvPr id="11" name="Chart 1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171450</xdr:rowOff>
    </xdr:from>
    <xdr:ext cx="12506325" cy="5838825"/>
    <xdr:graphicFrame>
      <xdr:nvGraphicFramePr>
        <xdr:cNvPr id="12" name="Chart 1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400050</xdr:colOff>
      <xdr:row>18</xdr:row>
      <xdr:rowOff>171450</xdr:rowOff>
    </xdr:from>
    <xdr:ext cx="9467850" cy="5838825"/>
    <xdr:graphicFrame>
      <xdr:nvGraphicFramePr>
        <xdr:cNvPr id="13" name="Chart 1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152400</xdr:rowOff>
    </xdr:from>
    <xdr:ext cx="5715000" cy="3533775"/>
    <xdr:graphicFrame>
      <xdr:nvGraphicFramePr>
        <xdr:cNvPr id="14" name="Chart 14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190500</xdr:colOff>
      <xdr:row>9</xdr:row>
      <xdr:rowOff>152400</xdr:rowOff>
    </xdr:from>
    <xdr:ext cx="5715000" cy="3533775"/>
    <xdr:graphicFrame>
      <xdr:nvGraphicFramePr>
        <xdr:cNvPr id="15" name="Chart 15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0</xdr:row>
      <xdr:rowOff>95250</xdr:rowOff>
    </xdr:from>
    <xdr:ext cx="5781675" cy="3533775"/>
    <xdr:graphicFrame>
      <xdr:nvGraphicFramePr>
        <xdr:cNvPr id="16" name="Chart 16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20</xdr:row>
      <xdr:rowOff>28575</xdr:rowOff>
    </xdr:from>
    <xdr:ext cx="5781675" cy="3533775"/>
    <xdr:graphicFrame>
      <xdr:nvGraphicFramePr>
        <xdr:cNvPr id="17" name="Chart 17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647700</xdr:colOff>
      <xdr:row>0</xdr:row>
      <xdr:rowOff>95250</xdr:rowOff>
    </xdr:from>
    <xdr:ext cx="5715000" cy="3533775"/>
    <xdr:graphicFrame>
      <xdr:nvGraphicFramePr>
        <xdr:cNvPr id="18" name="Chart 18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331" sheet="ABC (12)"/>
  </cacheSource>
  <cacheFields>
    <cacheField name="Product ID" numFmtId="0">
      <sharedItems containsSemiMixedTypes="0" containsString="0" containsNumber="1" containsInteger="1">
        <n v="2103.0"/>
        <n v="7940.0"/>
        <n v="2455.0"/>
        <n v="1270.0"/>
        <n v="8681.0"/>
        <n v="4594.0"/>
        <n v="5988.0"/>
        <n v="7331.0"/>
        <n v="8875.0"/>
        <n v="8293.0"/>
        <n v="8969.0"/>
        <n v="3127.0"/>
      </sharedItems>
    </cacheField>
    <cacheField name="Units Sold">
      <sharedItems containsMixedTypes="1" containsNumber="1" containsInteger="1">
        <n v="650.0"/>
        <n v="1993.0"/>
        <n v="4693.0"/>
        <n v="1171.0"/>
        <n v="7648.0"/>
        <n v="2220.0"/>
        <n v="6698.0"/>
        <n v="4419.0"/>
        <n v="5247.0"/>
        <n v="7315.0"/>
        <n v="3796.0"/>
        <n v="1162.0"/>
        <n v="7290.0"/>
        <n v="7076.0"/>
        <n v="9566.0"/>
        <n v="5258.0"/>
        <n v="9025.0"/>
        <n v="4908.0"/>
        <n v="4876.0"/>
        <n v="9103.0"/>
        <n v="3015.0"/>
        <n v="486.0"/>
        <n v="22.0"/>
        <n v="3325.0"/>
        <n v="6349.0"/>
        <n v="7376.0"/>
        <n v="6813.0"/>
        <n v="3293.0"/>
        <n v="2960.0"/>
        <n v="2013.0"/>
        <n v="519.0"/>
        <n v="3771.0"/>
        <n v="8866.0"/>
        <n v="8115.0"/>
        <n v="5242.0"/>
        <n v="4041.0"/>
        <n v="1603.0"/>
        <n v="7619.0"/>
        <n v="2797.0"/>
        <n v="8302.0"/>
        <n v="5138.0"/>
        <n v="9653.0"/>
        <n v="2447.0"/>
        <n v="5762.0"/>
        <n v="6481.0"/>
        <n v="9024.0"/>
        <n v="7918.0"/>
        <n v="9968.0"/>
        <n v="3844.0"/>
        <n v="520.0"/>
        <n v="2839.0"/>
        <n v="1875.0"/>
        <n v="2.0"/>
        <n v="4364.0"/>
        <n v="1962.0"/>
        <n v="7954.0"/>
        <n v="1205.0"/>
        <n v="9188.0"/>
        <n v="8318.0"/>
        <n v="8246.0"/>
        <n v="6360.0"/>
        <n v="9014.0"/>
        <n v="3529.0"/>
        <n v="10.0"/>
        <n v="8980.0"/>
        <n v="1625.0"/>
        <n v="2980.0"/>
        <n v="4613.0"/>
        <n v="5915.0"/>
        <n v="46.0"/>
        <n v="4302.0"/>
        <n v="3065.0"/>
        <n v="888.0"/>
        <n v="2112.0"/>
        <n v="8473.0"/>
        <n v="5386.0"/>
        <n v="1525.0"/>
        <n v="1246.0"/>
        <n v="6999.0"/>
        <n v="5036.0"/>
        <n v="4119.0"/>
        <n v="85.0"/>
        <n v="2350.0"/>
        <n v="3965.0"/>
        <n v="5581.0"/>
        <n v="5669.0"/>
        <n v="691.0"/>
        <n v="8503.0"/>
        <n v="3464.0"/>
        <n v="2511.0"/>
        <n v="7486.0"/>
        <n v="9620.0"/>
        <n v="6542.0"/>
        <n v="3944.0"/>
        <n v="9293.0"/>
        <n v="8959.0"/>
        <n v="7679.0"/>
        <n v="8732.0"/>
        <n v="496.0"/>
        <n v="2089.0"/>
        <n v="2666.0"/>
        <n v="2598.0"/>
        <n v="8048.0"/>
        <n v="4529.0"/>
        <n v="6924.0"/>
        <n v="1789.0"/>
        <n v="8307.0"/>
        <n v="7962.0"/>
        <n v="8039.0"/>
        <n v="3627.0"/>
        <n v="1860.0"/>
        <n v="6443.0"/>
        <n v="9773.0"/>
        <n v="3867.0"/>
        <n v="1085.0"/>
        <n v="6078.0"/>
        <n v="9370.0"/>
        <n v="6140.0"/>
        <n v="5016.0"/>
        <n v="615.0"/>
        <n v="1767.0"/>
        <n v="1420.0"/>
        <n v="800.0"/>
        <n v="6740.0"/>
        <n v="7872.0"/>
        <n v="54.0"/>
        <n v="4375.0"/>
        <n v="2958.0"/>
        <n v="1946.0"/>
        <n v="4301.0"/>
        <n v="531.0"/>
        <n v="8159.0"/>
        <n v="7658.0"/>
        <n v="4796.0"/>
        <n v="8733.0"/>
        <n v="3911.0"/>
        <n v="7322.0"/>
        <n v="1234.0"/>
        <n v="8750.0"/>
        <n v="249.0"/>
        <n v="5598.0"/>
        <n v="1668.0"/>
        <n v="4909.0"/>
        <n v="5796.0"/>
        <n v="314.0"/>
        <n v="8863.0"/>
        <n v="1799.0"/>
        <n v="72.0"/>
        <n v="280.0"/>
        <n v="1742.0"/>
        <n v="791.0"/>
        <n v="4322.0"/>
        <n v="6641.0"/>
        <n v="356.0"/>
        <n v="2037.0"/>
        <n v="606.0"/>
        <n v="1167.0"/>
        <n v="3391.0"/>
        <n v="6302.0"/>
        <n v="9053.0"/>
        <n v="1905.0"/>
        <n v="3931.0"/>
        <n v="3086.0"/>
        <n v="833.0"/>
        <n v="7811.0"/>
        <n v="1224.0"/>
        <n v="8815.0"/>
        <n v="2303.0"/>
        <n v="8337.0"/>
        <n v="3802.0"/>
        <n v="4568.0"/>
        <n v="422.0"/>
        <n v="5967.0"/>
        <n v="8957.0"/>
        <n v="1798.0"/>
        <n v="6052.0"/>
        <n v="2758.0"/>
        <n v="1935.0"/>
        <n v="495.0"/>
        <s v=""/>
        <n v="7633.0"/>
        <n v="8222.0"/>
        <n v="6509.0"/>
        <n v="9377.0"/>
        <n v="1504.0"/>
        <n v="3755.0"/>
        <n v="6833.0"/>
        <n v="8687.0"/>
        <n v="6801.0"/>
        <n v="6918.0"/>
        <n v="1620.0"/>
        <n v="6280.0"/>
        <n v="192.0"/>
        <n v="138.0"/>
        <n v="7929.0"/>
        <n v="6311.0"/>
        <n v="313.0"/>
        <n v="1722.0"/>
        <n v="905.0"/>
        <n v="9067.0"/>
        <n v="8566.0"/>
        <n v="8792.0"/>
        <n v="9044.0"/>
        <n v="8944.0"/>
        <n v="8651.0"/>
        <n v="8597.0"/>
        <n v="8253.0"/>
        <n v="2304.0"/>
        <n v="1785.0"/>
        <n v="614.0"/>
        <n v="8858.0"/>
        <n v="701.0"/>
        <n v="4958.0"/>
        <n v="8739.0"/>
        <n v="3851.0"/>
        <n v="2204.0"/>
        <n v="462.0"/>
        <n v="789.0"/>
        <n v="257.0"/>
        <n v="4417.0"/>
        <n v="8775.0"/>
        <n v="5119.0"/>
        <n v="3008.0"/>
        <n v="123.0"/>
        <n v="407.0"/>
        <n v="7084.0"/>
        <n v="8942.0"/>
        <n v="3961.0"/>
        <n v="1534.0"/>
        <n v="3548.0"/>
        <n v="9648.0"/>
        <n v="3064.0"/>
        <n v="3061.0"/>
        <n v="4602.0"/>
        <n v="2349.0"/>
        <n v="5282.0"/>
        <n v="9996.0"/>
        <n v="4104.0"/>
        <n v="3103.0"/>
        <n v="5509.0"/>
        <n v="3042.0"/>
        <n v="8064.0"/>
        <n v="8641.0"/>
        <n v="7404.0"/>
        <n v="5597.0"/>
        <n v="840.0"/>
        <n v="8152.0"/>
        <n v="5685.0"/>
        <n v="7147.0"/>
        <n v="6291.0"/>
        <n v="4869.0"/>
        <n v="8857.0"/>
        <n v="6115.0"/>
        <n v="3227.0"/>
        <n v="6672.0"/>
        <n v="4028.0"/>
        <n v="6592.0"/>
        <n v="5641.0"/>
        <n v="1644.0"/>
        <n v="3937.0"/>
        <n v="7069.0"/>
        <n v="4316.0"/>
        <n v="5413.0"/>
        <n v="5097.0"/>
        <n v="7080.0"/>
        <n v="1293.0"/>
        <n v="9367.0"/>
        <n v="2767.0"/>
        <n v="4016.0"/>
        <n v="8468.0"/>
        <n v="2866.0"/>
        <n v="567.0"/>
        <n v="2854.0"/>
        <n v="2670.0"/>
        <n v="101.0"/>
        <n v="9625.0"/>
        <n v="7122.0"/>
        <n v="8476.0"/>
        <n v="3383.0"/>
        <n v="71.0"/>
        <n v="6171.0"/>
        <n v="8632.0"/>
        <n v="233.0"/>
        <n v="9780.0"/>
        <n v="5368.0"/>
        <n v="2705.0"/>
        <n v="9505.0"/>
        <n v="3126.0"/>
        <n v="6788.0"/>
        <n v="3784.0"/>
        <n v="6916.0"/>
        <n v="9052.0"/>
        <n v="3504.0"/>
        <n v="1151.0"/>
        <n v="3267.0"/>
        <n v="8801.0"/>
        <n v="8431.0"/>
        <n v="2018.0"/>
        <n v="8379.0"/>
        <n v="7785.0"/>
        <n v="1457.0"/>
        <n v="3545.0"/>
        <n v="7642.0"/>
        <n v="6993.0"/>
        <n v="9454.0"/>
        <n v="7371.0"/>
        <n v="558.0"/>
        <n v="5312.0"/>
        <n v="2819.0"/>
        <n v="4503.0"/>
        <n v="3331.0"/>
        <n v="222.0"/>
        <n v="9018.0"/>
        <n v="6210.0"/>
        <n v="4509.0"/>
        <n v="3214.0"/>
        <n v="5185.0"/>
        <n v="1390.0"/>
        <n v="5552.0"/>
        <n v="9896.0"/>
        <n v="3968.0"/>
        <n v="8229.0"/>
        <n v="7990.0"/>
        <n v="7048.0"/>
        <n v="1545.0"/>
        <n v="5864.0"/>
        <n v="8609.0"/>
        <n v="6506.0"/>
        <n v="6936.0"/>
        <n v="4284.0"/>
        <n v="6876.0"/>
        <n v="4728.0"/>
        <n v="3988.0"/>
        <n v="7923.0"/>
        <n v="4477.0"/>
        <n v="9495.0"/>
        <n v="1046.0"/>
        <n v="6667.0"/>
        <n v="1854.0"/>
        <n v="9492.0"/>
        <n v="9634.0"/>
        <n v="9321.0"/>
        <n v="2311.0"/>
        <n v="5682.0"/>
        <n v="6191.0"/>
        <n v="5129.0"/>
        <n v="6287.0"/>
        <n v="3403.0"/>
        <n v="3664.0"/>
        <n v="5539.0"/>
        <n v="4205.0"/>
        <n v="3646.0"/>
        <n v="3578.0"/>
        <n v="8662.0"/>
        <n v="4508.0"/>
        <n v="869.0"/>
        <n v="750.0"/>
        <n v="4844.0"/>
        <n v="6169.0"/>
        <n v="4141.0"/>
        <n v="2809.0"/>
        <n v="2334.0"/>
        <n v="240.0"/>
        <n v="5193.0"/>
        <n v="5310.0"/>
        <n v="9353.0"/>
        <n v="2908.0"/>
        <n v="1011.0"/>
        <n v="9440.0"/>
        <n v="9528.0"/>
        <n v="1779.0"/>
        <n v="5875.0"/>
        <n v="8586.0"/>
        <n v="2396.0"/>
        <n v="4922.0"/>
        <n v="3685.0"/>
        <n v="3352.0"/>
        <n v="9212.0"/>
        <n v="9061.0"/>
        <n v="1801.0"/>
        <n v="1485.0"/>
        <n v="9214.0"/>
        <n v="6267.0"/>
        <n v="7413.0"/>
        <n v="9419.0"/>
        <n v="4445.0"/>
        <n v="4486.0"/>
        <n v="3348.0"/>
        <n v="7162.0"/>
        <n v="35.0"/>
        <n v="4897.0"/>
        <n v="1562.0"/>
        <n v="9005.0"/>
        <n v="5866.0"/>
        <n v="9895.0"/>
        <n v="1749.0"/>
        <n v="6927.0"/>
        <n v="9946.0"/>
        <n v="9914.0"/>
        <n v="3112.0"/>
        <n v="7902.0"/>
        <n v="933.0"/>
        <n v="6212.0"/>
        <n v="1009.0"/>
        <n v="1877.0"/>
        <n v="2864.0"/>
        <n v="9569.0"/>
        <n v="7683.0"/>
        <n v="9501.0"/>
        <n v="5060.0"/>
        <n v="2938.0"/>
        <n v="9999.0"/>
        <n v="2203.0"/>
        <n v="2394.0"/>
        <n v="3827.0"/>
        <n v="5972.0"/>
        <n v="4681.0"/>
        <n v="5222.0"/>
        <n v="3705.0"/>
        <n v="3045.0"/>
        <n v="6373.0"/>
        <n v="5742.0"/>
        <n v="4988.0"/>
        <n v="7756.0"/>
        <n v="7346.0"/>
        <n v="4615.0"/>
        <n v="1053.0"/>
        <n v="7468.0"/>
        <n v="6742.0"/>
        <n v="523.0"/>
        <n v="8743.0"/>
        <n v="6686.0"/>
        <n v="4629.0"/>
        <n v="6828.0"/>
        <n v="6142.0"/>
        <n v="7670.0"/>
        <n v="6873.0"/>
        <n v="5462.0"/>
        <n v="7778.0"/>
        <n v="5529.0"/>
        <n v="2300.0"/>
        <n v="5157.0"/>
        <n v="9222.0"/>
        <n v="286.0"/>
        <n v="4463.0"/>
        <n v="5102.0"/>
        <n v="4388.0"/>
        <n v="4832.0"/>
        <n v="3119.0"/>
        <n v="9284.0"/>
        <n v="6211.0"/>
        <n v="2569.0"/>
        <n v="2004.0"/>
        <n v="8086.0"/>
        <n v="7360.0"/>
        <n v="6395.0"/>
        <n v="7042.0"/>
        <n v="2191.0"/>
        <n v="4543.0"/>
        <n v="4344.0"/>
        <n v="4606.0"/>
        <n v="3979.0"/>
        <n v="5223.0"/>
        <n v="7302.0"/>
        <n v="7498.0"/>
        <n v="3600.0"/>
        <n v="8016.0"/>
        <n v="150.0"/>
        <n v="7955.0"/>
        <n v="5722.0"/>
        <n v="7813.0"/>
        <n v="6086.0"/>
        <n v="8860.0"/>
        <n v="2558.0"/>
        <n v="9198.0"/>
        <n v="4191.0"/>
        <n v="6612.0"/>
        <n v="6609.0"/>
        <n v="532.0"/>
        <n v="3206.0"/>
        <n v="674.0"/>
        <n v="2902.0"/>
        <n v="2199.0"/>
        <n v="389.0"/>
        <n v="7701.0"/>
        <n v="1482.0"/>
        <n v="5655.0"/>
        <n v="5177.0"/>
        <n v="2554.0"/>
        <n v="9350.0"/>
        <n v="8124.0"/>
        <n v="3524.0"/>
        <n v="707.0"/>
        <n v="9586.0"/>
        <n v="5116.0"/>
        <n v="3534.0"/>
        <n v="5566.0"/>
        <n v="7617.0"/>
        <n v="4744.0"/>
        <n v="6903.0"/>
        <n v="5201.0"/>
        <n v="3975.0"/>
        <n v="6109.0"/>
        <n v="5794.0"/>
        <n v="3540.0"/>
        <n v="334.0"/>
        <n v="4852.0"/>
        <n v="8538.0"/>
        <n v="8993.0"/>
        <n v="6000.0"/>
        <n v="6618.0"/>
        <n v="5306.0"/>
        <n v="1340.0"/>
        <n v="475.0"/>
        <n v="5504.0"/>
        <n v="6489.0"/>
        <n v="5419.0"/>
        <n v="6065.0"/>
        <n v="2815.0"/>
        <n v="9336.0"/>
        <n v="7529.0"/>
        <n v="8169.0"/>
        <n v="920.0"/>
        <n v="616.0"/>
        <n v="983.0"/>
        <n v="5773.0"/>
        <n v="6413.0"/>
        <n v="5579.0"/>
        <n v="1886.0"/>
        <n v="1201.0"/>
        <n v="8092.0"/>
        <n v="5523.0"/>
        <n v="6956.0"/>
        <n v="8179.0"/>
        <n v="5397.0"/>
        <n v="8267.0"/>
        <n v="4657.0"/>
        <n v="9229.0"/>
        <n v="4723.0"/>
        <n v="5090.0"/>
        <n v="4840.0"/>
        <n v="1172.0"/>
        <n v="1354.0"/>
        <n v="344.0"/>
        <n v="4159.0"/>
        <n v="5578.0"/>
        <n v="2099.0"/>
        <n v="2807.0"/>
        <n v="1225.0"/>
        <n v="7455.0"/>
        <n v="1211.0"/>
        <n v="4778.0"/>
        <n v="8451.0"/>
        <n v="6238.0"/>
        <n v="4906.0"/>
        <n v="4755.0"/>
        <n v="9048.0"/>
        <n v="1276.0"/>
        <n v="8678.0"/>
        <n v="6411.0"/>
        <n v="3346.0"/>
        <n v="9736.0"/>
        <n v="245.0"/>
        <n v="9357.0"/>
        <n v="3519.0"/>
        <n v="2523.0"/>
        <n v="347.0"/>
        <n v="2622.0"/>
        <n v="5772.0"/>
        <n v="8676.0"/>
        <n v="5868.0"/>
        <n v="7171.0"/>
        <n v="855.0"/>
        <n v="206.0"/>
        <n v="2144.0"/>
        <n v="6240.0"/>
        <n v="4604.0"/>
        <n v="7623.0"/>
        <n v="8342.0"/>
        <n v="4061.0"/>
        <n v="959.0"/>
        <n v="6153.0"/>
        <n v="3488.0"/>
        <n v="8771.0"/>
        <n v="1642.0"/>
        <n v="8631.0"/>
        <n v="5997.0"/>
        <n v="4924.0"/>
        <n v="2326.0"/>
        <n v="1126.0"/>
        <n v="5839.0"/>
        <n v="7009.0"/>
        <n v="2502.0"/>
        <n v="4701.0"/>
        <n v="7797.0"/>
        <n v="4437.0"/>
        <n v="7222.0"/>
        <n v="7603.0"/>
        <n v="1105.0"/>
        <n v="1051.0"/>
        <n v="8416.0"/>
        <n v="2197.0"/>
        <n v="2738.0"/>
        <n v="9034.0"/>
        <n v="9640.0"/>
        <n v="2826.0"/>
        <n v="1296.0"/>
        <n v="5005.0"/>
        <n v="4080.0"/>
        <n v="8504.0"/>
        <n v="9270.0"/>
        <n v="5957.0"/>
        <n v="2979.0"/>
        <n v="5944.0"/>
        <n v="7915.0"/>
        <n v="5633.0"/>
        <n v="3605.0"/>
        <n v="2273.0"/>
        <n v="2045.0"/>
        <n v="17.0"/>
        <n v="3138.0"/>
        <n v="7840.0"/>
        <n v="9880.0"/>
        <n v="9379.0"/>
        <n v="7547.0"/>
        <n v="1775.0"/>
        <n v="3314.0"/>
        <n v="6779.0"/>
        <n v="5370.0"/>
        <n v="5541.0"/>
        <n v="8753.0"/>
        <n v="6986.0"/>
        <n v="8439.0"/>
        <n v="2130.0"/>
        <n v="1111.0"/>
        <n v="1176.0"/>
        <n v="6348.0"/>
        <n v="1500.0"/>
        <n v="2359.0"/>
        <n v="1645.0"/>
        <n v="7604.0"/>
        <n v="114.0"/>
        <n v="1957.0"/>
        <n v="4839.0"/>
        <n v="9963.0"/>
        <n v="3940.0"/>
        <n v="6571.0"/>
        <n v="3843.0"/>
        <n v="3473.0"/>
        <n v="5143.0"/>
        <n v="2073.0"/>
        <n v="3376.0"/>
        <n v="3493.0"/>
        <n v="4622.0"/>
        <n v="7416.0"/>
        <n v="5769.0"/>
        <n v="6997.0"/>
        <n v="9022.0"/>
        <n v="9759.0"/>
        <n v="3682.0"/>
        <n v="5751.0"/>
        <n v="3981.0"/>
        <n v="3256.0"/>
        <n v="9679.0"/>
        <n v="3341.0"/>
        <n v="2111.0"/>
        <n v="3633.0"/>
        <n v="2973.0"/>
        <n v="492.0"/>
        <n v="979.0"/>
        <n v="9445.0"/>
        <n v="1004.0"/>
        <n v="343.0"/>
        <n v="7581.0"/>
        <n v="8910.0"/>
        <n v="9236.0"/>
        <n v="9085.0"/>
        <n v="4565.0"/>
        <n v="7170.0"/>
        <n v="5534.0"/>
        <n v="2715.0"/>
        <n v="8220.0"/>
        <n v="6097.0"/>
        <n v="4197.0"/>
        <n v="1448.0"/>
        <n v="1975.0"/>
        <n v="6054.0"/>
        <n v="7516.0"/>
        <n v="6660.0"/>
        <n v="8729.0"/>
        <n v="9619.0"/>
        <n v="3095.0"/>
        <n v="7309.0"/>
        <n v="9127.0"/>
        <n v="5869.0"/>
        <n v="5046.0"/>
        <n v="859.0"/>
        <n v="2227.0"/>
        <n v="5217.0"/>
        <n v="7006.0"/>
        <n v="1362.0"/>
        <n v="2378.0"/>
        <n v="3020.0"/>
        <n v="7948.0"/>
        <n v="5260.0"/>
        <n v="5075.0"/>
        <n v="773.0"/>
        <n v="3734.0"/>
        <n v="9766.0"/>
        <n v="2422.0"/>
        <n v="1856.0"/>
        <n v="5572.0"/>
        <n v="6485.0"/>
        <n v="7967.0"/>
        <n v="6128.0"/>
        <n v="7656.0"/>
        <n v="3699.0"/>
        <n v="7480.0"/>
        <n v="9929.0"/>
        <n v="6765.0"/>
        <n v="9559.0"/>
        <n v="9530.0"/>
        <n v="5510.0"/>
        <n v="7644.0"/>
        <n v="5639.0"/>
        <n v="2802.0"/>
        <n v="978.0"/>
        <n v="1465.0"/>
        <n v="3092.0"/>
        <n v="2366.0"/>
        <n v="374.0"/>
        <n v="2787.0"/>
        <n v="2258.0"/>
        <n v="3180.0"/>
        <n v="9689.0"/>
        <n v="2659.0"/>
        <n v="2129.0"/>
        <n v="493.0"/>
        <n v="4177.0"/>
        <n v="7296.0"/>
        <n v="7426.0"/>
        <n v="428.0"/>
        <n v="3287.0"/>
        <n v="3582.0"/>
        <n v="7392.0"/>
        <n v="4077.0"/>
        <n v="1443.0"/>
        <n v="8338.0"/>
        <n v="1220.0"/>
        <n v="339.0"/>
        <n v="1997.0"/>
        <n v="4868.0"/>
        <n v="6842.0"/>
        <n v="6375.0"/>
        <n v="7461.0"/>
        <n v="3231.0"/>
        <n v="1523.0"/>
        <n v="7347.0"/>
        <n v="2206.0"/>
        <n v="2602.0"/>
        <n v="2624.0"/>
        <n v="9711.0"/>
        <n v="8539.0"/>
        <n v="1529.0"/>
        <n v="263.0"/>
        <n v="3199.0"/>
        <n v="9941.0"/>
        <n v="4339.0"/>
        <n v="479.0"/>
        <n v="4100.0"/>
        <n v="3135.0"/>
        <n v="4780.0"/>
        <n v="5593.0"/>
        <n v="6711.0"/>
        <n v="2180.0"/>
        <n v="2942.0"/>
        <n v="167.0"/>
        <n v="6213.0"/>
        <n v="1456.0"/>
        <n v="3394.0"/>
        <n v="7837.0"/>
        <n v="2093.0"/>
        <n v="4013.0"/>
        <n v="3382.0"/>
        <n v="9410.0"/>
        <n v="306.0"/>
        <n v="2981.0"/>
        <n v="829.0"/>
        <n v="4705.0"/>
        <n v="673.0"/>
        <n v="710.0"/>
        <n v="6647.0"/>
        <n v="5856.0"/>
        <n v="112.0"/>
        <n v="4047.0"/>
        <n v="7523.0"/>
        <n v="3134.0"/>
        <n v="4977.0"/>
        <n v="3555.0"/>
        <n v="9560.0"/>
        <n v="4934.0"/>
        <n v="8131.0"/>
        <n v="1543.0"/>
        <n v="342.0"/>
        <n v="6416.0"/>
        <n v="1725.0"/>
        <n v="9269.0"/>
        <n v="5118.0"/>
        <n v="9843.0"/>
        <n v="1522.0"/>
        <n v="9875.0"/>
        <n v="7459.0"/>
        <n v="9223.0"/>
        <n v="4757.0"/>
        <n v="8668.0"/>
        <n v="1891.0"/>
        <n v="1194.0"/>
        <n v="8412.0"/>
        <n v="5342.0"/>
        <n v="8517.0"/>
        <n v="2873.0"/>
        <n v="5191.0"/>
        <n v="6201.0"/>
        <n v="7769.0"/>
        <n v="8918.0"/>
        <n v="9680.0"/>
        <n v="391.0"/>
        <n v="33.0"/>
        <n v="3870.0"/>
        <n v="8994.0"/>
        <n v="9958.0"/>
        <n v="9102.0"/>
        <n v="6199.0"/>
        <n v="5735.0"/>
        <n v="5104.0"/>
        <n v="4985.0"/>
        <n v="3559.0"/>
        <n v="7932.0"/>
        <n v="5422.0"/>
        <n v="3840.0"/>
        <n v="8082.0"/>
        <n v="5072.0"/>
        <n v="6266.0"/>
        <n v="2091.0"/>
        <n v="8315.0"/>
        <n v="198.0"/>
        <n v="1723.0"/>
        <n v="2169.0"/>
        <n v="5873.0"/>
        <n v="956.0"/>
        <n v="661.0"/>
        <n v="2265.0"/>
        <n v="2222.0"/>
        <n v="8367.0"/>
        <n v="5926.0"/>
        <n v="600.0"/>
        <n v="2548.0"/>
        <n v="4011.0"/>
        <n v="477.0"/>
        <n v="4637.0"/>
        <n v="1336.0"/>
        <n v="5657.0"/>
        <n v="8807.0"/>
        <n v="5259.0"/>
        <n v="5745.0"/>
        <n v="8895.0"/>
        <n v="7270.0"/>
        <n v="2485.0"/>
        <n v="9278.0"/>
        <n v="9264.0"/>
        <n v="9381.0"/>
        <n v="5731.0"/>
        <n v="5037.0"/>
        <n v="4376.0"/>
        <n v="8626.0"/>
        <n v="2179.0"/>
        <n v="7684.0"/>
        <n v="8288.0"/>
        <n v="9340.0"/>
        <n v="7152.0"/>
        <n v="5124.0"/>
        <n v="2190.0"/>
        <n v="9146.0"/>
        <n v="8614.0"/>
        <n v="6662.0"/>
        <n v="8778.0"/>
        <n v="8938.0"/>
        <n v="9610.0"/>
        <n v="1797.0"/>
        <n v="4348.0"/>
        <n v="7088.0"/>
        <n v="4920.0"/>
        <n v="8872.0"/>
        <n v="792.0"/>
        <n v="1657.0"/>
        <n v="3824.0"/>
        <n v="6589.0"/>
        <n v="803.0"/>
        <n v="2948.0"/>
        <n v="8441.0"/>
        <n v="3118.0"/>
        <n v="3747.0"/>
        <n v="8319.0"/>
        <n v="5095.0"/>
        <n v="1735.0"/>
        <n v="4429.0"/>
        <n v="653.0"/>
        <n v="7489.0"/>
        <n v="9558.0"/>
        <n v="5009.0"/>
        <n v="6707.0"/>
        <n v="7151.0"/>
        <n v="2069.0"/>
        <n v="8286.0"/>
        <n v="1842.0"/>
        <n v="1984.0"/>
        <n v="9956.0"/>
        <n v="3574.0"/>
        <n v="8644.0"/>
        <n v="1747.0"/>
        <n v="1352.0"/>
        <n v="153.0"/>
        <n v="1494.0"/>
        <n v="3562.0"/>
        <n v="2771.0"/>
        <n v="1581.0"/>
        <n v="2859.0"/>
        <n v="2341.0"/>
        <n v="7291.0"/>
        <n v="9186.0"/>
        <n v="3661.0"/>
        <n v="9587.0"/>
        <n v="1916.0"/>
        <n v="7410.0"/>
        <n v="5382.0"/>
        <n v="4377.0"/>
        <n v="4487.0"/>
        <n v="562.0"/>
        <n v="4354.0"/>
        <n v="7008.0"/>
        <n v="7495.0"/>
        <n v="1429.0"/>
        <n v="4390.0"/>
        <n v="4507.0"/>
        <n v="723.0"/>
        <n v="3013.0"/>
        <n v="757.0"/>
        <n v="9405.0"/>
        <n v="9641.0"/>
        <n v="2708.0"/>
        <n v="2392.0"/>
        <n v="3035.0"/>
        <n v="9923.0"/>
        <n v="8181.0"/>
        <n v="6378.0"/>
        <n v="6380.0"/>
        <n v="8764.0"/>
        <n v="3532.0"/>
        <n v="1279.0"/>
        <n v="9382.0"/>
        <n v="2727.0"/>
        <n v="6574.0"/>
        <n v="3530.0"/>
        <n v="235.0"/>
        <n v="6368.0"/>
        <n v="7259.0"/>
        <n v="4453.0"/>
        <n v="1210.0"/>
        <n v="5122.0"/>
        <n v="7873.0"/>
        <n v="9394.0"/>
        <n v="1212.0"/>
        <n v="1539.0"/>
        <n v="9997.0"/>
        <n v="5935.0"/>
        <n v="2796.0"/>
        <n v="4233.0"/>
        <n v="8841.0"/>
        <n v="7390.0"/>
        <n v="548.0"/>
        <n v="2022.0"/>
        <n v="9631.0"/>
        <n v="5754.0"/>
        <n v="7939.0"/>
        <n v="4789.0"/>
        <n v="6447.0"/>
        <n v="1505.0"/>
        <n v="8310.0"/>
        <n v="6728.0"/>
        <n v="3801.0"/>
        <n v="8850.0"/>
        <n v="6791.0"/>
        <n v="8685.0"/>
        <n v="2466.0"/>
        <n v="5391.0"/>
        <n v="1462.0"/>
        <n v="2162.0"/>
        <n v="3183.0"/>
        <n v="1743.0"/>
        <n v="161.0"/>
        <n v="963.0"/>
        <n v="6864.0"/>
        <n v="6531.0"/>
        <n v="4396.0"/>
        <n v="4484.0"/>
        <n v="649.0"/>
        <n v="8186.0"/>
        <n v="8458.0"/>
        <n v="4828.0"/>
        <n v="6225.0"/>
        <n v="1818.0"/>
        <n v="8978.0"/>
        <n v="6856.0"/>
        <n v="9172.0"/>
        <n v="5427.0"/>
        <n v="2337.0"/>
        <n v="244.0"/>
        <n v="4406.0"/>
        <n v="2098.0"/>
        <n v="3006.0"/>
        <n v="4505.0"/>
        <n v="9985.0"/>
        <n v="2260.0"/>
        <n v="2900.0"/>
        <n v="2400.0"/>
        <n v="4157.0"/>
        <n v="1027.0"/>
        <n v="7733.0"/>
        <n v="7258.0"/>
        <n v="6552.0"/>
        <n v="3864.0"/>
        <n v="5283.0"/>
        <n v="3050.0"/>
        <n v="2264.0"/>
        <n v="1223.0"/>
        <n v="7518.0"/>
        <n v="1547.0"/>
        <n v="2599.0"/>
        <n v="5077.0"/>
        <n v="5871.0"/>
        <n v="4133.0"/>
        <n v="4983.0"/>
        <n v="6605.0"/>
        <n v="7128.0"/>
        <n v="4593.0"/>
        <n v="4752.0"/>
        <n v="8869.0"/>
        <n v="171.0"/>
        <n v="7397.0"/>
        <n v="3062.0"/>
        <n v="1557.0"/>
        <n v="8902.0"/>
        <n v="9132.0"/>
        <n v="4611.0"/>
        <n v="1342.0"/>
        <n v="5556.0"/>
        <n v="9246.0"/>
        <n v="810.0"/>
        <n v="884.0"/>
        <n v="1251.0"/>
        <n v="50.0"/>
        <n v="9691.0"/>
        <n v="6744.0"/>
        <n v="2749.0"/>
        <n v="1255.0"/>
        <n v="2717.0"/>
        <n v="6960.0"/>
        <n v="8738.0"/>
        <n v="461.0"/>
        <n v="7577.0"/>
        <n v="865.0"/>
        <n v="9787.0"/>
        <n v="3235.0"/>
        <n v="6700.0"/>
        <n v="5479.0"/>
        <n v="4765.0"/>
        <n v="4341.0"/>
        <n v="1607.0"/>
        <n v="2457.0"/>
        <n v="5792.0"/>
        <n v="611.0"/>
        <n v="474.0"/>
        <n v="6992.0"/>
        <n v="5933.0"/>
        <n v="8383.0"/>
        <n v="5930.0"/>
        <n v="166.0"/>
        <n v="1124.0"/>
        <n v="7728.0"/>
        <n v="6158.0"/>
        <n v="4567.0"/>
        <n v="7807.0"/>
        <n v="2735.0"/>
        <n v="3969.0"/>
        <n v="8524.0"/>
        <n v="7462.0"/>
        <n v="7829.0"/>
        <n v="1164.0"/>
        <n v="1044.0"/>
        <n v="3886.0"/>
        <n v="5436.0"/>
        <n v="9453.0"/>
        <n v="176.0"/>
        <n v="1458.0"/>
        <n v="7245.0"/>
        <n v="4835.0"/>
        <n v="4175.0"/>
        <n v="7643.0"/>
        <n v="4957.0"/>
        <n v="9950.0"/>
        <n v="3636.0"/>
        <n v="9616.0"/>
        <n v="9821.0"/>
        <n v="8196.0"/>
        <n v="8509.0"/>
        <n v="6905.0"/>
        <n v="3069.0"/>
        <n v="9234.0"/>
        <n v="9311.0"/>
        <n v="8847.0"/>
        <n v="6699.0"/>
        <n v="4338.0"/>
        <n v="3743.0"/>
        <n v="5086.0"/>
        <n v="8659.0"/>
        <n v="317.0"/>
        <n v="7742.0"/>
        <n v="7870.0"/>
        <n v="1793.0"/>
        <n v="3136.0"/>
        <n v="8854.0"/>
        <n v="3938.0"/>
        <n v="6637.0"/>
        <n v="8194.0"/>
        <n v="7338.0"/>
        <n v="3223.0"/>
        <n v="927.0"/>
        <n v="4219.0"/>
        <n v="634.0"/>
        <n v="1161.0"/>
        <n v="2856.0"/>
        <n v="1303.0"/>
        <n v="6134.0"/>
        <n v="2531.0"/>
        <n v="8076.0"/>
        <n v="1913.0"/>
        <n v="5919.0"/>
        <n v="8790.0"/>
        <n v="7458.0"/>
        <n v="2647.0"/>
        <n v="4448.0"/>
        <n v="1097.0"/>
        <n v="6852.0"/>
        <n v="1845.0"/>
        <n v="3841.0"/>
        <n v="8098.0"/>
        <n v="9107.0"/>
        <n v="4282.0"/>
        <n v="1173.0"/>
        <n v="9275.0"/>
        <n v="2789.0"/>
        <n v="9898.0"/>
        <n v="4695.0"/>
        <n v="3915.0"/>
        <n v="4046.0"/>
        <n v="8843.0"/>
        <n v="7098.0"/>
        <n v="6028.0"/>
        <n v="7652.0"/>
        <n v="9917.0"/>
        <n v="6819.0"/>
        <n v="7846.0"/>
        <n v="7763.0"/>
        <n v="2019.0"/>
        <n v="4836.0"/>
        <n v="2736.0"/>
        <n v="9666.0"/>
        <n v="5971.0"/>
        <n v="4966.0"/>
        <n v="8878.0"/>
        <n v="7271.0"/>
        <n v="5540.0"/>
        <n v="6473.0"/>
        <n v="4021.0"/>
        <n v="9210.0"/>
        <n v="7514.0"/>
        <n v="785.0"/>
        <n v="8151.0"/>
        <n v="9809.0"/>
        <n v="6285.0"/>
        <n v="7533.0"/>
        <n v="480.0"/>
        <n v="651.0"/>
        <n v="7242.0"/>
        <n v="1911.0"/>
        <n v="6850.0"/>
        <n v="9461.0"/>
        <n v="6505.0"/>
        <n v="2009.0"/>
        <n v="6448.0"/>
        <n v="5269.0"/>
        <n v="6666.0"/>
        <n v="3082.0"/>
        <n v="478.0"/>
        <n v="5471.0"/>
        <n v="9169.0"/>
        <n v="5755.0"/>
        <n v="589.0"/>
        <n v="677.0"/>
        <n v="1573.0"/>
        <n v="6893.0"/>
        <n v="4674.0"/>
        <n v="955.0"/>
        <n v="8591.0"/>
        <n v="5928.0"/>
        <n v="5421.0"/>
        <n v="9808.0"/>
        <n v="7120.0"/>
        <n v="2212.0"/>
        <n v="3836.0"/>
        <n v="5720.0"/>
        <n v="1272.0"/>
        <n v="8940.0"/>
        <n v="5616.0"/>
        <n v="9967.0"/>
        <n v="1150.0"/>
        <n v="7522.0"/>
        <n v="1713.0"/>
        <n v="6362.0"/>
        <n v="6526.0"/>
        <n v="1138.0"/>
        <n v="3229.0"/>
        <n v="7454.0"/>
        <n v="8702.0"/>
        <n v="5906.0"/>
        <n v="4734.0"/>
        <n v="5192.0"/>
        <n v="574.0"/>
        <n v="2070.0"/>
        <n v="5486.0"/>
      </sharedItems>
    </cacheField>
    <cacheField name="Total Revenue" numFmtId="3">
      <sharedItems containsSemiMixedTypes="0" containsString="0" containsNumber="1" containsInteger="1">
        <n v="133900.0"/>
        <n v="410558.0"/>
        <n v="3134924.0"/>
        <n v="127639.0"/>
        <n v="359456.0"/>
        <n v="1445220.0"/>
        <n v="60282.0"/>
        <n v="680526.0"/>
        <n v="1337985.0"/>
        <n v="1506890.0"/>
        <n v="2535728.0"/>
        <n v="490364.0"/>
        <n v="65610.0"/>
        <n v="1804380.0"/>
        <n v="1042694.0"/>
        <n v="3512344.0"/>
        <n v="2301375.0"/>
        <n v="534972.0"/>
        <n v="1243380.0"/>
        <n v="3841466.0"/>
        <n v="27135.0"/>
        <n v="123930.0"/>
        <n v="14322.0"/>
        <n v="1453025.0"/>
        <n v="57141.0"/>
        <n v="4801776.0"/>
        <n v="61317.0"/>
        <n v="503829.0"/>
        <n v="609760.0"/>
        <n v="307989.0"/>
        <n v="42558.0"/>
        <n v="309222.0"/>
        <n v="79794.0"/>
        <n v="73035.0"/>
        <n v="246374.0"/>
        <n v="189927.0"/>
        <n v="75341.0"/>
        <n v="358093.0"/>
        <n v="713235.0"/>
        <n v="1710212.0"/>
        <n v="241486.0"/>
        <n v="1476909.0"/>
        <n v="504082.0"/>
        <n v="1469310.0"/>
        <n v="998074.0"/>
        <n v="81216.0"/>
        <n v="2019090.0"/>
        <n v="2541840.0"/>
        <n v="2567792.0"/>
        <n v="338520.0"/>
        <n v="133433.0"/>
        <n v="153750.0"/>
        <n v="1336.0"/>
        <n v="672056.0"/>
        <n v="1277262.0"/>
        <n v="652228.0"/>
        <n v="98810.0"/>
        <n v="4015156.0"/>
        <n v="682076.0"/>
        <n v="1269884.0"/>
        <n v="693240.0"/>
        <n v="423658.0"/>
        <n v="539937.0"/>
        <n v="6510.0"/>
        <n v="978820.0"/>
        <n v="710125.0"/>
        <n v="458920.0"/>
        <n v="2015881.0"/>
        <n v="485030.0"/>
        <n v="11730.0"/>
        <n v="468918.0"/>
        <n v="2047420.0"/>
        <n v="7992.0"/>
        <n v="1410816.0"/>
        <n v="5659964.0"/>
        <n v="1109516.0"/>
        <n v="388875.0"/>
        <n v="811146.0"/>
        <n v="1077846.0"/>
        <n v="2200732.0"/>
        <n v="1800003.0"/>
        <n v="55335.0"/>
        <n v="1569800.0"/>
        <n v="2581215.0"/>
        <n v="2438897.0"/>
        <n v="1445595.0"/>
        <n v="291602.0"/>
        <n v="926827.0"/>
        <n v="1302.0"/>
        <n v="31176.0"/>
        <n v="1097307.0"/>
        <n v="67374.0"/>
        <n v="1048580.0"/>
        <n v="1668210.0"/>
        <n v="603432.0"/>
        <n v="83637.0"/>
        <n v="3780698.0"/>
        <n v="4999029.0"/>
        <n v="716024.0"/>
        <n v="216752.0"/>
        <n v="881558.0"/>
        <n v="290594.0"/>
        <n v="122106.0"/>
        <n v="1231344.0"/>
        <n v="2948379.0"/>
        <n v="2921928.0"/>
        <n v="195001.0"/>
        <n v="5407857.0"/>
        <n v="5183262.0"/>
        <n v="2049945.0"/>
        <n v="1530594.0"/>
        <n v="784920.0"/>
        <n v="57987.0"/>
        <n v="1065257.0"/>
        <n v="796602.0"/>
        <n v="276675.0"/>
        <n v="2656086.0"/>
        <n v="6259160.0"/>
        <n v="1264840.0"/>
        <n v="546744.0"/>
        <n v="259530.0"/>
        <n v="1180356.0"/>
        <n v="620540.0"/>
        <n v="37600.0"/>
        <n v="1037960.0"/>
        <n v="5124672.0"/>
        <n v="486.0"/>
        <n v="2848125.0"/>
        <n v="452574.0"/>
        <n v="850402.0"/>
        <n v="468809.0"/>
        <n v="135405.0"/>
        <n v="1256486.0"/>
        <n v="5115544.0"/>
        <n v="393272.0"/>
        <n v="78597.0"/>
        <n v="602294.0"/>
        <n v="4766622.0"/>
        <n v="539258.0"/>
        <n v="62316.0"/>
        <n v="953750.0"/>
        <n v="162099.0"/>
        <n v="856494.0"/>
        <n v="78396.0"/>
        <n v="535081.0"/>
        <n v="272412.0"/>
        <n v="2826.0"/>
        <n v="416561.0"/>
        <n v="786163.0"/>
        <n v="48096.0"/>
        <n v="57680.0"/>
        <n v="142844.0"/>
        <n v="201705.0"/>
        <n v="354404.0"/>
        <n v="1368046.0"/>
        <n v="237808.0"/>
        <n v="311661.0"/>
        <n v="255732.0"/>
        <n v="2118285.0"/>
        <n v="779556.0"/>
        <n v="2207541.0"/>
        <n v="964206.0"/>
        <n v="3956161.0"/>
        <n v="485775.0"/>
        <n v="809786.0"/>
        <n v="2008986.0"/>
        <n v="128282.0"/>
        <n v="3413407.0"/>
        <n v="534888.0"/>
        <n v="5738565.0"/>
        <n v="474418.0"/>
        <n v="3643269.0"/>
        <n v="414418.0"/>
        <n v="2973768.0"/>
        <n v="64566.0"/>
        <n v="3884517.0"/>
        <n v="420979.0"/>
        <n v="758756.0"/>
        <n v="925956.0"/>
        <n v="421974.0"/>
        <n v="158670.0"/>
        <n v="772464.0"/>
        <n v="208890.0"/>
        <n v="0.0"/>
        <n v="4969083.0"/>
        <n v="386434.0"/>
        <n v="1659795.0"/>
        <n v="3957094.0"/>
        <n v="309824.0"/>
        <n v="409295.0"/>
        <n v="1742415.0"/>
        <n v="408289.0"/>
        <n v="61209.0"/>
        <n v="4503618.0"/>
        <n v="707940.0"/>
        <n v="2650160.0"/>
        <n v="29568.0"/>
        <n v="60306.0"/>
        <n v="372663.0"/>
        <n v="687899.0"/>
        <n v="34117.0"/>
        <n v="752514.0"/>
        <n v="604540.0"/>
        <n v="5902617.0"/>
        <n v="933694.0"/>
        <n v="3842104.0"/>
        <n v="986777.0"/>
        <n v="5887644.0"/>
        <n v="420368.0"/>
        <n v="709382.0"/>
        <n v="5596647.0"/>
        <n v="5372703.0"/>
        <n v="1539072.0"/>
        <n v="83895.0"/>
        <n v="5526.0"/>
        <n v="5766558.0"/>
        <n v="144406.0"/>
        <n v="233026.0"/>
        <n v="410733.0"/>
        <n v="315782.0"/>
        <n v="963148.0"/>
        <n v="117810.0"/>
        <n v="37083.0"/>
        <n v="108454.0"/>
        <n v="362358.0"/>
        <n v="1930229.0"/>
        <n v="5712525.0"/>
        <n v="788326.0"/>
        <n v="27072.0"/>
        <n v="13407.0"/>
        <n v="44363.0"/>
        <n v="2989448.0"/>
        <n v="974678.0"/>
        <n v="606033.0"/>
        <n v="391170.0"/>
        <n v="166756.0"/>
        <n v="6280848.0"/>
        <n v="468792.0"/>
        <n v="1992711.0"/>
        <n v="2995902.0"/>
        <n v="361746.0"/>
        <n v="2308234.0"/>
        <n v="1089564.0"/>
        <n v="2741472.0"/>
        <n v="27927.0"/>
        <n v="451738.0"/>
        <n v="27378.0"/>
        <n v="878976.0"/>
        <n v="2203455.0"/>
        <n v="347988.0"/>
        <n v="3643647.0"/>
        <n v="39480.0"/>
        <n v="668464.0"/>
        <n v="51165.0"/>
        <n v="779023.0"/>
        <n v="962523.0"/>
        <n v="744957.0"/>
        <n v="3870509.0"/>
        <n v="4084820.0"/>
        <n v="2155636.0"/>
        <n v="4343472.0"/>
        <n v="189316.0"/>
        <n v="1008576.0"/>
        <n v="50769.0"/>
        <n v="693768.0"/>
        <n v="811022.0"/>
        <n v="579658.0"/>
        <n v="660348.0"/>
        <n v="590017.0"/>
        <n v="1299735.0"/>
        <n v="63720.0"/>
        <n v="266358.0"/>
        <n v="2388585.0"/>
        <n v="423351.0"/>
        <n v="827296.0"/>
        <n v="1744408.0"/>
        <n v="438498.0"/>
        <n v="369117.0"/>
        <n v="1247198.0"/>
        <n v="1166790.0"/>
        <n v="15554.0"/>
        <n v="789250.0"/>
        <n v="3112314.0"/>
        <n v="1305304.0"/>
        <n v="277406.0"/>
        <n v="5822.0"/>
        <n v="1573605.0"/>
        <n v="5619432.0"/>
        <n v="98326.0"/>
        <n v="4273860.0"/>
        <n v="3585824.0"/>
        <n v="24345.0"/>
        <n v="446735.0"/>
        <n v="478278.0"/>
        <n v="61092.0"/>
        <n v="1653608.0"/>
        <n v="567112.0"/>
        <n v="51021.0"/>
        <n v="2308260.0"/>
        <n v="893520.0"/>
        <n v="177254.0"/>
        <n v="356103.0"/>
        <n v="3846037.0"/>
        <n v="75879.0"/>
        <n v="514590.0"/>
        <n v="2136645.0"/>
        <n v="638370.0"/>
        <n v="13113.0"/>
        <n v="545930.0"/>
        <n v="1574252.0"/>
        <n v="573426.0"/>
        <n v="2410770.0"/>
        <n v="66339.0"/>
        <n v="85374.0"/>
        <n v="249664.0"/>
        <n v="1883092.0"/>
        <n v="40527.0"/>
        <n v="273142.0"/>
        <n v="18204.0"/>
        <n v="3940866.0"/>
        <n v="55890.0"/>
        <n v="369738.0"/>
        <n v="151058.0"/>
        <n v="1640935.0"/>
        <n v="243695.0"/>
        <n v="12510.0"/>
        <n v="3614352.0"/>
        <n v="2523480.0"/>
        <n v="607104.0"/>
        <n v="2098395.0"/>
        <n v="375530.0"/>
        <n v="1451888.0"/>
        <n v="72615.0"/>
        <n v="3917152.0"/>
        <n v="186430.0"/>
        <n v="1773454.0"/>
        <n v="709154.0"/>
        <n v="3031032.0"/>
        <n v="201348.0"/>
        <n v="3004812.0"/>
        <n v="1205640.0"/>
        <n v="1742756.0"/>
        <n v="5157873.0"/>
        <n v="922262.0"/>
        <n v="4149315.0"/>
        <n v="441412.0"/>
        <n v="726703.0"/>
        <n v="152028.0"/>
        <n v="4148004.0"/>
        <n v="4210058.0"/>
        <n v="6067971.0"/>
        <n v="353583.0"/>
        <n v="3698982.0"/>
        <n v="947223.0"/>
        <n v="3338979.0"/>
        <n v="4092837.0"/>
        <n v="159941.0"/>
        <n v="1546208.0"/>
        <n v="853006.0"/>
        <n v="1837585.0"/>
        <n v="557838.0"/>
        <n v="912390.0"/>
        <n v="3655364.0"/>
        <n v="1969996.0"/>
        <n v="379753.0"/>
        <n v="61500.0"/>
        <n v="741132.0"/>
        <n v="672421.0"/>
        <n v="1809617.0"/>
        <n v="1828659.0"/>
        <n v="191388.0"/>
        <n v="19680.0"/>
        <n v="46737.0"/>
        <n v="817740.0"/>
        <n v="439591.0"/>
        <n v="1893108.0"/>
        <n v="82902.0"/>
        <n v="1028960.0"/>
        <n v="781296.0"/>
        <n v="777423.0"/>
        <n v="276125.0"/>
        <n v="935874.0"/>
        <n v="610980.0"/>
        <n v="753066.0"/>
        <n v="401665.0"/>
        <n v="854760.0"/>
        <n v="1418648.0"/>
        <n v="2310555.0"/>
        <n v="371006.0"/>
        <n v="228690.0"/>
        <n v="82926.0"/>
        <n v="2738679.0"/>
        <n v="1890315.0"/>
        <n v="6291892.0"/>
        <n v="2893695.0"/>
        <n v="1143930.0"/>
        <n v="157356.0"/>
        <n v="587284.0"/>
        <n v="22785.0"/>
        <n v="533773.0"/>
        <n v="170258.0"/>
        <n v="3935185.0"/>
        <n v="275702.0"/>
        <n v="1078555.0"/>
        <n v="1168332.0"/>
        <n v="755043.0"/>
        <n v="4197212.0"/>
        <n v="781793.0"/>
        <n v="1598085.0"/>
        <n v="1080626.0"/>
        <n v="40374.0"/>
        <n v="255184.0"/>
        <n v="861318.0"/>
        <n v="623244.0"/>
        <n v="956648.0"/>
        <n v="9081.0"/>
        <n v="1221927.0"/>
        <n v="1251568.0"/>
        <n v="4181653.0"/>
        <n v="630006.0"/>
        <n v="1463154.0"/>
        <n v="414920.0"/>
        <n v="452452.0"/>
        <n v="819918.0"/>
        <n v="337059.0"/>
        <n v="1046178.0"/>
        <n v="2491377.0"/>
        <n v="1230232.0"/>
        <n v="716193.0"/>
        <n v="1075732.0"/>
        <n v="570570.0"/>
        <n v="116802.0"/>
        <n v="249690.0"/>
        <n v="57357.0"/>
        <n v="625878.0"/>
        <n v="768152.0"/>
        <n v="5181008.0"/>
        <n v="66114.0"/>
        <n v="216905.0"/>
        <n v="86346.0"/>
        <n v="814012.0"/>
        <n v="552844.0"/>
        <n v="42886.0"/>
        <n v="410921.0"/>
        <n v="1704930.0"/>
        <n v="953574.0"/>
        <n v="1741140.0"/>
        <n v="945868.0"/>
        <n v="69030.0"/>
        <n v="1051569.0"/>
        <n v="1125172.0"/>
        <n v="1602268.0"/>
        <n v="851466.0"/>
        <n v="351900.0"/>
        <n v="1315035.0"/>
        <n v="2351610.0"/>
        <n v="44044.0"/>
        <n v="919378.0"/>
        <n v="785708.0"/>
        <n v="675752.0"/>
        <n v="3145632.0"/>
        <n v="255758.0"/>
        <n v="6043884.0"/>
        <n v="2621042.0"/>
        <n v="529214.0"/>
        <n v="511020.0"/>
        <n v="1245244.0"/>
        <n v="66240.0"/>
        <n v="300565.0"/>
        <n v="1795710.0"/>
        <n v="335223.0"/>
        <n v="1158465.0"/>
        <n v="668976.0"/>
        <n v="216482.0"/>
        <n v="608787.0"/>
        <n v="2282451.0"/>
        <n v="3081444.0"/>
        <n v="5008664.0"/>
        <n v="2679278.0"/>
        <n v="741600.0"/>
        <n v="376752.0"/>
        <n v="97650.0"/>
        <n v="373885.0"/>
        <n v="875466.0"/>
        <n v="5086263.0"/>
        <n v="931158.0"/>
        <n v="726520.0"/>
        <n v="526948.0"/>
        <n v="1002582.0"/>
        <n v="196977.0"/>
        <n v="310764.0"/>
        <n v="4302459.0"/>
        <n v="346332.0"/>
        <n v="1401022.0"/>
        <n v="438774.0"/>
        <n v="237964.0"/>
        <n v="103353.0"/>
        <n v="18283.0"/>
        <n v="3249822.0"/>
        <n v="625404.0"/>
        <n v="865215.0"/>
        <n v="424514.0"/>
        <n v="209428.0"/>
        <n v="439450.0"/>
        <n v="1673544.0"/>
        <n v="31716.0"/>
        <n v="180285.0"/>
        <n v="1974716.0"/>
        <n v="1053896.0"/>
        <n v="166098.0"/>
        <n v="1419330.0"/>
        <n v="1942335.0"/>
        <n v="3168992.0"/>
        <n v="1422018.0"/>
        <n v="3385851.0"/>
        <n v="325950.0"/>
        <n v="1258454.0"/>
        <n v="892276.0"/>
        <n v="31860.0"/>
        <n v="145958.0"/>
        <n v="2047544.0"/>
        <n v="1306314.0"/>
        <n v="1852558.0"/>
        <n v="2622000.0"/>
        <n v="1687590.0"/>
        <n v="47754.0"/>
        <n v="206360.0"/>
        <n v="97850.0"/>
        <n v="847616.0"/>
        <n v="532098.0"/>
        <n v="3527769.0"/>
        <n v="2559430.0"/>
        <n v="1832565.0"/>
        <n v="3939792.0"/>
        <n v="1919895.0"/>
        <n v="73521.0"/>
        <n v="75440.0"/>
        <n v="157080.0"/>
        <n v="414826.0"/>
        <n v="3856364.0"/>
        <n v="981189.0"/>
        <n v="859166.0"/>
        <n v="16974.0"/>
        <n v="98482.0"/>
        <n v="663544.0"/>
        <n v="602007.0"/>
        <n v="1773780.0"/>
        <n v="5324529.0"/>
        <n v="831138.0"/>
        <n v="74403.0"/>
        <n v="1965254.0"/>
        <n v="1901174.0"/>
        <n v="221981.0"/>
        <n v="783860.0"/>
        <n v="1234200.0"/>
        <n v="127748.0"/>
        <n v="12186.0"/>
        <n v="378675.0"/>
        <n v="28208.0"/>
        <n v="37431.0"/>
        <n v="608002.0"/>
        <n v="321147.0"/>
        <n v="131929.0"/>
        <n v="187425.0"/>
        <n v="1535730.0"/>
        <n v="529207.0"/>
        <n v="224566.0"/>
        <n v="692982.0"/>
        <n v="1590690.0"/>
        <n v="44154.0"/>
        <n v="1212525.0"/>
        <n v="1384344.0"/>
        <n v="262856.0"/>
        <n v="2212890.0"/>
        <n v="57699.0"/>
        <n v="689276.0"/>
        <n v="6338136.0"/>
        <n v="37485.0"/>
        <n v="506022.0"/>
        <n v="4089009.0"/>
        <n v="541926.0"/>
        <n v="22707.0"/>
        <n v="53091.0"/>
        <n v="403788.0"/>
        <n v="883116.0"/>
        <n v="1336104.0"/>
        <n v="4877736.0"/>
        <n v="763230.0"/>
        <n v="275796.0"/>
        <n v="1104334.0"/>
        <n v="7695.0"/>
        <n v="137608.0"/>
        <n v="546720.0"/>
        <n v="680160.0"/>
        <n v="1942888.0"/>
        <n v="3331251.0"/>
        <n v="3520324.0"/>
        <n v="621333.0"/>
        <n v="197554.0"/>
        <n v="791250.0"/>
        <n v="670677.0"/>
        <n v="533664.0"/>
        <n v="1341963.0"/>
        <n v="178978.0"/>
        <n v="940779.0"/>
        <n v="491754.0"/>
        <n v="231428.0"/>
        <n v="355878.0"/>
        <n v="52922.0"/>
        <n v="3801189.0"/>
        <n v="4682012.0"/>
        <n v="1055844.0"/>
        <n v="3060351.0"/>
        <n v="849873.0"/>
        <n v="2888487.0"/>
        <n v="1112188.0"/>
        <n v="3208466.0"/>
        <n v="169065.0"/>
        <n v="702068.0"/>
        <n v="3551552.0"/>
        <n v="1430247.0"/>
        <n v="1828984.0"/>
        <n v="81306.0"/>
        <n v="1474920.0"/>
        <n v="1192572.0"/>
        <n v="266976.0"/>
        <n v="765765.0"/>
        <n v="840480.0"/>
        <n v="926936.0"/>
        <n v="6034770.0"/>
        <n v="3878007.0"/>
        <n v="1301823.0"/>
        <n v="647896.0"/>
        <n v="862735.0"/>
        <n v="867482.0"/>
        <n v="392945.0"/>
        <n v="579615.0"/>
        <n v="421270.0"/>
        <n v="7174.0"/>
        <n v="2096184.0"/>
        <n v="1999200.0"/>
        <n v="1511640.0"/>
        <n v="4098623.0"/>
        <n v="822623.0"/>
        <n v="15975.0"/>
        <n v="510356.0"/>
        <n v="555878.0"/>
        <n v="449841.0"/>
        <n v="585330.0"/>
        <n v="1412955.0"/>
        <n v="3693766.0"/>
        <n v="2948092.0"/>
        <n v="5637252.0"/>
        <n v="1386630.0"/>
        <n v="52217.0"/>
        <n v="181104.0"/>
        <n v="520536.0"/>
        <n v="229500.0"/>
        <n v="257131.0"/>
        <n v="179305.0"/>
        <n v="3322948.0"/>
        <n v="5358.0"/>
        <n v="825854.0"/>
        <n v="3232452.0"/>
        <n v="816966.0"/>
        <n v="429460.0"/>
        <n v="2772962.0"/>
        <n v="315126.0"/>
        <n v="2319964.0"/>
        <n v="421726.0"/>
        <n v="427038.0"/>
        <n v="276832.0"/>
        <n v="79335.0"/>
        <n v="912951.0"/>
        <n v="2333324.0"/>
        <n v="3008922.0"/>
        <n v="4953888.0"/>
        <n v="2521053.0"/>
        <n v="1784235.0"/>
        <n v="1858532.0"/>
        <n v="4118298.0"/>
        <n v="1553804.0"/>
        <n v="471582.0"/>
        <n v="820086.0"/>
        <n v="153032.0"/>
        <n v="454913.0"/>
        <n v="514514.0"/>
        <n v="434866.0"/>
        <n v="748398.0"/>
        <n v="457842.0"/>
        <n v="75768.0"/>
        <n v="637329.0"/>
        <n v="774490.0"/>
        <n v="109436.0"/>
        <n v="87465.0"/>
        <n v="356307.0"/>
        <n v="80190.0"/>
        <n v="4036132.0"/>
        <n v="1390005.0"/>
        <n v="940390.0"/>
        <n v="1828350.0"/>
        <n v="3696712.0"/>
        <n v="222630.0"/>
        <n v="5490960.0"/>
        <n v="938938.0"/>
        <n v="864582.0"/>
        <n v="967264.0"/>
        <n v="863075.0"/>
        <n v="926262.0"/>
        <n v="4892916.0"/>
        <n v="4335660.0"/>
        <n v="715778.0"/>
        <n v="4203503.0"/>
        <n v="253790.0"/>
        <n v="3084398.0"/>
        <n v="82143.0"/>
        <n v="903826.0"/>
        <n v="44622.0"/>
        <n v="1764090.0"/>
        <n v="1039476.0"/>
        <n v="176954.0"/>
        <n v="104669.0"/>
        <n v="3396267.0"/>
        <n v="1071918.0"/>
        <n v="909816.0"/>
        <n v="1588504.0"/>
        <n v="1966020.0"/>
        <n v="3473276.0"/>
        <n v="804780.0"/>
        <n v="776475.0"/>
        <n v="516364.0"/>
        <n v="571302.0"/>
        <n v="6357666.0"/>
        <n v="498932.0"/>
        <n v="473280.0"/>
        <n v="456904.0"/>
        <n v="625086.0"/>
        <n v="531770.0"/>
        <n v="36720.0"/>
        <n v="1641202.0"/>
        <n v="937584.0"/>
        <n v="834504.0"/>
        <n v="303318.0"/>
        <n v="613360.0"/>
        <n v="1519137.0"/>
        <n v="554730.0"/>
        <n v="449273.0"/>
        <n v="781460.0"/>
        <n v="2325220.0"/>
        <n v="1949220.0"/>
        <n v="862767.0"/>
        <n v="229764.0"/>
        <n v="89361.0"/>
        <n v="45966.0"/>
        <n v="68855.0"/>
        <n v="41598.0"/>
        <n v="145324.0"/>
        <n v="257894.0"/>
        <n v="3366.0"/>
        <n v="1814337.0"/>
        <n v="1469958.0"/>
        <n v="346620.0"/>
        <n v="794498.0"/>
        <n v="1122098.0"/>
        <n v="174578.0"/>
        <n v="4437.0"/>
        <n v="432586.0"/>
        <n v="1825349.0"/>
        <n v="342912.0"/>
        <n v="4960568.0"/>
        <n v="65912.0"/>
        <n v="838185.0"/>
        <n v="32238.0"/>
        <n v="3119424.0"/>
        <n v="1039635.0"/>
        <n v="220779.0"/>
        <n v="3643706.0"/>
        <n v="187880.0"/>
        <n v="143058.0"/>
        <n v="872689.0"/>
        <n v="1002808.0"/>
        <n v="2887324.0"/>
        <n v="4150125.0"/>
        <n v="4983948.0"/>
        <n v="352179.0"/>
        <n v="13707.0"/>
        <n v="4782897.0"/>
        <n v="1436106.0"/>
        <n v="1137074.0"/>
        <n v="215168.0"/>
        <n v="1058499.0"/>
        <n v="1759034.0"/>
        <n v="125378.0"/>
        <n v="114931.0"/>
        <n v="1349978.0"/>
        <n v="815162.0"/>
        <n v="2824689.0"/>
        <n v="73766.0"/>
        <n v="36900.0"/>
        <n v="799425.0"/>
        <n v="1218900.0"/>
        <n v="1426215.0"/>
        <n v="2832042.0"/>
        <n v="919960.0"/>
        <n v="320678.0"/>
        <n v="70474.0"/>
        <n v="677217.0"/>
        <n v="13104.0"/>
        <n v="278308.0"/>
        <n v="70533.0"/>
        <n v="431158.0"/>
        <n v="618002.0"/>
        <n v="517446.0"/>
        <n v="3089153.0"/>
        <n v="2399550.0"/>
        <n v="129132.0"/>
        <n v="1302697.0"/>
        <n v="67978.0"/>
        <n v="42345.0"/>
        <n v="31631.0"/>
        <n v="146260.0"/>
        <n v="1694985.0"/>
        <n v="3812256.0"/>
        <n v="1008.0"/>
        <n v="2634597.0"/>
        <n v="353581.0"/>
        <n v="147298.0"/>
        <n v="2100294.0"/>
        <n v="1500210.0"/>
        <n v="86040.0"/>
        <n v="404588.0"/>
        <n v="5293281.0"/>
        <n v="651146.0"/>
        <n v="144324.0"/>
        <n v="1321696.0"/>
        <n v="439875.0"/>
        <n v="435643.0"/>
        <n v="1305090.0"/>
        <n v="1072887.0"/>
        <n v="990822.0"/>
        <n v="464125.0"/>
        <n v="1148686.0"/>
        <n v="2351865.0"/>
        <n v="732578.0"/>
        <n v="1785608.0"/>
        <n v="289323.0"/>
        <n v="56118.0"/>
        <n v="395364.0"/>
        <n v="242556.0"/>
        <n v="3477642.0"/>
        <n v="1303101.0"/>
        <n v="1919164.0"/>
        <n v="1069346.0"/>
        <n v="55809.0"/>
        <n v="5189692.0"/>
        <n v="5805618.0"/>
        <n v="6466240.0"/>
        <n v="170867.0"/>
        <n v="21483.0"/>
        <n v="1633140.0"/>
        <n v="3795468.0"/>
        <n v="89622.0"/>
        <n v="81918.0"/>
        <n v="4140932.0"/>
        <n v="1181410.0"/>
        <n v="418528.0"/>
        <n v="1271175.0"/>
        <n v="291838.0"/>
        <n v="3347304.0"/>
        <n v="48798.0"/>
        <n v="1678080.0"/>
        <n v="1244628.0"/>
        <n v="781088.0"/>
        <n v="4079166.0"/>
        <n v="1396788.0"/>
        <n v="1712890.0"/>
        <n v="132264.0"/>
        <n v="752951.0"/>
        <n v="1448892.0"/>
        <n v="339262.0"/>
        <n v="136676.0"/>
        <n v="1143604.0"/>
        <n v="2478406.0"/>
        <n v="44932.0"/>
        <n v="288857.0"/>
        <n v="246885.0"/>
        <n v="1154895.0"/>
        <n v="242198.0"/>
        <n v="1723602.0"/>
        <n v="3958568.0"/>
        <n v="3388.0"/>
        <n v="400800.0"/>
        <n v="1113476.0"/>
        <n v="437199.0"/>
        <n v="318636.0"/>
        <n v="714098.0"/>
        <n v="682994.0"/>
        <n v="563792.0"/>
        <n v="3778876.0"/>
        <n v="485722.0"/>
        <n v="3848659.0"/>
        <n v="2219298.0"/>
        <n v="2424390.0"/>
        <n v="2268225.0"/>
        <n v="1853850.0"/>
        <n v="4177720.0"/>
        <n v="1085945.0"/>
        <n v="1911268.0"/>
        <n v="6030864.0"/>
        <n v="278942.0"/>
        <n v="3958782.0"/>
        <n v="882574.0"/>
        <n v="775698.0"/>
        <n v="358832.0"/>
        <n v="707332.0"/>
        <n v="178678.0"/>
        <n v="5132912.0"/>
        <n v="1268064.0"/>
        <n v="438980.0"/>
        <n v="64368.0"/>
        <n v="3422832.0"/>
        <n v="337260.0"/>
        <n v="6109528.0"/>
        <n v="15507.0"/>
        <n v="77526.0"/>
        <n v="59958.0"/>
        <n v="5863704.0"/>
        <n v="974242.0"/>
        <n v="1047490.0"/>
        <n v="84459.0"/>
        <n v="2904464.0"/>
        <n v="772592.0"/>
        <n v="298356.0"/>
        <n v="1013520.0"/>
        <n v="1366288.0"/>
        <n v="47322.0"/>
        <n v="64944.0"/>
        <n v="255178.0"/>
        <n v="2489424.0"/>
        <n v="4289439.0"/>
        <n v="324711.0"/>
        <n v="7227.0"/>
        <n v="751740.0"/>
        <n v="1291473.0"/>
        <n v="28062.0"/>
        <n v="577038.0"/>
        <n v="1272807.0"/>
        <n v="3403460.0"/>
        <n v="15615.0"/>
        <n v="1129395.0"/>
        <n v="2683920.0"/>
        <n v="100562.0"/>
        <n v="3272693.0"/>
        <n v="1471932.0"/>
        <n v="2188933.0"/>
        <n v="4366257.0"/>
        <n v="3017722.0"/>
        <n v="97243.0"/>
        <n v="3496692.0"/>
        <n v="379452.0"/>
        <n v="408704.0"/>
        <n v="6481356.0"/>
        <n v="167978.0"/>
        <n v="5774192.0"/>
        <n v="267291.0"/>
        <n v="278512.0"/>
        <n v="39015.0"/>
        <n v="630468.0"/>
        <n v="2379416.0"/>
        <n v="570826.0"/>
        <n v="444006.0"/>
        <n v="243474.0"/>
        <n v="134373.0"/>
        <n v="1023017.0"/>
        <n v="1025948.0"/>
        <n v="839409.0"/>
        <n v="1122814.0"/>
        <n v="1001274.0"/>
        <n v="1599857.0"/>
        <n v="1466811.0"/>
        <n v="808552.0"/>
        <n v="4823910.0"/>
        <n v="586638.0"/>
        <n v="1116135.0"/>
        <n v="40383.0"/>
        <n v="85986.0"/>
        <n v="1110270.0"/>
        <n v="63072.0"/>
        <n v="67455.0"/>
        <n v="930279.0"/>
        <n v="359980.0"/>
        <n v="491263.0"/>
        <n v="1429020.0"/>
        <n v="6507.0"/>
        <n v="1271486.0"/>
        <n v="35579.0"/>
        <n v="6282540.0"/>
        <n v="1484714.0"/>
        <n v="1762908.0"/>
        <n v="1597856.0"/>
        <n v="467390.0"/>
        <n v="466381.0"/>
        <n v="891729.0"/>
        <n v="522996.0"/>
        <n v="451328.0"/>
        <n v="2692360.0"/>
        <n v="5705364.0"/>
        <n v="727592.0"/>
        <n v="326145.0"/>
        <n v="4099934.0"/>
        <n v="417231.0"/>
        <n v="59166.0"/>
        <n v="2358040.0"/>
        <n v="156980.0"/>
        <n v="694112.0"/>
        <n v="812430.0"/>
        <n v="1117886.0"/>
        <n v="1374912.0"/>
        <n v="685762.0"/>
        <n v="249260.0"/>
        <n v="240734.0"/>
        <n v="3440501.0"/>
        <n v="84546.0"/>
        <n v="62604.0"/>
        <n v="309060.0"/>
        <n v="392445.0"/>
        <n v="6508047.0"/>
        <n v="913990.0"/>
        <n v="1179912.0"/>
        <n v="1849821.0"/>
        <n v="963669.0"/>
        <n v="3118580.0"/>
        <n v="59732.0"/>
        <n v="853284.0"/>
        <n v="976140.0"/>
        <n v="1473543.0"/>
        <n v="3843672.0"/>
        <n v="373133.0"/>
        <n v="732717.0"/>
        <n v="528654.0"/>
        <n v="657685.0"/>
        <n v="74790.0"/>
        <n v="1385968.0"/>
        <n v="452582.0"/>
        <n v="2539068.0"/>
        <n v="415950.0"/>
        <n v="2865802.0"/>
        <n v="408195.0"/>
        <n v="115902.0"/>
        <n v="253377.0"/>
        <n v="301172.0"/>
        <n v="1407462.0"/>
        <n v="346947.0"/>
        <n v="1164324.0"/>
        <n v="13202.0"/>
        <n v="148302.0"/>
        <n v="2999568.0"/>
        <n v="1005774.0"/>
        <n v="676984.0"/>
        <n v="1959508.0"/>
        <n v="165495.0"/>
        <n v="1686316.0"/>
        <n v="1302532.0"/>
        <n v="395485.0"/>
        <n v="994568.0"/>
        <n v="56025.0"/>
        <n v="794466.0"/>
        <n v="3788716.0"/>
        <n v="2996072.0"/>
        <n v="82548.0"/>
        <n v="835758.0"/>
        <n v="359898.0"/>
        <n v="37576.0"/>
        <n v="2868306.0"/>
        <n v="916826.0"/>
        <n v="459918.0"/>
        <n v="1901110.0"/>
        <n v="6669980.0"/>
        <n v="987620.0"/>
        <n v="1887900.0"/>
        <n v="261600.0"/>
        <n v="1754254.0"/>
        <n v="48269.0"/>
        <n v="1971915.0"/>
        <n v="3171746.0"/>
        <n v="1670760.0"/>
        <n v="2581152.0"/>
        <n v="2308671.0"/>
        <n v="25218.0"/>
        <n v="1332850.0"/>
        <n v="106408.0"/>
        <n v="251938.0"/>
        <n v="5022024.0"/>
        <n v="126854.0"/>
        <n v="1736132.0"/>
        <n v="2218649.0"/>
        <n v="3921828.0"/>
        <n v="194251.0"/>
        <n v="1270665.0"/>
        <n v="541610.0"/>
        <n v="776952.0"/>
        <n v="376626.0"/>
        <n v="3174336.0"/>
        <n v="1365826.0"/>
        <n v="26163.0"/>
        <n v="391839.0"/>
        <n v="2078760.0"/>
        <n v="3121534.0"/>
        <n v="2045416.0"/>
        <n v="680409.0"/>
        <n v="221544.0"/>
        <n v="3756644.0"/>
        <n v="1406328.0"/>
        <n v="1945842.0"/>
        <n v="873642.0"/>
        <n v="50004.0"/>
        <n v="2357730.0"/>
        <n v="206550.0"/>
        <n v="386308.0"/>
        <n v="102582.0"/>
        <n v="10300.0"/>
        <n v="6308841.0"/>
        <n v="4390344.0"/>
        <n v="1201313.0"/>
        <n v="58985.0"/>
        <n v="1768767.0"/>
        <n v="570720.0"/>
        <n v="1336914.0"/>
        <n v="21667.0"/>
        <n v="4932627.0"/>
        <n v="365030.0"/>
        <n v="4130114.0"/>
        <n v="2160980.0"/>
        <n v="314900.0"/>
        <n v="3566829.0"/>
        <n v="2010830.0"/>
        <n v="2825991.0"/>
        <n v="1073476.0"/>
        <n v="267813.0"/>
        <n v="52128.0"/>
        <n v="408148.0"/>
        <n v="120870.0"/>
        <n v="4670656.0"/>
        <n v="3963244.0"/>
        <n v="394001.0"/>
        <n v="53370.0"/>
        <n v="70052.0"/>
        <n v="52828.0"/>
        <n v="3261216.0"/>
        <n v="504956.0"/>
        <n v="149454.0"/>
        <n v="206612.0"/>
        <n v="41103.0"/>
        <n v="1990785.0"/>
        <n v="298115.0"/>
        <n v="2583819.0"/>
        <n v="1304172.0"/>
        <n v="4857762.0"/>
        <n v="367963.0"/>
        <n v="757764.0"/>
        <n v="159732.0"/>
        <n v="2529786.0"/>
        <n v="3224924.0"/>
        <n v="592524.0"/>
        <n v="6153903.0"/>
        <n v="307538.0"/>
        <n v="76912.0"/>
        <n v="300348.0"/>
        <n v="8847.0"/>
        <n v="4839660.0"/>
        <n v="1232925.0"/>
        <n v="1824475.0"/>
        <n v="1177022.0"/>
        <n v="232979.0"/>
        <n v="2049700.0"/>
        <n v="2367036.0"/>
        <n v="86544.0"/>
        <n v="88389.0"/>
        <n v="3581652.0"/>
        <n v="512974.0"/>
        <n v="3590798.0"/>
        <n v="4495155.0"/>
        <n v="27621.0"/>
        <n v="1902204.0"/>
        <n v="6219748.0"/>
        <n v="1822482.0"/>
        <n v="314853.0"/>
        <n v="540422.0"/>
        <n v="1025690.0"/>
        <n v="1830636.0"/>
        <n v="1635691.0"/>
        <n v="1047716.0"/>
        <n v="3783983.0"/>
        <n v="14899.0"/>
        <n v="69678.0"/>
        <n v="645340.0"/>
        <n v="756646.0"/>
        <n v="7429.0"/>
        <n v="799680.0"/>
        <n v="1363516.0"/>
        <n v="429242.0"/>
        <n v="1022098.0"/>
        <n v="3457868.0"/>
        <n v="601716.0"/>
        <n v="493119.0"/>
        <n v="101043.0"/>
        <n v="37971.0"/>
        <n v="267548.0"/>
        <n v="296055.0"/>
        <n v="436968.0"/>
        <n v="332265.0"/>
        <n v="1322244.0"/>
        <n v="730300.0"/>
        <n v="4097512.0"/>
        <n v="275879.0"/>
        <n v="1243704.0"/>
        <n v="1245363.0"/>
        <n v="278193.0"/>
        <n v="958110.0"/>
        <n v="1901790.0"/>
        <n v="407638.0"/>
        <n v="916288.0"/>
        <n v="462934.0"/>
        <n v="322044.0"/>
        <n v="1834856.0"/>
        <n v="380070.0"/>
        <n v="2040370.0"/>
        <n v="180527.0"/>
        <n v="882682.0"/>
        <n v="428029.0"/>
        <n v="351124.0"/>
        <n v="96186.0"/>
        <n v="1158542.0"/>
        <n v="1010975.0"/>
        <n v="429506.0"/>
        <n v="465206.0"/>
        <n v="220665.0"/>
        <n v="321030.0"/>
        <n v="623084.0"/>
        <n v="1361822.0"/>
        <n v="773682.0"/>
        <n v="494296.0"/>
        <n v="1576312.0"/>
        <n v="1527218.0"/>
        <n v="559158.0"/>
        <n v="1200438.0"/>
        <n v="1195502.0"/>
        <n v="882303.0"/>
        <n v="739908.0"/>
        <n v="697680.0"/>
        <n v="4079052.0"/>
        <n v="280637.0"/>
        <n v="1022996.0"/>
        <n v="1358334.0"/>
        <n v="341737.0"/>
        <n v="260380.0"/>
        <n v="2731606.0"/>
        <n v="615213.0"/>
        <n v="270015.0"/>
        <n v="4024770.0"/>
        <n v="1149642.0"/>
        <n v="120105.0"/>
        <n v="5444868.0"/>
        <n v="1510586.0"/>
        <n v="218612.0"/>
        <n v="1602675.0"/>
        <n v="1160082.0"/>
        <n v="73440.0"/>
        <n v="134106.0"/>
        <n v="340374.0"/>
        <n v="393666.0"/>
        <n v="1411100.0"/>
        <n v="85149.0"/>
        <n v="2745110.0"/>
        <n v="164738.0"/>
        <n v="1015168.0"/>
        <n v="986544.0"/>
        <n v="811426.0"/>
        <n v="2813052.0"/>
        <n v="2058776.0"/>
        <n v="4167250.0"/>
        <n v="319304.0"/>
        <n v="837063.0"/>
        <n v="1908384.0"/>
        <n v="1412026.0"/>
        <n v="880515.0"/>
        <n v="27683.0"/>
        <n v="73793.0"/>
        <n v="14157.0"/>
        <n v="1061522.0"/>
        <n v="4459350.0"/>
        <n v="219678.0"/>
        <n v="146115.0"/>
        <n v="2190705.0"/>
        <n v="2501616.0"/>
        <n v="1382355.0"/>
        <n v="804256.0"/>
        <n v="3111440.0"/>
        <n v="194627.0"/>
        <n v="1175499.0"/>
        <n v="1440012.0"/>
        <n v="180292.0"/>
        <n v="1178320.0"/>
        <n v="536784.0"/>
        <n v="1376760.0"/>
        <n v="1156896.0"/>
        <n v="817294.0"/>
        <n v="748650.0"/>
        <n v="5024696.0"/>
        <n v="352878.0"/>
        <n v="57258.0"/>
        <n v="587074.0"/>
        <n v="4359368.0"/>
        <n v="760184.0"/>
        <n v="29061.0"/>
        <n v="1147916.0"/>
        <n v="713564.0"/>
        <n v="277582.0"/>
        <n v="42606.0"/>
        <n v="244024.0"/>
        <n v="146370.0"/>
        <n v="904590.0"/>
        <n v="3664648.0"/>
      </sharedItems>
    </cacheField>
    <cacheField name="Total Profit " numFmtId="3">
      <sharedItems containsSemiMixedTypes="0" containsString="0" containsNumber="1" containsInteger="1">
        <n v="57850.0"/>
        <n v="177377.0"/>
        <n v="774345.0"/>
        <n v="85483.0"/>
        <n v="114720.0"/>
        <n v="279720.0"/>
        <n v="13396.0"/>
        <n v="278397.0"/>
        <n v="503712.0"/>
        <n v="651035.0"/>
        <n v="626340.0"/>
        <n v="66234.0"/>
        <n v="14580.0"/>
        <n v="679296.0"/>
        <n v="698318.0"/>
        <n v="867570.0"/>
        <n v="866400.0"/>
        <n v="358284.0"/>
        <n v="468096.0"/>
        <n v="518871.0"/>
        <n v="6030.0"/>
        <n v="46656.0"/>
        <n v="2772.0"/>
        <n v="578550.0"/>
        <n v="12698.0"/>
        <n v="929376.0"/>
        <n v="13626.0"/>
        <n v="184408.0"/>
        <n v="263440.0"/>
        <n v="112728.0"/>
        <n v="12975.0"/>
        <n v="94275.0"/>
        <n v="17732.0"/>
        <n v="16230.0"/>
        <n v="78630.0"/>
        <n v="60615.0"/>
        <n v="24045.0"/>
        <n v="114285.0"/>
        <n v="268512.0"/>
        <n v="738878.0"/>
        <n v="77070.0"/>
        <n v="540568.0"/>
        <n v="217783.0"/>
        <n v="553152.0"/>
        <n v="408303.0"/>
        <n v="18048.0"/>
        <n v="760128.0"/>
        <n v="956928.0"/>
        <n v="634260.0"/>
        <n v="65520.0"/>
        <n v="42585.0"/>
        <n v="46875.0"/>
        <n v="330.0"/>
        <n v="274932.0"/>
        <n v="247212.0"/>
        <n v="198850.0"/>
        <n v="30125.0"/>
        <n v="1598712.0"/>
        <n v="207950.0"/>
        <n v="519498.0"/>
        <n v="464280.0"/>
        <n v="135210.0"/>
        <n v="197624.0"/>
        <n v="1260.0"/>
        <n v="655540.0"/>
        <n v="282750.0"/>
        <n v="187740.0"/>
        <n v="802662.0"/>
        <n v="147875.0"/>
        <n v="4416.0"/>
        <n v="314046.0"/>
        <n v="505725.0"/>
        <n v="1776.0"/>
        <n v="348480.0"/>
        <n v="1398045.0"/>
        <n v="479354.0"/>
        <n v="146400.0"/>
        <n v="156996.0"/>
        <n v="440937.0"/>
        <n v="876264.0"/>
        <n v="716706.0"/>
        <n v="10710.0"/>
        <n v="387750.0"/>
        <n v="499590.0"/>
        <n v="971094.0"/>
        <n v="544224.0"/>
        <n v="39387.0"/>
        <n v="620719.0"/>
        <n v="252.0"/>
        <n v="6928.0"/>
        <n v="436914.0"/>
        <n v="14972.0"/>
        <n v="702260.0"/>
        <n v="628032.0"/>
        <n v="220864.0"/>
        <n v="18586.0"/>
        <n v="510663.0"/>
        <n v="967554.0"/>
        <n v="218300.0"/>
        <n v="86304.0"/>
        <n v="119073.0"/>
        <n v="194618.0"/>
        <n v="38970.0"/>
        <n v="450688.0"/>
        <n v="570654.0"/>
        <n v="394668.0"/>
        <n v="130597.0"/>
        <n v="1046682.0"/>
        <n v="1003212.0"/>
        <n v="771744.0"/>
        <n v="206739.0"/>
        <n v="106020.0"/>
        <n v="12886.0"/>
        <n v="713429.0"/>
        <n v="344163.0"/>
        <n v="104160.0"/>
        <n v="1057572.0"/>
        <n v="1546050.0"/>
        <n v="546460.0"/>
        <n v="366168.0"/>
        <n v="35055.0"/>
        <n v="291555.0"/>
        <n v="247080.0"/>
        <n v="12000.0"/>
        <n v="424620.0"/>
        <n v="991872.0"/>
        <n v="108.0"/>
        <n v="551250.0"/>
        <n v="165648.0"/>
        <n v="338604.0"/>
        <n v="313973.0"/>
        <n v="50976.0"/>
        <n v="514017.0"/>
        <n v="1263570.0"/>
        <n v="119900.0"/>
        <n v="17466.0"/>
        <n v="246393.0"/>
        <n v="922572.0"/>
        <n v="214716.0"/>
        <n v="13848.0"/>
        <n v="638750.0"/>
        <n v="31374.0"/>
        <n v="313488.0"/>
        <n v="25020.0"/>
        <n v="358357.0"/>
        <n v="86940.0"/>
        <n v="628.0"/>
        <n v="132945.0"/>
        <n v="313026.0"/>
        <n v="11880.0"/>
        <n v="24920.0"/>
        <n v="43550.0"/>
        <n v="75936.0"/>
        <n v="108050.0"/>
        <n v="591049.0"/>
        <n v="58740.0"/>
        <n v="114072.0"/>
        <n v="34542.0"/>
        <n v="797472.0"/>
        <n v="192555.0"/>
        <n v="427266.0"/>
        <n v="352912.0"/>
        <n v="1575222.0"/>
        <n v="182880.0"/>
        <n v="349859.0"/>
        <n v="388836.0"/>
        <n v="52479.0"/>
        <n v="1359114.0"/>
        <n v="212976.0"/>
        <n v="1110690.0"/>
        <n v="204967.0"/>
        <n v="1450638.0"/>
        <n v="277546.0"/>
        <n v="575568.0"/>
        <n v="23632.0"/>
        <n v="751842.0"/>
        <n v="134355.0"/>
        <n v="102486.0"/>
        <n v="338912.0"/>
        <n v="154448.0"/>
        <n v="48375.0"/>
        <n v="316008.0"/>
        <n v="28215.0"/>
        <n v="0.0"/>
        <n v="961758.0"/>
        <n v="123330.0"/>
        <n v="624864.0"/>
        <n v="534489.0"/>
        <n v="133856.0"/>
        <n v="274115.0"/>
        <n v="655968.0"/>
        <n v="130305.0"/>
        <n v="13602.0"/>
        <n v="871668.0"/>
        <n v="281880.0"/>
        <n v="357960.0"/>
        <n v="12096.0"/>
        <n v="24012.0"/>
        <n v="118935.0"/>
        <n v="460703.0"/>
        <n v="22849.0"/>
        <n v="299628.0"/>
        <n v="149325.0"/>
        <n v="1142442.0"/>
        <n v="625318.0"/>
        <n v="1529808.0"/>
        <n v="660869.0"/>
        <n v="1139544.0"/>
        <n v="134160.0"/>
        <n v="216275.0"/>
        <n v="1083222.0"/>
        <n v="1039878.0"/>
        <n v="380160.0"/>
        <n v="26775.0"/>
        <n v="1228.0"/>
        <n v="1116108.0"/>
        <n v="62389.0"/>
        <n v="74370.0"/>
        <n v="131085.0"/>
        <n v="96275.0"/>
        <n v="383496.0"/>
        <n v="44352.0"/>
        <n v="11835.0"/>
        <n v="14649.0"/>
        <n v="110475.0"/>
        <n v="768558.0"/>
        <n v="1105650.0"/>
        <n v="322497.0"/>
        <n v="6016.0"/>
        <n v="8979.0"/>
        <n v="29711.0"/>
        <n v="403788.0"/>
        <n v="652766.0"/>
        <n v="221816.0"/>
        <n v="147264.0"/>
        <n v="53220.0"/>
        <n v="1215648.0"/>
        <n v="171584.0"/>
        <n v="385686.0"/>
        <n v="579852.0"/>
        <n v="147987.0"/>
        <n v="919068.0"/>
        <n v="729708.0"/>
        <n v="677160.0"/>
        <n v="6206.0"/>
        <n v="137725.0"/>
        <n v="6084.0"/>
        <n v="588672.0"/>
        <n v="829536.0"/>
        <n v="111060.0"/>
        <n v="705222.0"/>
        <n v="12600.0"/>
        <n v="203800.0"/>
        <n v="11370.0"/>
        <n v="521731.0"/>
        <n v="352296.0"/>
        <n v="272664.0"/>
        <n v="1541118.0"/>
        <n v="1008975.0"/>
        <n v="532455.0"/>
        <n v="840672.0"/>
        <n v="60420.0"/>
        <n v="369152.0"/>
        <n v="11282.0"/>
        <n v="93708.0"/>
        <n v="350393.0"/>
        <n v="176725.0"/>
        <n v="241696.0"/>
        <n v="395149.0"/>
        <n v="489312.0"/>
        <n v="14160.0"/>
        <n v="115077.0"/>
        <n v="899232.0"/>
        <n v="154952.0"/>
        <n v="357424.0"/>
        <n v="753652.0"/>
        <n v="160496.0"/>
        <n v="71442.0"/>
        <n v="496596.0"/>
        <n v="464580.0"/>
        <n v="6363.0"/>
        <n v="240625.0"/>
        <n v="1239228.0"/>
        <n v="533988.0"/>
        <n v="84575.0"/>
        <n v="1775.0"/>
        <n v="592416.0"/>
        <n v="1087632.0"/>
        <n v="13281.0"/>
        <n v="1701720.0"/>
        <n v="885720.0"/>
        <n v="5410.0"/>
        <n v="142575.0"/>
        <n v="175056.0"/>
        <n v="13576.0"/>
        <n v="658416.0"/>
        <n v="172900.0"/>
        <n v="11338.0"/>
        <n v="868992.0"/>
        <n v="336384.0"/>
        <n v="72513.0"/>
        <n v="238491.0"/>
        <n v="1531374.0"/>
        <n v="16862.0"/>
        <n v="193728.0"/>
        <n v="804384.0"/>
        <n v="194625.0"/>
        <n v="2914.0"/>
        <n v="223335.0"/>
        <n v="680138.0"/>
        <n v="174825.0"/>
        <n v="907584.0"/>
        <n v="14742.0"/>
        <n v="31248.0"/>
        <n v="79680.0"/>
        <n v="465135.0"/>
        <n v="9006.0"/>
        <n v="83275.0"/>
        <n v="5550.0"/>
        <n v="1569132.0"/>
        <n v="12420.0"/>
        <n v="112725.0"/>
        <n v="48210.0"/>
        <n v="653370.0"/>
        <n v="77775.0"/>
        <n v="2780.0"/>
        <n v="699552.0"/>
        <n v="950016.0"/>
        <n v="222208.0"/>
        <n v="789984.0"/>
        <n v="119850.0"/>
        <n v="627272.0"/>
        <n v="23175.0"/>
        <n v="967560.0"/>
        <n v="80545.0"/>
        <n v="766201.0"/>
        <n v="474938.0"/>
        <n v="1206864.0"/>
        <n v="64260.0"/>
        <n v="1196424.0"/>
        <n v="453888.0"/>
        <n v="693912.0"/>
        <n v="998298.0"/>
        <n v="398453.0"/>
        <n v="1652130.0"/>
        <n v="59622.0"/>
        <n v="486691.0"/>
        <n v="46350.0"/>
        <n v="1651608.0"/>
        <n v="1676316.0"/>
        <n v="1174446.0"/>
        <n v="129416.0"/>
        <n v="715932.0"/>
        <n v="346696.0"/>
        <n v="646254.0"/>
        <n v="792162.0"/>
        <n v="51045.0"/>
        <n v="208848.0"/>
        <n v="348957.0"/>
        <n v="731670.0"/>
        <n v="204176.0"/>
        <n v="343488.0"/>
        <n v="493734.0"/>
        <n v="784392.0"/>
        <n v="151206.0"/>
        <n v="18750.0"/>
        <n v="271264.0"/>
        <n v="450337.0"/>
        <n v="720534.0"/>
        <n v="353934.0"/>
        <n v="58350.0"/>
        <n v="6000.0"/>
        <n v="10386.0"/>
        <n v="334530.0"/>
        <n v="140295.0"/>
        <n v="366408.0"/>
        <n v="25275.0"/>
        <n v="689120.0"/>
        <n v="238200.0"/>
        <n v="309546.0"/>
        <n v="88125.0"/>
        <n v="626778.0"/>
        <n v="230016.0"/>
        <n v="275632.0"/>
        <n v="269005.0"/>
        <n v="321792.0"/>
        <n v="580356.0"/>
        <n v="869856.0"/>
        <n v="160289.0"/>
        <n v="93555.0"/>
        <n v="18428.0"/>
        <n v="1090458.0"/>
        <n v="711648.0"/>
        <n v="1554135.0"/>
        <n v="560070.0"/>
        <n v="430656.0"/>
        <n v="50220.0"/>
        <n v="179050.0"/>
        <n v="4410.0"/>
        <n v="357481.0"/>
        <n v="114026.0"/>
        <n v="1566870.0"/>
        <n v="87990.0"/>
        <n v="722335.0"/>
        <n v="288585.0"/>
        <n v="505671.0"/>
        <n v="566922.0"/>
        <n v="311286.0"/>
        <n v="601632.0"/>
        <n v="723722.0"/>
        <n v="8972.0"/>
        <n v="77800.0"/>
        <n v="576846.0"/>
        <n v="153945.0"/>
        <n v="391356.0"/>
        <n v="2018.0"/>
        <n v="236502.0"/>
        <n v="498336.0"/>
        <n v="1665006.0"/>
        <n v="192075.0"/>
        <n v="598563.0"/>
        <n v="126500.0"/>
        <n v="185094.0"/>
        <n v="249975.0"/>
        <n v="123368.0"/>
        <n v="416556.0"/>
        <n v="482202.0"/>
        <n v="531508.0"/>
        <n v="262136.0"/>
        <n v="464758.0"/>
        <n v="233415.0"/>
        <n v="50463.0"/>
        <n v="76125.0"/>
        <n v="12746.0"/>
        <n v="419166.0"/>
        <n v="314244.0"/>
        <n v="1279740.0"/>
        <n v="14692.0"/>
        <n v="69225.0"/>
        <n v="26325.0"/>
        <n v="545164.0"/>
        <n v="168550.0"/>
        <n v="13075.0"/>
        <n v="131145.0"/>
        <n v="641856.0"/>
        <n v="411981.0"/>
        <n v="655488.0"/>
        <n v="386946.0"/>
        <n v="15340.0"/>
        <n v="384888.0"/>
        <n v="486118.0"/>
        <n v="692242.0"/>
        <n v="348327.0"/>
        <n v="128800.0"/>
        <n v="495072.0"/>
        <n v="885312.0"/>
        <n v="18018.0"/>
        <n v="397207.0"/>
        <n v="321426.0"/>
        <n v="276444.0"/>
        <n v="608832.0"/>
        <n v="77975.0"/>
        <n v="1169784.0"/>
        <n v="354027.0"/>
        <n v="228641.0"/>
        <n v="192384.0"/>
        <n v="509418.0"/>
        <n v="14720.0"/>
        <n v="95925.0"/>
        <n v="676032.0"/>
        <n v="122696.0"/>
        <n v="436128.0"/>
        <n v="273672.0"/>
        <n v="69090.0"/>
        <n v="222824.0"/>
        <n v="908802.0"/>
        <n v="416214.0"/>
        <n v="1237170.0"/>
        <n v="361893.0"/>
        <n v="320400.0"/>
        <n v="120240.0"/>
        <n v="18900.0"/>
        <n v="119325.0"/>
        <n v="320432.0"/>
        <n v="984438.0"/>
        <n v="340816.0"/>
        <n v="221500.0"/>
        <n v="227662.0"/>
        <n v="671454.0"/>
        <n v="62865.0"/>
        <n v="99180.0"/>
        <n v="832734.0"/>
        <n v="67032.0"/>
        <n v="557844.0"/>
        <n v="84924.0"/>
        <n v="72550.0"/>
        <n v="32985.0"/>
        <n v="5835.0"/>
        <n v="438957.0"/>
        <n v="84474.0"/>
        <n v="316680.0"/>
        <n v="129425.0"/>
        <n v="63850.0"/>
        <n v="140250.0"/>
        <n v="723036.0"/>
        <n v="7048.0"/>
        <n v="67872.0"/>
        <n v="853154.0"/>
        <n v="455324.0"/>
        <n v="53010.0"/>
        <n v="534336.0"/>
        <n v="731232.0"/>
        <n v="782760.0"/>
        <n v="614367.0"/>
        <n v="655326.0"/>
        <n v="99375.0"/>
        <n v="543701.0"/>
        <n v="365022.0"/>
        <n v="7080.0"/>
        <n v="58116.0"/>
        <n v="276564.0"/>
        <n v="478128.0"/>
        <n v="800377.0"/>
        <n v="1044000.0"/>
        <n v="635328.0"/>
        <n v="10612.0"/>
        <n v="84420.0"/>
        <n v="42275.0"/>
        <n v="346752.0"/>
        <n v="162225.0"/>
        <n v="682794.0"/>
        <n v="345705.0"/>
        <n v="354690.0"/>
        <n v="532152.0"/>
        <n v="722784.0"/>
        <n v="16338.0"/>
        <n v="23000.0"/>
        <n v="59136.0"/>
        <n v="56031.0"/>
        <n v="952545.0"/>
        <n v="359128.0"/>
        <n v="351477.0"/>
        <n v="3772.0"/>
        <n v="30025.0"/>
        <n v="202300.0"/>
        <n v="403179.0"/>
        <n v="667776.0"/>
        <n v="1030554.0"/>
        <n v="340011.0"/>
        <n v="16534.0"/>
        <n v="265449.0"/>
        <n v="821381.0"/>
        <n v="70845.0"/>
        <n v="320670.0"/>
        <n v="464640.0"/>
        <n v="85556.0"/>
        <n v="2708.0"/>
        <n v="142560.0"/>
        <n v="8600.0"/>
        <n v="8318.0"/>
        <n v="407194.0"/>
        <n v="117544.0"/>
        <n v="42105.0"/>
        <n v="68600.0"/>
        <n v="663495.0"/>
        <n v="210714.0"/>
        <n v="71670.0"/>
        <n v="211275.0"/>
        <n v="598848.0"/>
        <n v="9812.0"/>
        <n v="456480.0"/>
        <n v="506688.0"/>
        <n v="113564.0"/>
        <n v="833088.0"/>
        <n v="12822.0"/>
        <n v="297794.0"/>
        <n v="1226736.0"/>
        <n v="13720.0"/>
        <n v="154275.0"/>
        <n v="1628118.0"/>
        <n v="221697.0"/>
        <n v="5046.0"/>
        <n v="19432.0"/>
        <n v="165186.0"/>
        <n v="323232.0"/>
        <n v="546588.0"/>
        <n v="1204830.0"/>
        <n v="329745.0"/>
        <n v="88020.0"/>
        <n v="451773.0"/>
        <n v="1710.0"/>
        <n v="33990.0"/>
        <n v="205824.0"/>
        <n v="455520.0"/>
        <n v="262428.0"/>
        <n v="1326402.0"/>
        <n v="475494.0"/>
        <n v="227416.0"/>
        <n v="85351.0"/>
        <n v="106875.0"/>
        <n v="449169.0"/>
        <n v="195328.0"/>
        <n v="491176.0"/>
        <n v="119866.0"/>
        <n v="630063.0"/>
        <n v="149925.0"/>
        <n v="73860.0"/>
        <n v="130256.0"/>
        <n v="16890.0"/>
        <n v="735714.0"/>
        <n v="1156485.0"/>
        <n v="142614.0"/>
        <n v="592326.0"/>
        <n v="569181.0"/>
        <n v="559062.0"/>
        <n v="454986.0"/>
        <n v="433371.0"/>
        <n v="61880.0"/>
        <n v="173415.0"/>
        <n v="479712.0"/>
        <n v="276822.0"/>
        <n v="451770.0"/>
        <n v="18068.0"/>
        <n v="539840.0"/>
        <n v="161082.0"/>
        <n v="115344.0"/>
        <n v="280280.0"/>
        <n v="363120.0"/>
        <n v="620792.0"/>
        <n v="1168020.0"/>
        <n v="750582.0"/>
        <n v="518346.0"/>
        <n v="433912.0"/>
        <n v="577795.0"/>
        <n v="354879.0"/>
        <n v="263165.0"/>
        <n v="218208.0"/>
        <n v="182005.0"/>
        <n v="969.0"/>
        <n v="517770.0"/>
        <n v="752640.0"/>
        <n v="553280.0"/>
        <n v="1631946.0"/>
        <n v="550931.0"/>
        <n v="3550.0"/>
        <n v="208782.0"/>
        <n v="169475.0"/>
        <n v="87066.0"/>
        <n v="392010.0"/>
        <n v="531936.0"/>
        <n v="498921.0"/>
        <n v="398202.0"/>
        <n v="1392435.0"/>
        <n v="268380.0"/>
        <n v="16665.0"/>
        <n v="74088.0"/>
        <n v="158700.0"/>
        <n v="84000.0"/>
        <n v="172207.0"/>
        <n v="120085.0"/>
        <n v="1323096.0"/>
        <n v="111549.0"/>
        <n v="798435.0"/>
        <n v="249075.0"/>
        <n v="287620.0"/>
        <n v="374547.0"/>
        <n v="96075.0"/>
        <n v="573045.0"/>
        <n v="128575.0"/>
        <n v="184497.0"/>
        <n v="84400.0"/>
        <n v="17630.0"/>
        <n v="334152.0"/>
        <n v="576345.0"/>
        <n v="582372.0"/>
        <n v="1223640.0"/>
        <n v="1003806.0"/>
        <n v="671712.0"/>
        <n v="802958.0"/>
        <n v="556263.0"/>
        <n v="209874.0"/>
        <n v="143775.0"/>
        <n v="354309.0"/>
        <n v="48840.0"/>
        <n v="145185.0"/>
        <n v="210483.0"/>
        <n v="187879.0"/>
        <n v="323337.0"/>
        <n v="187299.0"/>
        <n v="30996.0"/>
        <n v="123354.0"/>
        <n v="236125.0"/>
        <n v="73292.0"/>
        <n v="32928.0"/>
        <n v="113715.0"/>
        <n v="17820.0"/>
        <n v="1607064.0"/>
        <n v="508760.0"/>
        <n v="406285.0"/>
        <n v="688320.0"/>
        <n v="913110.0"/>
        <n v="67875.0"/>
        <n v="1356300.0"/>
        <n v="384111.0"/>
        <n v="373533.0"/>
        <n v="238920.0"/>
        <n v="343650.0"/>
        <n v="339024.0"/>
        <n v="947016.0"/>
        <n v="839160.0"/>
        <n v="218225.0"/>
        <n v="1673706.0"/>
        <n v="77375.0"/>
        <n v="416613.0"/>
        <n v="18254.0"/>
        <n v="369747.0"/>
        <n v="9916.0"/>
        <n v="664128.0"/>
        <n v="449094.0"/>
        <n v="76451.0"/>
        <n v="33405.0"/>
        <n v="657342.0"/>
        <n v="392336.0"/>
        <n v="224730.0"/>
        <n v="392370.0"/>
        <n v="380520.0"/>
        <n v="1382952.0"/>
        <n v="294560.0"/>
        <n v="284200.0"/>
        <n v="127545.0"/>
        <n v="209104.0"/>
        <n v="1230516.0"/>
        <n v="215558.0"/>
        <n v="178176.0"/>
        <n v="139300.0"/>
        <n v="190575.0"/>
        <n v="162125.0"/>
        <n v="8160.0"/>
        <n v="709063.0"/>
        <n v="343168.0"/>
        <n v="558888.0"/>
        <n v="92475.0"/>
        <n v="187000.0"/>
        <n v="556024.0"/>
        <n v="169125.0"/>
        <n v="143385.0"/>
        <n v="238250.0"/>
        <n v="314070.0"/>
        <n v="733824.0"/>
        <n v="315784.0"/>
        <n v="70050.0"/>
        <n v="19858.0"/>
        <n v="14670.0"/>
        <n v="21975.0"/>
        <n v="9244.0"/>
        <n v="46380.0"/>
        <n v="172718.0"/>
        <n v="748.0"/>
        <n v="351162.0"/>
        <n v="284508.0"/>
        <n v="232140.0"/>
        <n v="242225.0"/>
        <n v="151563.0"/>
        <n v="53225.0"/>
        <n v="986.0"/>
        <n v="176967.0"/>
        <n v="726798.0"/>
        <n v="109440.0"/>
        <n v="1225290.0"/>
        <n v="26964.0"/>
        <n v="315552.0"/>
        <n v="7164.0"/>
        <n v="421344.0"/>
        <n v="391392.0"/>
        <n v="80808.0"/>
        <n v="1450812.0"/>
        <n v="76860.0"/>
        <n v="19323.0"/>
        <n v="347478.0"/>
        <n v="433252.0"/>
        <n v="389994.0"/>
        <n v="803250.0"/>
        <n v="1231065.0"/>
        <n v="235863.0"/>
        <n v="3046.0"/>
        <n v="925722.0"/>
        <n v="277956.0"/>
        <n v="452748.0"/>
        <n v="65600.0"/>
        <n v="708903.0"/>
        <n v="759971.0"/>
        <n v="38225.0"/>
        <n v="45762.0"/>
        <n v="182343.0"/>
        <n v="248525.0"/>
        <n v="546714.0"/>
        <n v="30177.0"/>
        <n v="8200.0"/>
        <n v="300960.0"/>
        <n v="458880.0"/>
        <n v="536928.0"/>
        <n v="382527.0"/>
        <n v="124260.0"/>
        <n v="214766.0"/>
        <n v="9519.0"/>
        <n v="453549.0"/>
        <n v="2912.0"/>
        <n v="84850.0"/>
        <n v="15674.0"/>
        <n v="186277.0"/>
        <n v="252819.0"/>
        <n v="189392.0"/>
        <n v="1230006.0"/>
        <n v="903360.0"/>
        <n v="17442.0"/>
        <n v="518694.0"/>
        <n v="20725.0"/>
        <n v="9410.0"/>
        <n v="10095.0"/>
        <n v="63190.0"/>
        <n v="638112.0"/>
        <n v="737856.0"/>
        <n v="224.0"/>
        <n v="509922.0"/>
        <n v="112845.0"/>
        <n v="47010.0"/>
        <n v="283689.0"/>
        <n v="202635.0"/>
        <n v="19120.0"/>
        <n v="123350.0"/>
        <n v="1024506.0"/>
        <n v="87951.0"/>
        <n v="19494.0"/>
        <n v="571024.0"/>
        <n v="165600.0"/>
        <n v="139035.0"/>
        <n v="491328.0"/>
        <n v="718539.0"/>
        <n v="191772.0"/>
        <n v="148125.0"/>
        <n v="469917.0"/>
        <n v="885408.0"/>
        <n v="299691.0"/>
        <n v="771452.0"/>
        <n v="105896.0"/>
        <n v="17910.0"/>
        <n v="126180.0"/>
        <n v="73950.0"/>
        <n v="673092.0"/>
        <n v="476952.0"/>
        <n v="474045.0"/>
        <n v="461999.0"/>
        <n v="12402.0"/>
        <n v="1281885.0"/>
        <n v="1123668.0"/>
        <n v="1597200.0"/>
        <n v="68034.0"/>
        <n v="4158.0"/>
        <n v="220590.0"/>
        <n v="512658.0"/>
        <n v="19916.0"/>
        <n v="18204.0"/>
        <n v="1022835.0"/>
        <n v="510415.0"/>
        <n v="127600.0"/>
        <n v="478560.0"/>
        <n v="88975.0"/>
        <n v="452124.0"/>
        <n v="10844.0"/>
        <n v="668160.0"/>
        <n v="509166.0"/>
        <n v="319536.0"/>
        <n v="789516.0"/>
        <n v="345015.0"/>
        <n v="740035.0"/>
        <n v="32670.0"/>
        <n v="299802.0"/>
        <n v="357885.0"/>
        <n v="138789.0"/>
        <n v="43620.0"/>
        <n v="467838.0"/>
        <n v="334761.0"/>
        <n v="14340.0"/>
        <n v="115014.0"/>
        <n v="165345.0"/>
        <n v="434784.0"/>
        <n v="162206.0"/>
        <n v="744663.0"/>
        <n v="977790.0"/>
        <n v="1386.0"/>
        <n v="99000.0"/>
        <n v="443352.0"/>
        <n v="292803.0"/>
        <n v="78705.0"/>
        <n v="292131.0"/>
        <n v="457418.0"/>
        <n v="76152.0"/>
        <n v="933405.0"/>
        <n v="65607.0"/>
        <n v="1532418.0"/>
        <n v="299763.0"/>
        <n v="327465.0"/>
        <n v="853920.0"/>
        <n v="697920.0"/>
        <n v="1663440.0"/>
        <n v="432390.0"/>
        <n v="825742.0"/>
        <n v="1167264.0"/>
        <n v="37677.0"/>
        <n v="534717.0"/>
        <n v="361053.0"/>
        <n v="317331.0"/>
        <n v="109400.0"/>
        <n v="215650.0"/>
        <n v="54475.0"/>
        <n v="1267860.0"/>
        <n v="464128.0"/>
        <n v="140100.0"/>
        <n v="14304.0"/>
        <n v="845460.0"/>
        <n v="137970.0"/>
        <n v="1509090.0"/>
        <n v="3446.0"/>
        <n v="17228.0"/>
        <n v="13324.0"/>
        <n v="1448370.0"/>
        <n v="652474.0"/>
        <n v="701530.0"/>
        <n v="26955.0"/>
        <n v="717420.0"/>
        <n v="517424.0"/>
        <n v="95220.0"/>
        <n v="437880.0"/>
        <n v="558936.0"/>
        <n v="10516.0"/>
        <n v="19800.0"/>
        <n v="104391.0"/>
        <n v="481824.0"/>
        <n v="830214.0"/>
        <n v="217467.0"/>
        <n v="1606.0"/>
        <n v="283008.0"/>
        <n v="472696.0"/>
        <n v="6236.0"/>
        <n v="236061.0"/>
        <n v="465864.0"/>
        <n v="840675.0"/>
        <n v="3470.0"/>
        <n v="425184.0"/>
        <n v="362520.0"/>
        <n v="41139.0"/>
        <n v="1303086.0"/>
        <n v="602154.0"/>
        <n v="871566.0"/>
        <n v="845082.0"/>
        <n v="407607.0"/>
        <n v="31035.0"/>
        <n v="472302.0"/>
        <n v="163938.0"/>
        <n v="176576.0"/>
        <n v="1254456.0"/>
        <n v="53610.0"/>
        <n v="1426260.0"/>
        <n v="97832.0"/>
        <n v="120328.0"/>
        <n v="14688.0"/>
        <n v="85158.0"/>
        <n v="587730.0"/>
        <n v="246619.0"/>
        <n v="162512.0"/>
        <n v="99603.0"/>
        <n v="42885.0"/>
        <n v="407334.0"/>
        <n v="419706.0"/>
        <n v="562173.0"/>
        <n v="459333.0"/>
        <n v="670578.0"/>
        <n v="637014.0"/>
        <n v="536872.0"/>
        <n v="109212.0"/>
        <n v="933660.0"/>
        <n v="392886.0"/>
        <n v="420192.0"/>
        <n v="8974.0"/>
        <n v="31472.0"/>
        <n v="417984.0"/>
        <n v="14016.0"/>
        <n v="14990.0"/>
        <n v="180054.0"/>
        <n v="109750.0"/>
        <n v="329011.0"/>
        <n v="523040.0"/>
        <n v="1446.0"/>
        <n v="171741.0"/>
        <n v="11355.0"/>
        <n v="1551825.0"/>
        <n v="607383.0"/>
        <n v="341208.0"/>
        <n v="394680.0"/>
        <n v="191205.0"/>
        <n v="148845.0"/>
        <n v="597213.0"/>
        <n v="159450.0"/>
        <n v="137600.0"/>
        <n v="363660.0"/>
        <n v="1104264.0"/>
        <n v="314348.0"/>
        <n v="122784.0"/>
        <n v="1632468.0"/>
        <n v="152712.0"/>
        <n v="13148.0"/>
        <n v="582450.0"/>
        <n v="38775.0"/>
        <n v="464864.0"/>
        <n v="297360.0"/>
        <n v="457317.0"/>
        <n v="266112.0"/>
        <n v="280539.0"/>
        <n v="107690.0"/>
        <n v="76830.0"/>
        <n v="1369902.0"/>
        <n v="18788.0"/>
        <n v="13912.0"/>
        <n v="116352.0"/>
        <n v="147744.0"/>
        <n v="1259622.0"/>
        <n v="373905.0"/>
        <n v="159372.0"/>
        <n v="736542.0"/>
        <n v="645393.0"/>
        <n v="421230.0"/>
        <n v="40004.0"/>
        <n v="115254.0"/>
        <n v="357280.0"/>
        <n v="539336.0"/>
        <n v="949410.0"/>
        <n v="119085.0"/>
        <n v="268184.0"/>
        <n v="161175.0"/>
        <n v="261870.0"/>
        <n v="16620.0"/>
        <n v="598792.0"/>
        <n v="195533.0"/>
        <n v="627165.0"/>
        <n v="132750.0"/>
        <n v="387087.0"/>
        <n v="130275.0"/>
        <n v="36990.0"/>
        <n v="80865.0"/>
        <n v="130118.0"/>
        <n v="272412.0"/>
        <n v="232359.0"/>
        <n v="287595.0"/>
        <n v="4025.0"/>
        <n v="60669.0"/>
        <n v="1194336.0"/>
        <n v="411453.0"/>
        <n v="276948.0"/>
        <n v="780216.0"/>
        <n v="62304.0"/>
        <n v="728554.0"/>
        <n v="532854.0"/>
        <n v="157470.0"/>
        <n v="429692.0"/>
        <n v="12450.0"/>
        <n v="316332.0"/>
        <n v="511746.0"/>
        <n v="1192944.0"/>
        <n v="18344.0"/>
        <n v="341901.0"/>
        <n v="147231.0"/>
        <n v="15372.0"/>
        <n v="555156.0"/>
        <n v="365052.0"/>
        <n v="168336.0"/>
        <n v="256785.0"/>
        <n v="1647525.0"/>
        <n v="393240.0"/>
        <n v="365400.0"/>
        <n v="175200.0"/>
        <n v="236949.0"/>
        <n v="15405.0"/>
        <n v="742368.0"/>
        <n v="1262892.0"/>
        <n v="628992.0"/>
        <n v="637560.0"/>
        <n v="919242.0"/>
        <n v="5604.0"/>
        <n v="530700.0"/>
        <n v="33960.0"/>
        <n v="108847.0"/>
        <n v="1240470.0"/>
        <n v="38675.0"/>
        <n v="428835.0"/>
        <n v="883398.0"/>
        <n v="968715.0"/>
        <n v="61995.0"/>
        <n v="478368.0"/>
        <n v="165125.0"/>
        <n v="520344.0"/>
        <n v="114825.0"/>
        <n v="784080.0"/>
        <n v="558747.0"/>
        <n v="9576.0"/>
        <n v="125055.0"/>
        <n v="782592.0"/>
        <n v="421629.0"/>
        <n v="505230.0"/>
        <n v="270918.0"/>
        <n v="81088.0"/>
        <n v="507414.0"/>
        <n v="575316.0"/>
        <n v="262827.0"/>
        <n v="169092.0"/>
        <n v="11112.0"/>
        <n v="887616.0"/>
        <n v="77760.0"/>
        <n v="153816.0"/>
        <n v="31275.0"/>
        <n v="4450.0"/>
        <n v="1221066.0"/>
        <n v="849744.0"/>
        <n v="478326.0"/>
        <n v="18825.0"/>
        <n v="342342.0"/>
        <n v="174000.0"/>
        <n v="489328.0"/>
        <n v="6915.0"/>
        <n v="954702.0"/>
        <n v="49305.0"/>
        <n v="557859.0"/>
        <n v="533775.0"/>
        <n v="100500.0"/>
        <n v="690354.0"/>
        <n v="271605.0"/>
        <n v="546966.0"/>
        <n v="265155.0"/>
        <n v="179361.0"/>
        <n v="11584.0"/>
        <n v="100815.0"/>
        <n v="45504.0"/>
        <n v="1153680.0"/>
        <n v="978945.0"/>
        <n v="125745.0"/>
        <n v="11860.0"/>
        <n v="9462.0"/>
        <n v="16860.0"/>
        <n v="440496.0"/>
        <n v="153950.0"/>
        <n v="59508.0"/>
        <n v="65940.0"/>
        <n v="9134.0"/>
        <n v="749472.0"/>
        <n v="199655.0"/>
        <n v="500094.0"/>
        <n v="477344.0"/>
        <n v="940212.0"/>
        <n v="117435.0"/>
        <n v="146664.0"/>
        <n v="58464.0"/>
        <n v="489636.0"/>
        <n v="435594.0"/>
        <n v="396828.0"/>
        <n v="1191078.0"/>
        <n v="125811.0"/>
        <n v="30624.0"/>
        <n v="129762.0"/>
        <n v="1966.0"/>
        <n v="1195425.0"/>
        <n v="464160.0"/>
        <n v="726450.0"/>
        <n v="481509.0"/>
        <n v="74355.0"/>
        <n v="885550.0"/>
        <n v="458136.0"/>
        <n v="19232.0"/>
        <n v="19642.0"/>
        <n v="1426104.0"/>
        <n v="209853.0"/>
        <n v="485013.0"/>
        <n v="870030.0"/>
        <n v="6138.0"/>
        <n v="821826.0"/>
        <n v="1536315.0"/>
        <n v="787383.0"/>
        <n v="100485.0"/>
        <n v="361934.0"/>
        <n v="686930.0"/>
        <n v="247266.0"/>
        <n v="651282.0"/>
        <n v="452654.0"/>
        <n v="1506666.0"/>
        <n v="4755.0"/>
        <n v="15484.0"/>
        <n v="196750.0"/>
        <n v="102201.0"/>
        <n v="2958.0"/>
        <n v="301056.0"/>
        <n v="557802.0"/>
        <n v="287474.0"/>
        <n v="418131.0"/>
        <n v="467058.0"/>
        <n v="183450.0"/>
        <n v="180488.0"/>
        <n v="67671.0"/>
        <n v="8438.0"/>
        <n v="36138.0"/>
        <n v="111456.0"/>
        <n v="159936.0"/>
        <n v="125088.0"/>
        <n v="540918.0"/>
        <n v="489100.0"/>
        <n v="1012110.0"/>
        <n v="184763.0"/>
        <n v="508788.0"/>
        <n v="241038.0"/>
        <n v="88785.0"/>
        <n v="641670.0"/>
        <n v="715968.0"/>
        <n v="166761.0"/>
        <n v="395872.0"/>
        <n v="62529.0"/>
        <n v="102780.0"/>
        <n v="247836.0"/>
        <n v="164205.0"/>
        <n v="275595.0"/>
        <n v="57615.0"/>
        <n v="591154.0"/>
        <n v="136605.0"/>
        <n v="107050.0"/>
        <n v="29325.0"/>
        <n v="473949.0"/>
        <n v="677075.0"/>
        <n v="175707.0"/>
        <n v="148470.0"/>
        <n v="70425.0"/>
        <n v="97875.0"/>
        <n v="254898.0"/>
        <n v="557109.0"/>
        <n v="518154.0"/>
        <n v="150700.0"/>
        <n v="681028.0"/>
        <n v="624771.0"/>
        <n v="170475.0"/>
        <n v="439376.0"/>
        <n v="489069.0"/>
        <n v="351306.0"/>
        <n v="270816.0"/>
        <n v="262656.0"/>
        <n v="550962.0"/>
        <n v="89565.0"/>
        <n v="441974.0"/>
        <n v="497168.0"/>
        <n v="109065.0"/>
        <n v="83100.0"/>
        <n v="368961.0"/>
        <n v="225176.0"/>
        <n v="86175.0"/>
        <n v="1602540.0"/>
        <n v="420784.0"/>
        <n v="43960.0"/>
        <n v="1344915.0"/>
        <n v="617967.0"/>
        <n v="66650.0"/>
        <n v="603360.0"/>
        <n v="474579.0"/>
        <n v="26880.0"/>
        <n v="57939.0"/>
        <n v="108630.0"/>
        <n v="170079.0"/>
        <n v="609650.0"/>
        <n v="18922.0"/>
        <n v="370785.0"/>
        <n v="50225.0"/>
        <n v="415296.0"/>
        <n v="361088.0"/>
        <n v="331947.0"/>
        <n v="379962.0"/>
        <n v="508530.0"/>
        <n v="562875.0"/>
        <n v="78870.0"/>
        <n v="306376.0"/>
        <n v="824496.0"/>
        <n v="577647.0"/>
        <n v="322280.0"/>
        <n v="8835.0"/>
        <n v="49421.0"/>
        <n v="3146.0"/>
        <n v="434259.0"/>
        <n v="863100.0"/>
        <n v="70110.0"/>
        <n v="53480.0"/>
        <n v="824736.0"/>
        <n v="337896.0"/>
        <n v="520416.0"/>
        <n v="245200.0"/>
        <n v="1238880.0"/>
        <n v="62115.0"/>
        <n v="430248.0"/>
        <n v="278712.0"/>
        <n v="57540.0"/>
        <n v="509080.0"/>
        <n v="72504.0"/>
        <n v="563220.0"/>
        <n v="499824.0"/>
        <n v="249175.0"/>
        <n v="144900.0"/>
        <n v="1241130.0"/>
        <n v="152457.0"/>
        <n v="12724.0"/>
        <n v="393178.0"/>
        <n v="1076790.0"/>
        <n v="187770.0"/>
        <n v="6458.0"/>
        <n v="469602.0"/>
        <n v="217550.0"/>
        <n v="88590.0"/>
        <n v="9468.0"/>
        <n v="77880.0"/>
        <n v="55104.0"/>
        <n v="360180.0"/>
        <n v="90519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331" sheet="events"/>
  </cacheSource>
  <cacheFields>
    <cacheField name="Order ID" numFmtId="0">
      <sharedItems containsSemiMixedTypes="0" containsString="0" containsNumber="1" containsInteger="1">
        <n v="2.79703605E8"/>
        <n v="9.40682303E8"/>
        <n v="1.61399304E8"/>
        <n v="2.11344611E8"/>
        <n v="4.89848029E8"/>
        <n v="4.66517961E8"/>
        <n v="9.17485272E8"/>
        <n v="9.63219296E8"/>
        <n v="8.80176818E8"/>
        <n v="8.05095136E8"/>
        <n v="8.61180341E8"/>
        <n v="3.36813628E8"/>
        <n v="6.67420995E8"/>
        <n v="7.56252324E8"/>
        <n v="8.06197631E8"/>
        <n v="4.77282845E8"/>
        <n v="4.80904042E8"/>
        <n v="8.17061221E8"/>
        <n v="7.97461354E8"/>
        <n v="5.20777547E8"/>
        <n v="6.01894414E8"/>
        <n v="1.52746713E8"/>
        <n v="2.42168128E8"/>
        <n v="2.91995418E8"/>
        <n v="6.5308727E8"/>
        <n v="7.44683635E8"/>
        <n v="5.21681344E8"/>
        <n v="3.98333632E8"/>
        <n v="6.27003753E8"/>
        <n v="5.85362994E8"/>
        <n v="7.95141351E8"/>
        <n v="9.3029679E8"/>
        <n v="2.68373954E8"/>
        <n v="2.31450879E8"/>
        <n v="1.14954173E8"/>
        <n v="3.48080623E8"/>
        <n v="2.51823222E8"/>
        <n v="9.35789954E8"/>
        <n v="9.48075759E8"/>
        <n v="9.3820995E8"/>
        <n v="2.22720611E8"/>
        <n v="8.44105184E8"/>
        <n v="6.96197879E8"/>
        <n v="3.84128224E8"/>
        <n v="6.01422345E8"/>
        <n v="5.0586704E8"/>
        <n v="3.53415429E8"/>
        <n v="8.06662404E8"/>
        <n v="4.47536504E8"/>
        <n v="8.79845082E8"/>
        <n v="3.34539973E8"/>
        <n v="9.17904984E8"/>
        <n v="2.45556294E8"/>
        <n v="3.13821303E8"/>
        <n v="1.23544108E8"/>
        <n v="7.02815854E8"/>
        <n v="5.83089339E8"/>
        <n v="4.69974792E8"/>
        <n v="2.93178594E8"/>
        <n v="2.23869454E8"/>
        <n v="3.54931628E8"/>
        <n v="1.82228696E8"/>
        <n v="7.68230426E8"/>
        <n v="9.47073256E8"/>
        <n v="5.21874034E8"/>
        <n v="2.43391644E8"/>
        <n v="3.05616748E8"/>
        <n v="3.32353007E8"/>
        <n v="9.07047402E8"/>
        <n v="2.29105556E8"/>
        <n v="2.03955876E8"/>
        <n v="9.98043382E8"/>
        <n v="8.85046851E8"/>
        <n v="3.40213811E8"/>
        <n v="6.88650786E8"/>
        <n v="2.72361218E8"/>
        <n v="7.48357188E8"/>
        <n v="9.79073941E8"/>
        <n v="4.00904691E8"/>
        <n v="3.96718728E8"/>
        <n v="5.10956799E8"/>
        <n v="6.52252137E8"/>
        <n v="5.83654105E8"/>
        <n v="3.79900634E8"/>
        <n v="9.8745917E8"/>
        <n v="6.2930144E8"/>
        <n v="7.72643411E8"/>
        <n v="2.73662412E8"/>
        <n v="5.4098252E8"/>
        <n v="6.65786778E8"/>
        <n v="7.41866242E8"/>
        <n v="4.7517656E8"/>
        <n v="6.81713092E8"/>
        <n v="3.92752492E8"/>
        <n v="5.79094779E8"/>
        <n v="7.44583642E8"/>
        <n v="3.11921012E8"/>
        <n v="4.25547969E8"/>
        <n v="4.337345E8"/>
        <n v="8.84462773E8"/>
        <n v="6.9491471E8"/>
        <n v="9.66800153E8"/>
        <n v="8.3526591E8"/>
        <n v="7.97718417E8"/>
        <n v="4.68803632E8"/>
        <n v="7.5560559E8"/>
        <n v="4.83981502E8"/>
        <n v="6.50078475E8"/>
        <n v="1.38820683E8"/>
        <n v="1.28003442E8"/>
        <n v="8.45067346E8"/>
        <n v="3.44160735E8"/>
        <n v="7.66118133E8"/>
        <n v="9.80381143E8"/>
        <n v="5.70703542E8"/>
        <n v="2.98228013E8"/>
        <n v="5.91287887E8"/>
        <n v="9.96754205E8"/>
        <n v="4.34485948E8"/>
        <n v="5.11155498E8"/>
        <n v="8.45738112E8"/>
        <n v="4.34013879E8"/>
        <n v="4.42318427E8"/>
        <n v="5.33314406E8"/>
        <n v="6.87374913E8"/>
        <n v="6.89421546E8"/>
        <n v="8.38788402E8"/>
        <n v="8.89093768E8"/>
        <n v="5.35740411E8"/>
        <n v="8.64071118E8"/>
        <n v="8.40747058E8"/>
        <n v="6.46981704E8"/>
        <n v="7.62655293E8"/>
        <n v="8.4078139E8"/>
        <n v="1.68979442E8"/>
        <n v="2.78513133E8"/>
        <n v="8.75220096E8"/>
        <n v="9.70427358E8"/>
        <n v="1.13524663E8"/>
        <n v="6.72330081E8"/>
        <n v="4.79171121E8"/>
        <n v="6.53920686E8"/>
        <n v="5.16485583E8"/>
        <n v="5.63939225E8"/>
        <n v="9.01670968E8"/>
        <n v="8.8171705E8"/>
        <n v="5.46544349E8"/>
        <n v="9.88614022E8"/>
        <n v="3.56413495E8"/>
        <n v="3.93842971E8"/>
        <n v="7.30490243E8"/>
        <n v="6.07620608E8"/>
        <n v="3.95562589E8"/>
        <n v="8.63138997E8"/>
        <n v="8.56648051E8"/>
        <n v="3.07721745E8"/>
        <n v="9.62560546E8"/>
        <n v="2.53211104E8"/>
        <n v="3.86319911E8"/>
        <n v="4.69129359E8"/>
        <n v="8.63890445E8"/>
        <n v="5.7047652E8"/>
        <n v="6.09952628E8"/>
        <n v="5.30882394E8"/>
        <n v="3.50977408E8"/>
        <n v="7.07718932E8"/>
        <n v="5.15773189E8"/>
        <n v="9.77324712E8"/>
        <n v="9.85417258E8"/>
        <n v="4.69840466E8"/>
        <n v="9.26826655E8"/>
        <n v="3.29529607E8"/>
        <n v="6.11766231E8"/>
        <n v="7.73645913E8"/>
        <n v="1.04008615E8"/>
        <n v="1.28686225E8"/>
        <n v="8.7861427E8"/>
        <n v="8.15917098E8"/>
        <n v="5.82563626E8"/>
        <n v="6.26011979E8"/>
        <n v="7.1929363E8"/>
        <n v="4.18404281E8"/>
        <n v="8.3205713E8"/>
        <n v="1.18859469E8"/>
        <n v="6.13166129E8"/>
        <n v="1.28766906E8"/>
        <n v="7.41964948E8"/>
        <n v="5.87799727E8"/>
        <n v="9.28168189E8"/>
        <n v="7.59086453E8"/>
        <n v="6.77851569E8"/>
        <n v="3.09342658E8"/>
        <n v="7.62117564E8"/>
        <n v="1.34121024E8"/>
        <n v="1.96346127E8"/>
        <n v="2.63882005E8"/>
        <n v="4.88815915E8"/>
        <n v="5.26018369E8"/>
        <n v="5.04973971E8"/>
        <n v="1.41875827E8"/>
        <n v="4.65753209E8"/>
        <n v="5.75758969E8"/>
        <n v="3.46498763E8"/>
        <n v="4.01993882E8"/>
        <n v="1.20977771E8"/>
        <n v="1.40499961E8"/>
        <n v="3.69170081E8"/>
        <n v="6.39126908E8"/>
        <n v="5.7547959E8"/>
        <n v="9.85039174E8"/>
        <n v="2.72425591E8"/>
        <n v="1.8710345E8"/>
        <n v="5.10762822E8"/>
        <n v="8.92042911E8"/>
        <n v="3.05569112E8"/>
        <n v="9.82566821E8"/>
        <n v="5.81193768E8"/>
        <n v="9.13729751E8"/>
        <n v="1.29875409E8"/>
        <n v="1.85960614E8"/>
        <n v="8.19152915E8"/>
        <n v="5.87846076E8"/>
        <n v="9.7442063E8"/>
        <n v="3.21628463E8"/>
        <n v="1.11496055E8"/>
        <n v="1.80479466E8"/>
        <n v="5.56947886E8"/>
        <n v="2.43070638E8"/>
        <n v="3.84483993E8"/>
        <n v="4.32031619E8"/>
        <n v="3.92676532E8"/>
        <n v="7.35445678E8"/>
        <n v="7.8948425E8"/>
        <n v="8.20195758E8"/>
        <n v="5.56263816E8"/>
        <n v="6.93583905E8"/>
        <n v="4.75992381E8"/>
        <n v="1.94858253E8"/>
        <n v="8.6197685E8"/>
        <n v="9.7414726E8"/>
        <n v="6.95059764E8"/>
        <n v="9.33963048E8"/>
        <n v="9.56594026E8"/>
        <n v="7.90149009E8"/>
        <n v="9.27351081E8"/>
        <n v="6.42123687E8"/>
        <n v="1.44978606E8"/>
        <n v="2.17920958E8"/>
        <n v="2.6342796E8"/>
        <n v="4.54550588E8"/>
        <n v="5.52276551E8"/>
        <n v="4.46019017E8"/>
        <n v="2.42265546E8"/>
        <n v="4.38683927E8"/>
        <n v="3.67328155E8"/>
        <n v="6.56689155E8"/>
        <n v="3.92518174E8"/>
        <n v="5.23580348E8"/>
        <n v="7.2879337E8"/>
        <n v="6.47943866E8"/>
        <n v="6.1677531E8"/>
        <n v="4.3964008E8"/>
        <n v="4.79234206E8"/>
        <n v="1.27694451E8"/>
        <n v="5.95385873E8"/>
        <n v="4.99101436E8"/>
        <n v="9.54040992E8"/>
        <n v="2.8019241E8"/>
        <n v="6.33312737E8"/>
        <n v="8.61982858E8"/>
        <n v="8.21916663E8"/>
        <n v="3.59893071E8"/>
        <n v="8.25065791E8"/>
        <n v="2.21628844E8"/>
        <n v="8.57457864E8"/>
        <n v="9.3654741E8"/>
        <n v="9.92992675E8"/>
        <n v="5.52037513E8"/>
        <n v="8.86620128E8"/>
        <n v="6.28595054E8"/>
        <n v="7.01298367E8"/>
        <n v="3.03534495E8"/>
        <n v="4.66988742E8"/>
        <n v="9.17835032E8"/>
        <n v="2.04392325E8"/>
        <n v="2.76850593E8"/>
        <n v="1.5397495E8"/>
        <n v="2.12106788E8"/>
        <n v="9.19922006E8"/>
        <n v="1.62791907E8"/>
        <n v="9.42454278E8"/>
        <n v="9.65796363E8"/>
        <n v="9.23922574E8"/>
        <n v="5.47587192E8"/>
        <n v="7.53166282E8"/>
        <n v="9.048128E8"/>
        <n v="3.74663245E8"/>
        <n v="3.37354791E8"/>
        <n v="2.73940503E8"/>
        <n v="3.39786803E8"/>
        <n v="8.84147775E8"/>
        <n v="5.09380948E8"/>
        <n v="6.85233008E8"/>
        <n v="8.4268769E8"/>
        <n v="5.2039088E8"/>
        <n v="5.8056935E8"/>
        <n v="7.55318915E8"/>
        <n v="7.65552079E8"/>
        <n v="5.80342328E8"/>
        <n v="1.668105E8"/>
        <n v="5.80463349E8"/>
        <n v="5.20915305E8"/>
        <n v="5.67751824E8"/>
        <n v="8.17006289E8"/>
        <n v="2.80477797E8"/>
        <n v="1.60751283E8"/>
        <n v="9.3787564E8"/>
        <n v="6.43027484E8"/>
        <n v="5.88528859E8"/>
        <n v="5.26350104E8"/>
        <n v="6.63080108E8"/>
        <n v="1.98537814E8"/>
        <n v="1.46545875E8"/>
        <n v="2.64856183E8"/>
        <n v="2.29355323E8"/>
        <n v="4.36969029E8"/>
        <n v="4.45273578E8"/>
        <n v="8.67138278E8"/>
        <n v="4.7805103E8"/>
        <n v="1.0376228E8"/>
        <n v="4.73845756E8"/>
        <n v="2.99335229E8"/>
        <n v="8.47317397E8"/>
        <n v="4.24297845E8"/>
        <n v="9.91761863E8"/>
        <n v="3.80610454E8"/>
        <n v="7.19404351E8"/>
        <n v="4.50550019E8"/>
        <n v="3.94110763E8"/>
        <n v="9.69289243E8"/>
        <n v="8.464136E8"/>
        <n v="4.55040681E8"/>
        <n v="4.59372985E8"/>
        <n v="8.91681563E8"/>
        <n v="7.60280358E8"/>
        <n v="2.55047452E8"/>
        <n v="1.92589318E8"/>
        <n v="8.13973891E8"/>
        <n v="4.56527268E8"/>
        <n v="2.00432097E8"/>
        <n v="2.39554154E8"/>
        <n v="5.16122949E8"/>
        <n v="3.91200673E8"/>
        <n v="1.94922626E8"/>
        <n v="7.06301438E8"/>
        <n v="5.16635358E8"/>
        <n v="9.81808078E8"/>
        <n v="2.02047002E8"/>
        <n v="3.30590474E8"/>
        <n v="7.72893178E8"/>
        <n v="7.6061939E8"/>
        <n v="8.99868094E8"/>
        <n v="1.34790503E8"/>
        <n v="1.92922341E8"/>
        <n v="8.6232661E8"/>
        <n v="2.6118735E8"/>
        <n v="5.99997556E8"/>
        <n v="3.64715468E8"/>
        <n v="6.84853637E8"/>
        <n v="7.75849616E8"/>
        <n v="1.04165685E8"/>
        <n v="5.15771901E8"/>
        <n v="1.68319404E8"/>
        <n v="6.52501904E8"/>
        <n v="3.85340154E8"/>
        <n v="6.79039466E8"/>
        <n v="5.16460692E8"/>
        <n v="5.99624192E8"/>
        <n v="2.87917602E8"/>
        <n v="6.3117212E8"/>
        <n v="5.66428315E8"/>
        <n v="2.14292466E8"/>
        <n v="5.67412793E8"/>
        <n v="2.63647687E8"/>
        <n v="4.56934964E8"/>
        <n v="5.48403012E8"/>
        <n v="7.41690289E8"/>
        <n v="3.50550401E8"/>
        <n v="3.8872832E8"/>
        <n v="8.50279843E8"/>
        <n v="9.99879729E8"/>
        <n v="5.2725991E8"/>
        <n v="3.81759297E8"/>
        <n v="6.70274865E8"/>
        <n v="9.2169398E8"/>
        <n v="5.85677134E8"/>
        <n v="9.33642041E8"/>
        <n v="8.37608659E8"/>
        <n v="8.77084767E8"/>
        <n v="5.77530944E8"/>
        <n v="3.09148681E8"/>
        <n v="6.43259227E8"/>
        <n v="5.47225844E8"/>
        <n v="5.30262696E8"/>
        <n v="7.09105527E8"/>
        <n v="7.52792918E8"/>
        <n v="2.46603858E8"/>
        <n v="9.07349526E8"/>
        <n v="1.79819428E8"/>
        <n v="2.17248904E8"/>
        <n v="4.95631301E8"/>
        <n v="4.16682088E8"/>
        <n v="4.76633536E8"/>
        <n v="5.93018233E8"/>
        <n v="5.74247491E8"/>
        <n v="5.93158566E8"/>
        <n v="1.25349128E8"/>
        <n v="1.52191388E8"/>
        <n v="1.43414771E8"/>
        <n v="5.13026177E8"/>
        <n v="6.04494225E8"/>
        <n v="2.92424571E8"/>
        <n v="3.36111962E8"/>
        <n v="1.11063039E8"/>
        <n v="6.22441852E8"/>
        <n v="2.74989354E8"/>
        <n v="8.91808593E8"/>
        <n v="1.8594731E8"/>
        <n v="3.25314033E8"/>
        <n v="4.20875346E8"/>
        <n v="4.10291135E8"/>
        <n v="9.4237231E8"/>
        <n v="7.2224878E8"/>
        <n v="5.97105491E8"/>
        <n v="6.71616399E8"/>
        <n v="2.62177836E8"/>
        <n v="6.97617518E8"/>
        <n v="7.80899035E8"/>
        <n v="5.27079236E8"/>
        <n v="3.14782178E8"/>
        <n v="4.39114367E8"/>
        <n v="7.09071195E8"/>
        <n v="7.20878922E8"/>
        <n v="3.98104035E8"/>
        <n v="6.93210542E8"/>
        <n v="2.49606645E8"/>
        <n v="9.58366E8"/>
        <n v="3.28322827E8"/>
        <n v="3.61659038E8"/>
        <n v="7.15863835E8"/>
        <n v="9.48518216E8"/>
        <n v="1.52505099E8"/>
        <n v="5.34641349E8"/>
        <n v="6.26109397E8"/>
        <n v="2.29693067E8"/>
        <n v="1.41846215E8"/>
        <n v="5.54554927E8"/>
        <n v="8.05974042E8"/>
        <n v="9.72419059E8"/>
        <n v="1.2393893E8"/>
        <n v="3.54655683E8"/>
        <n v="4.10740888E8"/>
        <n v="1.89667212E8"/>
        <n v="7.50047194E8"/>
        <n v="7.19730079E8"/>
        <n v="1.29169023E8"/>
        <n v="5.94813811E8"/>
        <n v="8.44307315E8"/>
        <n v="9.87767302E8"/>
        <n v="1.76722657E8"/>
        <n v="5.75583016E8"/>
        <n v="3.9385842E8"/>
        <n v="3.74848639E8"/>
        <n v="3.53320157E8"/>
        <n v="7.33636796E8"/>
        <n v="6.31463515E8"/>
        <n v="1.61607444E8"/>
        <n v="4.83438193E8"/>
        <n v="9.69195258E8"/>
        <n v="8.29356467E8"/>
        <n v="7.1335715E8"/>
        <n v="5.25749719E8"/>
        <n v="6.3804115E8"/>
        <n v="8.77062451E8"/>
        <n v="1.6181215E8"/>
        <n v="4.71484124E8"/>
        <n v="3.64854514E8"/>
        <n v="9.36411798E8"/>
        <n v="2.81100928E8"/>
        <n v="6.38314521E8"/>
        <n v="1.03832662E8"/>
        <n v="7.6481136E8"/>
        <n v="1.32603538E8"/>
        <n v="8.00352561E8"/>
        <n v="8.12632358E8"/>
        <n v="5.56647908E8"/>
        <n v="4.15837943E8"/>
        <n v="5.44741475E8"/>
        <n v="2.91160714E8"/>
        <n v="2.63852393E8"/>
        <n v="3.54270303E8"/>
        <n v="6.67324435E8"/>
        <n v="9.06345736E8"/>
        <n v="7.3773607E8"/>
        <n v="7.54227149E8"/>
        <n v="1.69799983E8"/>
        <n v="5.95496594E8"/>
        <n v="6.385939E8"/>
        <n v="5.07531726E8"/>
        <n v="4.96826493E8"/>
        <n v="7.20931279E8"/>
        <n v="1.89108455E8"/>
        <n v="9.89102828E8"/>
        <n v="4.34275662E8"/>
        <n v="1.03435266E8"/>
        <n v="6.02301251E8"/>
        <n v="3.06256616E8"/>
        <n v="4.95450627E8"/>
        <n v="6.24348151E8"/>
        <n v="3.78714883E8"/>
        <n v="1.59805858E8"/>
        <n v="3.54667699E8"/>
        <n v="3.7887324E8"/>
        <n v="2.282112E8"/>
        <n v="2.05354487E8"/>
        <n v="1.09914195E8"/>
        <n v="9.87050187E8"/>
        <n v="5.95922315E8"/>
        <n v="9.17874085E8"/>
        <n v="6.51895511E8"/>
        <n v="3.1058892E8"/>
        <n v="6.92952191E8"/>
        <n v="8.84192836E8"/>
        <n v="6.74060428E8"/>
        <n v="7.33648812E8"/>
        <n v="8.18976962E8"/>
        <n v="2.15540015E8"/>
        <n v="2.38170993E8"/>
        <n v="5.24972951E8"/>
        <n v="3.02442729E8"/>
        <n v="3.08582627E8"/>
        <n v="1.83778369E8"/>
        <n v="4.13078916E8"/>
        <n v="9.71899354E8"/>
        <n v="2.64959609E8"/>
        <n v="6.01588857E8"/>
        <n v="3.27072703E8"/>
        <n v="4.12215459E8"/>
        <n v="2.50848186E8"/>
        <n v="9.86449801E8"/>
        <n v="4.62561166E8"/>
        <n v="5.16599738E8"/>
        <n v="9.13074433E8"/>
        <n v="7.23893725E8"/>
        <n v="7.71674382E8"/>
        <n v="3.82581126E8"/>
        <n v="4.4480623E8"/>
        <n v="4.37604176E8"/>
        <n v="1.89924275E8"/>
        <n v="3.57943856E8"/>
        <n v="5.59417665E8"/>
        <n v="8.98211562E8"/>
        <n v="6.30931794E8"/>
        <n v="9.67679059E8"/>
        <n v="4.43551385E8"/>
        <n v="7.84397923E8"/>
        <n v="7.57468974E8"/>
        <n v="7.99109733E8"/>
        <n v="5.86812674E8"/>
        <n v="6.94771802E8"/>
        <n v="4.92353856E8"/>
        <n v="8.26936471E8"/>
        <n v="5.78666484E8"/>
        <n v="1.04245078E8"/>
        <n v="8.33706796E8"/>
        <n v="3.96832883E8"/>
        <n v="4.09112679E8"/>
        <n v="3.86009633E8"/>
        <n v="1.52411115E8"/>
        <n v="4.28419864E8"/>
        <n v="4.36606395E8"/>
        <n v="1.03499639E8"/>
        <n v="3.27604424E8"/>
        <n v="8.86763894E8"/>
        <n v="6.59196269E8"/>
        <n v="8.33473765E8"/>
        <n v="1.49274003E8"/>
        <n v="5.46081721E8"/>
        <n v="2.91305768E8"/>
        <n v="9.41933286E8"/>
        <n v="4.24181544E8"/>
        <n v="6.36360585E8"/>
        <n v="7.83913838E8"/>
        <n v="4.33079183E8"/>
        <n v="4.24541604E8"/>
        <n v="4.3068751E8"/>
        <n v="9.21133935E8"/>
        <n v="8.8119477E8"/>
        <n v="8.53036296E8"/>
        <n v="2.59006392E8"/>
        <n v="6.26453149E8"/>
        <n v="6.82066285E8"/>
        <n v="7.15309798E8"/>
        <n v="5.23836123E8"/>
        <n v="9.80961358E8"/>
        <n v="3.32268464E8"/>
        <n v="8.66396272E8"/>
        <n v="8.30172288E8"/>
        <n v="4.43125665E8"/>
        <n v="1.29127395E8"/>
        <n v="2.4322642E8"/>
        <n v="5.27509677E8"/>
        <n v="6.45701968E8"/>
        <n v="9.30457293E8"/>
        <n v="9.31559789E8"/>
        <n v="7.75347936E8"/>
        <n v="2.84435451E8"/>
        <n v="3.43185698E8"/>
        <n v="3.80733191E8"/>
        <n v="9.47507131E8"/>
        <n v="5.46140086E8"/>
        <n v="9.2236346E8"/>
        <n v="4.21456849E8"/>
        <n v="1.38025033E8"/>
        <n v="1.44282948E8"/>
        <n v="1.68960559E8"/>
        <n v="1.41764247E8"/>
        <n v="1.7714709E8"/>
        <n v="1.95212733E8"/>
        <n v="7.27175891E8"/>
        <n v="4.69144809E8"/>
        <n v="6.38856971E8"/>
        <n v="9.81154048E8"/>
        <n v="3.07305467E8"/>
        <n v="4.67138516E8"/>
        <n v="7.37095344E8"/>
        <n v="9.43274819E8"/>
        <n v="8.97785842E8"/>
        <n v="3.5319184E8"/>
        <n v="8.76856458E8"/>
        <n v="1.76050603E8"/>
        <n v="9.11891257E8"/>
        <n v="8.74349772E8"/>
        <n v="9.55466639E8"/>
        <n v="1.42987763E8"/>
        <n v="4.44234168E8"/>
        <n v="7.42843854E8"/>
        <n v="6.84239947E8"/>
        <n v="2.01294267E8"/>
        <n v="2.09598815E8"/>
        <n v="9.6818546E8"/>
        <n v="5.33597218E8"/>
        <n v="9.32475602E8"/>
        <n v="1.30356919E8"/>
        <n v="1.48894631E8"/>
        <n v="1.27838218E8"/>
        <n v="2.66614854E8"/>
        <n v="1.95259082E8"/>
        <n v="3.06839406E8"/>
        <n v="4.08540618E8"/>
        <n v="6.91383635E8"/>
        <n v="9.18364179E8"/>
        <n v="6.89349019E8"/>
        <n v="7.80590045E8"/>
        <n v="9.17792117E8"/>
        <n v="3.15066277E8"/>
        <n v="5.24844634E8"/>
        <n v="7.97202146E8"/>
        <n v="6.09939754E8"/>
        <n v="2.20607459E8"/>
        <n v="9.19133651E8"/>
        <n v="7.91692674E8"/>
        <n v="8.01925837E8"/>
        <n v="3.13178002E8"/>
        <n v="4.35463559E8"/>
        <n v="2.91531503E8"/>
        <n v="1.30754315E8"/>
        <n v="1.07651269E8"/>
        <n v="4.98201072E8"/>
        <n v="9.17639768E8"/>
        <n v="6.68280589E8"/>
        <n v="4.67045819E8"/>
        <n v="4.00267398E8"/>
        <n v="3.68865811E8"/>
        <n v="9.33699119E8"/>
        <n v="4.59277713E8"/>
        <n v="7.03966844E8"/>
        <n v="5.23707807E8"/>
        <n v="7.75008904E8"/>
        <n v="4.69197165E8"/>
        <n v="5.96166074E8"/>
        <n v="9.9045509E8"/>
        <n v="1.44743001E8"/>
        <n v="6.38937652E8"/>
        <n v="9.69199979E8"/>
        <n v="9.79200112E8"/>
        <n v="7.27426946E8"/>
        <n v="8.12637078E8"/>
        <n v="2.36042392E8"/>
        <n v="3.87098824E8"/>
        <n v="8.60104024E8"/>
        <n v="1.0454849E8"/>
        <n v="2.0035485E8"/>
        <n v="1.39949357E8"/>
        <n v="5.23899209E8"/>
        <n v="9.06508815E8"/>
        <n v="6.34033286E8"/>
        <n v="2.98978602E8"/>
        <n v="9.9077481E8"/>
        <n v="7.24085128E8"/>
        <n v="7.34318292E8"/>
        <n v="3.59197413E8"/>
        <n v="6.08451879E8"/>
        <n v="7.16411006E8"/>
        <n v="1.55086886E8"/>
        <n v="9.44609057E8"/>
        <n v="1.23086202E8"/>
        <n v="5.61534678E8"/>
        <n v="6.36278617E8"/>
        <n v="2.56095016E8"/>
        <n v="7.2799772E8"/>
        <n v="1.18659913E8"/>
        <n v="2.87151563E8"/>
        <n v="3.5347594E8"/>
        <n v="8.38895261E8"/>
        <n v="3.4388951E8"/>
        <n v="4.45708739E8"/>
        <n v="6.30219399E8"/>
        <n v="8.794052E8"/>
        <n v="1.68487203E8"/>
        <n v="5.17514264E8"/>
        <n v="8.83504474E8"/>
        <n v="4.86345708E8"/>
        <n v="9.41524302E8"/>
        <n v="5.98404109E8"/>
        <n v="7.46563756E8"/>
        <n v="7.65101468E8"/>
        <n v="2.49039304E8"/>
        <n v="2.09445178E8"/>
        <n v="4.52559745E8"/>
        <n v="4.50041043E8"/>
        <n v="6.37188422E8"/>
        <n v="1.29902875E8"/>
        <n v="1.69378983E8"/>
        <n v="1.58673751E8"/>
        <n v="3.02015721E8"/>
        <n v="7.1783322E8"/>
        <n v="2.84108436E8"/>
        <n v="6.14597785E8"/>
        <n v="5.82836139E8"/>
        <n v="4.44798934E8"/>
        <n v="6.33992946E8"/>
        <n v="5.48343789E8"/>
        <n v="6.02264344E8"/>
        <n v="9.04589211E8"/>
        <n v="5.09356057E8"/>
        <n v="5.59183347E8"/>
        <n v="6.33806264E8"/>
        <n v="6.53800523E8"/>
        <n v="5.43322694E8"/>
        <n v="9.06794202E8"/>
        <n v="3.80498874E8"/>
        <n v="6.7910856E8"/>
        <n v="8.71923768E8"/>
        <n v="9.71578347E8"/>
        <n v="7.02357947E8"/>
        <n v="3.86440074E8"/>
        <n v="3.09655511E8"/>
        <n v="9.20688903E8"/>
        <n v="8.28993833E8"/>
        <n v="9.94978797E8"/>
        <n v="3.53383243E8"/>
        <n v="1.88866841E8"/>
        <n v="3.98645198E8"/>
        <n v="5.31281936E8"/>
        <n v="2.17165648E8"/>
        <n v="9.30136287E8"/>
        <n v="2.66638886E8"/>
        <n v="3.16466176E8"/>
        <n v="9.54341828E8"/>
        <n v="7.43619334E8"/>
        <n v="8.89125955E8"/>
        <n v="6.56244552E8"/>
        <n v="7.68676316E8"/>
        <n v="9.07691991E8"/>
        <n v="7.64483058E8"/>
        <n v="3.81774747E8"/>
        <n v="6.06118571E8"/>
        <n v="9.8859986E8"/>
        <n v="2.43144452E8"/>
        <n v="7.29373586E8"/>
        <n v="2.1945132E8"/>
        <n v="5.97839343E8"/>
        <n v="7.65858924E8"/>
        <n v="8.44575107E8"/>
        <n v="2.2464708E8"/>
        <n v="9.3147782E8"/>
        <n v="6.69353473E8"/>
        <n v="6.62623488E8"/>
        <n v="6.72856652E8"/>
        <n v="9.16089236E8"/>
        <n v="4.6491121E8"/>
        <n v="4.06564366E8"/>
        <n v="4.81308305E8"/>
        <n v="4.91547477E8"/>
        <n v="3.57482516E8"/>
        <n v="1.01025998E8"/>
        <n v="4.56192958E8"/>
        <n v="5.39002406E8"/>
        <n v="4.09514796E8"/>
        <n v="1.95171105E8"/>
        <n v="7.70821654E8"/>
        <n v="8.3509339E8"/>
        <n v="6.66483724E8"/>
        <n v="9.67258059E8"/>
        <n v="7.14165675E8"/>
        <n v="1.42375361E8"/>
        <n v="3.96552217E8"/>
        <n v="5.91774117E8"/>
        <n v="7.45467269E8"/>
        <n v="1.59232509E8"/>
        <n v="2.63098371E8"/>
        <n v="1.40461766E8"/>
        <n v="6.06224572E8"/>
        <n v="1.00640618E8"/>
        <n v="9.87410676E8"/>
        <n v="4.71348512E8"/>
        <n v="2.65191352E8"/>
        <n v="7.4732722E8"/>
        <n v="4.4718331E8"/>
        <n v="2.09736573E8"/>
        <n v="5.71161448E8"/>
        <n v="4.14359509E8"/>
        <n v="2.85343968E8"/>
        <n v="7.32703387E8"/>
        <n v="2.00507199E8"/>
        <n v="2.34082448E8"/>
        <n v="2.79816472E8"/>
        <n v="6.0188626E8"/>
        <n v="4.89600837E8"/>
        <n v="8.6582421E8"/>
        <n v="1.75723588E8"/>
        <n v="1.83910119E8"/>
        <n v="1.38182103E8"/>
        <n v="4.05986297E8"/>
        <n v="3.71814954E8"/>
        <n v="6.6692146E8"/>
        <n v="8.97638213E8"/>
        <n v="6.3146094E8"/>
        <n v="2.33709084E8"/>
        <n v="2.64526593E8"/>
        <n v="7.42569196E8"/>
        <n v="2.79338395E8"/>
        <n v="6.55328738E8"/>
        <n v="5.95395314E8"/>
        <n v="4.97554337E8"/>
        <n v="8.79923617E8"/>
        <n v="3.47609412E8"/>
        <n v="8.73432672E8"/>
        <n v="7.34189975E8"/>
        <n v="5.44284856E8"/>
        <n v="1.94785726E8"/>
        <n v="3.02744853E8"/>
        <n v="2.3186115E8"/>
        <n v="4.29123675E8"/>
        <n v="6.40476596E8"/>
        <n v="1.84120833E8"/>
        <n v="3.97874438E8"/>
        <n v="5.49048888E8"/>
        <n v="5.08014523E8"/>
        <n v="8.94589078E8"/>
        <n v="9.75823962E8"/>
        <n v="6.51247489E8"/>
        <n v="8.50562655E8"/>
        <n v="2.70358788E8"/>
        <n v="3.99256312E8"/>
        <n v="7.91890084E8"/>
        <n v="7.00304019E8"/>
        <n v="7.74926936E8"/>
        <n v="8.49431836E8"/>
        <n v="3.62258565E8"/>
        <n v="6.0502938E8"/>
        <n v="8.61252868E8"/>
        <n v="8.71147E8"/>
        <n v="7.54541289E8"/>
        <n v="9.4424771E8"/>
        <n v="5.53107821E8"/>
        <n v="8.39437711E8"/>
        <n v="5.25321424E8"/>
        <n v="2.51907765E8"/>
        <n v="6.40295922E8"/>
        <n v="3.99115979E8"/>
        <n v="1.86597907E8"/>
        <n v="1.19935786E8"/>
        <n v="2.09357202E8"/>
        <n v="4.52471768E8"/>
        <n v="2.88073384E8"/>
        <n v="2.95787847E8"/>
        <n v="4.37083184E8"/>
        <n v="2.82917964E8"/>
        <n v="5.38430345E8"/>
        <n v="3.1168884E8"/>
        <n v="7.56395232E8"/>
        <n v="1.17929494E8"/>
        <n v="3.80684268E8"/>
        <n v="3.55534589E8"/>
        <n v="2.51208674E8"/>
        <n v="6.27432048E8"/>
        <n v="4.31753098E8"/>
        <n v="6.41537463E8"/>
        <n v="9.34718358E8"/>
        <n v="7.06176555E8"/>
        <n v="5.8078221E8"/>
        <n v="3.84976232E8"/>
        <n v="6.5528711E8"/>
        <n v="1.08407437E8"/>
        <n v="2.12903726E8"/>
        <n v="6.36907756E8"/>
        <n v="5.75552117E8"/>
        <n v="5.60762631E8"/>
        <n v="4.04789817E8"/>
        <n v="4.27432811E8"/>
        <n v="4.21660268E8"/>
        <n v="1.03450715E8"/>
        <n v="6.04124295E8"/>
        <n v="6.97638976E8"/>
        <n v="4.39725911E8"/>
        <n v="9.46421372E8"/>
        <n v="4.43347108E8"/>
        <n v="2.76784074E8"/>
        <n v="5.1171211E8"/>
        <n v="1.64259612E8"/>
        <n v="7.12595832E8"/>
        <n v="9.01789844E8"/>
        <n v="3.92252957E8"/>
        <n v="1.84412229E8"/>
        <n v="4.58816373E8"/>
        <n v="4.81114327E8"/>
        <n v="1.15363156E8"/>
        <n v="8.1197704E8"/>
        <n v="4.97506701E8"/>
        <n v="9.89403665E8"/>
        <n v="6.02357041E8"/>
        <n v="2.96073234E8"/>
        <n v="2.12319648E8"/>
        <n v="5.87598884E8"/>
        <n v="9.26280772E8"/>
        <n v="2.60630738E8"/>
        <n v="1.20419871E8"/>
        <n v="4.77633464E8"/>
        <n v="5.12662255E8"/>
        <n v="1.50293242E8"/>
        <n v="1.58479773E8"/>
        <n v="3.22524106E8"/>
        <n v="3.5743488E8"/>
        <n v="3.39999663E8"/>
        <n v="5.49187934E8"/>
        <n v="6.59193694E8"/>
        <n v="8.01352488E8"/>
        <n v="4.45952498E8"/>
        <n v="3.85080945E8"/>
        <n v="5.16994559E8"/>
        <n v="2.61640536E8"/>
        <n v="6.93831098E8"/>
        <n v="2.0303663E8"/>
        <n v="7.6172403E8"/>
        <n v="7.2622317E8"/>
        <n v="7.20229613E8"/>
        <n v="9.94406735E8"/>
        <n v="2.04418504E8"/>
        <n v="3.18523538E8"/>
        <n v="5.30702579E8"/>
        <n v="2.46922719E8"/>
        <n v="8.50872075E8"/>
        <n v="5.34709155E8"/>
        <n v="8.6929177E8"/>
        <n v="5.07040774E8"/>
        <n v="3.09188163E8"/>
        <n v="6.43770778E8"/>
        <n v="6.37040793E8"/>
        <n v="8.42725884E8"/>
        <n v="6.59671771E8"/>
        <n v="6.69550883E8"/>
        <n v="4.97466361E8"/>
        <n v="1.73122918E8"/>
        <n v="8.97317206E8"/>
        <n v="9.80598723E8"/>
        <n v="3.58624064E8"/>
        <n v="1.84976994E8"/>
        <n v="9.72452533E8"/>
        <n v="1.8607949E8"/>
        <n v="4.31240689E8"/>
        <n v="2.31341445E8"/>
        <n v="2.08238399E8"/>
        <n v="9.60213077E8"/>
        <n v="6.92555224E8"/>
        <n v="4.70503079E8"/>
        <n v="2.31369769E8"/>
        <n v="5.78356206E8"/>
        <n v="6.21577537E8"/>
        <n v="7.81416594E8"/>
        <n v="4.9894694E8"/>
        <n v="8.21131742E8"/>
        <n v="4.95593106E8"/>
        <n v="4.67924726E8"/>
        <n v="1.78604066E8"/>
        <n v="5.12714612E8"/>
        <n v="5.47625386E8"/>
        <n v="6.65817677E8"/>
        <n v="1.60578763E8"/>
        <n v="1.47826898E8"/>
        <n v="6.25751483E8"/>
        <n v="4.13951814E8"/>
        <n v="9.1088618E8"/>
        <n v="8.85397469E8"/>
        <n v="9.05509746E8"/>
        <n v="5.69864976E8"/>
        <n v="6.40394628E8"/>
        <n v="4.46045196E8"/>
        <n v="6.4295367E8"/>
        <n v="4.8831638E8"/>
        <n v="6.67054498E8"/>
        <n v="3.20431125E8"/>
        <n v="8.23505389E8"/>
        <n v="6.15080583E8"/>
        <n v="5.22323358E8"/>
        <n v="5.25472486E8"/>
        <n v="7.92792594E8"/>
        <n v="6.82314765E8"/>
        <n v="8.19516837E8"/>
        <n v="2.08365428E8"/>
        <n v="2.45440852E8"/>
        <n v="2.14033257E8"/>
        <n v="7.21318805E8"/>
        <n v="2.88656175E8"/>
        <n v="9.05947482E8"/>
        <n v="2.65914475E8"/>
        <n v="5.19380223E8"/>
        <n v="7.85364806E8"/>
        <n v="1.55914723E8"/>
        <n v="6.00515115E8"/>
        <n v="5.04024684E8"/>
        <n v="6.53152501E8"/>
        <n v="6.96839892E8"/>
        <n v="2.16278588E8"/>
        <n v="8.70173251E8"/>
        <n v="3.23293578E8"/>
        <n v="6.28515231E8"/>
        <n v="3.70484149E8"/>
        <n v="9.36664998E8"/>
        <n v="4.31432092E8"/>
        <n v="6.45309722E8"/>
        <n v="9.05036389E8"/>
        <n v="3.57930982E8"/>
        <n v="4.03665006E8"/>
        <n v="6.82162415E8"/>
        <n v="7.67490565E8"/>
        <n v="5.54721438E8"/>
        <n v="3.96462953E8"/>
        <n v="5.60389268E8"/>
        <n v="2.6492871E8"/>
        <n v="6.11791121E8"/>
        <n v="1.3327645E8"/>
        <n v="7.04361665E8"/>
        <n v="3.9445666E8"/>
        <n v="4.98089492E8"/>
        <n v="6.24940383E8"/>
        <n v="1.0503E8"/>
        <n v="5.26533353E8"/>
        <n v="4.61917865E8"/>
        <n v="4.61445796E8"/>
        <n v="1.18086564E8"/>
        <n v="2.1785916E8"/>
        <n v="7.7701863E8"/>
        <n v="1.36624276E8"/>
        <n v="6.45956456E8"/>
        <n v="2.90317428E8"/>
        <n v="9.35907542E8"/>
        <n v="2.43521249E8"/>
        <n v="4.4920634E8"/>
        <n v="7.27821767E8"/>
        <n v="6.50208079E8"/>
        <n v="4.06270396E8"/>
        <n v="4.12416303E8"/>
        <n v="4.47684133E8"/>
        <n v="6.07756221E8"/>
        <n v="5.72634732E8"/>
        <n v="7.40300261E8"/>
        <n v="1.63587558E8"/>
        <n v="6.53909957E8"/>
        <n v="9.21230065E8"/>
        <n v="8.10752236E8"/>
        <n v="8.52392995E8"/>
        <n v="3.51247346E8"/>
        <n v="4.7679404E8"/>
        <n v="4.78840672E8"/>
        <n v="7.16054379E8"/>
        <n v="5.45059049E8"/>
        <n v="6.9022063E8"/>
        <n v="6.26322257E8"/>
        <n v="3.53492677E8"/>
        <n v="4.43544518E8"/>
        <n v="9.56969964E8"/>
        <n v="6.28055179E8"/>
        <n v="6.8559693E8"/>
        <n v="1.74218118E8"/>
        <n v="1.80358016E8"/>
        <n v="2.33440434E8"/>
        <n v="7.50959146E8"/>
        <n v="9.73268353E8"/>
        <n v="2.64163959E8"/>
        <n v="4.63591134E8"/>
        <n v="4.8646115E8"/>
        <n v="8.15755307E8"/>
        <n v="4.22568786E8"/>
        <n v="8.48737466E8"/>
        <n v="6.14321839E8"/>
        <n v="5.82560193E8"/>
        <n v="2.95168149E8"/>
        <n v="3.13705861E8"/>
        <n v="4.07220542E8"/>
        <n v="2.53055322E8"/>
        <n v="5.80314862E8"/>
        <n v="6.44592607E8"/>
        <n v="2.43340575E8"/>
        <n v="7.64837539E8"/>
        <n v="7.89760196E8"/>
        <n v="8.23236739E8"/>
        <n v="1.56158483E8"/>
        <n v="3.61725556E8"/>
        <n v="3.78216636E8"/>
        <n v="4.13245427E8"/>
        <n v="2.84403264E8"/>
        <n v="5.71323239E8"/>
        <n v="5.51118266E8"/>
        <n v="2.39048612E8"/>
        <n v="3.86601865E8"/>
        <n v="9.54065883E8"/>
        <n v="2.84310567E8"/>
        <n v="3.83611094E8"/>
        <n v="2.99739491E8"/>
        <n v="1.74935233E8"/>
        <n v="5.13611114E8"/>
        <n v="1.93472945E8"/>
        <n v="3.49212729E8"/>
        <n v="7.60346877E8"/>
        <n v="3.94356667E8"/>
        <n v="9.93368613E8"/>
        <n v="8.34065997E8"/>
        <n v="9.33720576E8"/>
        <n v="5.52931869E8"/>
        <n v="9.57926118E8"/>
        <n v="8.74172532E8"/>
        <n v="1.39201343E8"/>
        <n v="8.31143891E8"/>
        <n v="5.89842927E8"/>
        <n v="7.64592492E8"/>
        <n v="7.81083571E8"/>
        <n v="3.4906038E8"/>
        <n v="8.62485826E8"/>
        <n v="7.08320605E8"/>
        <n v="9.49388539E8"/>
        <n v="5.48015487E8"/>
        <n v="4.16953313E8"/>
        <n v="7.61887109E8"/>
        <n v="3.84601581E8"/>
        <n v="7.47955071E8"/>
        <n v="5.79463422E8"/>
        <n v="5.7694472E8"/>
        <n v="1.22372519E8"/>
        <n v="7.00069701E8"/>
        <n v="4.67312324E8"/>
        <n v="7.43769109E8"/>
        <n v="8.49454581E8"/>
        <n v="4.03337991E8"/>
        <n v="6.2382158E8"/>
        <n v="8.19037473E8"/>
        <n v="5.18421494E8"/>
        <n v="5.69941365E8"/>
        <n v="2.84595954E8"/>
        <n v="4.81976497E8"/>
        <n v="1.11893022E8"/>
        <n v="5.83451974E8"/>
        <n v="6.60481584E8"/>
        <n v="7.99848306E8"/>
        <n v="3.11221492E8"/>
        <n v="6.08374631E8"/>
        <n v="8.59914767E8"/>
        <n v="1.00983083E8"/>
        <n v="4.85165965E8"/>
        <n v="2.49765861E8"/>
        <n v="5.94699656E8"/>
        <n v="6.46691596E8"/>
        <n v="7.13009965E8"/>
        <n v="7.50439441E8"/>
        <n v="5.3609575E8"/>
        <n v="9.2676357E8"/>
        <n v="7.04233348E8"/>
        <n v="1.21380746E8"/>
        <n v="2.23199975E8"/>
        <n v="4.10229337E8"/>
        <n v="1.84708344E8"/>
        <n v="7.97788369E8"/>
        <n v="8.26677262E8"/>
        <n v="7.973163E8"/>
        <n v="3.91849982E8"/>
        <n v="1.82078921E8"/>
        <n v="3.92217338E8"/>
        <n v="7.74698626E8"/>
        <n v="9.46823489E8"/>
        <n v="6.14054477E8"/>
        <n v="6.45111024E8"/>
        <n v="4.68320834E8"/>
        <n v="8.63202941E8"/>
        <n v="3.28721082E8"/>
        <n v="1.12330758E8"/>
        <n v="2.63977277E8"/>
        <n v="6.60312926E8"/>
        <n v="3.58594453E8"/>
        <n v="2.44023358E8"/>
        <n v="6.92704999E8"/>
        <n v="8.77687728E8"/>
        <n v="6.91760861E8"/>
        <n v="7.07661855E8"/>
        <n v="2.91611325E8"/>
        <n v="4.10514724E8"/>
        <n v="1.46349751E8"/>
        <n v="3.43730294E8"/>
        <n v="6.15290009E8"/>
        <n v="3.41398274E8"/>
        <n v="9.49912965E8"/>
        <n v="8.3534187E8"/>
        <n v="4.60693061E8"/>
        <n v="6.92757356E8"/>
        <n v="5.13802516E8"/>
        <n v="2.91179597E8"/>
        <n v="9.26064479E8"/>
        <n v="3.52342545E8"/>
        <n v="8.85998284E8"/>
        <n v="1.04190576E8"/>
        <n v="2.41392648E8"/>
        <n v="3.09285581E8"/>
        <n v="7.831169E8"/>
        <n v="9.30670154E8"/>
        <n v="3.91026866E8"/>
        <n v="6.96844613E8"/>
        <n v="5.4905833E8"/>
        <n v="1.81260526E8"/>
        <n v="7.92178905E8"/>
        <n v="9.10610234E8"/>
        <n v="1.31585586E8"/>
        <n v="9.72981679E8"/>
        <n v="9.22564303E8"/>
        <n v="5.17097985E8"/>
        <n v="8.70218312E8"/>
        <n v="4.80652987E8"/>
        <n v="1.22967326E8"/>
        <n v="7.22233331E8"/>
        <n v="3.11956632E8"/>
        <n v="7.4210056E8"/>
        <n v="2.39386355E8"/>
        <n v="8.3790692E8"/>
        <n v="2.74694526E8"/>
        <n v="1.86847674E8"/>
        <n v="8.00045716E8"/>
        <n v="1.63744628E8"/>
        <n v="4.85929429E8"/>
        <n v="5.64173543E8"/>
        <n v="5.94991052E8"/>
        <n v="7.83594977E8"/>
        <n v="1.2214421E8"/>
        <n v="3.17006051E8"/>
        <n v="8.8750118E8"/>
        <n v="9.49732291E8"/>
        <n v="1.02230632E8"/>
        <n v="9.23160398E8"/>
        <n v="9.29812705E8"/>
        <n v="2.43684327E8"/>
        <n v="1.26948583E8"/>
        <n v="8.20437371E8"/>
        <n v="5.43396508E8"/>
        <n v="6.38957822E8"/>
        <n v="6.88903129E8"/>
        <n v="3.61311852E8"/>
        <n v="9.76323497E8"/>
        <n v="8.26968657E8"/>
        <n v="1.51312482E8"/>
        <n v="9.51698243E8"/>
        <n v="1.9000281E8"/>
        <n v="4.14579665E8"/>
        <n v="9.00808799E8"/>
        <n v="6.8032521E8"/>
        <n v="1.74614226E8"/>
        <n v="5.74925124E8"/>
        <n v="6.24398362E8"/>
        <n v="5.69170606E8"/>
        <n v="2.15584218E8"/>
        <n v="2.32196319E8"/>
        <n v="3.80379998E8"/>
        <n v="7.04139363E8"/>
        <n v="7.47826755E8"/>
        <n v="4.83655774E8"/>
        <n v="2.33811223E8"/>
        <n v="4.76453721E8"/>
        <n v="9.75080668E8"/>
        <n v="7.47774398E8"/>
        <n v="9.41061675E8"/>
        <n v="1.21945512E8"/>
        <n v="6.5354861E8"/>
        <n v="2.59032571E8"/>
        <n v="9.2001127E8"/>
        <n v="1.11246287E8"/>
        <n v="2.52541625E8"/>
        <n v="1.32069671E8"/>
        <n v="6.43448483E8"/>
        <n v="9.94504153E8"/>
        <n v="1.94176757E8"/>
        <n v="7.59594142E8"/>
        <n v="7.6573404E8"/>
        <n v="4.39204919E8"/>
        <n v="7.36240041E8"/>
        <n v="1.92236125E8"/>
        <n v="4.7699145E8"/>
        <n v="3.3330444E8"/>
        <n v="1.25339686E8"/>
        <n v="7.86318385E8"/>
        <n v="7.09276759E8"/>
        <n v="7.96418511E8"/>
        <n v="3.93709933E8"/>
        <n v="6.88698422E8"/>
      </sharedItems>
    </cacheField>
    <cacheField name="Order Date" numFmtId="164">
      <sharedItems containsSemiMixedTypes="0" containsDate="1" containsString="0">
        <d v="2010-01-01T00:00:00Z"/>
        <d v="2010-01-03T00:00:00Z"/>
        <d v="2010-01-05T00:00:00Z"/>
        <d v="2010-01-08T00:00:00Z"/>
        <d v="2010-01-09T00:00:00Z"/>
        <d v="2010-01-10T00:00:00Z"/>
        <d v="2010-01-13T00:00:00Z"/>
        <d v="2010-01-16T00:00:00Z"/>
        <d v="2010-01-18T00:00:00Z"/>
        <d v="2010-01-20T00:00:00Z"/>
        <d v="2010-01-23T00:00:00Z"/>
        <d v="2010-01-26T00:00:00Z"/>
        <d v="2010-01-30T00:00:00Z"/>
        <d v="2010-02-03T00:00:00Z"/>
        <d v="2010-02-05T00:00:00Z"/>
        <d v="2010-02-12T00:00:00Z"/>
        <d v="2010-02-13T00:00:00Z"/>
        <d v="2010-02-16T00:00:00Z"/>
        <d v="2010-02-19T00:00:00Z"/>
        <d v="2010-02-20T00:00:00Z"/>
        <d v="2010-02-25T00:00:00Z"/>
        <d v="2010-03-01T00:00:00Z"/>
        <d v="2010-03-02T00:00:00Z"/>
        <d v="2010-03-05T00:00:00Z"/>
        <d v="2010-03-09T00:00:00Z"/>
        <d v="2010-03-10T00:00:00Z"/>
        <d v="2010-03-12T00:00:00Z"/>
        <d v="2010-03-14T00:00:00Z"/>
        <d v="2010-03-16T00:00:00Z"/>
        <d v="2010-03-17T00:00:00Z"/>
        <d v="2010-03-19T00:00:00Z"/>
        <d v="2010-03-20T00:00:00Z"/>
        <d v="2010-04-03T00:00:00Z"/>
        <d v="2010-04-05T00:00:00Z"/>
        <d v="2010-04-12T00:00:00Z"/>
        <d v="2010-04-14T00:00:00Z"/>
        <d v="2010-04-18T00:00:00Z"/>
        <d v="2010-04-21T00:00:00Z"/>
        <d v="2010-05-06T00:00:00Z"/>
        <d v="2010-05-12T00:00:00Z"/>
        <d v="2010-05-13T00:00:00Z"/>
        <d v="2010-05-16T00:00:00Z"/>
        <d v="2010-05-22T00:00:00Z"/>
        <d v="2010-05-26T00:00:00Z"/>
        <d v="2010-05-27T00:00:00Z"/>
        <d v="2010-05-30T00:00:00Z"/>
        <d v="2010-05-31T00:00:00Z"/>
        <d v="2010-06-01T00:00:00Z"/>
        <d v="2010-06-06T00:00:00Z"/>
        <d v="2010-06-10T00:00:00Z"/>
        <d v="2010-06-13T00:00:00Z"/>
        <d v="2010-06-14T00:00:00Z"/>
        <d v="2010-06-15T00:00:00Z"/>
        <d v="2010-06-19T00:00:00Z"/>
        <d v="2010-06-20T00:00:00Z"/>
        <d v="2010-06-23T00:00:00Z"/>
        <d v="2010-06-26T00:00:00Z"/>
        <d v="2010-06-28T00:00:00Z"/>
        <d v="2010-07-02T00:00:00Z"/>
        <d v="2010-07-09T00:00:00Z"/>
        <d v="2010-07-10T00:00:00Z"/>
        <d v="2010-07-11T00:00:00Z"/>
        <d v="2010-07-16T00:00:00Z"/>
        <d v="2010-07-19T00:00:00Z"/>
        <d v="2010-07-20T00:00:00Z"/>
        <d v="2010-07-24T00:00:00Z"/>
        <d v="2010-07-28T00:00:00Z"/>
        <d v="2010-07-31T00:00:00Z"/>
        <d v="2010-08-03T00:00:00Z"/>
        <d v="2010-08-05T00:00:00Z"/>
        <d v="2010-08-12T00:00:00Z"/>
        <d v="2010-08-14T00:00:00Z"/>
        <d v="2010-08-15T00:00:00Z"/>
        <d v="2010-08-19T00:00:00Z"/>
        <d v="2010-08-21T00:00:00Z"/>
        <d v="2010-08-23T00:00:00Z"/>
        <d v="2010-08-25T00:00:00Z"/>
        <d v="2010-08-27T00:00:00Z"/>
        <d v="2010-08-28T00:00:00Z"/>
        <d v="2010-08-31T00:00:00Z"/>
        <d v="2010-09-04T00:00:00Z"/>
        <d v="2010-09-06T00:00:00Z"/>
        <d v="2010-09-07T00:00:00Z"/>
        <d v="2010-09-09T00:00:00Z"/>
        <d v="2010-09-10T00:00:00Z"/>
        <d v="2010-09-18T00:00:00Z"/>
        <d v="2010-09-19T00:00:00Z"/>
        <d v="2010-09-20T00:00:00Z"/>
        <d v="2010-09-25T00:00:00Z"/>
        <d v="2010-09-26T00:00:00Z"/>
        <d v="2010-09-27T00:00:00Z"/>
        <d v="2010-09-29T00:00:00Z"/>
        <d v="2010-10-01T00:00:00Z"/>
        <d v="2010-10-02T00:00:00Z"/>
        <d v="2010-10-04T00:00:00Z"/>
        <d v="2010-10-05T00:00:00Z"/>
        <d v="2010-10-07T00:00:00Z"/>
        <d v="2010-10-12T00:00:00Z"/>
        <d v="2010-10-13T00:00:00Z"/>
        <d v="2010-10-16T00:00:00Z"/>
        <d v="2010-10-20T00:00:00Z"/>
        <d v="2010-10-22T00:00:00Z"/>
        <d v="2010-10-25T00:00:00Z"/>
        <d v="2010-10-26T00:00:00Z"/>
        <d v="2010-10-29T00:00:00Z"/>
        <d v="2010-10-31T00:00:00Z"/>
        <d v="2010-11-01T00:00:00Z"/>
        <d v="2010-11-02T00:00:00Z"/>
        <d v="2010-11-11T00:00:00Z"/>
        <d v="2010-11-16T00:00:00Z"/>
        <d v="2010-11-22T00:00:00Z"/>
        <d v="2010-11-25T00:00:00Z"/>
        <d v="2010-11-28T00:00:00Z"/>
        <d v="2010-12-01T00:00:00Z"/>
        <d v="2010-12-07T00:00:00Z"/>
        <d v="2010-12-09T00:00:00Z"/>
        <d v="2010-12-10T00:00:00Z"/>
        <d v="2010-12-11T00:00:00Z"/>
        <d v="2010-12-13T00:00:00Z"/>
        <d v="2010-12-14T00:00:00Z"/>
        <d v="2010-12-16T00:00:00Z"/>
        <d v="2010-12-18T00:00:00Z"/>
        <d v="2010-12-20T00:00:00Z"/>
        <d v="2010-12-21T00:00:00Z"/>
        <d v="2010-12-26T00:00:00Z"/>
        <d v="2010-12-30T00:00:00Z"/>
        <d v="2011-01-02T00:00:00Z"/>
        <d v="2011-01-10T00:00:00Z"/>
        <d v="2011-01-13T00:00:00Z"/>
        <d v="2011-01-15T00:00:00Z"/>
        <d v="2011-01-18T00:00:00Z"/>
        <d v="2011-01-21T00:00:00Z"/>
        <d v="2011-01-22T00:00:00Z"/>
        <d v="2011-01-23T00:00:00Z"/>
        <d v="2011-01-25T00:00:00Z"/>
        <d v="2011-01-27T00:00:00Z"/>
        <d v="2011-01-28T00:00:00Z"/>
        <d v="2011-01-31T00:00:00Z"/>
        <d v="2011-02-01T00:00:00Z"/>
        <d v="2011-02-02T00:00:00Z"/>
        <d v="2011-02-03T00:00:00Z"/>
        <d v="2011-02-06T00:00:00Z"/>
        <d v="2011-02-09T00:00:00Z"/>
        <d v="2011-02-13T00:00:00Z"/>
        <d v="2011-02-15T00:00:00Z"/>
        <d v="2011-02-17T00:00:00Z"/>
        <d v="2011-02-21T00:00:00Z"/>
        <d v="2011-02-22T00:00:00Z"/>
        <d v="2011-02-25T00:00:00Z"/>
        <d v="2011-02-26T00:00:00Z"/>
        <d v="2011-02-28T00:00:00Z"/>
        <d v="2011-03-02T00:00:00Z"/>
        <d v="2011-03-03T00:00:00Z"/>
        <d v="2011-03-06T00:00:00Z"/>
        <d v="2011-03-10T00:00:00Z"/>
        <d v="2011-03-13T00:00:00Z"/>
        <d v="2011-03-14T00:00:00Z"/>
        <d v="2011-03-15T00:00:00Z"/>
        <d v="2011-03-18T00:00:00Z"/>
        <d v="2011-03-21T00:00:00Z"/>
        <d v="2011-03-23T00:00:00Z"/>
        <d v="2011-03-29T00:00:00Z"/>
        <d v="2011-03-30T00:00:00Z"/>
        <d v="2011-04-02T00:00:00Z"/>
        <d v="2011-04-03T00:00:00Z"/>
        <d v="2011-04-05T00:00:00Z"/>
        <d v="2011-04-11T00:00:00Z"/>
        <d v="2011-04-13T00:00:00Z"/>
        <d v="2011-04-14T00:00:00Z"/>
        <d v="2011-04-17T00:00:00Z"/>
        <d v="2011-04-18T00:00:00Z"/>
        <d v="2011-04-19T00:00:00Z"/>
        <d v="2011-04-20T00:00:00Z"/>
        <d v="2011-04-23T00:00:00Z"/>
        <d v="2011-04-26T00:00:00Z"/>
        <d v="2011-04-27T00:00:00Z"/>
        <d v="2011-04-28T00:00:00Z"/>
        <d v="2011-05-01T00:00:00Z"/>
        <d v="2011-05-04T00:00:00Z"/>
        <d v="2011-05-05T00:00:00Z"/>
        <d v="2011-05-06T00:00:00Z"/>
        <d v="2011-05-07T00:00:00Z"/>
        <d v="2011-05-11T00:00:00Z"/>
        <d v="2011-05-12T00:00:00Z"/>
        <d v="2011-05-14T00:00:00Z"/>
        <d v="2011-05-17T00:00:00Z"/>
        <d v="2011-05-18T00:00:00Z"/>
        <d v="2011-05-21T00:00:00Z"/>
        <d v="2011-05-22T00:00:00Z"/>
        <d v="2011-05-23T00:00:00Z"/>
        <d v="2011-05-25T00:00:00Z"/>
        <d v="2011-06-01T00:00:00Z"/>
        <d v="2011-06-05T00:00:00Z"/>
        <d v="2011-06-08T00:00:00Z"/>
        <d v="2011-06-11T00:00:00Z"/>
        <d v="2011-06-12T00:00:00Z"/>
        <d v="2011-06-13T00:00:00Z"/>
        <d v="2011-06-16T00:00:00Z"/>
        <d v="2011-06-24T00:00:00Z"/>
        <d v="2011-06-25T00:00:00Z"/>
        <d v="2011-06-27T00:00:00Z"/>
        <d v="2011-07-04T00:00:00Z"/>
        <d v="2011-07-05T00:00:00Z"/>
        <d v="2011-07-10T00:00:00Z"/>
        <d v="2011-07-12T00:00:00Z"/>
        <d v="2011-07-13T00:00:00Z"/>
        <d v="2011-07-14T00:00:00Z"/>
        <d v="2011-07-16T00:00:00Z"/>
        <d v="2011-07-17T00:00:00Z"/>
        <d v="2011-07-20T00:00:00Z"/>
        <d v="2011-07-22T00:00:00Z"/>
        <d v="2011-07-24T00:00:00Z"/>
        <d v="2011-07-28T00:00:00Z"/>
        <d v="2011-07-29T00:00:00Z"/>
        <d v="2011-08-01T00:00:00Z"/>
        <d v="2011-08-03T00:00:00Z"/>
        <d v="2011-08-07T00:00:00Z"/>
        <d v="2011-08-09T00:00:00Z"/>
        <d v="2011-08-12T00:00:00Z"/>
        <d v="2011-08-13T00:00:00Z"/>
        <d v="2011-08-16T00:00:00Z"/>
        <d v="2011-08-17T00:00:00Z"/>
        <d v="2011-08-20T00:00:00Z"/>
        <d v="2011-08-21T00:00:00Z"/>
        <d v="2011-08-22T00:00:00Z"/>
        <d v="2011-08-23T00:00:00Z"/>
        <d v="2011-08-27T00:00:00Z"/>
        <d v="2011-08-30T00:00:00Z"/>
        <d v="2011-09-02T00:00:00Z"/>
        <d v="2011-09-03T00:00:00Z"/>
        <d v="2011-09-04T00:00:00Z"/>
        <d v="2011-09-06T00:00:00Z"/>
        <d v="2011-09-10T00:00:00Z"/>
        <d v="2011-09-11T00:00:00Z"/>
        <d v="2011-09-12T00:00:00Z"/>
        <d v="2011-09-14T00:00:00Z"/>
        <d v="2011-09-17T00:00:00Z"/>
        <d v="2011-09-18T00:00:00Z"/>
        <d v="2011-09-22T00:00:00Z"/>
        <d v="2011-09-26T00:00:00Z"/>
        <d v="2011-10-04T00:00:00Z"/>
        <d v="2011-10-06T00:00:00Z"/>
        <d v="2011-10-09T00:00:00Z"/>
        <d v="2011-10-10T00:00:00Z"/>
        <d v="2011-10-16T00:00:00Z"/>
        <d v="2011-10-21T00:00:00Z"/>
        <d v="2011-10-22T00:00:00Z"/>
        <d v="2011-10-23T00:00:00Z"/>
        <d v="2011-10-29T00:00:00Z"/>
        <d v="2011-10-30T00:00:00Z"/>
        <d v="2011-11-05T00:00:00Z"/>
        <d v="2011-11-09T00:00:00Z"/>
        <d v="2011-11-19T00:00:00Z"/>
        <d v="2011-11-21T00:00:00Z"/>
        <d v="2011-11-26T00:00:00Z"/>
        <d v="2011-11-27T00:00:00Z"/>
        <d v="2011-11-28T00:00:00Z"/>
        <d v="2011-11-29T00:00:00Z"/>
        <d v="2011-12-07T00:00:00Z"/>
        <d v="2011-12-09T00:00:00Z"/>
        <d v="2011-12-11T00:00:00Z"/>
        <d v="2011-12-12T00:00:00Z"/>
        <d v="2011-12-15T00:00:00Z"/>
        <d v="2011-12-20T00:00:00Z"/>
        <d v="2011-12-21T00:00:00Z"/>
        <d v="2011-12-24T00:00:00Z"/>
        <d v="2011-12-26T00:00:00Z"/>
        <d v="2011-12-28T00:00:00Z"/>
        <d v="2011-12-30T00:00:00Z"/>
        <d v="2012-01-02T00:00:00Z"/>
        <d v="2012-01-03T00:00:00Z"/>
        <d v="2012-01-08T00:00:00Z"/>
        <d v="2012-01-10T00:00:00Z"/>
        <d v="2012-01-11T00:00:00Z"/>
        <d v="2012-01-12T00:00:00Z"/>
        <d v="2012-01-17T00:00:00Z"/>
        <d v="2012-01-18T00:00:00Z"/>
        <d v="2012-01-19T00:00:00Z"/>
        <d v="2012-01-23T00:00:00Z"/>
        <d v="2012-01-25T00:00:00Z"/>
        <d v="2012-01-27T00:00:00Z"/>
        <d v="2012-01-29T00:00:00Z"/>
        <d v="2012-01-30T00:00:00Z"/>
        <d v="2012-02-01T00:00:00Z"/>
        <d v="2012-02-03T00:00:00Z"/>
        <d v="2012-02-04T00:00:00Z"/>
        <d v="2012-02-05T00:00:00Z"/>
        <d v="2012-02-10T00:00:00Z"/>
        <d v="2012-02-13T00:00:00Z"/>
        <d v="2012-02-15T00:00:00Z"/>
        <d v="2012-02-17T00:00:00Z"/>
        <d v="2012-02-19T00:00:00Z"/>
        <d v="2012-02-20T00:00:00Z"/>
        <d v="2012-02-21T00:00:00Z"/>
        <d v="2012-02-26T00:00:00Z"/>
        <d v="2012-03-06T00:00:00Z"/>
        <d v="2012-03-09T00:00:00Z"/>
        <d v="2012-03-12T00:00:00Z"/>
        <d v="2012-03-15T00:00:00Z"/>
        <d v="2012-03-16T00:00:00Z"/>
        <d v="2012-03-20T00:00:00Z"/>
        <d v="2012-03-21T00:00:00Z"/>
        <d v="2012-03-23T00:00:00Z"/>
        <d v="2012-03-25T00:00:00Z"/>
        <d v="2012-03-31T00:00:00Z"/>
        <d v="2012-04-01T00:00:00Z"/>
        <d v="2012-04-03T00:00:00Z"/>
        <d v="2012-04-10T00:00:00Z"/>
        <d v="2012-04-13T00:00:00Z"/>
        <d v="2012-04-19T00:00:00Z"/>
        <d v="2012-04-21T00:00:00Z"/>
        <d v="2012-04-22T00:00:00Z"/>
        <d v="2012-04-23T00:00:00Z"/>
        <d v="2012-04-26T00:00:00Z"/>
        <d v="2012-04-28T00:00:00Z"/>
        <d v="2012-04-29T00:00:00Z"/>
        <d v="2012-05-03T00:00:00Z"/>
        <d v="2012-05-04T00:00:00Z"/>
        <d v="2012-05-05T00:00:00Z"/>
        <d v="2012-05-06T00:00:00Z"/>
        <d v="2012-05-07T00:00:00Z"/>
        <d v="2012-05-10T00:00:00Z"/>
        <d v="2012-05-11T00:00:00Z"/>
        <d v="2012-05-12T00:00:00Z"/>
        <d v="2012-05-17T00:00:00Z"/>
        <d v="2012-05-18T00:00:00Z"/>
        <d v="2012-05-21T00:00:00Z"/>
        <d v="2012-05-22T00:00:00Z"/>
        <d v="2012-05-24T00:00:00Z"/>
        <d v="2012-05-26T00:00:00Z"/>
        <d v="2012-05-28T00:00:00Z"/>
        <d v="2012-05-30T00:00:00Z"/>
        <d v="2012-06-01T00:00:00Z"/>
        <d v="2012-06-02T00:00:00Z"/>
        <d v="2012-06-04T00:00:00Z"/>
        <d v="2012-06-09T00:00:00Z"/>
        <d v="2012-06-11T00:00:00Z"/>
        <d v="2012-06-12T00:00:00Z"/>
        <d v="2012-06-13T00:00:00Z"/>
        <d v="2012-06-14T00:00:00Z"/>
        <d v="2012-06-15T00:00:00Z"/>
        <d v="2012-06-17T00:00:00Z"/>
        <d v="2012-06-18T00:00:00Z"/>
        <d v="2012-06-22T00:00:00Z"/>
        <d v="2012-06-25T00:00:00Z"/>
        <d v="2012-06-29T00:00:00Z"/>
        <d v="2012-06-30T00:00:00Z"/>
        <d v="2012-07-01T00:00:00Z"/>
        <d v="2012-07-04T00:00:00Z"/>
        <d v="2012-07-05T00:00:00Z"/>
        <d v="2012-07-08T00:00:00Z"/>
        <d v="2012-07-15T00:00:00Z"/>
        <d v="2012-07-18T00:00:00Z"/>
        <d v="2012-07-22T00:00:00Z"/>
        <d v="2012-07-24T00:00:00Z"/>
        <d v="2012-07-28T00:00:00Z"/>
        <d v="2012-07-31T00:00:00Z"/>
        <d v="2012-08-04T00:00:00Z"/>
        <d v="2012-08-06T00:00:00Z"/>
        <d v="2012-08-07T00:00:00Z"/>
        <d v="2012-08-09T00:00:00Z"/>
        <d v="2012-08-11T00:00:00Z"/>
        <d v="2012-08-14T00:00:00Z"/>
        <d v="2012-08-16T00:00:00Z"/>
        <d v="2012-08-19T00:00:00Z"/>
        <d v="2012-08-20T00:00:00Z"/>
        <d v="2012-08-21T00:00:00Z"/>
        <d v="2012-08-22T00:00:00Z"/>
        <d v="2012-08-23T00:00:00Z"/>
        <d v="2012-08-26T00:00:00Z"/>
        <d v="2012-08-29T00:00:00Z"/>
        <d v="2012-09-05T00:00:00Z"/>
        <d v="2012-09-09T00:00:00Z"/>
        <d v="2012-09-10T00:00:00Z"/>
        <d v="2012-09-11T00:00:00Z"/>
        <d v="2012-09-12T00:00:00Z"/>
        <d v="2012-09-13T00:00:00Z"/>
        <d v="2012-09-16T00:00:00Z"/>
        <d v="2012-09-17T00:00:00Z"/>
        <d v="2012-09-19T00:00:00Z"/>
        <d v="2012-09-20T00:00:00Z"/>
        <d v="2012-09-28T00:00:00Z"/>
        <d v="2012-09-29T00:00:00Z"/>
        <d v="2012-09-30T00:00:00Z"/>
        <d v="2012-10-01T00:00:00Z"/>
        <d v="2012-10-03T00:00:00Z"/>
        <d v="2012-10-04T00:00:00Z"/>
        <d v="2012-10-06T00:00:00Z"/>
        <d v="2012-10-14T00:00:00Z"/>
        <d v="2012-10-18T00:00:00Z"/>
        <d v="2012-10-19T00:00:00Z"/>
        <d v="2012-10-20T00:00:00Z"/>
        <d v="2012-10-22T00:00:00Z"/>
        <d v="2012-10-24T00:00:00Z"/>
        <d v="2012-10-26T00:00:00Z"/>
        <d v="2012-10-27T00:00:00Z"/>
        <d v="2012-10-28T00:00:00Z"/>
        <d v="2012-10-30T00:00:00Z"/>
        <d v="2012-11-05T00:00:00Z"/>
        <d v="2012-11-06T00:00:00Z"/>
        <d v="2012-11-07T00:00:00Z"/>
        <d v="2012-11-08T00:00:00Z"/>
        <d v="2012-11-09T00:00:00Z"/>
        <d v="2012-11-14T00:00:00Z"/>
        <d v="2012-11-16T00:00:00Z"/>
        <d v="2012-11-19T00:00:00Z"/>
        <d v="2012-11-21T00:00:00Z"/>
        <d v="2012-11-25T00:00:00Z"/>
        <d v="2012-11-30T00:00:00Z"/>
        <d v="2012-12-02T00:00:00Z"/>
        <d v="2012-12-03T00:00:00Z"/>
        <d v="2012-12-04T00:00:00Z"/>
        <d v="2012-12-08T00:00:00Z"/>
        <d v="2012-12-09T00:00:00Z"/>
        <d v="2012-12-10T00:00:00Z"/>
        <d v="2012-12-14T00:00:00Z"/>
        <d v="2012-12-15T00:00:00Z"/>
        <d v="2012-12-18T00:00:00Z"/>
        <d v="2012-12-21T00:00:00Z"/>
        <d v="2012-12-22T00:00:00Z"/>
        <d v="2012-12-23T00:00:00Z"/>
        <d v="2012-12-24T00:00:00Z"/>
        <d v="2012-12-31T00:00:00Z"/>
        <d v="2013-01-06T00:00:00Z"/>
        <d v="2013-01-09T00:00:00Z"/>
        <d v="2013-01-11T00:00:00Z"/>
        <d v="2013-01-24T00:00:00Z"/>
        <d v="2013-01-30T00:00:00Z"/>
        <d v="2013-01-31T00:00:00Z"/>
        <d v="2013-02-04T00:00:00Z"/>
        <d v="2013-02-11T00:00:00Z"/>
        <d v="2013-02-13T00:00:00Z"/>
        <d v="2013-02-14T00:00:00Z"/>
        <d v="2013-02-16T00:00:00Z"/>
        <d v="2013-02-21T00:00:00Z"/>
        <d v="2013-02-22T00:00:00Z"/>
        <d v="2013-02-24T00:00:00Z"/>
        <d v="2013-02-25T00:00:00Z"/>
        <d v="2013-03-03T00:00:00Z"/>
        <d v="2013-03-04T00:00:00Z"/>
        <d v="2013-03-06T00:00:00Z"/>
        <d v="2013-03-14T00:00:00Z"/>
        <d v="2013-03-15T00:00:00Z"/>
        <d v="2013-03-16T00:00:00Z"/>
        <d v="2013-03-20T00:00:00Z"/>
        <d v="2013-03-24T00:00:00Z"/>
        <d v="2013-03-27T00:00:00Z"/>
        <d v="2013-03-29T00:00:00Z"/>
        <d v="2013-03-30T00:00:00Z"/>
        <d v="2013-03-31T00:00:00Z"/>
        <d v="2013-04-01T00:00:00Z"/>
        <d v="2013-04-11T00:00:00Z"/>
        <d v="2013-04-20T00:00:00Z"/>
        <d v="2013-04-21T00:00:00Z"/>
        <d v="2013-04-26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6T00:00:00Z"/>
        <d v="2013-05-08T00:00:00Z"/>
        <d v="2013-05-11T00:00:00Z"/>
        <d v="2013-05-14T00:00:00Z"/>
        <d v="2013-05-22T00:00:00Z"/>
        <d v="2013-05-24T00:00:00Z"/>
        <d v="2013-05-26T00:00:00Z"/>
        <d v="2013-06-01T00:00:00Z"/>
        <d v="2013-06-02T00:00:00Z"/>
        <d v="2013-06-09T00:00:00Z"/>
        <d v="2013-06-11T00:00:00Z"/>
        <d v="2013-06-13T00:00:00Z"/>
        <d v="2013-06-15T00:00:00Z"/>
        <d v="2013-06-16T00:00:00Z"/>
        <d v="2013-06-17T00:00:00Z"/>
        <d v="2013-06-19T00:00:00Z"/>
        <d v="2013-06-20T00:00:00Z"/>
        <d v="2013-06-25T00:00:00Z"/>
        <d v="2013-06-27T00:00:00Z"/>
        <d v="2013-06-29T00:00:00Z"/>
        <d v="2013-07-03T00:00:00Z"/>
        <d v="2013-07-09T00:00:00Z"/>
        <d v="2013-07-11T00:00:00Z"/>
        <d v="2013-07-12T00:00:00Z"/>
        <d v="2013-07-13T00:00:00Z"/>
        <d v="2013-07-14T00:00:00Z"/>
        <d v="2013-07-15T00:00:00Z"/>
        <d v="2013-07-18T00:00:00Z"/>
        <d v="2013-07-19T00:00:00Z"/>
        <d v="2013-07-20T00:00:00Z"/>
        <d v="2013-07-24T00:00:00Z"/>
        <d v="2013-07-27T00:00:00Z"/>
        <d v="2013-07-29T00:00:00Z"/>
        <d v="2013-07-30T00:00:00Z"/>
        <d v="2013-07-31T00:00:00Z"/>
        <d v="2013-08-02T00:00:00Z"/>
        <d v="2013-08-05T00:00:00Z"/>
        <d v="2013-08-06T00:00:00Z"/>
        <d v="2013-08-08T00:00:00Z"/>
        <d v="2013-08-09T00:00:00Z"/>
        <d v="2013-08-10T00:00:00Z"/>
        <d v="2013-08-12T00:00:00Z"/>
        <d v="2013-08-18T00:00:00Z"/>
        <d v="2013-08-19T00:00:00Z"/>
        <d v="2013-08-22T00:00:00Z"/>
        <d v="2013-08-24T00:00:00Z"/>
        <d v="2013-09-01T00:00:00Z"/>
        <d v="2013-09-02T00:00:00Z"/>
        <d v="2013-09-10T00:00:00Z"/>
        <d v="2013-09-18T00:00:00Z"/>
        <d v="2013-09-19T00:00:00Z"/>
        <d v="2013-09-20T00:00:00Z"/>
        <d v="2013-09-23T00:00:00Z"/>
        <d v="2013-09-26T00:00:00Z"/>
        <d v="2013-09-29T00:00:00Z"/>
        <d v="2013-09-30T00:00:00Z"/>
        <d v="2013-10-02T00:00:00Z"/>
        <d v="2013-10-03T00:00:00Z"/>
        <d v="2013-10-06T00:00:00Z"/>
        <d v="2013-10-09T00:00:00Z"/>
        <d v="2013-10-10T00:00:00Z"/>
        <d v="2013-10-11T00:00:00Z"/>
        <d v="2013-10-14T00:00:00Z"/>
        <d v="2013-10-17T00:00:00Z"/>
        <d v="2013-10-19T00:00:00Z"/>
        <d v="2013-10-21T00:00:00Z"/>
        <d v="2013-10-23T00:00:00Z"/>
        <d v="2013-10-27T00:00:00Z"/>
        <d v="2013-10-28T00:00:00Z"/>
        <d v="2013-10-29T00:00:00Z"/>
        <d v="2013-10-31T00:00:00Z"/>
        <d v="2013-11-02T00:00:00Z"/>
        <d v="2013-11-03T00:00:00Z"/>
        <d v="2013-11-07T00:00:00Z"/>
        <d v="2013-11-09T00:00:00Z"/>
        <d v="2013-11-13T00:00:00Z"/>
        <d v="2013-11-15T00:00:00Z"/>
        <d v="2013-11-18T00:00:00Z"/>
        <d v="2013-11-25T00:00:00Z"/>
        <d v="2013-11-26T00:00:00Z"/>
        <d v="2013-11-27T00:00:00Z"/>
        <d v="2013-11-30T00:00:00Z"/>
        <d v="2013-12-03T00:00:00Z"/>
        <d v="2013-12-08T00:00:00Z"/>
        <d v="2013-12-11T00:00:00Z"/>
        <d v="2013-12-14T00:00:00Z"/>
        <d v="2013-12-15T00:00:00Z"/>
        <d v="2013-12-19T00:00:00Z"/>
        <d v="2013-12-23T00:00:00Z"/>
        <d v="2013-12-27T00:00:00Z"/>
        <d v="2014-01-01T00:00:00Z"/>
        <d v="2014-01-04T00:00:00Z"/>
        <d v="2014-01-07T00:00:00Z"/>
        <d v="2014-01-11T00:00:00Z"/>
        <d v="2014-01-13T00:00:00Z"/>
        <d v="2014-01-14T00:00:00Z"/>
        <d v="2014-01-16T00:00:00Z"/>
        <d v="2014-01-17T00:00:00Z"/>
        <d v="2014-01-21T00:00:00Z"/>
        <d v="2014-01-26T00:00:00Z"/>
        <d v="2014-01-27T00:00:00Z"/>
        <d v="2014-01-28T00:00:00Z"/>
        <d v="2014-01-30T00:00:00Z"/>
        <d v="2014-02-01T00:00:00Z"/>
        <d v="2014-02-02T00:00:00Z"/>
        <d v="2014-02-07T00:00:00Z"/>
        <d v="2014-02-08T00:00:00Z"/>
        <d v="2014-02-10T00:00:00Z"/>
        <d v="2014-02-17T00:00:00Z"/>
        <d v="2014-02-19T00:00:00Z"/>
        <d v="2014-02-21T00:00:00Z"/>
        <d v="2014-03-06T00:00:00Z"/>
        <d v="2014-03-08T00:00:00Z"/>
        <d v="2014-03-09T00:00:00Z"/>
        <d v="2014-03-10T00:00:00Z"/>
        <d v="2014-03-11T00:00:00Z"/>
        <d v="2014-03-14T00:00:00Z"/>
        <d v="2014-03-17T00:00:00Z"/>
        <d v="2014-03-18T00:00:00Z"/>
        <d v="2014-03-20T00:00:00Z"/>
        <d v="2014-03-21T00:00:00Z"/>
        <d v="2014-03-22T00:00:00Z"/>
        <d v="2014-03-29T00:00:00Z"/>
        <d v="2014-03-31T00:00:00Z"/>
        <d v="2014-04-01T00:00:00Z"/>
        <d v="2014-04-12T00:00:00Z"/>
        <d v="2014-04-13T00:00:00Z"/>
        <d v="2014-04-14T00:00:00Z"/>
        <d v="2014-04-15T00:00:00Z"/>
        <d v="2014-04-19T00:00:00Z"/>
        <d v="2014-04-21T00:00:00Z"/>
        <d v="2014-04-22T00:00:00Z"/>
        <d v="2014-04-24T00:00:00Z"/>
        <d v="2014-04-27T00:00:00Z"/>
        <d v="2014-04-30T00:00:00Z"/>
        <d v="2014-05-01T00:00:00Z"/>
        <d v="2014-05-04T00:00:00Z"/>
        <d v="2014-05-05T00:00:00Z"/>
        <d v="2014-05-08T00:00:00Z"/>
        <d v="2014-05-12T00:00:00Z"/>
        <d v="2014-05-15T00:00:00Z"/>
        <d v="2014-05-16T00:00:00Z"/>
        <d v="2014-05-17T00:00:00Z"/>
        <d v="2014-05-19T00:00:00Z"/>
        <d v="2014-05-20T00:00:00Z"/>
        <d v="2014-05-22T00:00:00Z"/>
        <d v="2014-05-23T00:00:00Z"/>
        <d v="2014-05-27T00:00:00Z"/>
        <d v="2014-05-28T00:00:00Z"/>
        <d v="2014-06-01T00:00:00Z"/>
        <d v="2014-06-02T00:00:00Z"/>
        <d v="2014-06-07T00:00:00Z"/>
        <d v="2014-06-10T00:00:00Z"/>
        <d v="2014-06-11T00:00:00Z"/>
        <d v="2014-06-14T00:00:00Z"/>
        <d v="2014-06-15T00:00:00Z"/>
        <d v="2014-06-18T00:00:00Z"/>
        <d v="2014-06-19T00:00:00Z"/>
        <d v="2014-06-21T00:00:00Z"/>
        <d v="2014-06-23T00:00:00Z"/>
        <d v="2014-06-24T00:00:00Z"/>
        <d v="2014-06-26T00:00:00Z"/>
        <d v="2014-06-27T00:00:00Z"/>
        <d v="2014-07-01T00:00:00Z"/>
        <d v="2014-07-08T00:00:00Z"/>
        <d v="2014-07-09T00:00:00Z"/>
        <d v="2014-07-11T00:00:00Z"/>
        <d v="2014-07-14T00:00:00Z"/>
        <d v="2014-07-18T00:00:00Z"/>
        <d v="2014-07-19T00:00:00Z"/>
        <d v="2014-07-21T00:00:00Z"/>
        <d v="2014-07-24T00:00:00Z"/>
        <d v="2014-07-25T00:00:00Z"/>
        <d v="2014-07-26T00:00:00Z"/>
        <d v="2014-07-27T00:00:00Z"/>
        <d v="2014-07-28T00:00:00Z"/>
        <d v="2014-07-31T00:00:00Z"/>
        <d v="2014-08-01T00:00:00Z"/>
        <d v="2014-08-02T00:00:00Z"/>
        <d v="2014-08-03T00:00:00Z"/>
        <d v="2014-08-05T00:00:00Z"/>
        <d v="2014-08-06T00:00:00Z"/>
        <d v="2014-08-07T00:00:00Z"/>
        <d v="2014-08-10T00:00:00Z"/>
        <d v="2014-08-13T00:00:00Z"/>
        <d v="2014-08-16T00:00:00Z"/>
        <d v="2014-08-18T00:00:00Z"/>
        <d v="2014-08-22T00:00:00Z"/>
        <d v="2014-08-24T00:00:00Z"/>
        <d v="2014-08-25T00:00:00Z"/>
        <d v="2014-08-30T00:00:00Z"/>
        <d v="2014-08-31T00:00:00Z"/>
        <d v="2014-09-01T00:00:00Z"/>
        <d v="2014-09-02T00:00:00Z"/>
        <d v="2014-09-03T00:00:00Z"/>
        <d v="2014-09-04T00:00:00Z"/>
        <d v="2014-09-05T00:00:00Z"/>
        <d v="2014-09-06T00:00:00Z"/>
        <d v="2014-09-08T00:00:00Z"/>
        <d v="2014-09-12T00:00:00Z"/>
        <d v="2014-09-14T00:00:00Z"/>
        <d v="2014-09-25T00:00:00Z"/>
        <d v="2014-09-28T00:00:00Z"/>
        <d v="2014-09-30T00:00:00Z"/>
        <d v="2014-10-01T00:00:00Z"/>
        <d v="2014-10-02T00:00:00Z"/>
        <d v="2014-10-05T00:00:00Z"/>
        <d v="2014-10-06T00:00:00Z"/>
        <d v="2014-10-08T00:00:00Z"/>
        <d v="2014-10-09T00:00:00Z"/>
        <d v="2014-10-11T00:00:00Z"/>
        <d v="2014-10-14T00:00:00Z"/>
        <d v="2014-10-16T00:00:00Z"/>
        <d v="2014-10-17T00:00:00Z"/>
        <d v="2014-10-18T00:00:00Z"/>
        <d v="2014-10-21T00:00:00Z"/>
        <d v="2014-10-27T00:00:00Z"/>
        <d v="2014-10-29T00:00:00Z"/>
        <d v="2014-10-31T00:00:00Z"/>
        <d v="2014-11-03T00:00:00Z"/>
        <d v="2014-11-06T00:00:00Z"/>
        <d v="2014-11-08T00:00:00Z"/>
        <d v="2014-11-12T00:00:00Z"/>
        <d v="2014-11-22T00:00:00Z"/>
        <d v="2014-11-23T00:00:00Z"/>
        <d v="2014-11-24T00:00:00Z"/>
        <d v="2014-11-25T00:00:00Z"/>
        <d v="2014-11-29T00:00:00Z"/>
        <d v="2014-12-02T00:00:00Z"/>
        <d v="2014-12-03T00:00:00Z"/>
        <d v="2014-12-08T00:00:00Z"/>
        <d v="2014-12-12T00:00:00Z"/>
        <d v="2014-12-19T00:00:00Z"/>
        <d v="2014-12-21T00:00:00Z"/>
        <d v="2014-12-23T00:00:00Z"/>
        <d v="2014-12-25T00:00:00Z"/>
        <d v="2015-01-03T00:00:00Z"/>
        <d v="2015-01-04T00:00:00Z"/>
        <d v="2015-01-06T00:00:00Z"/>
        <d v="2015-01-11T00:00:00Z"/>
        <d v="2015-01-14T00:00:00Z"/>
        <d v="2015-01-15T00:00:00Z"/>
        <d v="2015-01-18T00:00:00Z"/>
        <d v="2015-01-20T00:00:00Z"/>
        <d v="2015-01-21T00:00:00Z"/>
        <d v="2015-01-22T00:00:00Z"/>
        <d v="2015-01-24T00:00:00Z"/>
        <d v="2015-01-30T00:00:00Z"/>
        <d v="2015-01-31T00:00:00Z"/>
        <d v="2015-02-06T00:00:00Z"/>
        <d v="2015-02-09T00:00:00Z"/>
        <d v="2015-02-11T00:00:00Z"/>
        <d v="2015-02-12T00:00:00Z"/>
        <d v="2015-02-13T00:00:00Z"/>
        <d v="2015-02-16T00:00:00Z"/>
        <d v="2015-02-18T00:00:00Z"/>
        <d v="2015-02-19T00:00:00Z"/>
        <d v="2015-02-26T00:00:00Z"/>
        <d v="2015-03-04T00:00:00Z"/>
        <d v="2015-03-07T00:00:00Z"/>
        <d v="2015-03-08T00:00:00Z"/>
        <d v="2015-03-12T00:00:00Z"/>
        <d v="2015-03-14T00:00:00Z"/>
        <d v="2015-03-15T00:00:00Z"/>
        <d v="2015-03-16T00:00:00Z"/>
        <d v="2015-03-17T00:00:00Z"/>
        <d v="2015-03-19T00:00:00Z"/>
        <d v="2015-03-20T00:00:00Z"/>
        <d v="2015-03-21T00:00:00Z"/>
        <d v="2015-03-22T00:00:00Z"/>
        <d v="2015-03-24T00:00:00Z"/>
        <d v="2015-04-01T00:00:00Z"/>
        <d v="2015-04-04T00:00:00Z"/>
        <d v="2015-04-11T00:00:00Z"/>
        <d v="2015-04-12T00:00:00Z"/>
        <d v="2015-04-15T00:00:00Z"/>
        <d v="2015-04-18T00:00:00Z"/>
        <d v="2015-04-22T00:00:00Z"/>
        <d v="2015-04-24T00:00:00Z"/>
        <d v="2015-04-27T00:00:00Z"/>
        <d v="2015-04-30T00:00:00Z"/>
        <d v="2015-05-05T00:00:00Z"/>
        <d v="2015-05-07T00:00:00Z"/>
        <d v="2015-05-11T00:00:00Z"/>
        <d v="2015-05-13T00:00:00Z"/>
        <d v="2015-05-14T00:00:00Z"/>
        <d v="2015-05-15T00:00:00Z"/>
        <d v="2015-05-19T00:00:00Z"/>
        <d v="2015-05-20T00:00:00Z"/>
        <d v="2015-05-22T00:00:00Z"/>
        <d v="2015-05-26T00:00:00Z"/>
        <d v="2015-05-30T00:00:00Z"/>
        <d v="2015-05-31T00:00:00Z"/>
        <d v="2015-06-05T00:00:00Z"/>
        <d v="2015-06-06T00:00:00Z"/>
        <d v="2015-06-11T00:00:00Z"/>
        <d v="2015-06-14T00:00:00Z"/>
        <d v="2015-06-22T00:00:00Z"/>
        <d v="2015-06-23T00:00:00Z"/>
        <d v="2015-06-24T00:00:00Z"/>
        <d v="2015-06-26T00:00:00Z"/>
        <d v="2015-06-27T00:00:00Z"/>
        <d v="2015-07-03T00:00:00Z"/>
        <d v="2015-07-06T00:00:00Z"/>
        <d v="2015-07-08T00:00:00Z"/>
        <d v="2015-07-10T00:00:00Z"/>
        <d v="2015-07-13T00:00:00Z"/>
        <d v="2015-07-18T00:00:00Z"/>
        <d v="2015-07-19T00:00:00Z"/>
        <d v="2015-07-22T00:00:00Z"/>
        <d v="2015-07-24T00:00:00Z"/>
        <d v="2015-07-26T00:00:00Z"/>
        <d v="2015-07-27T00:00:00Z"/>
        <d v="2015-07-28T00:00:00Z"/>
        <d v="2015-07-30T00:00:00Z"/>
        <d v="2015-08-04T00:00:00Z"/>
        <d v="2015-08-06T00:00:00Z"/>
        <d v="2015-08-13T00:00:00Z"/>
        <d v="2015-08-15T00:00:00Z"/>
        <d v="2015-08-21T00:00:00Z"/>
        <d v="2015-08-22T00:00:00Z"/>
        <d v="2015-08-25T00:00:00Z"/>
        <d v="2015-08-26T00:00:00Z"/>
        <d v="2015-08-28T00:00:00Z"/>
        <d v="2015-08-29T00:00:00Z"/>
        <d v="2015-08-31T00:00:00Z"/>
        <d v="2015-09-01T00:00:00Z"/>
        <d v="2015-09-03T00:00:00Z"/>
        <d v="2015-09-05T00:00:00Z"/>
        <d v="2015-09-07T00:00:00Z"/>
        <d v="2015-09-09T00:00:00Z"/>
        <d v="2015-09-11T00:00:00Z"/>
        <d v="2015-09-12T00:00:00Z"/>
        <d v="2015-09-15T00:00:00Z"/>
        <d v="2015-09-18T00:00:00Z"/>
        <d v="2015-09-20T00:00:00Z"/>
        <d v="2015-09-23T00:00:00Z"/>
        <d v="2015-09-25T00:00:00Z"/>
        <d v="2015-09-26T00:00:00Z"/>
        <d v="2015-09-27T00:00:00Z"/>
        <d v="2015-09-29T00:00:00Z"/>
        <d v="2015-10-05T00:00:00Z"/>
        <d v="2015-10-10T00:00:00Z"/>
        <d v="2015-10-13T00:00:00Z"/>
        <d v="2015-10-18T00:00:00Z"/>
        <d v="2015-10-19T00:00:00Z"/>
        <d v="2015-10-24T00:00:00Z"/>
        <d v="2015-10-27T00:00:00Z"/>
        <d v="2015-10-31T00:00:00Z"/>
        <d v="2015-11-02T00:00:00Z"/>
        <d v="2015-11-03T00:00:00Z"/>
        <d v="2015-11-08T00:00:00Z"/>
        <d v="2015-11-16T00:00:00Z"/>
        <d v="2015-11-21T00:00:00Z"/>
        <d v="2015-11-25T00:00:00Z"/>
        <d v="2015-11-26T00:00:00Z"/>
        <d v="2015-11-27T00:00:00Z"/>
        <d v="2015-11-28T00:00:00Z"/>
        <d v="2015-11-29T00:00:00Z"/>
        <d v="2015-11-30T00:00:00Z"/>
        <d v="2015-12-01T00:00:00Z"/>
        <d v="2015-12-02T00:00:00Z"/>
        <d v="2015-12-03T00:00:00Z"/>
        <d v="2015-12-07T00:00:00Z"/>
        <d v="2015-12-14T00:00:00Z"/>
        <d v="2015-12-17T00:00:00Z"/>
        <d v="2015-12-19T00:00:00Z"/>
        <d v="2015-12-23T00:00:00Z"/>
        <d v="2015-12-24T00:00:00Z"/>
        <d v="2015-12-25T00:00:00Z"/>
        <d v="2015-12-27T00:00:00Z"/>
        <d v="2016-01-06T00:00:00Z"/>
        <d v="2016-01-08T00:00:00Z"/>
        <d v="2016-01-10T00:00:00Z"/>
        <d v="2016-01-11T00:00:00Z"/>
        <d v="2016-01-16T00:00:00Z"/>
        <d v="2016-01-20T00:00:00Z"/>
        <d v="2016-01-21T00:00:00Z"/>
        <d v="2016-01-22T00:00:00Z"/>
        <d v="2016-01-24T00:00:00Z"/>
        <d v="2016-01-25T00:00:00Z"/>
        <d v="2016-01-27T00:00:00Z"/>
        <d v="2016-01-30T00:00:00Z"/>
        <d v="2016-01-31T00:00:00Z"/>
        <d v="2016-02-03T00:00:00Z"/>
        <d v="2016-02-06T00:00:00Z"/>
        <d v="2016-02-12T00:00:00Z"/>
        <d v="2016-02-15T00:00:00Z"/>
        <d v="2016-02-17T00:00:00Z"/>
        <d v="2016-02-19T00:00:00Z"/>
        <d v="2016-02-20T00:00:00Z"/>
        <d v="2016-02-21T00:00:00Z"/>
        <d v="2016-02-25T00:00:00Z"/>
        <d v="2016-02-26T00:00:00Z"/>
        <d v="2016-02-29T00:00:00Z"/>
        <d v="2016-03-04T00:00:00Z"/>
        <d v="2016-03-06T00:00:00Z"/>
        <d v="2016-03-07T00:00:00Z"/>
        <d v="2016-03-08T00:00:00Z"/>
        <d v="2016-03-14T00:00:00Z"/>
        <d v="2016-03-17T00:00:00Z"/>
        <d v="2016-03-22T00:00:00Z"/>
        <d v="2016-03-23T00:00:00Z"/>
        <d v="2016-03-27T00:00:00Z"/>
        <d v="2016-03-28T00:00:00Z"/>
        <d v="2016-03-29T00:00:00Z"/>
        <d v="2016-04-02T00:00:00Z"/>
        <d v="2016-04-03T00:00:00Z"/>
        <d v="2016-04-08T00:00:00Z"/>
        <d v="2016-04-11T00:00:00Z"/>
        <d v="2016-04-15T00:00:00Z"/>
        <d v="2016-04-17T00:00:00Z"/>
        <d v="2016-04-24T00:00:00Z"/>
        <d v="2016-04-26T00:00:00Z"/>
        <d v="2016-04-29T00:00:00Z"/>
        <d v="2016-04-30T00:00:00Z"/>
        <d v="2016-05-01T00:00:00Z"/>
        <d v="2016-05-06T00:00:00Z"/>
        <d v="2016-05-09T00:00:00Z"/>
        <d v="2016-05-10T00:00:00Z"/>
        <d v="2016-05-13T00:00:00Z"/>
        <d v="2016-05-15T00:00:00Z"/>
        <d v="2016-05-23T00:00:00Z"/>
        <d v="2016-05-25T00:00:00Z"/>
        <d v="2016-05-28T00:00:00Z"/>
        <d v="2016-05-29T00:00:00Z"/>
        <d v="2016-05-31T00:00:00Z"/>
        <d v="2016-06-05T00:00:00Z"/>
        <d v="2016-06-07T00:00:00Z"/>
        <d v="2016-06-08T00:00:00Z"/>
        <d v="2016-06-09T00:00:00Z"/>
        <d v="2016-06-12T00:00:00Z"/>
        <d v="2016-06-17T00:00:00Z"/>
        <d v="2016-06-26T00:00:00Z"/>
        <d v="2016-06-27T00:00:00Z"/>
        <d v="2016-06-28T00:00:00Z"/>
        <d v="2016-06-29T00:00:00Z"/>
        <d v="2016-07-12T00:00:00Z"/>
        <d v="2016-07-16T00:00:00Z"/>
        <d v="2016-07-17T00:00:00Z"/>
        <d v="2016-07-20T00:00:00Z"/>
        <d v="2016-07-22T00:00:00Z"/>
        <d v="2016-07-25T00:00:00Z"/>
        <d v="2016-07-26T00:00:00Z"/>
        <d v="2016-07-27T00:00:00Z"/>
        <d v="2016-07-29T00:00:00Z"/>
        <d v="2016-07-30T00:00:00Z"/>
        <d v="2016-08-02T00:00:00Z"/>
        <d v="2016-08-14T00:00:00Z"/>
        <d v="2016-08-16T00:00:00Z"/>
        <d v="2016-08-18T00:00:00Z"/>
        <d v="2016-08-21T00:00:00Z"/>
        <d v="2016-08-27T00:00:00Z"/>
        <d v="2016-09-05T00:00:00Z"/>
        <d v="2016-09-06T00:00:00Z"/>
        <d v="2016-09-16T00:00:00Z"/>
        <d v="2016-09-18T00:00:00Z"/>
        <d v="2016-09-19T00:00:00Z"/>
        <d v="2016-09-20T00:00:00Z"/>
        <d v="2016-09-25T00:00:00Z"/>
        <d v="2016-09-27T00:00:00Z"/>
        <d v="2016-09-28T00:00:00Z"/>
        <d v="2016-09-30T00:00:00Z"/>
        <d v="2016-10-01T00:00:00Z"/>
        <d v="2016-10-03T00:00:00Z"/>
        <d v="2016-10-05T00:00:00Z"/>
        <d v="2016-10-08T00:00:00Z"/>
        <d v="2016-10-15T00:00:00Z"/>
        <d v="2016-10-22T00:00:00Z"/>
        <d v="2016-10-24T00:00:00Z"/>
        <d v="2016-10-27T00:00:00Z"/>
        <d v="2016-10-28T00:00:00Z"/>
        <d v="2016-11-01T00:00:00Z"/>
        <d v="2016-11-03T00:00:00Z"/>
        <d v="2016-11-04T00:00:00Z"/>
        <d v="2016-11-05T00:00:00Z"/>
        <d v="2016-11-08T00:00:00Z"/>
        <d v="2016-11-11T00:00:00Z"/>
        <d v="2016-11-13T00:00:00Z"/>
        <d v="2016-11-14T00:00:00Z"/>
        <d v="2016-11-15T00:00:00Z"/>
        <d v="2016-11-16T00:00:00Z"/>
        <d v="2016-11-17T00:00:00Z"/>
        <d v="2016-11-21T00:00:00Z"/>
        <d v="2016-11-27T00:00:00Z"/>
        <d v="2016-11-28T00:00:00Z"/>
        <d v="2016-11-29T00:00:00Z"/>
        <d v="2016-11-30T00:00:00Z"/>
        <d v="2016-12-01T00:00:00Z"/>
        <d v="2016-12-03T00:00:00Z"/>
        <d v="2016-12-07T00:00:00Z"/>
        <d v="2016-12-08T00:00:00Z"/>
        <d v="2016-12-09T00:00:00Z"/>
        <d v="2016-12-11T00:00:00Z"/>
        <d v="2016-12-12T00:00:00Z"/>
        <d v="2016-12-14T00:00:00Z"/>
        <d v="2016-12-15T00:00:00Z"/>
        <d v="2016-12-18T00:00:00Z"/>
        <d v="2016-12-20T00:00:00Z"/>
        <d v="2016-12-21T00:00:00Z"/>
        <d v="2016-12-23T00:00:00Z"/>
        <d v="2016-12-27T00:00:00Z"/>
        <d v="2016-12-31T00:00:00Z"/>
        <d v="2017-01-02T00:00:00Z"/>
        <d v="2017-01-03T00:00:00Z"/>
        <d v="2017-01-05T00:00:00Z"/>
        <d v="2017-01-14T00:00:00Z"/>
        <d v="2017-01-22T00:00:00Z"/>
        <d v="2017-01-24T00:00:00Z"/>
        <d v="2017-01-26T00:00:00Z"/>
        <d v="2017-01-28T00:00:00Z"/>
        <d v="2017-02-05T00:00:00Z"/>
        <d v="2017-02-07T00:00:00Z"/>
        <d v="2017-02-13T00:00:00Z"/>
        <d v="2017-02-18T00:00:00Z"/>
        <d v="2017-02-19T00:00:00Z"/>
        <d v="2017-02-21T00:00:00Z"/>
        <d v="2017-02-22T00:00:00Z"/>
        <d v="2017-02-26T00:00:00Z"/>
        <d v="2017-03-01T00:00:00Z"/>
        <d v="2017-03-03T00:00:00Z"/>
        <d v="2017-03-04T00:00:00Z"/>
        <d v="2017-03-05T00:00:00Z"/>
        <d v="2017-03-06T00:00:00Z"/>
        <d v="2017-03-07T00:00:00Z"/>
        <d v="2017-03-13T00:00:00Z"/>
        <d v="2017-03-15T00:00:00Z"/>
        <d v="2017-03-17T00:00:00Z"/>
        <d v="2017-03-18T00:00:00Z"/>
        <d v="2017-03-19T00:00:00Z"/>
        <d v="2017-03-23T00:00:00Z"/>
        <d v="2017-03-24T00:00:00Z"/>
        <d v="2017-03-31T00:00:00Z"/>
        <d v="2017-04-01T00:00:00Z"/>
        <d v="2017-04-03T00:00:00Z"/>
        <d v="2017-04-04T00:00:00Z"/>
        <d v="2017-04-13T00:00:00Z"/>
        <d v="2017-04-16T00:00:00Z"/>
        <d v="2017-04-17T00:00:00Z"/>
        <d v="2017-04-21T00:00:00Z"/>
        <d v="2017-04-22T00:00:00Z"/>
        <d v="2017-04-25T00:00:00Z"/>
        <d v="2017-04-27T00:00:00Z"/>
        <d v="2017-04-30T00:00:00Z"/>
        <d v="2017-05-05T00:00:00Z"/>
        <d v="2017-05-07T00:00:00Z"/>
        <d v="2017-05-13T00:00:00Z"/>
        <d v="2017-05-14T00:00:00Z"/>
        <d v="2017-05-22T00:00:00Z"/>
        <d v="2017-05-23T00:00:00Z"/>
        <d v="2017-05-24T00:00:00Z"/>
        <d v="2017-05-28T00:00:00Z"/>
        <d v="2017-05-31T00:00:00Z"/>
        <d v="2017-06-01T00:00:00Z"/>
        <d v="2017-06-02T00:00:00Z"/>
        <d v="2017-06-05T00:00:00Z"/>
        <d v="2017-06-06T00:00:00Z"/>
        <d v="2017-06-16T00:00:00Z"/>
        <d v="2017-06-20T00:00:00Z"/>
        <d v="2017-06-21T00:00:00Z"/>
        <d v="2017-06-24T00:00:00Z"/>
        <d v="2017-06-28T00:00:00Z"/>
        <d v="2017-06-30T00:00:00Z"/>
        <d v="2017-07-04T00:00:00Z"/>
        <d v="2017-07-06T00:00:00Z"/>
        <d v="2017-07-07T00:00:00Z"/>
        <d v="2017-07-14T00:00:00Z"/>
        <d v="2017-07-17T00:00:00Z"/>
        <d v="2017-07-18T00:00:00Z"/>
        <d v="2017-07-20T00:00:00Z"/>
        <d v="2017-07-22T00:00:00Z"/>
        <d v="2017-07-23T00:00:00Z"/>
        <d v="2017-08-03T00:00:00Z"/>
        <d v="2017-08-04T00:00:00Z"/>
        <d v="2017-09-02T00:00:00Z"/>
        <d v="2017-09-05T00:00:00Z"/>
        <d v="2017-09-06T00:00:00Z"/>
        <d v="2017-09-07T00:00:00Z"/>
        <d v="2017-10-01T00:00:00Z"/>
        <d v="2017-10-07T00:00:00Z"/>
        <d v="2017-11-02T00:00:00Z"/>
        <d v="2017-11-03T00:00:00Z"/>
        <d v="2017-11-06T00:00:00Z"/>
        <d v="2017-11-07T00:00:00Z"/>
        <d v="2017-12-01T00:00:00Z"/>
        <d v="2017-12-02T00:00:00Z"/>
        <d v="2017-12-03T00:00:00Z"/>
      </sharedItems>
    </cacheField>
    <cacheField name="Day of Week" numFmtId="164">
      <sharedItems>
        <s v="Friday"/>
        <s v="Sunday"/>
        <s v="Tuesday"/>
        <s v="Saturday"/>
        <s v="Wednesday"/>
        <s v="Monday"/>
        <s v="Thursday"/>
      </sharedItems>
    </cacheField>
    <cacheField name="Ship Date" numFmtId="164">
      <sharedItems containsSemiMixedTypes="0" containsDate="1" containsString="0">
        <d v="2010-10-01T00:00:00Z"/>
        <d v="2010-09-02T00:00:00Z"/>
        <d v="2010-03-15T00:00:00Z"/>
        <d v="2010-03-23T00:00:00Z"/>
        <d v="2010-05-20T00:00:00Z"/>
        <d v="2010-07-09T00:00:00Z"/>
        <d v="2010-03-10T00:00:00Z"/>
        <d v="2010-09-18T00:00:00Z"/>
        <d v="2010-10-15T00:00:00Z"/>
        <d v="2010-01-20T00:00:00Z"/>
        <d v="2010-02-20T00:00:00Z"/>
        <d v="2010-02-23T00:00:00Z"/>
        <d v="2010-01-18T00:00:00Z"/>
        <d v="2010-02-18T00:00:00Z"/>
        <d v="2010-04-02T00:00:00Z"/>
        <d v="2010-05-02T00:00:00Z"/>
        <d v="2010-02-21T00:00:00Z"/>
        <d v="2010-04-15T00:00:00Z"/>
        <d v="2010-03-19T00:00:00Z"/>
        <d v="2010-08-05T00:00:00Z"/>
        <d v="2010-03-05T00:00:00Z"/>
        <d v="2010-06-06T00:00:00Z"/>
        <d v="2010-07-12T00:00:00Z"/>
        <d v="2010-01-04T00:00:00Z"/>
        <d v="2010-03-04T00:00:00Z"/>
        <d v="2010-02-03T00:00:00Z"/>
        <d v="2010-03-26T00:00:00Z"/>
        <d v="2010-11-04T00:00:00Z"/>
        <d v="2010-02-24T00:00:00Z"/>
        <d v="2010-02-28T00:00:00Z"/>
        <d v="2010-02-22T00:00:00Z"/>
        <d v="2010-11-02T00:00:00Z"/>
        <d v="2010-05-19T00:00:00Z"/>
        <d v="2010-01-10T00:00:00Z"/>
        <d v="2010-11-18T00:00:00Z"/>
        <d v="2011-04-01T00:00:00Z"/>
        <d v="2010-03-16T00:00:00Z"/>
        <d v="2010-04-20T00:00:00Z"/>
        <d v="2010-04-26T00:00:00Z"/>
        <d v="2010-03-20T00:00:00Z"/>
        <d v="2010-12-06T00:00:00Z"/>
        <d v="2010-08-12T00:00:00Z"/>
        <d v="2010-04-25T00:00:00Z"/>
        <d v="2010-01-05T00:00:00Z"/>
        <d v="2010-11-05T00:00:00Z"/>
        <d v="2010-04-24T00:00:00Z"/>
        <d v="2010-06-25T00:00:00Z"/>
        <d v="2011-01-17T00:00:00Z"/>
        <d v="2010-06-22T00:00:00Z"/>
        <d v="2010-06-26T00:00:00Z"/>
        <d v="2010-06-17T00:00:00Z"/>
        <d v="2010-01-06T00:00:00Z"/>
        <d v="2010-06-27T00:00:00Z"/>
        <d v="2010-08-06T00:00:00Z"/>
        <d v="2010-12-07T00:00:00Z"/>
        <d v="2010-03-02T00:00:00Z"/>
        <d v="2010-01-07T00:00:00Z"/>
        <d v="2010-11-22T00:00:00Z"/>
        <d v="2010-01-08T00:00:00Z"/>
        <d v="2010-03-08T00:00:00Z"/>
        <d v="2010-07-18T00:00:00Z"/>
        <d v="2010-03-07T00:00:00Z"/>
        <d v="2010-07-19T00:00:00Z"/>
        <d v="2010-07-26T00:00:00Z"/>
        <d v="2010-07-08T00:00:00Z"/>
        <d v="2010-07-20T00:00:00Z"/>
        <d v="2010-03-18T00:00:00Z"/>
        <d v="2010-09-23T00:00:00Z"/>
        <d v="2010-09-26T00:00:00Z"/>
        <d v="2010-10-19T00:00:00Z"/>
        <d v="2010-02-12T00:00:00Z"/>
        <d v="2010-08-27T00:00:00Z"/>
        <d v="2010-07-29T00:00:00Z"/>
        <d v="2010-08-25T00:00:00Z"/>
        <d v="2010-07-23T00:00:00Z"/>
        <d v="2010-01-09T00:00:00Z"/>
        <d v="2010-08-15T00:00:00Z"/>
        <d v="2010-09-13T00:00:00Z"/>
        <d v="2010-04-09T00:00:00Z"/>
        <d v="2010-03-22T00:00:00Z"/>
        <d v="2010-03-06T00:00:00Z"/>
        <d v="2010-11-12T00:00:00Z"/>
        <d v="2010-08-26T00:00:00Z"/>
        <d v="2010-11-09T00:00:00Z"/>
        <d v="2010-08-09T00:00:00Z"/>
        <d v="2010-05-10T00:00:00Z"/>
        <d v="2010-09-25T00:00:00Z"/>
        <d v="2010-10-09T00:00:00Z"/>
        <d v="2010-02-10T00:00:00Z"/>
        <d v="2010-04-05T00:00:00Z"/>
        <d v="2010-06-18T00:00:00Z"/>
        <d v="2010-09-07T00:00:00Z"/>
        <d v="2010-10-23T00:00:00Z"/>
        <d v="2010-11-20T00:00:00Z"/>
        <d v="2010-10-10T00:00:00Z"/>
        <d v="2010-03-11T00:00:00Z"/>
        <d v="2010-10-25T00:00:00Z"/>
        <d v="2010-09-22T00:00:00Z"/>
        <d v="2010-04-11T00:00:00Z"/>
        <d v="2010-05-11T00:00:00Z"/>
        <d v="2010-08-10T00:00:00Z"/>
        <d v="2010-10-29T00:00:00Z"/>
        <d v="2010-02-26T00:00:00Z"/>
        <d v="2010-01-31T00:00:00Z"/>
        <d v="2010-07-06T00:00:00Z"/>
        <d v="2010-12-26T00:00:00Z"/>
        <d v="2010-11-23T00:00:00Z"/>
        <d v="2010-11-11T00:00:00Z"/>
        <d v="2010-11-13T00:00:00Z"/>
        <d v="2010-10-12T00:00:00Z"/>
        <d v="2010-06-11T00:00:00Z"/>
        <d v="2010-10-31T00:00:00Z"/>
        <d v="2010-09-12T00:00:00Z"/>
        <d v="2010-11-29T00:00:00Z"/>
        <d v="2010-01-27T00:00:00Z"/>
        <d v="2010-06-03T00:00:00Z"/>
        <d v="2010-12-19T00:00:00Z"/>
        <d v="2010-12-23T00:00:00Z"/>
        <d v="2010-12-12T00:00:00Z"/>
        <d v="2011-11-01T00:00:00Z"/>
        <d v="2010-07-14T00:00:00Z"/>
        <d v="2010-09-20T00:00:00Z"/>
        <d v="2010-01-12T00:00:00Z"/>
        <d v="2010-12-21T00:00:00Z"/>
        <d v="2011-01-01T00:00:00Z"/>
        <d v="2011-08-01T00:00:00Z"/>
        <d v="2010-12-27T00:00:00Z"/>
        <d v="2011-02-01T00:00:00Z"/>
        <d v="2011-01-26T00:00:00Z"/>
        <d v="2010-12-25T00:00:00Z"/>
        <d v="2010-12-24T00:00:00Z"/>
        <d v="2011-01-31T00:00:00Z"/>
        <d v="2011-02-02T00:00:00Z"/>
        <d v="2011-01-22T00:00:00Z"/>
        <d v="2011-06-01T00:00:00Z"/>
        <d v="2011-02-17T00:00:00Z"/>
        <d v="2011-10-03T00:00:00Z"/>
        <d v="2011-10-21T00:00:00Z"/>
        <d v="2011-02-16T00:00:00Z"/>
        <d v="2011-01-23T00:00:00Z"/>
        <d v="2011-02-26T00:00:00Z"/>
        <d v="2011-01-28T00:00:00Z"/>
        <d v="2011-02-22T00:00:00Z"/>
        <d v="2011-03-13T00:00:00Z"/>
        <d v="2011-02-13T00:00:00Z"/>
        <d v="2011-02-19T00:00:00Z"/>
        <d v="2011-02-25T00:00:00Z"/>
        <d v="2011-04-15T00:00:00Z"/>
        <d v="2011-02-04T00:00:00Z"/>
        <d v="2011-01-07T00:00:00Z"/>
        <d v="2011-03-28T00:00:00Z"/>
        <d v="2011-03-27T00:00:00Z"/>
        <d v="2011-03-15T00:00:00Z"/>
        <d v="2011-02-27T00:00:00Z"/>
        <d v="2011-02-03T00:00:00Z"/>
        <d v="2011-08-04T00:00:00Z"/>
        <d v="2011-12-04T00:00:00Z"/>
        <d v="2011-04-17T00:00:00Z"/>
        <d v="2011-06-21T00:00:00Z"/>
        <d v="2011-02-11T00:00:00Z"/>
        <d v="2011-04-16T00:00:00Z"/>
        <d v="2011-03-14T00:00:00Z"/>
        <d v="2011-03-29T00:00:00Z"/>
        <d v="2011-11-04T00:00:00Z"/>
        <d v="2011-02-05T00:00:00Z"/>
        <d v="2011-04-30T00:00:00Z"/>
        <d v="2011-03-04T00:00:00Z"/>
        <d v="2011-10-05T00:00:00Z"/>
        <d v="2011-03-22T00:00:00Z"/>
        <d v="2011-03-21T00:00:00Z"/>
        <d v="2011-05-14T00:00:00Z"/>
        <d v="2011-12-22T00:00:00Z"/>
        <d v="2011-12-05T00:00:00Z"/>
        <d v="2011-03-06T00:00:00Z"/>
        <d v="2011-05-06T00:00:00Z"/>
        <d v="2011-04-24T00:00:00Z"/>
        <d v="2011-09-05T00:00:00Z"/>
        <d v="2011-04-26T00:00:00Z"/>
        <d v="2011-05-28T00:00:00Z"/>
        <d v="2011-05-24T00:00:00Z"/>
        <d v="2011-06-15T00:00:00Z"/>
        <d v="2011-04-06T00:00:00Z"/>
        <d v="2011-12-01T00:00:00Z"/>
        <d v="2011-05-17T00:00:00Z"/>
        <d v="2011-05-22T00:00:00Z"/>
        <d v="2011-06-19T00:00:00Z"/>
        <d v="2011-06-29T00:00:00Z"/>
        <d v="2011-06-08T00:00:00Z"/>
        <d v="2011-07-22T00:00:00Z"/>
        <d v="2011-07-30T00:00:00Z"/>
        <d v="2011-11-24T00:00:00Z"/>
        <d v="2011-07-12T00:00:00Z"/>
        <d v="2012-06-01T00:00:00Z"/>
        <d v="2011-05-26T00:00:00Z"/>
        <d v="2011-05-25T00:00:00Z"/>
        <d v="2011-08-06T00:00:00Z"/>
        <d v="2011-06-24T00:00:00Z"/>
        <d v="2011-06-17T00:00:00Z"/>
        <d v="2011-05-29T00:00:00Z"/>
        <d v="2011-02-06T00:00:00Z"/>
        <d v="2011-05-30T00:00:00Z"/>
        <d v="2011-06-25T00:00:00Z"/>
        <d v="2011-09-20T00:00:00Z"/>
        <d v="2011-06-09T00:00:00Z"/>
        <d v="2011-09-24T00:00:00Z"/>
        <d v="2011-11-25T00:00:00Z"/>
        <d v="2012-07-01T00:00:00Z"/>
        <d v="2011-07-29T00:00:00Z"/>
        <d v="2011-09-08T00:00:00Z"/>
        <d v="2011-03-07T00:00:00Z"/>
        <d v="2011-04-08T00:00:00Z"/>
        <d v="2011-12-08T00:00:00Z"/>
        <d v="2011-04-18T00:00:00Z"/>
        <d v="2011-11-14T00:00:00Z"/>
        <d v="2011-12-27T00:00:00Z"/>
        <d v="2011-12-21T00:00:00Z"/>
        <d v="2011-08-28T00:00:00Z"/>
        <d v="2011-08-27T00:00:00Z"/>
        <d v="2011-11-08T00:00:00Z"/>
        <d v="2011-04-09T00:00:00Z"/>
        <d v="2011-08-26T00:00:00Z"/>
        <d v="2011-01-09T00:00:00Z"/>
        <d v="2011-09-16T00:00:00Z"/>
        <d v="2011-09-03T00:00:00Z"/>
        <d v="2011-05-08T00:00:00Z"/>
        <d v="2011-07-25T00:00:00Z"/>
        <d v="2011-08-18T00:00:00Z"/>
        <d v="2011-08-16T00:00:00Z"/>
        <d v="2011-06-10T00:00:00Z"/>
        <d v="2011-09-26T00:00:00Z"/>
        <d v="2011-03-09T00:00:00Z"/>
        <d v="2011-09-18T00:00:00Z"/>
        <d v="2011-10-19T00:00:00Z"/>
        <d v="2011-03-19T00:00:00Z"/>
        <d v="2011-05-23T00:00:00Z"/>
        <d v="2011-07-14T00:00:00Z"/>
        <d v="2011-11-26T00:00:00Z"/>
        <d v="2012-01-28T00:00:00Z"/>
        <d v="2011-10-25T00:00:00Z"/>
        <d v="2011-09-27T00:00:00Z"/>
        <d v="2011-10-17T00:00:00Z"/>
        <d v="2011-07-24T00:00:00Z"/>
        <d v="2011-07-17T00:00:00Z"/>
        <d v="2011-10-14T00:00:00Z"/>
        <d v="2011-11-21T00:00:00Z"/>
        <d v="2011-08-11T00:00:00Z"/>
        <d v="2011-07-11T00:00:00Z"/>
        <d v="2011-10-24T00:00:00Z"/>
        <d v="2011-11-13T00:00:00Z"/>
        <d v="2011-11-30T00:00:00Z"/>
        <d v="2011-05-18T00:00:00Z"/>
        <d v="2011-12-10T00:00:00Z"/>
        <d v="2011-04-12T00:00:00Z"/>
        <d v="2011-10-12T00:00:00Z"/>
        <d v="2011-12-19T00:00:00Z"/>
        <d v="2011-12-23T00:00:00Z"/>
        <d v="2011-12-17T00:00:00Z"/>
        <d v="2012-09-01T00:00:00Z"/>
        <d v="2011-09-29T00:00:00Z"/>
        <d v="2011-12-14T00:00:00Z"/>
        <d v="2011-12-16T00:00:00Z"/>
        <d v="2011-12-24T00:00:00Z"/>
        <d v="2011-12-18T00:00:00Z"/>
        <d v="2012-08-01T00:00:00Z"/>
        <d v="2011-12-29T00:00:00Z"/>
        <d v="2012-10-01T00:00:00Z"/>
        <d v="2012-02-01T00:00:00Z"/>
        <d v="2012-02-02T00:00:00Z"/>
        <d v="2011-12-31T00:00:00Z"/>
        <d v="2012-03-22T00:00:00Z"/>
        <d v="2012-03-27T00:00:00Z"/>
        <d v="2012-08-21T00:00:00Z"/>
        <d v="2012-10-30T00:00:00Z"/>
        <d v="2012-12-16T00:00:00Z"/>
        <d v="2012-11-13T00:00:00Z"/>
        <d v="2012-02-12T00:00:00Z"/>
        <d v="2012-01-31T00:00:00Z"/>
        <d v="2012-02-13T00:00:00Z"/>
        <d v="2012-02-21T00:00:00Z"/>
        <d v="2012-07-02T00:00:00Z"/>
        <d v="2012-11-02T00:00:00Z"/>
        <d v="2012-02-26T00:00:00Z"/>
        <d v="2012-06-03T00:00:00Z"/>
        <d v="2012-03-14T00:00:00Z"/>
        <d v="2012-04-16T00:00:00Z"/>
        <d v="2012-03-26T00:00:00Z"/>
        <d v="2012-04-26T00:00:00Z"/>
        <d v="2012-01-05T00:00:00Z"/>
        <d v="2012-05-28T00:00:00Z"/>
        <d v="2012-03-10T00:00:00Z"/>
        <d v="2012-02-14T00:00:00Z"/>
        <d v="2012-02-19T00:00:00Z"/>
        <d v="2012-03-04T00:00:00Z"/>
        <d v="2012-05-03T00:00:00Z"/>
        <d v="2012-03-19T00:00:00Z"/>
        <d v="2012-10-03T00:00:00Z"/>
        <d v="2012-03-25T00:00:00Z"/>
        <d v="2012-03-18T00:00:00Z"/>
        <d v="2012-05-07T00:00:00Z"/>
        <d v="2012-09-24T00:00:00Z"/>
        <d v="2012-09-21T00:00:00Z"/>
        <d v="2013-05-01T00:00:00Z"/>
        <d v="2012-04-20T00:00:00Z"/>
        <d v="2012-03-23T00:00:00Z"/>
        <d v="2012-04-13T00:00:00Z"/>
        <d v="2012-03-30T00:00:00Z"/>
        <d v="2012-05-05T00:00:00Z"/>
        <d v="2012-04-04T00:00:00Z"/>
        <d v="2012-10-05T00:00:00Z"/>
        <d v="2012-04-22T00:00:00Z"/>
        <d v="2012-10-04T00:00:00Z"/>
        <d v="2012-06-05T00:00:00Z"/>
        <d v="2012-11-01T00:00:00Z"/>
        <d v="2012-04-11T00:00:00Z"/>
        <d v="2012-04-05T00:00:00Z"/>
        <d v="2012-05-19T00:00:00Z"/>
        <d v="2012-02-05T00:00:00Z"/>
        <d v="2012-09-06T00:00:00Z"/>
        <d v="2012-05-15T00:00:00Z"/>
        <d v="2012-05-30T00:00:00Z"/>
        <d v="2012-11-05T00:00:00Z"/>
        <d v="2012-12-05T00:00:00Z"/>
        <d v="2012-04-15T00:00:00Z"/>
        <d v="2012-05-16T00:00:00Z"/>
        <d v="2012-02-06T00:00:00Z"/>
        <d v="2012-06-15T00:00:00Z"/>
        <d v="2012-07-18T00:00:00Z"/>
        <d v="2012-08-14T00:00:00Z"/>
        <d v="2012-03-11T00:00:00Z"/>
        <d v="2012-11-12T00:00:00Z"/>
        <d v="2012-12-17T00:00:00Z"/>
        <d v="2012-06-25T00:00:00Z"/>
        <d v="2012-06-06T00:00:00Z"/>
        <d v="2012-06-22T00:00:00Z"/>
        <d v="2012-03-06T00:00:00Z"/>
        <d v="2012-05-06T00:00:00Z"/>
        <d v="2012-06-16T00:00:00Z"/>
        <d v="2012-07-13T00:00:00Z"/>
        <d v="2012-10-07T00:00:00Z"/>
        <d v="2012-11-06T00:00:00Z"/>
        <d v="2012-01-27T00:00:00Z"/>
        <d v="2012-01-30T00:00:00Z"/>
        <d v="2012-02-18T00:00:00Z"/>
        <d v="2012-02-22T00:00:00Z"/>
        <d v="2012-08-04T00:00:00Z"/>
        <d v="2012-10-20T00:00:00Z"/>
        <d v="2012-10-12T00:00:00Z"/>
        <d v="2013-01-16T00:00:00Z"/>
        <d v="2012-07-07T00:00:00Z"/>
        <d v="2012-07-30T00:00:00Z"/>
        <d v="2012-06-20T00:00:00Z"/>
        <d v="2012-12-07T00:00:00Z"/>
        <d v="2012-06-26T00:00:00Z"/>
        <d v="2012-02-08T00:00:00Z"/>
        <d v="2012-01-08T00:00:00Z"/>
        <d v="2012-12-08T00:00:00Z"/>
        <d v="2012-08-13T00:00:00Z"/>
        <d v="2012-03-08T00:00:00Z"/>
        <d v="2012-07-19T00:00:00Z"/>
        <d v="2012-01-26T00:00:00Z"/>
        <d v="2012-08-27T00:00:00Z"/>
        <d v="2012-09-15T00:00:00Z"/>
        <d v="2012-07-15T00:00:00Z"/>
        <d v="2012-08-16T00:00:00Z"/>
        <d v="2012-06-08T00:00:00Z"/>
        <d v="2012-07-28T00:00:00Z"/>
        <d v="2012-08-17T00:00:00Z"/>
        <d v="2012-07-31T00:00:00Z"/>
        <d v="2012-01-09T00:00:00Z"/>
        <d v="2012-03-09T00:00:00Z"/>
        <d v="2012-09-18T00:00:00Z"/>
        <d v="2012-06-17T00:00:00Z"/>
        <d v="2012-07-29T00:00:00Z"/>
        <d v="2012-09-16T00:00:00Z"/>
        <d v="2012-11-24T00:00:00Z"/>
        <d v="2012-08-29T00:00:00Z"/>
        <d v="2012-06-09T00:00:00Z"/>
        <d v="2012-08-22T00:00:00Z"/>
        <d v="2012-09-25T00:00:00Z"/>
        <d v="2012-09-26T00:00:00Z"/>
        <d v="2012-09-17T00:00:00Z"/>
        <d v="2012-10-22T00:00:00Z"/>
        <d v="2012-11-28T00:00:00Z"/>
        <d v="2012-10-29T00:00:00Z"/>
        <d v="2012-12-11T00:00:00Z"/>
        <d v="2013-01-24T00:00:00Z"/>
        <d v="2012-10-15T00:00:00Z"/>
        <d v="2012-09-30T00:00:00Z"/>
        <d v="2012-06-11T00:00:00Z"/>
        <d v="2012-10-21T00:00:00Z"/>
        <d v="2012-10-17T00:00:00Z"/>
        <d v="2012-02-23T00:00:00Z"/>
        <d v="2012-05-26T00:00:00Z"/>
        <d v="2012-06-29T00:00:00Z"/>
        <d v="2012-11-27T00:00:00Z"/>
        <d v="2012-10-31T00:00:00Z"/>
        <d v="2012-11-21T00:00:00Z"/>
        <d v="2012-11-20T00:00:00Z"/>
        <d v="2012-12-12T00:00:00Z"/>
        <d v="2012-11-11T00:00:00Z"/>
        <d v="2012-11-18T00:00:00Z"/>
        <d v="2012-06-30T00:00:00Z"/>
        <d v="2012-08-07T00:00:00Z"/>
        <d v="2012-09-27T00:00:00Z"/>
        <d v="2012-12-26T00:00:00Z"/>
        <d v="2012-08-12T00:00:00Z"/>
        <d v="2012-12-29T00:00:00Z"/>
        <d v="2012-03-12T00:00:00Z"/>
        <d v="2012-02-20T00:00:00Z"/>
        <d v="2012-04-25T00:00:00Z"/>
        <d v="2012-04-09T00:00:00Z"/>
        <d v="2012-09-23T00:00:00Z"/>
        <d v="2012-01-11T00:00:00Z"/>
        <d v="2013-06-01T00:00:00Z"/>
        <d v="2013-04-01T00:00:00Z"/>
        <d v="2013-01-15T00:00:00Z"/>
        <d v="2012-12-24T00:00:00Z"/>
        <d v="2012-12-21T00:00:00Z"/>
        <d v="2013-07-02T00:00:00Z"/>
        <d v="2013-01-17T00:00:00Z"/>
        <d v="2013-09-02T00:00:00Z"/>
        <d v="2013-07-01T00:00:00Z"/>
        <d v="2013-11-01T00:00:00Z"/>
        <d v="2013-01-06T00:00:00Z"/>
        <d v="2013-10-18T00:00:00Z"/>
        <d v="2013-10-09T00:00:00Z"/>
        <d v="2013-11-16T00:00:00Z"/>
        <d v="2013-01-31T00:00:00Z"/>
        <d v="2013-07-03T00:00:00Z"/>
        <d v="2013-03-13T00:00:00Z"/>
        <d v="2013-02-05T00:00:00Z"/>
        <d v="2013-09-05T00:00:00Z"/>
        <d v="2013-12-17T00:00:00Z"/>
        <d v="2013-11-03T00:00:00Z"/>
        <d v="2013-03-21T00:00:00Z"/>
        <d v="2013-03-27T00:00:00Z"/>
        <d v="2013-01-04T00:00:00Z"/>
        <d v="2013-07-04T00:00:00Z"/>
        <d v="2013-03-17T00:00:00Z"/>
        <d v="2013-02-28T00:00:00Z"/>
        <d v="2013-12-03T00:00:00Z"/>
        <d v="2013-03-19T00:00:00Z"/>
        <d v="2013-06-15T00:00:00Z"/>
        <d v="2013-03-23T00:00:00Z"/>
        <d v="2013-04-29T00:00:00Z"/>
        <d v="2013-03-31T00:00:00Z"/>
        <d v="2013-11-04T00:00:00Z"/>
        <d v="2013-03-30T00:00:00Z"/>
        <d v="2013-04-21T00:00:00Z"/>
        <d v="2013-03-04T00:00:00Z"/>
        <d v="2013-05-18T00:00:00Z"/>
        <d v="2013-05-04T00:00:00Z"/>
        <d v="2013-02-21T00:00:00Z"/>
        <d v="2013-05-12T00:00:00Z"/>
        <d v="2013-03-12T00:00:00Z"/>
        <d v="2013-06-06T00:00:00Z"/>
        <d v="2013-05-13T00:00:00Z"/>
        <d v="2013-05-27T00:00:00Z"/>
        <d v="2013-05-25T00:00:00Z"/>
        <d v="2013-05-29T00:00:00Z"/>
        <d v="2013-05-22T00:00:00Z"/>
        <d v="2013-08-02T00:00:00Z"/>
        <d v="2013-04-03T00:00:00Z"/>
        <d v="2013-08-03T00:00:00Z"/>
        <d v="2013-09-03T00:00:00Z"/>
        <d v="2013-04-19T00:00:00Z"/>
        <d v="2013-05-17T00:00:00Z"/>
        <d v="2013-10-06T00:00:00Z"/>
        <d v="2013-11-08T00:00:00Z"/>
        <d v="2013-07-13T00:00:00Z"/>
        <d v="2013-10-02T00:00:00Z"/>
        <d v="2013-03-22T00:00:00Z"/>
        <d v="2013-08-10T00:00:00Z"/>
        <d v="2013-12-14T00:00:00Z"/>
        <d v="2013-07-29T00:00:00Z"/>
        <d v="2013-09-07T00:00:00Z"/>
        <d v="2013-06-20T00:00:00Z"/>
        <d v="2013-03-07T00:00:00Z"/>
        <d v="2013-10-07T00:00:00Z"/>
        <d v="2013-07-21T00:00:00Z"/>
        <d v="2013-07-26T00:00:00Z"/>
        <d v="2013-05-07T00:00:00Z"/>
        <d v="2013-08-07T00:00:00Z"/>
        <d v="2013-06-29T00:00:00Z"/>
        <d v="2013-04-25T00:00:00Z"/>
        <d v="2013-04-13T00:00:00Z"/>
        <d v="2013-10-20T00:00:00Z"/>
        <d v="2013-12-19T00:00:00Z"/>
        <d v="2013-11-23T00:00:00Z"/>
        <d v="2013-10-12T00:00:00Z"/>
        <d v="2013-03-08T00:00:00Z"/>
        <d v="2013-01-08T00:00:00Z"/>
        <d v="2013-08-19T00:00:00Z"/>
        <d v="2013-08-29T00:00:00Z"/>
        <d v="2013-08-17T00:00:00Z"/>
        <d v="2013-08-14T00:00:00Z"/>
        <d v="2013-07-09T00:00:00Z"/>
        <d v="2013-08-24T00:00:00Z"/>
        <d v="2013-08-21T00:00:00Z"/>
        <d v="2013-09-08T00:00:00Z"/>
        <d v="2013-10-08T00:00:00Z"/>
        <d v="2013-08-08T00:00:00Z"/>
        <d v="2013-09-13T00:00:00Z"/>
        <d v="2013-12-05T00:00:00Z"/>
        <d v="2013-10-28T00:00:00Z"/>
        <d v="2013-01-11T00:00:00Z"/>
        <d v="2014-04-01T00:00:00Z"/>
        <d v="2014-01-27T00:00:00Z"/>
        <d v="2013-01-09T00:00:00Z"/>
        <d v="2013-09-27T00:00:00Z"/>
        <d v="2013-04-09T00:00:00Z"/>
        <d v="2013-08-31T00:00:00Z"/>
        <d v="2013-03-02T00:00:00Z"/>
        <d v="2013-02-24T00:00:00Z"/>
        <d v="2013-11-21T00:00:00Z"/>
        <d v="2013-01-10T00:00:00Z"/>
        <d v="2013-09-25T00:00:00Z"/>
        <d v="2013-10-29T00:00:00Z"/>
        <d v="2013-10-10T00:00:00Z"/>
        <d v="2013-11-10T00:00:00Z"/>
        <d v="2013-11-13T00:00:00Z"/>
        <d v="2013-07-23T00:00:00Z"/>
        <d v="2013-03-10T00:00:00Z"/>
        <d v="2013-07-10T00:00:00Z"/>
        <d v="2013-11-28T00:00:00Z"/>
        <d v="2013-10-13T00:00:00Z"/>
        <d v="2013-11-17T00:00:00Z"/>
        <d v="2013-11-30T00:00:00Z"/>
        <d v="2013-10-17T00:00:00Z"/>
        <d v="2013-04-11T00:00:00Z"/>
        <d v="2013-11-24T00:00:00Z"/>
        <d v="2013-10-26T00:00:00Z"/>
        <d v="2013-06-12T00:00:00Z"/>
        <d v="2013-10-27T00:00:00Z"/>
        <d v="2013-02-11T00:00:00Z"/>
        <d v="2013-11-11T00:00:00Z"/>
        <d v="2013-07-11T00:00:00Z"/>
        <d v="2013-03-28T00:00:00Z"/>
        <d v="2013-12-04T00:00:00Z"/>
        <d v="2013-07-20T00:00:00Z"/>
        <d v="2013-10-16T00:00:00Z"/>
        <d v="2013-04-12T00:00:00Z"/>
        <d v="2013-12-16T00:00:00Z"/>
        <d v="2014-02-01T00:00:00Z"/>
        <d v="2013-11-12T00:00:00Z"/>
        <d v="2014-01-13T00:00:00Z"/>
        <d v="2013-06-09T00:00:00Z"/>
        <d v="2013-07-12T00:00:00Z"/>
        <d v="2013-12-30T00:00:00Z"/>
        <d v="2014-03-02T00:00:00Z"/>
        <d v="2014-05-01T00:00:00Z"/>
        <d v="2014-01-26T00:00:00Z"/>
        <d v="2014-04-05T00:00:00Z"/>
        <d v="2014-07-14T00:00:00Z"/>
        <d v="2014-11-16T00:00:00Z"/>
        <d v="2014-01-23T00:00:00Z"/>
        <d v="2014-01-15T00:00:00Z"/>
        <d v="2014-01-28T00:00:00Z"/>
        <d v="2014-02-18T00:00:00Z"/>
        <d v="2014-10-02T00:00:00Z"/>
        <d v="2014-04-03T00:00:00Z"/>
        <d v="2014-08-03T00:00:00Z"/>
        <d v="2014-01-03T00:00:00Z"/>
        <d v="2014-02-17T00:00:00Z"/>
        <d v="2014-05-02T00:00:00Z"/>
        <d v="2014-03-16T00:00:00Z"/>
        <d v="2014-02-20T00:00:00Z"/>
        <d v="2014-01-29T00:00:00Z"/>
        <d v="2014-03-22T00:00:00Z"/>
        <d v="2014-08-21T00:00:00Z"/>
        <d v="2014-07-19T00:00:00Z"/>
        <d v="2014-08-17T00:00:00Z"/>
        <d v="2014-11-08T00:00:00Z"/>
        <d v="2014-04-10T00:00:00Z"/>
        <d v="2014-02-19T00:00:00Z"/>
        <d v="2014-02-04T00:00:00Z"/>
        <d v="2014-02-27T00:00:00Z"/>
        <d v="2014-03-14T00:00:00Z"/>
        <d v="2014-07-20T00:00:00Z"/>
        <d v="2014-09-21T00:00:00Z"/>
        <d v="2014-04-09T00:00:00Z"/>
        <d v="2014-08-09T00:00:00Z"/>
        <d v="2014-11-10T00:00:00Z"/>
        <d v="2014-09-10T00:00:00Z"/>
        <d v="2014-11-18T00:00:00Z"/>
        <d v="2014-12-04T00:00:00Z"/>
        <d v="2014-06-04T00:00:00Z"/>
        <d v="2014-01-05T00:00:00Z"/>
        <d v="2014-04-20T00:00:00Z"/>
        <d v="2014-03-19T00:00:00Z"/>
        <d v="2014-04-16T00:00:00Z"/>
        <d v="2014-04-29T00:00:00Z"/>
        <d v="2014-04-24T00:00:00Z"/>
        <d v="2014-10-04T00:00:00Z"/>
        <d v="2014-10-05T00:00:00Z"/>
        <d v="2014-04-17T00:00:00Z"/>
        <d v="2014-03-04T00:00:00Z"/>
        <d v="2014-05-14T00:00:00Z"/>
        <d v="2014-05-04T00:00:00Z"/>
        <d v="2014-01-20T00:00:00Z"/>
        <d v="2014-06-01T00:00:00Z"/>
        <d v="2014-06-12T00:00:00Z"/>
        <d v="2015-07-01T00:00:00Z"/>
        <d v="2014-05-21T00:00:00Z"/>
        <d v="2014-04-26T00:00:00Z"/>
        <d v="2014-04-23T00:00:00Z"/>
        <d v="2014-01-06T00:00:00Z"/>
        <d v="2014-11-05T00:00:00Z"/>
        <d v="2014-05-13T00:00:00Z"/>
        <d v="2014-11-06T00:00:00Z"/>
        <d v="2014-05-30T00:00:00Z"/>
        <d v="2014-06-16T00:00:00Z"/>
        <d v="2014-04-02T00:00:00Z"/>
        <d v="2014-04-25T00:00:00Z"/>
        <d v="2014-12-06T00:00:00Z"/>
        <d v="2014-02-09T00:00:00Z"/>
        <d v="2015-02-01T00:00:00Z"/>
        <d v="2014-09-06T00:00:00Z"/>
        <d v="2014-05-20T00:00:00Z"/>
        <d v="2014-05-26T00:00:00Z"/>
        <d v="2014-03-06T00:00:00Z"/>
        <d v="2014-08-06T00:00:00Z"/>
        <d v="2014-06-21T00:00:00Z"/>
        <d v="2014-06-19T00:00:00Z"/>
        <d v="2014-02-06T00:00:00Z"/>
        <d v="2014-11-07T00:00:00Z"/>
        <d v="2014-09-07T00:00:00Z"/>
        <d v="2014-06-15T00:00:00Z"/>
        <d v="2014-08-02T00:00:00Z"/>
        <d v="2014-09-03T00:00:00Z"/>
        <d v="2014-05-08T00:00:00Z"/>
        <d v="2014-10-23T00:00:00Z"/>
        <d v="2014-11-12T00:00:00Z"/>
        <d v="2014-07-16T00:00:00Z"/>
        <d v="2014-05-07T00:00:00Z"/>
        <d v="2014-02-07T00:00:00Z"/>
        <d v="2014-07-26T00:00:00Z"/>
        <d v="2014-07-21T00:00:00Z"/>
        <d v="2014-06-26T00:00:00Z"/>
        <d v="2014-07-30T00:00:00Z"/>
        <d v="2014-07-07T00:00:00Z"/>
        <d v="2014-03-08T00:00:00Z"/>
        <d v="2014-07-28T00:00:00Z"/>
        <d v="2014-08-25T00:00:00Z"/>
        <d v="2014-10-16T00:00:00Z"/>
        <d v="2014-07-11T00:00:00Z"/>
        <d v="2014-08-18T00:00:00Z"/>
        <d v="2014-07-23T00:00:00Z"/>
        <d v="2014-07-09T00:00:00Z"/>
        <d v="2014-08-19T00:00:00Z"/>
        <d v="2014-07-29T00:00:00Z"/>
        <d v="2014-08-31T00:00:00Z"/>
        <d v="2014-08-08T00:00:00Z"/>
        <d v="2014-02-02T00:00:00Z"/>
        <d v="2014-06-23T00:00:00Z"/>
        <d v="2014-04-07T00:00:00Z"/>
        <d v="2014-07-15T00:00:00Z"/>
        <d v="2014-10-18T00:00:00Z"/>
        <d v="2014-06-09T00:00:00Z"/>
        <d v="2014-01-10T00:00:00Z"/>
        <d v="2014-09-26T00:00:00Z"/>
        <d v="2014-09-15T00:00:00Z"/>
        <d v="2014-09-19T00:00:00Z"/>
        <d v="2014-09-24T00:00:00Z"/>
        <d v="2014-09-30T00:00:00Z"/>
        <d v="2014-11-09T00:00:00Z"/>
        <d v="2014-05-09T00:00:00Z"/>
        <d v="2014-02-25T00:00:00Z"/>
        <d v="2014-04-14T00:00:00Z"/>
        <d v="2014-05-27T00:00:00Z"/>
        <d v="2014-06-14T00:00:00Z"/>
        <d v="2014-08-16T00:00:00Z"/>
        <d v="2014-08-10T00:00:00Z"/>
        <d v="2014-10-10T00:00:00Z"/>
        <d v="2014-05-10T00:00:00Z"/>
        <d v="2014-07-10T00:00:00Z"/>
        <d v="2014-11-17T00:00:00Z"/>
        <d v="2014-02-24T00:00:00Z"/>
        <d v="2014-09-17T00:00:00Z"/>
        <d v="2014-11-29T00:00:00Z"/>
        <d v="2014-10-25T00:00:00Z"/>
        <d v="2014-11-13T00:00:00Z"/>
        <d v="2014-02-11T00:00:00Z"/>
        <d v="2014-01-11T00:00:00Z"/>
        <d v="2014-11-11T00:00:00Z"/>
        <d v="2014-10-24T00:00:00Z"/>
        <d v="2014-10-31T00:00:00Z"/>
        <d v="2014-01-12T00:00:00Z"/>
        <d v="2014-02-12T00:00:00Z"/>
        <d v="2014-03-20T00:00:00Z"/>
        <d v="2014-08-04T00:00:00Z"/>
        <d v="2014-09-25T00:00:00Z"/>
        <d v="2015-01-24T00:00:00Z"/>
        <d v="2015-05-01T00:00:00Z"/>
        <d v="2014-12-15T00:00:00Z"/>
        <d v="2014-12-21T00:00:00Z"/>
        <d v="2014-11-27T00:00:00Z"/>
        <d v="2014-11-28T00:00:00Z"/>
        <d v="2014-12-14T00:00:00Z"/>
        <d v="2014-03-28T00:00:00Z"/>
        <d v="2014-12-19T00:00:00Z"/>
        <d v="2015-01-31T00:00:00Z"/>
        <d v="2015-01-13T00:00:00Z"/>
        <d v="2014-12-24T00:00:00Z"/>
        <d v="2014-12-31T00:00:00Z"/>
        <d v="2015-07-04T00:00:00Z"/>
        <d v="2015-03-04T00:00:00Z"/>
        <d v="2015-06-24T00:00:00Z"/>
        <d v="2015-12-15T00:00:00Z"/>
        <d v="2015-01-27T00:00:00Z"/>
        <d v="2015-01-22T00:00:00Z"/>
        <d v="2015-10-02T00:00:00Z"/>
        <d v="2015-02-16T00:00:00Z"/>
        <d v="2015-02-19T00:00:00Z"/>
        <d v="2015-10-03T00:00:00Z"/>
        <d v="2015-02-14T00:00:00Z"/>
        <d v="2015-03-13T00:00:00Z"/>
        <d v="2015-02-03T00:00:00Z"/>
        <d v="2015-02-23T00:00:00Z"/>
        <d v="2015-06-02T00:00:00Z"/>
        <d v="2015-07-19T00:00:00Z"/>
        <d v="2015-06-23T00:00:00Z"/>
        <d v="2015-10-19T00:00:00Z"/>
        <d v="2015-12-14T00:00:00Z"/>
        <d v="2015-12-16T00:00:00Z"/>
        <d v="2015-02-26T00:00:00Z"/>
        <d v="2015-02-20T00:00:00Z"/>
        <d v="2015-02-22T00:00:00Z"/>
        <d v="2015-03-27T00:00:00Z"/>
        <d v="2015-01-04T00:00:00Z"/>
        <d v="2015-04-26T00:00:00Z"/>
        <d v="2015-07-16T00:00:00Z"/>
        <d v="2015-08-09T00:00:00Z"/>
        <d v="2015-11-12T00:00:00Z"/>
        <d v="2015-11-04T00:00:00Z"/>
        <d v="2015-04-18T00:00:00Z"/>
        <d v="2015-02-04T00:00:00Z"/>
        <d v="2015-03-26T00:00:00Z"/>
        <d v="2015-03-21T00:00:00Z"/>
        <d v="2015-09-04T00:00:00Z"/>
        <d v="2015-04-15T00:00:00Z"/>
        <d v="2015-07-05T00:00:00Z"/>
        <d v="2015-04-29T00:00:00Z"/>
        <d v="2015-03-28T00:00:00Z"/>
        <d v="2015-05-05T00:00:00Z"/>
        <d v="2015-04-16T00:00:00Z"/>
        <d v="2015-11-24T00:00:00Z"/>
        <d v="2016-10-01T00:00:00Z"/>
        <d v="2015-05-28T00:00:00Z"/>
        <d v="2015-10-05T00:00:00Z"/>
        <d v="2015-05-25T00:00:00Z"/>
        <d v="2015-04-06T00:00:00Z"/>
        <d v="2015-05-15T00:00:00Z"/>
        <d v="2015-06-13T00:00:00Z"/>
        <d v="2015-07-21T00:00:00Z"/>
        <d v="2015-12-19T00:00:00Z"/>
        <d v="2015-06-26T00:00:00Z"/>
        <d v="2015-07-06T00:00:00Z"/>
        <d v="2015-06-22T00:00:00Z"/>
        <d v="2015-06-21T00:00:00Z"/>
        <d v="2015-06-18T00:00:00Z"/>
        <d v="2015-05-20T00:00:00Z"/>
        <d v="2015-06-29T00:00:00Z"/>
        <d v="2015-07-17T00:00:00Z"/>
        <d v="2015-11-06T00:00:00Z"/>
        <d v="2015-05-23T00:00:00Z"/>
        <d v="2015-07-07T00:00:00Z"/>
        <d v="2015-07-11T00:00:00Z"/>
        <d v="2015-06-20T00:00:00Z"/>
        <d v="2015-01-08T00:00:00Z"/>
        <d v="2015-07-14T00:00:00Z"/>
        <d v="2015-07-28T00:00:00Z"/>
        <d v="2015-08-13T00:00:00Z"/>
        <d v="2015-07-31T00:00:00Z"/>
        <d v="2015-11-03T00:00:00Z"/>
        <d v="2015-06-30T00:00:00Z"/>
        <d v="2015-03-09T00:00:00Z"/>
        <d v="2015-05-11T00:00:00Z"/>
        <d v="2015-09-11T00:00:00Z"/>
        <d v="2015-07-29T00:00:00Z"/>
        <d v="2015-02-09T00:00:00Z"/>
        <d v="2015-08-21T00:00:00Z"/>
        <d v="2015-07-25T00:00:00Z"/>
        <d v="2015-12-08T00:00:00Z"/>
        <d v="2015-04-08T00:00:00Z"/>
        <d v="2015-11-08T00:00:00Z"/>
        <d v="2015-09-16T00:00:00Z"/>
        <d v="2015-01-05T00:00:00Z"/>
        <d v="2015-01-09T00:00:00Z"/>
        <d v="2015-09-24T00:00:00Z"/>
        <d v="2015-03-10T00:00:00Z"/>
        <d v="2015-09-21T00:00:00Z"/>
        <d v="2015-04-10T00:00:00Z"/>
        <d v="2015-08-29T00:00:00Z"/>
        <d v="2015-10-13T00:00:00Z"/>
        <d v="2015-07-10T00:00:00Z"/>
        <d v="2015-10-15T00:00:00Z"/>
        <d v="2015-10-16T00:00:00Z"/>
        <d v="2015-01-02T00:00:00Z"/>
        <d v="2015-05-16T00:00:00Z"/>
        <d v="2015-07-15T00:00:00Z"/>
        <d v="2015-12-23T00:00:00Z"/>
        <d v="2016-11-01T00:00:00Z"/>
        <d v="2015-09-12T00:00:00Z"/>
        <d v="2015-08-10T00:00:00Z"/>
        <d v="2015-10-20T00:00:00Z"/>
        <d v="2015-10-18T00:00:00Z"/>
        <d v="2015-09-10T00:00:00Z"/>
        <d v="2015-09-29T00:00:00Z"/>
        <d v="2015-10-10T00:00:00Z"/>
        <d v="2015-10-30T00:00:00Z"/>
        <d v="2015-01-10T00:00:00Z"/>
        <d v="2015-05-31T00:00:00Z"/>
        <d v="2015-10-06T00:00:00Z"/>
        <d v="2015-11-18T00:00:00Z"/>
        <d v="2015-11-30T00:00:00Z"/>
        <d v="2015-01-11T00:00:00Z"/>
        <d v="2015-12-02T00:00:00Z"/>
        <d v="2015-04-17T00:00:00Z"/>
        <d v="2015-03-30T00:00:00Z"/>
        <d v="2015-09-19T00:00:00Z"/>
        <d v="2015-11-20T00:00:00Z"/>
        <d v="2015-11-23T00:00:00Z"/>
        <d v="2016-02-01T00:00:00Z"/>
        <d v="2015-12-20T00:00:00Z"/>
        <d v="2015-12-25T00:00:00Z"/>
        <d v="2015-12-29T00:00:00Z"/>
        <d v="2015-12-17T00:00:00Z"/>
        <d v="2015-03-12T00:00:00Z"/>
        <d v="2015-12-30T00:00:00Z"/>
        <d v="2016-01-18T00:00:00Z"/>
        <d v="2015-02-21T00:00:00Z"/>
        <d v="2015-01-17T00:00:00Z"/>
        <d v="2015-03-29T00:00:00Z"/>
        <d v="2015-08-30T00:00:00Z"/>
        <d v="2016-01-14T00:00:00Z"/>
        <d v="2015-12-22T00:00:00Z"/>
        <d v="2016-02-02T00:00:00Z"/>
        <d v="2016-01-02T00:00:00Z"/>
        <d v="2016-01-19T00:00:00Z"/>
        <d v="2016-05-07T00:00:00Z"/>
        <d v="2016-09-13T00:00:00Z"/>
        <d v="2016-06-11T00:00:00Z"/>
        <d v="2016-11-20T00:00:00Z"/>
        <d v="2016-05-03T00:00:00Z"/>
        <d v="2016-02-19T00:00:00Z"/>
        <d v="2016-02-26T00:00:00Z"/>
        <d v="2016-02-23T00:00:00Z"/>
        <d v="2016-01-28T00:00:00Z"/>
        <d v="2016-02-22T00:00:00Z"/>
        <d v="2016-01-27T00:00:00Z"/>
        <d v="2016-03-03T00:00:00Z"/>
        <d v="2016-03-15T00:00:00Z"/>
        <d v="2016-01-03T00:00:00Z"/>
        <d v="2016-09-02T00:00:00Z"/>
        <d v="2016-03-22T00:00:00Z"/>
        <d v="2016-03-30T00:00:00Z"/>
        <d v="2016-06-13T00:00:00Z"/>
        <d v="2017-12-01T00:00:00Z"/>
        <d v="2016-03-21T00:00:00Z"/>
        <d v="2016-03-13T00:00:00Z"/>
        <d v="2016-03-19T00:00:00Z"/>
        <d v="2016-08-03T00:00:00Z"/>
        <d v="2016-08-04T00:00:00Z"/>
        <d v="2016-02-04T00:00:00Z"/>
        <d v="2016-03-28T00:00:00Z"/>
        <d v="2016-03-04T00:00:00Z"/>
        <d v="2016-03-16T00:00:00Z"/>
        <d v="2016-05-19T00:00:00Z"/>
        <d v="2016-11-06T00:00:00Z"/>
        <d v="2016-08-14T00:00:00Z"/>
        <d v="2016-11-08T00:00:00Z"/>
        <d v="2016-01-04T00:00:00Z"/>
        <d v="2016-04-23T00:00:00Z"/>
        <d v="2016-04-19T00:00:00Z"/>
        <d v="2016-06-04T00:00:00Z"/>
        <d v="2016-05-16T00:00:00Z"/>
        <d v="2016-04-05T00:00:00Z"/>
        <d v="2016-08-05T00:00:00Z"/>
        <d v="2016-07-03T00:00:00Z"/>
        <d v="2016-03-26T00:00:00Z"/>
        <d v="2016-08-08T00:00:00Z"/>
        <d v="2016-11-19T00:00:00Z"/>
        <d v="2016-05-05T00:00:00Z"/>
        <d v="2016-05-23T00:00:00Z"/>
        <d v="2016-04-28T00:00:00Z"/>
        <d v="2016-05-27T00:00:00Z"/>
        <d v="2016-05-13T00:00:00Z"/>
        <d v="2016-06-16T00:00:00Z"/>
        <d v="2016-02-17T00:00:00Z"/>
        <d v="2016-01-25T00:00:00Z"/>
        <d v="2016-06-26T00:00:00Z"/>
        <d v="2016-09-22T00:00:00Z"/>
        <d v="2016-01-10T00:00:00Z"/>
        <d v="2016-11-13T00:00:00Z"/>
        <d v="2016-09-06T00:00:00Z"/>
        <d v="2016-06-17T00:00:00Z"/>
        <d v="2016-05-31T00:00:00Z"/>
        <d v="2016-05-28T00:00:00Z"/>
        <d v="2016-07-16T00:00:00Z"/>
        <d v="2016-10-07T00:00:00Z"/>
        <d v="2016-04-07T00:00:00Z"/>
        <d v="2016-12-06T00:00:00Z"/>
        <d v="2016-12-05T00:00:00Z"/>
        <d v="2016-07-31T00:00:00Z"/>
        <d v="2016-04-09T00:00:00Z"/>
        <d v="2016-06-09T00:00:00Z"/>
        <d v="2017-02-01T00:00:00Z"/>
        <d v="2016-01-08T00:00:00Z"/>
        <d v="2016-05-08T00:00:00Z"/>
        <d v="2016-07-18T00:00:00Z"/>
        <d v="2016-02-07T00:00:00Z"/>
        <d v="2016-12-27T00:00:00Z"/>
        <d v="2017-01-01T00:00:00Z"/>
        <d v="2016-08-15T00:00:00Z"/>
        <d v="2016-07-26T00:00:00Z"/>
        <d v="2016-01-09T00:00:00Z"/>
        <d v="2016-02-09T00:00:00Z"/>
        <d v="2016-08-26T00:00:00Z"/>
        <d v="2016-07-29T00:00:00Z"/>
        <d v="2016-05-09T00:00:00Z"/>
        <d v="2016-11-09T00:00:00Z"/>
        <d v="2016-06-08T00:00:00Z"/>
        <d v="2016-04-08T00:00:00Z"/>
        <d v="2016-02-16T00:00:00Z"/>
        <d v="2016-09-14T00:00:00Z"/>
        <d v="2016-09-09T00:00:00Z"/>
        <d v="2016-02-10T00:00:00Z"/>
        <d v="2016-01-06T00:00:00Z"/>
        <d v="2016-07-28T00:00:00Z"/>
        <d v="2016-07-19T00:00:00Z"/>
        <d v="2016-06-18T00:00:00Z"/>
        <d v="2016-09-28T00:00:00Z"/>
        <d v="2016-10-27T00:00:00Z"/>
        <d v="2016-05-10T00:00:00Z"/>
        <d v="2016-09-30T00:00:00Z"/>
        <d v="2016-09-10T00:00:00Z"/>
        <d v="2016-10-29T00:00:00Z"/>
        <d v="2016-10-14T00:00:00Z"/>
        <d v="2016-10-19T00:00:00Z"/>
        <d v="2016-10-25T00:00:00Z"/>
        <d v="2016-01-11T00:00:00Z"/>
        <d v="2016-01-13T00:00:00Z"/>
        <d v="2016-01-21T00:00:00Z"/>
        <d v="2016-11-05T00:00:00Z"/>
        <d v="2016-11-24T00:00:00Z"/>
        <d v="2016-10-31T00:00:00Z"/>
        <d v="2016-10-15T00:00:00Z"/>
        <d v="2016-10-22T00:00:00Z"/>
        <d v="2016-11-26T00:00:00Z"/>
        <d v="2016-03-12T00:00:00Z"/>
        <d v="2016-02-12T00:00:00Z"/>
        <d v="2016-05-02T00:00:00Z"/>
        <d v="2016-04-20T00:00:00Z"/>
        <d v="2016-07-05T00:00:00Z"/>
        <d v="2016-12-04T00:00:00Z"/>
        <d v="2016-12-14T00:00:00Z"/>
        <d v="2016-12-30T00:00:00Z"/>
        <d v="2016-12-13T00:00:00Z"/>
        <d v="2016-12-16T00:00:00Z"/>
        <d v="2016-12-29T00:00:00Z"/>
        <d v="2016-12-26T00:00:00Z"/>
        <d v="2016-11-25T00:00:00Z"/>
        <d v="2016-12-18T00:00:00Z"/>
        <d v="2017-04-01T00:00:00Z"/>
        <d v="2016-12-22T00:00:00Z"/>
        <d v="2016-11-28T00:00:00Z"/>
        <d v="2017-09-01T00:00:00Z"/>
        <d v="2016-11-29T00:00:00Z"/>
        <d v="2016-11-12T00:00:00Z"/>
        <d v="2016-02-14T00:00:00Z"/>
        <d v="2016-07-04T00:00:00Z"/>
        <d v="2016-08-30T00:00:00Z"/>
        <d v="2016-08-16T00:00:00Z"/>
        <d v="2016-09-26T00:00:00Z"/>
        <d v="2016-12-21T00:00:00Z"/>
        <d v="2017-11-01T00:00:00Z"/>
        <d v="2017-10-01T00:00:00Z"/>
        <d v="2017-05-01T00:00:00Z"/>
        <d v="2017-02-02T00:00:00Z"/>
        <d v="2017-01-22T00:00:00Z"/>
        <d v="2017-01-24T00:00:00Z"/>
        <d v="2017-07-02T00:00:00Z"/>
        <d v="2017-01-28T00:00:00Z"/>
        <d v="2017-01-26T00:00:00Z"/>
        <d v="2017-10-02T00:00:00Z"/>
        <d v="2017-10-04T00:00:00Z"/>
        <d v="2017-06-13T00:00:00Z"/>
        <d v="2017-05-28T00:00:00Z"/>
        <d v="2017-01-18T00:00:00Z"/>
        <d v="2017-07-03T00:00:00Z"/>
        <d v="2017-06-03T00:00:00Z"/>
        <d v="2017-02-24T00:00:00Z"/>
        <d v="2017-02-25T00:00:00Z"/>
        <d v="2017-12-05T00:00:00Z"/>
        <d v="2017-07-08T00:00:00Z"/>
        <d v="2017-02-20T00:00:00Z"/>
        <d v="2017-10-03T00:00:00Z"/>
        <d v="2017-03-27T00:00:00Z"/>
        <d v="2017-02-28T00:00:00Z"/>
        <d v="2017-12-03T00:00:00Z"/>
        <d v="2017-03-16T00:00:00Z"/>
        <d v="2017-04-17T00:00:00Z"/>
        <d v="2017-03-14T00:00:00Z"/>
        <d v="2017-03-15T00:00:00Z"/>
        <d v="2017-08-01T00:00:00Z"/>
        <d v="2017-03-22T00:00:00Z"/>
        <d v="2017-11-05T00:00:00Z"/>
        <d v="2017-03-06T00:00:00Z"/>
        <d v="2017-07-21T00:00:00Z"/>
        <d v="2017-07-31T00:00:00Z"/>
        <d v="2017-04-13T00:00:00Z"/>
        <d v="2017-09-04T00:00:00Z"/>
        <d v="2017-02-04T00:00:00Z"/>
        <d v="2017-04-14T00:00:00Z"/>
        <d v="2017-05-04T00:00:00Z"/>
        <d v="2017-04-25T00:00:00Z"/>
        <d v="2017-06-04T00:00:00Z"/>
        <d v="2017-01-17T00:00:00Z"/>
        <d v="2017-04-20T00:00:00Z"/>
        <d v="2017-05-16T00:00:00Z"/>
        <d v="2017-04-23T00:00:00Z"/>
        <d v="2017-05-14T00:00:00Z"/>
        <d v="2017-01-05T00:00:00Z"/>
        <d v="2017-05-19T00:00:00Z"/>
        <d v="2017-04-26T00:00:00Z"/>
        <d v="2017-06-06T00:00:00Z"/>
        <d v="2017-05-24T00:00:00Z"/>
        <d v="2017-05-06T00:00:00Z"/>
        <d v="2017-06-20T00:00:00Z"/>
        <d v="2017-08-14T00:00:00Z"/>
        <d v="2017-06-15T00:00:00Z"/>
        <d v="2017-05-25T00:00:00Z"/>
        <d v="2017-05-30T00:00:00Z"/>
        <d v="2017-09-07T00:00:00Z"/>
        <d v="2017-11-06T00:00:00Z"/>
        <d v="2017-06-24T00:00:00Z"/>
        <d v="2017-02-07T00:00:00Z"/>
        <d v="2017-02-15T00:00:00Z"/>
        <d v="2017-12-07T00:00:00Z"/>
        <d v="2017-03-07T00:00:00Z"/>
        <d v="2017-05-08T00:00:00Z"/>
        <d v="2017-10-07T00:00:00Z"/>
        <d v="2017-06-28T00:00:00Z"/>
        <d v="2017-07-23T00:00:00Z"/>
        <d v="2017-08-13T00:00:00Z"/>
        <d v="2017-07-13T00:00:00Z"/>
        <d v="2017-07-24T00:00:00Z"/>
        <d v="2017-06-21T00:00:00Z"/>
        <d v="2017-04-08T00:00:00Z"/>
        <d v="2017-07-16T00:00:00Z"/>
        <d v="2017-08-31T00:00:00Z"/>
        <d v="2017-07-22T00:00:00Z"/>
        <d v="2017-07-20T00:00:00Z"/>
        <d v="2017-10-08T00:00:00Z"/>
        <d v="2017-08-20T00:00:00Z"/>
        <d v="2017-03-04T00:00:00Z"/>
        <d v="2017-03-20T00:00:00Z"/>
        <d v="2017-12-04T00:00:00Z"/>
        <d v="2017-02-21T00:00:00Z"/>
        <d v="2017-05-13T00:00:00Z"/>
        <d v="2017-12-06T00:00:00Z"/>
        <d v="2017-05-07T00:00:00Z"/>
        <d v="2017-07-25T00:00:00Z"/>
        <d v="2017-01-13T00:00:00Z"/>
        <d v="2017-02-19T00:00:00Z"/>
        <d v="2017-08-23T00:00:00Z"/>
        <d v="2017-01-03T00:00:00Z"/>
        <d v="2017-03-23T00:00:00Z"/>
        <d v="2017-01-04T00:00:00Z"/>
      </sharedItems>
    </cacheField>
    <cacheField name="Days to Ship" numFmtId="3">
      <sharedItems containsSemiMixedTypes="0" containsString="0" containsNumber="1" containsInteger="1">
        <n v="273.0"/>
        <n v="244.0"/>
        <n v="71.0"/>
        <n v="79.0"/>
        <n v="135.0"/>
        <n v="182.0"/>
        <n v="60.0"/>
        <n v="252.0"/>
        <n v="278.0"/>
        <n v="7.0"/>
        <n v="38.0"/>
        <n v="2.0"/>
        <n v="227.0"/>
        <n v="31.0"/>
        <n v="72.0"/>
        <n v="99.0"/>
        <n v="26.0"/>
        <n v="92.0"/>
        <n v="44.0"/>
        <n v="181.0"/>
        <n v="28.0"/>
        <n v="121.0"/>
        <n v="150.0"/>
        <n v="40.0"/>
        <n v="16.0"/>
        <n v="35.0"/>
        <n v="257.0"/>
        <n v="4.0"/>
        <n v="34.0"/>
        <n v="3.0"/>
        <n v="245.0"/>
        <n v="75.0"/>
        <n v="58.0"/>
        <n v="253.0"/>
        <n v="385.0"/>
        <n v="37.0"/>
        <n v="14.0"/>
        <n v="122.0"/>
        <n v="91.0"/>
        <n v="11.0"/>
        <n v="201.0"/>
        <n v="50.0"/>
        <n v="250.0"/>
        <n v="21.0"/>
        <n v="22.0"/>
        <n v="141.0"/>
        <n v="68.0"/>
        <n v="190.0"/>
        <n v="189.0"/>
        <n v="165.0"/>
        <n v="156.0"/>
        <n v="98.0"/>
        <n v="33.0"/>
        <n v="100.0"/>
        <n v="30.0"/>
        <n v="36.0"/>
        <n v="15.0"/>
        <n v="111.0"/>
        <n v="24.0"/>
        <n v="162.0"/>
        <n v="106.0"/>
        <n v="76.0"/>
        <n v="101.0"/>
        <n v="149.0"/>
        <n v="42.0"/>
        <n v="10.0"/>
        <n v="196.0"/>
        <n v="47.0"/>
        <n v="113.0"/>
        <n v="134.0"/>
        <n v="152.0"/>
        <n v="43.0"/>
        <n v="82.0"/>
        <n v="103.0"/>
        <n v="45.0"/>
        <n v="229.0"/>
        <n v="48.0"/>
        <n v="202.0"/>
        <n v="70.0"/>
        <n v="80.0"/>
        <n v="0.0"/>
        <n v="8.0"/>
        <n v="192.0"/>
        <n v="222.0"/>
        <n v="198.0"/>
        <n v="168.0"/>
        <n v="27.0"/>
        <n v="139.0"/>
        <n v="217.0"/>
        <n v="243.0"/>
        <n v="218.0"/>
        <n v="137.0"/>
        <n v="81.0"/>
        <n v="41.0"/>
        <n v="167.0"/>
        <n v="136.0"/>
        <n v="5.0"/>
        <n v="29.0"/>
        <n v="287.0"/>
        <n v="17.0"/>
        <n v="338.0"/>
        <n v="317.0"/>
        <n v="304.0"/>
        <n v="146.0"/>
        <n v="332.0"/>
        <n v="18.0"/>
        <n v="230.0"/>
        <n v="39.0"/>
        <n v="153.0"/>
        <n v="46.0"/>
        <n v="274.0"/>
        <n v="284.0"/>
        <n v="9.0"/>
        <n v="32.0"/>
        <n v="6.0"/>
        <n v="19.0"/>
        <n v="23.0"/>
        <n v="1.0"/>
        <n v="254.0"/>
        <n v="13.0"/>
        <n v="157.0"/>
        <n v="279.0"/>
        <n v="107.0"/>
        <n v="228.0"/>
        <n v="25.0"/>
        <n v="184.0"/>
        <n v="255.0"/>
        <n v="236.0"/>
        <n v="140.0"/>
        <n v="214.0"/>
        <n v="54.0"/>
        <n v="84.0"/>
        <n v="197.0"/>
        <n v="61.0"/>
        <n v="386.0"/>
        <n v="12.0"/>
        <n v="102.0"/>
        <n v="20.0"/>
        <n v="104.0"/>
        <n v="108.0"/>
        <n v="110.0"/>
        <n v="78.0"/>
        <n v="164.0"/>
        <n v="77.0"/>
        <n v="127.0"/>
        <n v="114.0"/>
        <n v="200.0"/>
        <n v="49.0"/>
        <n v="73.0"/>
        <n v="294.0"/>
        <n v="138.0"/>
        <n v="131.0"/>
        <n v="74.0"/>
        <n v="213.0"/>
        <n v="97.0"/>
        <n v="171.0"/>
        <n v="221.0"/>
        <n v="277.0"/>
        <n v="225.0"/>
        <n v="285.0"/>
        <n v="226.0"/>
        <n v="340.0"/>
        <n v="307.0"/>
        <n v="161.0"/>
        <n v="126.0"/>
        <n v="52.0"/>
        <n v="105.0"/>
        <n v="62.0"/>
        <n v="199.0"/>
        <n v="415.0"/>
        <n v="188.0"/>
        <n v="187.0"/>
        <n v="66.0"/>
        <n v="115.0"/>
        <n v="220.0"/>
        <n v="89.0"/>
        <n v="185.0"/>
        <n v="219.0"/>
        <n v="132.0"/>
        <n v="160.0"/>
        <n v="123.0"/>
        <n v="133.0"/>
        <n v="175.0"/>
        <n v="166.0"/>
        <n v="90.0"/>
        <n v="69.0"/>
        <n v="212.0"/>
        <n v="183.0"/>
        <n v="128.0"/>
        <n v="86.0"/>
        <n v="51.0"/>
        <n v="94.0"/>
        <n v="263.0"/>
        <n v="286.0"/>
        <n v="231.0"/>
        <n v="223.0"/>
        <n v="334.0"/>
        <n v="169.0"/>
        <n v="305.0"/>
        <n v="282.0"/>
        <n v="309.0"/>
        <n v="154.0"/>
        <n v="281.0"/>
        <n v="93.0"/>
        <n v="124.0"/>
        <n v="186.0"/>
        <n v="158.0"/>
        <n v="211.0"/>
        <n v="232.0"/>
        <n v="251.0"/>
        <n v="262.0"/>
        <n v="129.0"/>
        <n v="258.0"/>
        <n v="67.0"/>
        <n v="120.0"/>
        <n v="195.0"/>
        <n v="59.0"/>
        <n v="246.0"/>
        <n v="265.0"/>
        <n v="445.0"/>
        <n v="193.0"/>
        <n v="215.0"/>
        <n v="88.0"/>
        <n v="180.0"/>
        <n v="65.0"/>
        <n v="216.0"/>
        <n v="142.0"/>
        <n v="194.0"/>
        <n v="247.0"/>
        <n v="290.0"/>
        <n v="261.0"/>
        <n v="272.0"/>
        <n v="170.0"/>
        <n v="163.0"/>
        <n v="306.0"/>
        <n v="53.0"/>
        <n v="235.0"/>
        <n v="109.0"/>
        <n v="538.0"/>
        <n v="159.0"/>
        <n v="63.0"/>
        <n v="191.0"/>
        <n v="242.0"/>
        <n v="112.0"/>
        <n v="416.0"/>
        <n v="283.0"/>
        <n v="318.0"/>
        <n v="256.0"/>
        <n v="249.0"/>
        <n v="314.0"/>
        <n v="56.0"/>
        <n v="658.0"/>
        <n v="116.0"/>
        <n v="234.0"/>
        <n v="143.0"/>
        <n v="173.0"/>
        <n v="259.0"/>
        <n v="289.0"/>
        <n v="291.0"/>
        <n v="321.0"/>
        <n v="130.0"/>
        <n v="303.0"/>
        <n v="151.0"/>
        <n v="206.0"/>
        <n v="333.0"/>
      </sharedItems>
    </cacheField>
    <cacheField name="Order Priority" numFmtId="0">
      <sharedItems>
        <s v="C"/>
        <s v="L"/>
        <s v="M"/>
        <s v="H"/>
      </sharedItems>
    </cacheField>
    <cacheField name="Country Code" numFmtId="49">
      <sharedItems>
        <s v="HUN"/>
        <s v="LIE"/>
        <s v="SVK"/>
        <s v="BGR"/>
        <s v="Unknown"/>
        <s v="BLR"/>
        <s v="LVA"/>
        <s v="MKD"/>
        <s v="POL"/>
        <s v="AND"/>
        <s v="SWE"/>
        <s v="ARM"/>
        <s v="SVN"/>
        <s v="CYP"/>
        <s v="CHE"/>
        <s v="BIH"/>
        <s v="CZE"/>
        <s v="ALB"/>
        <s v="LUX"/>
        <s v="DEU"/>
        <s v="ROU"/>
        <s v="GRC"/>
        <s v="LTU"/>
        <s v="AUT"/>
        <s v="MLT"/>
        <s v="GBR"/>
        <s v="NOR"/>
        <s v="NLD"/>
        <s v="ESP"/>
        <s v="SRB"/>
        <s v="ITA"/>
        <s v="DNK"/>
        <s v="SMR"/>
        <s v="IRL"/>
        <s v="GEO"/>
        <s v="MNE"/>
        <s v="ISL"/>
        <s v="FRA"/>
        <s v="PRT"/>
        <s v="UKR"/>
        <s v="EST"/>
        <s v="HRV"/>
        <s v="RUS"/>
        <s v="FIN"/>
        <s v="MCO"/>
        <s v="BEL"/>
      </sharedItems>
    </cacheField>
    <cacheField name="Product ID" numFmtId="0">
      <sharedItems containsSemiMixedTypes="0" containsString="0" containsNumber="1" containsInteger="1">
        <n v="7331.0"/>
        <n v="2103.0"/>
        <n v="8293.0"/>
        <n v="8969.0"/>
        <n v="4594.0"/>
        <n v="2455.0"/>
        <n v="5988.0"/>
        <n v="1270.0"/>
        <n v="3127.0"/>
        <n v="8681.0"/>
        <n v="8875.0"/>
        <n v="7940.0"/>
      </sharedItems>
    </cacheField>
    <cacheField name="Sales Channel" numFmtId="0">
      <sharedItems>
        <s v="Offline"/>
        <s v="Online"/>
      </sharedItems>
    </cacheField>
    <cacheField name="Units Sold">
      <sharedItems containsMixedTypes="1" containsNumber="1" containsInteger="1">
        <n v="9367.0"/>
        <n v="7652.0"/>
        <n v="496.0"/>
        <n v="422.0"/>
        <n v="5772.0"/>
        <n v="1886.0"/>
        <n v="3136.0"/>
        <n v="6850.0"/>
        <n v="2735.0"/>
        <n v="4396.0"/>
        <n v="1255.0"/>
        <n v="9492.0"/>
        <n v="3559.0"/>
        <n v="723.0"/>
        <n v="649.0"/>
        <n v="7455.0"/>
        <n v="9048.0"/>
        <n v="5427.0"/>
        <n v="5391.0"/>
        <n v="8504.0"/>
        <n v="2787.0"/>
        <n v="2.0"/>
        <n v="1785.0"/>
        <n v="6788.0"/>
        <n v="1891.0"/>
        <n v="7291.0"/>
        <n v="5957.0"/>
        <n v="4629.0"/>
        <n v="3199.0"/>
        <n v="773.0"/>
        <n v="8850.0"/>
        <n v="4348.0"/>
        <n v="6672.0"/>
        <n v="313.0"/>
        <n v="6349.0"/>
        <n v="3646.0"/>
        <n v="8942.0"/>
        <n v="9898.0"/>
        <n v="5540.0"/>
        <n v="6028.0"/>
        <n v="6833.0"/>
        <n v="8337.0"/>
        <n v="9278.0"/>
        <n v="933.0"/>
        <n v="3092.0"/>
        <n v="6153.0"/>
        <n v="2334.0"/>
        <n v="8186.0"/>
        <n v="4852.0"/>
        <n v="4567.0"/>
        <n v="6667.0"/>
        <n v="7338.0"/>
        <n v="4419.0"/>
        <n v="5552.0"/>
        <n v="8302.0"/>
        <n v="7684.0"/>
        <n v="7948.0"/>
        <n v="4840.0"/>
        <n v="6916.0"/>
        <n v="6801.0"/>
        <n v="1011.0"/>
        <n v="4375.0"/>
        <n v="5310.0"/>
        <n v="8878.0"/>
        <n v="2979.0"/>
        <n v="3851.0"/>
        <n v="7642.0"/>
        <n v="9495.0"/>
        <n v="4338.0"/>
        <n v="6280.0"/>
        <n v="3931.0"/>
        <n v="2070.0"/>
        <n v="3886.0"/>
        <n v="5682.0"/>
        <n v="5926.0"/>
        <n v="6592.0"/>
        <n v="4377.0"/>
        <n v="8591.0"/>
        <n v="5462.0"/>
        <n v="6742.0"/>
        <n v="2326.0"/>
        <n v="4757.0"/>
        <n v="5075.0"/>
        <n v="9895.0"/>
        <n v="9967.0"/>
        <n v="3135.0"/>
        <n v="1210.0"/>
        <n v="1644.0"/>
        <n v="7604.0"/>
        <n v="9958.0"/>
        <n v="3562.0"/>
        <n v="4159.0"/>
        <n v="2908.0"/>
        <n v="3045.0"/>
        <n v="5869.0"/>
        <n v="7701.0"/>
        <n v="3214.0"/>
        <n v="7955.0"/>
        <n v="532.0"/>
        <n v="1044.0"/>
        <n v="9560.0"/>
        <n v="6505.0"/>
        <n v="2599.0"/>
        <n v="1462.0"/>
        <n v="8267.0"/>
        <n v="9340.0"/>
        <n v="9736.0"/>
        <n v="1522.0"/>
        <n v="8980.0"/>
        <n v="7918.0"/>
        <n v="3062.0"/>
        <n v="3664.0"/>
        <n v="235.0"/>
        <n v="5421.0"/>
        <n v="2715.0"/>
        <n v="1151.0"/>
        <n v="4080.0"/>
        <n v="574.0"/>
        <n v="2902.0"/>
        <n v="1126.0"/>
        <n v="1557.0"/>
        <n v="3206.0"/>
        <n v="707.0"/>
        <n v="8439.0"/>
        <n v="8367.0"/>
        <n v="4011.0"/>
        <n v="4983.0"/>
        <n v="1458.0"/>
        <n v="6348.0"/>
        <n v="6700.0"/>
        <n v="4593.0"/>
        <n v="5118.0"/>
        <n v="5504.0"/>
        <n v="4752.0"/>
        <n v="3627.0"/>
        <n v="7080.0"/>
        <n v="5930.0"/>
        <n v="9875.0"/>
        <n v="3325.0"/>
        <n v="6266.0"/>
        <n v="6238.0"/>
        <n v="8517.0"/>
        <n v="8416.0"/>
        <n v="1004.0"/>
        <n v="3331.0"/>
        <n v="8524.0"/>
        <n v="3473.0"/>
        <n v="1713.0"/>
        <n v="9528.0"/>
        <n v="5742.0"/>
        <n v="7151.0"/>
        <n v="7296.0"/>
        <n v="4615.0"/>
        <n v="865.0"/>
        <n v="50.0"/>
        <n v="558.0"/>
        <n v="1911.0"/>
        <n v="9648.0"/>
        <n v="9501.0"/>
        <n v="4657.0"/>
        <n v="3235.0"/>
        <n v="5534.0"/>
        <n v="7392.0"/>
        <n v="8753.0"/>
        <n v="869.0"/>
        <n v="8614.0"/>
        <n v="7603.0"/>
        <n v="955.0"/>
        <n v="5720.0"/>
        <n v="5090.0"/>
        <n v="7458.0"/>
        <n v="3988.0"/>
        <n v="4077.0"/>
        <n v="7873.0"/>
        <n v="7315.0"/>
        <n v="9968.0"/>
        <n v="342.0"/>
        <n v="6856.0"/>
        <n v="2378.0"/>
        <n v="9711.0"/>
        <n v="3824.0"/>
        <n v="3979.0"/>
        <n v="3050.0"/>
        <n v="2013.0"/>
        <n v="8338.0"/>
        <n v="3844.0"/>
        <n v="2771.0"/>
        <n v="1856.0"/>
        <n v="4448.0"/>
        <n v="9405.0"/>
        <n v="198.0"/>
        <n v="222.0"/>
        <n v="6378.0"/>
        <n v="8246.0"/>
        <n v="2037.0"/>
        <n v="7404.0"/>
        <n v="347.0"/>
        <n v="9379.0"/>
        <n v="1875.0"/>
        <n v="3065.0"/>
        <n v="5579.0"/>
        <n v="8729.0"/>
        <n v="5539.0"/>
        <n v="7778.0"/>
        <n v="8866.0"/>
        <n v="5915.0"/>
        <n v="4486.0"/>
        <n v="710.0"/>
        <n v="6054.0"/>
        <n v="3836.0"/>
        <n v="5641.0"/>
        <n v="6924.0"/>
        <n v="4924.0"/>
        <n v="4175.0"/>
        <n v="3545.0"/>
        <n v="2212.0"/>
        <n v="7006.0"/>
        <n v="1793.0"/>
        <n v="8733.0"/>
        <n v="4406.0"/>
        <n v="5572.0"/>
        <n v="1573.0"/>
        <n v="5864.0"/>
        <n v="3015.0"/>
        <n v="6740.0"/>
        <n v="2111.0"/>
        <n v="8858.0"/>
        <n v="6212.0"/>
        <n v="6612.0"/>
        <n v="567.0"/>
        <n v="3574.0"/>
        <n v="4789.0"/>
        <n v="3006.0"/>
        <n v="9679.0"/>
        <n v="5745.0"/>
        <n v="5578.0"/>
        <n v="1742.0"/>
        <n v="6960.0"/>
        <n v="677.0"/>
        <n v="2485.0"/>
        <n v="9275.0"/>
        <n v="6285.0"/>
        <n v="1505.0"/>
        <n v="2647.0"/>
        <n v="7523.0"/>
        <n v="1246.0"/>
        <n v="6509.0"/>
        <n v="3042.0"/>
        <n v="475.0"/>
        <n v="9759.0"/>
        <n v="5794.0"/>
        <n v="614.0"/>
        <n v="5177.0"/>
        <n v="9419.0"/>
        <n v="7769.0"/>
        <n v="3705.0"/>
        <n v="7915.0"/>
        <n v="5009.0"/>
        <n v="9843.0"/>
        <n v="6375.0"/>
        <n v="8124.0"/>
        <n v="4906.0"/>
        <n v="6481.0"/>
        <n v="6765.0"/>
        <n v="4061.0"/>
        <n v="785.0"/>
        <n v="4016.0"/>
        <n v="167.0"/>
        <n v="8738.0"/>
        <n v="2260.0"/>
        <n v="9212.0"/>
        <n v="4157.0"/>
        <n v="3755.0"/>
        <n v="9691.0"/>
        <n v="4046.0"/>
        <n v="7454.0"/>
        <n v="9022.0"/>
        <n v="9453.0"/>
        <n v="4100.0"/>
        <n v="8626.0"/>
        <n v="1457.0"/>
        <n v="1201.0"/>
        <n v="6637.0"/>
        <n v="3086.0"/>
        <n v="5097.0"/>
        <n v="3464.0"/>
        <n v="5967.0"/>
        <n v="4219.0"/>
        <n v="2598.0"/>
        <n v="2019.0"/>
        <n v="9461.0"/>
        <n v="8076.0"/>
        <n v="2073.0"/>
        <n v="7495.0"/>
        <n v="3069.0"/>
        <n v="35.0"/>
        <n v="9634.0"/>
        <n v="3937.0"/>
        <n v="9321.0"/>
        <n v="7829.0"/>
        <n v="5997.0"/>
        <n v="4529.0"/>
        <n v="8869.0"/>
        <n v="2227.0"/>
        <n v="4507.0"/>
        <n v="2727.0"/>
        <n v="5046.0"/>
        <n v="1789.0"/>
        <n v="859.0"/>
        <n v="9270.0"/>
        <n v="9236.0"/>
        <n v="9172.0"/>
        <n v="8468.0"/>
        <n v="8732.0"/>
        <n v="7098.0"/>
        <n v="4977.0"/>
        <n v="7623.0"/>
        <n v="7547.0"/>
        <n v="8994.0"/>
        <n v="606.0"/>
        <n v="5036.0"/>
        <n v="5685.0"/>
        <n v="192.0"/>
        <n v="5201.0"/>
        <n v="4341.0"/>
        <n v="4778.0"/>
        <n v="344.0"/>
        <n v="8801.0"/>
        <n v="8902.0"/>
        <n v="8016.0"/>
        <n v="3229.0"/>
        <n v="9946.0"/>
        <n v="6589.0"/>
        <n v="6618.0"/>
        <n v="4988.0"/>
        <n v="3082.0"/>
        <n v="1448.0"/>
        <n v="7529.0"/>
        <n v="7245.0"/>
        <n v="2708.0"/>
        <n v="3064.0"/>
        <n v="314.0"/>
        <n v="1818.0"/>
        <n v="5419.0"/>
        <n v="1167.0"/>
        <n v="8253.0"/>
        <n v="1105.0"/>
        <n v="3827.0"/>
        <n v="791.0"/>
        <n v="9146.0"/>
        <n v="2738.0"/>
        <n v="7683.0"/>
        <n v="9053.0"/>
        <n v="7923.0"/>
        <n v="5122.0"/>
        <n v="3035.0"/>
        <n v="9821.0"/>
        <n v="6360.0"/>
        <n v="8863.0"/>
        <n v="461.0"/>
        <n v="9996.0"/>
        <n v="1465.0"/>
        <n v="6267.0"/>
        <n v="2265.0"/>
        <n v="9997.0"/>
        <n v="3796.0"/>
        <n v="7222.0"/>
        <n v="8307.0"/>
        <n v="8668.0"/>
        <n v="9569.0"/>
        <n v="1723.0"/>
        <n v="1051.0"/>
        <n v="978.0"/>
        <n v="71.0"/>
        <n v="6711.0"/>
        <n v="7581.0"/>
        <n v="2758.0"/>
        <n v="8910.0"/>
        <n v="8064.0"/>
        <n v="6065.0"/>
        <n v="3493.0"/>
        <n v="1494.0"/>
        <n v="4508.0"/>
        <n v="2203.0"/>
        <n v="5556.0"/>
        <n v="5486.0"/>
        <n v="6779.0"/>
        <n v="9914.0"/>
        <n v="8082.0"/>
        <n v="8586.0"/>
        <n v="3734.0"/>
        <n v="4282.0"/>
        <n v="5871.0"/>
        <n v="7728.0"/>
        <n v="3095.0"/>
        <n v="2819.0"/>
        <n v="3555.0"/>
        <n v="5143.0"/>
        <n v="5370.0"/>
        <n v="8938.0"/>
        <n v="7008.0"/>
        <n v="4417.0"/>
        <n v="3743.0"/>
        <n v="1420.0"/>
        <n v="7633.0"/>
        <n v="7171.0"/>
        <n v="4344.0"/>
        <n v="6128.0"/>
        <n v="7656.0"/>
        <n v="2447.0"/>
        <n v="5669.0"/>
        <n v="8473.0"/>
        <n v="4701.0"/>
        <n v="2129.0"/>
        <n v="3784.0"/>
        <n v="1854.0"/>
        <n v="4876.0"/>
        <n v="3231.0"/>
        <n v="4316.0"/>
        <n v="4835.0"/>
        <n v="4796.0"/>
        <n v="6506.0"/>
        <n v="5223.0"/>
        <n v="3119.0"/>
        <n v="7763.0"/>
        <n v="8319.0"/>
        <n v="5639.0"/>
        <n v="5072.0"/>
        <n v="3103.0"/>
        <n v="9381.0"/>
        <n v="4233.0"/>
        <n v="3314.0"/>
        <n v="9896.0"/>
        <n v="2554.0"/>
        <n v="8778.0"/>
        <n v="2948.0"/>
        <n v="6686.0"/>
        <n v="5259.0"/>
        <n v="3008.0"/>
        <n v="651.0"/>
        <n v="6876.0"/>
        <n v="1801.0"/>
        <n v="8872.0"/>
        <n v="6473.0"/>
        <n v="8503.0"/>
        <n v="1111.0"/>
        <n v="8539.0"/>
        <n v="138.0"/>
        <n v="4302.0"/>
        <n v="3981.0"/>
        <n v="4484.0"/>
        <n v="9264.0"/>
        <n v="5138.0"/>
        <n v="9353.0"/>
        <n v="6211.0"/>
        <n v="5598.0"/>
        <n v="4487.0"/>
        <n v="2839.0"/>
        <n v="7480.0"/>
        <n v="8152.0"/>
        <n v="1150.0"/>
        <n v="5016.0"/>
        <n v="6660.0"/>
        <n v="4897.0"/>
        <n v="4141.0"/>
        <n v="8286.0"/>
        <n v="2942.0"/>
        <n v="2089.0"/>
        <n v="8959.0"/>
        <n v="5269.0"/>
        <n v="3864.0"/>
        <n v="7088.0"/>
        <n v="9880.0"/>
        <n v="9410.0"/>
        <n v="1124.0"/>
        <n v="2666.0"/>
        <n v="1485.0"/>
        <n v="7413.0"/>
        <n v="3915.0"/>
        <n v="2866.0"/>
        <n v="306.0"/>
        <n v="5247.0"/>
        <n v="3532.0"/>
        <n v="9188.0"/>
        <n v="963.0"/>
        <n v="4828.0"/>
        <n v="3341.0"/>
        <n v="4543.0"/>
        <n v="9963.0"/>
        <n v="9780.0"/>
        <n v="8641.0"/>
        <n v="4985.0"/>
        <n v="6699.0"/>
        <n v="1352.0"/>
        <n v="1429.0"/>
        <n v="6443.0"/>
        <n v="9530.0"/>
        <n v="2981.0"/>
        <n v="8771.0"/>
        <n v="855.0"/>
        <n v="8441.0"/>
        <n v="249.0"/>
        <n v="6362.0"/>
        <n v="674.0"/>
        <n v="7648.0"/>
        <n v="3180.0"/>
        <n v="6993.0"/>
        <n v="7347.0"/>
        <n v="9005.0"/>
        <n v="5866.0"/>
        <n v="1620.0"/>
        <n v="7811.0"/>
        <n v="4908.0"/>
        <n v="8940.0"/>
        <n v="5510.0"/>
        <n v="8194.0"/>
        <n v="9223.0"/>
        <n v="9018.0"/>
        <n v="8807.0"/>
        <n v="1164.0"/>
        <n v="8315.0"/>
        <n v="1842.0"/>
        <n v="2337.0"/>
        <n v="1935.0"/>
        <n v="8944.0"/>
        <n v="17.0"/>
        <n v="8379.0"/>
        <n v="5312.0"/>
        <n v="2958.0"/>
        <n v="8086.0"/>
        <n v="5471.0"/>
        <n v="6291.0"/>
        <n v="2366.0"/>
        <n v="6936.0"/>
        <n v="2569.0"/>
        <n v="407.0"/>
        <n v="1272.0"/>
        <n v="983.0"/>
        <n v="2197.0"/>
        <n v="7870.0"/>
        <n v="5095.0"/>
        <n v="4453.0"/>
        <n v="3112.0"/>
        <n v="6903.0"/>
        <n v="5655.0"/>
        <n v="1668.0"/>
        <n v="2396.0"/>
        <n v="2973.0"/>
        <n v="9616.0"/>
        <n v="5593.0"/>
        <n v="5566.0"/>
        <n v="9631.0"/>
        <n v="757.0"/>
        <n v="3183.0"/>
        <n v="9766.0"/>
        <n v="7270.0"/>
        <n v="7302.0"/>
        <n v="7733.0"/>
        <n v="9127.0"/>
        <n v="7290.0"/>
        <n v="1223.0"/>
        <n v="523.0"/>
        <n v="4388.0"/>
        <n v="691.0"/>
        <n v="7813.0"/>
        <n v="389.0"/>
        <n v="6698.0"/>
        <n v="4284.0"/>
        <n v="1997.0"/>
        <n v="9680.0"/>
        <n v="2264.0"/>
        <n v="2350.0"/>
        <n v="6571.0"/>
        <n v="2705.0"/>
        <n v="7846.0"/>
        <n v="3600.0"/>
        <n v="2093.0"/>
        <n v="6380.0"/>
        <n v="6609.0"/>
        <n v="150.0"/>
        <n v="8860.0"/>
        <n v="2856.0"/>
        <n v="3969.0"/>
        <n v="1251.0"/>
        <n v="4602.0"/>
        <n v="263.0"/>
        <n v="7426.0"/>
        <n v="4920.0"/>
        <n v="3605.0"/>
        <n v="7120.0"/>
        <n v="4477.0"/>
        <n v="4765.0"/>
        <n v="5283.0"/>
        <n v="9586.0"/>
        <n v="520.0"/>
        <n v="4958.0"/>
        <n v="6416.0"/>
        <n v="1845.0"/>
        <n v="8098.0"/>
        <n v="1539.0"/>
        <n v="9625.0"/>
        <n v="5129.0"/>
        <n v="7271.0"/>
        <n v="3843.0"/>
        <n v="3529.0"/>
        <n v="5386.0"/>
        <n v="8039.0"/>
        <n v="46.0"/>
        <n v="615.0"/>
        <n v="6641.0"/>
        <n v="9229.0"/>
        <n v="829.0"/>
        <n v="7371.0"/>
        <n v="5523.0"/>
        <n v="1747.0"/>
        <n v="4836.0"/>
        <n v="3636.0"/>
        <n v="6169.0"/>
        <n v="166.0"/>
        <n v="6140.0"/>
        <n v="7742.0"/>
        <n v="8383.0"/>
        <n v="2112.0"/>
        <n v="7617.0"/>
        <n v="2859.0"/>
        <n v="661.0"/>
        <n v="6302.0"/>
        <n v="3802.0"/>
        <n v="6448.0"/>
        <n v="2130.0"/>
        <n v="9107.0"/>
        <n v="4364.0"/>
        <n v="85.0"/>
        <n v="9024.0"/>
        <n v="6115.0"/>
        <n v="356.0"/>
        <n v="9454.0"/>
        <n v="5102.0"/>
        <n v="4637.0"/>
        <n v="3223.0"/>
        <n v="2548.0"/>
        <n v="2796.0"/>
        <n v="3938.0"/>
        <n v="3968.0"/>
        <n v="2045.0"/>
        <n v="8685.0"/>
        <n v="3582.0"/>
        <n v="1504.0"/>
        <n v="927.0"/>
        <n v="8310.0"/>
        <n v="6531.0"/>
        <n v="5185.0"/>
        <n v="2199.0"/>
        <n v="9505.0"/>
        <n v="1962.0"/>
        <n v="5258.0"/>
        <n v="8854.0"/>
        <n v="7932.0"/>
        <n v="8092.0"/>
        <n v="6873.0"/>
        <n v="4445.0"/>
        <n v="1173.0"/>
        <n v="9336.0"/>
        <n v="8288.0"/>
        <n v="5633.0"/>
        <n v="1212.0"/>
        <n v="4723.0"/>
        <n v="7644.0"/>
        <n v="6526.0"/>
        <n v="1525.0"/>
        <n v="4705.0"/>
        <n v="6666.0"/>
        <n v="5928.0"/>
        <n v="653.0"/>
        <n v="6225.0"/>
        <n v="9044.0"/>
        <n v="9999.0"/>
        <n v="2749.0"/>
        <n v="7076.0"/>
        <n v="2980.0"/>
        <n v="2273.0"/>
        <n v="3394.0"/>
        <n v="3267.0"/>
        <n v="1138.0"/>
        <n v="1735.0"/>
        <n v="9956.0"/>
        <n v="3352.0"/>
        <n v="3287.0"/>
        <n v="792.0"/>
        <n v="2511.0"/>
        <n v="9666.0"/>
        <n v="2797.0"/>
        <n v="9445.0"/>
        <n v="7837.0"/>
        <n v="3061.0"/>
        <n v="9558.0"/>
        <n v="2960.0"/>
        <n v="3383.0"/>
        <n v="240.0"/>
        <n v="6605.0"/>
        <n v="3403.0"/>
        <n v="3975.0"/>
        <n v="4780.0"/>
        <n v="7962.0"/>
        <n v="2826.0"/>
        <n v="7462.0"/>
        <n v="9357.0"/>
        <n v="6819.0"/>
        <n v="9929.0"/>
        <n v="3661.0"/>
        <n v="9382.0"/>
        <n v="5119.0"/>
        <n v="1340.0"/>
        <n v="6000.0"/>
        <n v="7069.0"/>
        <n v="1860.0"/>
        <n v="3944.0"/>
        <n v="2018.0"/>
        <n v="1657.0"/>
        <n v="2854.0"/>
        <n v="3020.0"/>
        <n v="4744.0"/>
        <n v="1456.0"/>
        <n v="2258.0"/>
        <n v="6905.0"/>
        <n v="8631.0"/>
        <n v="3633.0"/>
        <n v="6213.0"/>
        <n v="114.0"/>
        <n v="6927.0"/>
        <n v="2169.0"/>
        <n v="474.0"/>
        <n v="478.0"/>
        <n v="2179.0"/>
        <n v="5060.0"/>
        <s v=""/>
        <n v="1161.0"/>
        <n v="6552.0"/>
        <n v="5192.0"/>
        <n v="2809.0"/>
        <n v="8750.0"/>
        <n v="6828.0"/>
        <n v="6986.0"/>
        <n v="6852.0"/>
        <n v="3227.0"/>
        <n v="8229.0"/>
        <n v="9809.0"/>
        <n v="2341.0"/>
        <n v="6201.0"/>
        <n v="7259.0"/>
        <n v="5086.0"/>
        <n v="7522.0"/>
        <n v="701.0"/>
        <n v="6707.0"/>
        <n v="9377.0"/>
        <n v="2802.0"/>
        <n v="3530.0"/>
        <n v="7397.0"/>
        <n v="6918.0"/>
        <n v="3841.0"/>
        <n v="5422.0"/>
        <n v="3870.0"/>
        <n v="2091.0"/>
        <n v="6413.0"/>
        <n v="286.0"/>
        <n v="8678.0"/>
        <n v="8676.0"/>
        <n v="5875.0"/>
        <n v="4693.0"/>
        <n v="6489.0"/>
        <n v="1645.0"/>
        <n v="4322.0"/>
        <n v="1547.0"/>
        <n v="6199.0"/>
        <n v="2009.0"/>
        <n v="888.0"/>
        <n v="7468.0"/>
        <n v="7967.0"/>
        <n v="9186.0"/>
        <n v="9293.0"/>
        <n v="5509.0"/>
        <n v="4613.0"/>
        <n v="4177.0"/>
        <n v="650.0"/>
        <n v="5616.0"/>
        <n v="1354.0"/>
        <n v="4869.0"/>
        <n v="9587.0"/>
        <n v="334.0"/>
        <n v="4568.0"/>
        <n v="8220.0"/>
        <n v="7042.0"/>
        <n v="8476.0"/>
        <n v="2069.0"/>
        <n v="3391.0"/>
        <n v="2767.0"/>
        <n v="374.0"/>
        <n v="2622.0"/>
        <n v="5479.0"/>
        <n v="9370.0"/>
        <n v="1946.0"/>
        <n v="10.0"/>
        <n v="9222.0"/>
        <n v="7162.0"/>
        <n v="5735.0"/>
        <n v="9950.0"/>
        <n v="2180.0"/>
        <n v="8566.0"/>
        <n v="1581.0"/>
        <n v="1293.0"/>
        <n v="5191.0"/>
        <n v="9559.0"/>
        <n v="6240.0"/>
        <n v="7807.0"/>
        <n v="4205.0"/>
        <n v="6992.0"/>
        <n v="1984.0"/>
        <n v="4839.0"/>
        <n v="280.0"/>
        <n v="7785.0"/>
        <n v="1722.0"/>
        <n v="6086.0"/>
        <n v="112.0"/>
        <n v="4301.0"/>
        <n v="8743.0"/>
        <n v="4622.0"/>
        <n v="1642.0"/>
        <n v="7643.0"/>
        <n v="7459.0"/>
        <n v="9246.0"/>
        <n v="4028.0"/>
        <n v="7670.0"/>
        <n v="6728.0"/>
        <n v="4376.0"/>
        <n v="6956.0"/>
        <n v="4611.0"/>
        <n v="9214.0"/>
        <n v="493.0"/>
        <n v="2717.0"/>
        <n v="611.0"/>
        <n v="4390.0"/>
        <n v="2736.0"/>
        <n v="5751.0"/>
        <n v="7128.0"/>
        <n v="3138.0"/>
        <n v="3961.0"/>
        <n v="6647.0"/>
        <n v="6142.0"/>
        <n v="7322.0"/>
        <n v="519.0"/>
        <n v="2303.0"/>
        <n v="5306.0"/>
        <n v="6171.0"/>
        <n v="9052.0"/>
        <n v="1482.0"/>
        <n v="2359.0"/>
        <n v="4509.0"/>
        <n v="3013.0"/>
        <n v="6813.0"/>
        <n v="9440.0"/>
        <n v="7084.0"/>
        <n v="9941.0"/>
        <n v="4191.0"/>
        <n v="4047.0"/>
        <n v="2789.0"/>
        <n v="2190.0"/>
        <n v="5217.0"/>
        <n v="1877.0"/>
        <n v="2873.0"/>
        <n v="9025.0"/>
        <n v="1798.0"/>
        <n v="4013.0"/>
        <n v="7516.0"/>
        <n v="979.0"/>
        <n v="5157.0"/>
        <n v="5722.0"/>
        <n v="7498.0"/>
        <n v="2220.0"/>
        <n v="2659.0"/>
        <n v="5731.0"/>
        <n v="3524.0"/>
        <n v="5971.0"/>
        <n v="5116.0"/>
        <n v="5413.0"/>
        <n v="5839.0"/>
        <n v="1797.0"/>
        <n v="8509.0"/>
        <n v="5222.0"/>
        <n v="531.0"/>
        <n v="2815.0"/>
        <n v="1276.0"/>
        <n v="7376.0"/>
        <n v="905.0"/>
        <n v="2144.0"/>
        <n v="9689.0"/>
        <n v="3504.0"/>
        <n v="8957.0"/>
        <n v="2422.0"/>
        <n v="5919.0"/>
        <n v="5282.0"/>
        <n v="3771.0"/>
        <n v="1211.0"/>
        <n v="7009.0"/>
        <n v="3965.0"/>
        <n v="6542.0"/>
        <n v="1779.0"/>
        <n v="2311.0"/>
        <n v="5769.0"/>
        <n v="8918.0"/>
        <n v="6864.0"/>
        <n v="6109.0"/>
        <n v="2864.0"/>
        <n v="9034.0"/>
        <n v="4104.0"/>
        <n v="8895.0"/>
        <n v="1905.0"/>
        <n v="9923.0"/>
        <n v="4429.0"/>
        <n v="803.0"/>
        <n v="5906.0"/>
        <n v="833.0"/>
        <n v="7048.0"/>
        <n v="5541.0"/>
        <n v="8775.0"/>
        <n v="810.0"/>
        <n v="1176.0"/>
        <n v="1607.0"/>
        <n v="3488.0"/>
        <n v="4503.0"/>
        <n v="4934.0"/>
        <n v="3382.0"/>
        <n v="171.0"/>
        <n v="391.0"/>
        <n v="3840.0"/>
        <n v="206.0"/>
        <n v="9773.0"/>
        <n v="4957.0"/>
        <n v="9808.0"/>
        <n v="3685.0"/>
        <n v="7658.0"/>
        <n v="9169.0"/>
        <n v="3911.0"/>
        <n v="2558.0"/>
        <n v="7929.0"/>
        <n v="1224.0"/>
        <n v="7242.0"/>
        <n v="1336.0"/>
        <n v="1172.0"/>
        <n v="6311.0"/>
        <n v="7309.0"/>
        <n v="7461.0"/>
        <n v="7390.0"/>
        <n v="8342.0"/>
        <n v="9985.0"/>
        <n v="5868.0"/>
        <n v="8179.0"/>
        <n v="1767.0"/>
        <n v="2502.0"/>
        <n v="3376.0"/>
        <n v="9102.0"/>
        <n v="7679.0"/>
        <n v="4119.0"/>
        <n v="2624.0"/>
        <n v="6395.0"/>
        <n v="317.0"/>
        <n v="9311.0"/>
        <n v="4565.0"/>
        <n v="5856.0"/>
        <n v="3540.0"/>
        <n v="3134.0"/>
        <n v="2523.0"/>
        <n v="5104.0"/>
        <n v="1545.0"/>
        <n v="2400.0"/>
        <n v="4868.0"/>
        <n v="5944.0"/>
        <n v="7840.0"/>
        <n v="3801.0"/>
        <n v="956.0"/>
        <n v="2098.0"/>
        <n v="8815.0"/>
        <n v="257.0"/>
        <n v="6052.0"/>
        <n v="3118.0"/>
        <n v="8632.0"/>
        <n v="8847.0"/>
        <n v="8857.0"/>
        <n v="5005.0"/>
        <n v="5754.0"/>
        <n v="7486.0"/>
        <n v="959.0"/>
        <n v="1194.0"/>
        <n v="495.0"/>
        <n v="2457.0"/>
        <n v="8609.0"/>
        <n v="479.0"/>
        <n v="3348.0"/>
        <n v="8843.0"/>
        <n v="9198.0"/>
        <n v="9234.0"/>
        <n v="2300.0"/>
        <n v="5873.0"/>
        <n v="6368.0"/>
        <n v="3256.0"/>
        <n v="1053.0"/>
        <n v="492.0"/>
        <n v="7147.0"/>
        <n v="1443.0"/>
        <n v="8318.0"/>
        <n v="5124.0"/>
        <n v="7346.0"/>
        <n v="4604.0"/>
        <n v="2602.0"/>
        <n v="9566.0"/>
        <n v="1775.0"/>
        <n v="616.0"/>
        <n v="920.0"/>
        <n v="3293.0"/>
        <n v="8222.0"/>
        <n v="5935.0"/>
        <n v="9014.0"/>
        <n v="1725.0"/>
        <n v="233.0"/>
        <n v="4695.0"/>
        <n v="2204.0"/>
        <n v="8993.0"/>
        <n v="7489.0"/>
        <n v="2004.0"/>
        <n v="8538.0"/>
        <n v="4197.0"/>
        <n v="153.0"/>
        <n v="8048.0"/>
        <n v="5342.0"/>
        <n v="1303.0"/>
        <n v="8458.0"/>
        <n v="884.0"/>
        <n v="750.0"/>
        <n v="2807.0"/>
        <n v="8451.0"/>
        <n v="3940.0"/>
        <n v="477.0"/>
        <n v="1529.0"/>
        <n v="5193.0"/>
        <n v="3534.0"/>
        <n v="7533.0"/>
        <n v="4339.0"/>
        <n v="2222.0"/>
        <n v="3867.0"/>
        <n v="800.0"/>
        <n v="9067.0"/>
        <n v="4354.0"/>
        <n v="589.0"/>
        <n v="840.0"/>
        <n v="5773.0"/>
        <n v="3519.0"/>
        <n v="8978.0"/>
        <n v="9132.0"/>
        <n v="339.0"/>
        <n v="1362.0"/>
        <n v="1390.0"/>
        <n v="4463.0"/>
        <n v="3548.0"/>
        <n v="8131.0"/>
        <n v="8739.0"/>
        <n v="1279.0"/>
        <n v="6447.0"/>
        <n v="2900.0"/>
        <n v="9620.0"/>
        <n v="1562.0"/>
        <n v="7360.0"/>
        <n v="101.0"/>
        <n v="6097.0"/>
        <n v="6997.0"/>
        <n v="8651.0"/>
        <n v="2938.0"/>
        <n v="8151.0"/>
        <n v="2670.0"/>
        <n v="7902.0"/>
        <n v="8431.0"/>
        <n v="6078.0"/>
        <n v="7797.0"/>
        <n v="1799.0"/>
        <n v="8662.0"/>
        <n v="2392.0"/>
        <n v="7756.0"/>
        <n v="8702.0"/>
        <n v="7518.0"/>
        <n v="3682.0"/>
        <n v="480.0"/>
        <n v="5933.0"/>
        <n v="1625.0"/>
        <n v="6485.0"/>
        <n v="8764.0"/>
        <n v="8841.0"/>
        <n v="3578.0"/>
        <n v="7577.0"/>
        <n v="6662.0"/>
        <n v="4021.0"/>
        <n v="4606.0"/>
        <n v="8181.0"/>
        <n v="1009.0"/>
        <n v="5382.0"/>
        <n v="9619.0"/>
        <n v="1603.0"/>
        <n v="5037.0"/>
        <n v="1342.0"/>
        <n v="5529.0"/>
        <n v="1523.0"/>
        <n v="244.0"/>
        <n v="1296.0"/>
        <n v="7170.0"/>
        <n v="7122.0"/>
        <n v="6411.0"/>
        <n v="486.0"/>
        <n v="5260.0"/>
        <n v="33.0"/>
        <n v="1743.0"/>
        <n v="6210.0"/>
        <n v="428.0"/>
        <n v="6744.0"/>
        <n v="1993.0"/>
        <n v="245.0"/>
        <n v="123.0"/>
        <n v="3699.0"/>
        <n v="9269.0"/>
        <n v="562.0"/>
        <n v="1500.0"/>
        <n v="8790.0"/>
        <n v="7152.0"/>
        <n v="8115.0"/>
        <n v="8687.0"/>
        <n v="4832.0"/>
        <n v="8159.0"/>
        <n v="2162.0"/>
        <n v="1027.0"/>
        <n v="2466.0"/>
        <n v="5972.0"/>
        <n v="54.0"/>
        <n v="4681.0"/>
        <n v="9394.0"/>
        <n v="4966.0"/>
        <n v="1220.0"/>
        <n v="1543.0"/>
        <n v="5397.0"/>
        <n v="9787.0"/>
        <n v="4728.0"/>
        <n v="22.0"/>
        <n v="5597.0"/>
        <n v="4922.0"/>
        <n v="789.0"/>
        <n v="5657.0"/>
        <n v="6158.0"/>
        <n v="3126.0"/>
        <n v="9284.0"/>
        <n v="6999.0"/>
        <n v="6287.0"/>
        <n v="6842.0"/>
        <n v="6191.0"/>
        <n v="9210.0"/>
        <n v="5077.0"/>
        <n v="8169.0"/>
        <n v="4437.0"/>
        <n v="5368.0"/>
        <n v="1913.0"/>
        <n v="4844.0"/>
        <n v="5436.0"/>
        <n v="1162.0"/>
        <n v="2304.0"/>
        <n v="548.0"/>
        <n v="2394.0"/>
        <n v="7416.0"/>
        <n v="7872.0"/>
        <n v="8659.0"/>
        <n v="7954.0"/>
        <n v="5755.0"/>
        <n v="6134.0"/>
        <n v="9640.0"/>
        <n v="5792.0"/>
        <n v="4755.0"/>
        <n v="7619.0"/>
        <n v="3747.0"/>
        <n v="8597.0"/>
        <n v="4133.0"/>
        <n v="1234.0"/>
        <n v="161.0"/>
        <n v="343.0"/>
        <n v="2022.0"/>
        <n v="4041.0"/>
        <n v="7990.0"/>
        <n v="176.0"/>
        <n v="1171.0"/>
        <n v="2531.0"/>
        <n v="1097.0"/>
        <n v="462.0"/>
        <n v="5762.0"/>
        <n v="4505.0"/>
        <n v="1957.0"/>
        <n v="673.0"/>
        <n v="600.0"/>
        <n v="9061.0"/>
        <n v="4674.0"/>
        <n v="7258.0"/>
        <n v="5581.0"/>
        <n v="7514.0"/>
        <n v="4909.0"/>
        <n v="2191.0"/>
        <n v="8196.0"/>
        <n v="1085.0"/>
        <n v="1975.0"/>
        <n v="2206.0"/>
        <n v="9085.0"/>
        <n v="1749.0"/>
        <n v="7410.0"/>
        <n v="3346.0"/>
        <n v="8792.0"/>
        <n v="2099.0"/>
        <n v="6893.0"/>
        <n v="1916.0"/>
        <n v="9917.0"/>
        <n v="5242.0"/>
        <n v="8412.0"/>
        <n v="2349.0"/>
        <n v="634.0"/>
        <n v="9103.0"/>
        <n v="1534.0"/>
        <n v="1205.0"/>
        <n v="4734.0"/>
        <n v="72.0"/>
        <n v="9641.0"/>
        <n v="6574.0"/>
        <n v="9350.0"/>
        <n v="8644.0"/>
        <n v="5796.0"/>
        <n v="1225.0"/>
        <n v="1046.0"/>
        <n v="9653.0"/>
        <n v="7939.0"/>
        <n v="9610.0"/>
        <n v="6791.0"/>
        <n v="6373.0"/>
      </sharedItems>
    </cacheField>
    <cacheField name="Unit Price" numFmtId="4">
      <sharedItems containsSemiMixedTypes="0" containsString="0" containsNumber="1" containsInteger="1">
        <n v="255.0"/>
        <n v="206.0"/>
        <n v="437.0"/>
        <n v="153.0"/>
        <n v="9.0"/>
        <n v="109.0"/>
        <n v="154.0"/>
        <n v="47.0"/>
        <n v="82.0"/>
        <n v="651.0"/>
        <n v="422.0"/>
        <n v="668.0"/>
      </sharedItems>
    </cacheField>
    <cacheField name="Unit Cost" numFmtId="4">
      <sharedItems containsSemiMixedTypes="0" containsString="0" containsNumber="1" containsInteger="1">
        <n v="159.0"/>
        <n v="117.0"/>
        <n v="263.0"/>
        <n v="97.0"/>
        <n v="7.0"/>
        <n v="36.0"/>
        <n v="91.0"/>
        <n v="32.0"/>
        <n v="57.0"/>
        <n v="525.0"/>
        <n v="365.0"/>
        <n v="503.0"/>
      </sharedItems>
    </cacheField>
    <cacheField name="Total Revenue" numFmtId="3">
      <sharedItems containsSemiMixedTypes="0" containsString="0" containsNumber="1" containsInteger="1">
        <n v="2388585.0"/>
        <n v="1576312.0"/>
        <n v="216752.0"/>
        <n v="64566.0"/>
        <n v="883116.0"/>
        <n v="16974.0"/>
        <n v="799680.0"/>
        <n v="1411100.0"/>
        <n v="298115.0"/>
        <n v="676984.0"/>
        <n v="58985.0"/>
        <n v="4148004.0"/>
        <n v="291838.0"/>
        <n v="6507.0"/>
        <n v="165495.0"/>
        <n v="1535730.0"/>
        <n v="1384344.0"/>
        <n v="835758.0"/>
        <n v="253377.0"/>
        <n v="926936.0"/>
        <n v="1814337.0"/>
        <n v="1302.0"/>
        <n v="83895.0"/>
        <n v="61092.0"/>
        <n v="289323.0"/>
        <n v="1122814.0"/>
        <n v="3878007.0"/>
        <n v="953574.0"/>
        <n v="1349978.0"/>
        <n v="516364.0"/>
        <n v="415950.0"/>
        <n v="1834856.0"/>
        <n v="4343472.0"/>
        <n v="34117.0"/>
        <n v="57141.0"/>
        <n v="557838.0"/>
        <n v="974678.0"/>
        <n v="465206.0"/>
        <n v="260380.0"/>
        <n v="494296.0"/>
        <n v="1742415.0"/>
        <n v="391839.0"/>
        <n v="1911268.0"/>
        <n v="623244.0"/>
        <n v="145324.0"/>
        <n v="670677.0"/>
        <n v="191388.0"/>
        <n v="1686316.0"/>
        <n v="2047544.0"/>
        <n v="41103.0"/>
        <n v="726703.0"/>
        <n v="601716.0"/>
        <n v="362358.0"/>
        <n v="3614352.0"/>
        <n v="1710212.0"/>
        <n v="5132912.0"/>
        <n v="3473276.0"/>
        <n v="1234200.0"/>
        <n v="567112.0"/>
        <n v="61209.0"/>
        <n v="82902.0"/>
        <n v="2848125.0"/>
        <n v="812430.0"/>
        <n v="1358334.0"/>
        <n v="1301823.0"/>
        <n v="315782.0"/>
        <n v="1574252.0"/>
        <n v="4149315.0"/>
        <n v="1830636.0"/>
        <n v="2650160.0"/>
        <n v="809786.0"/>
        <n v="904590.0"/>
        <n v="2529786.0"/>
        <n v="3698982.0"/>
        <n v="3958568.0"/>
        <n v="1008576.0"/>
        <n v="1116135.0"/>
        <n v="2190705.0"/>
        <n v="1125172.0"/>
        <n v="552844.0"/>
        <n v="355878.0"/>
        <n v="732578.0"/>
        <n v="776475.0"/>
        <n v="1078555.0"/>
        <n v="817294.0"/>
        <n v="799425.0"/>
        <n v="249260.0"/>
        <n v="693768.0"/>
        <n v="3322948.0"/>
        <n v="89622.0"/>
        <n v="2379416.0"/>
        <n v="37431.0"/>
        <n v="136676.0"/>
        <n v="249690.0"/>
        <n v="903826.0"/>
        <n v="839409.0"/>
        <n v="151058.0"/>
        <n v="373885.0"/>
        <n v="346332.0"/>
        <n v="159732.0"/>
        <n v="4177720.0"/>
        <n v="2745110.0"/>
        <n v="1736132.0"/>
        <n v="301172.0"/>
        <n v="74403.0"/>
        <n v="1429020.0"/>
        <n v="6338136.0"/>
        <n v="990822.0"/>
        <n v="978820.0"/>
        <n v="2019090.0"/>
        <n v="2045416.0"/>
        <n v="1546208.0"/>
        <n v="156980.0"/>
        <n v="1382355.0"/>
        <n v="222630.0"/>
        <n v="177254.0"/>
        <n v="36720.0"/>
        <n v="146370.0"/>
        <n v="237964.0"/>
        <n v="52922.0"/>
        <n v="680409.0"/>
        <n v="1401022.0"/>
        <n v="180285.0"/>
        <n v="5637252.0"/>
        <n v="1723602.0"/>
        <n v="437199.0"/>
        <n v="1270665.0"/>
        <n v="300348.0"/>
        <n v="520536.0"/>
        <n v="314900.0"/>
        <n v="376626.0"/>
        <n v="1305090.0"/>
        <n v="451328.0"/>
        <n v="3174336.0"/>
        <n v="1530594.0"/>
        <n v="63720.0"/>
        <n v="53370.0"/>
        <n v="4167250.0"/>
        <n v="1453025.0"/>
        <n v="4079166.0"/>
        <n v="1590690.0"/>
        <n v="1303101.0"/>
        <n v="3551552.0"/>
        <n v="109436.0"/>
        <n v="512974.0"/>
        <n v="1304172.0"/>
        <n v="2319964.0"/>
        <n v="352878.0"/>
        <n v="781296.0"/>
        <n v="625878.0"/>
        <n v="3017722.0"/>
        <n v="342912.0"/>
        <n v="216905.0"/>
        <n v="365030.0"/>
        <n v="10300.0"/>
        <n v="85374.0"/>
        <n v="393666.0"/>
        <n v="6280848.0"/>
        <n v="1463154.0"/>
        <n v="1965254.0"/>
        <n v="2160980.0"/>
        <n v="3696712.0"/>
        <n v="3119424.0"/>
        <n v="3693766.0"/>
        <n v="379753.0"/>
        <n v="77526.0"/>
        <n v="3208466.0"/>
        <n v="146115.0"/>
        <n v="1178320.0"/>
        <n v="783860.0"/>
        <n v="1901790.0"/>
        <n v="1742756.0"/>
        <n v="1039635.0"/>
        <n v="3440501.0"/>
        <n v="1506890.0"/>
        <n v="2541840.0"/>
        <n v="149454.0"/>
        <n v="2996072.0"/>
        <n v="1588504.0"/>
        <n v="1058499.0"/>
        <n v="2489424.0"/>
        <n v="608787.0"/>
        <n v="1332850.0"/>
        <n v="307989.0"/>
        <n v="3643706.0"/>
        <n v="2567792.0"/>
        <n v="570826.0"/>
        <n v="473280.0"/>
        <n v="916288.0"/>
        <n v="6282540.0"/>
        <n v="132264.0"/>
        <n v="18204.0"/>
        <n v="522996.0"/>
        <n v="1269884.0"/>
        <n v="311661.0"/>
        <n v="347988.0"/>
        <n v="53091.0"/>
        <n v="4098623.0"/>
        <n v="791250.0"/>
        <n v="2047420.0"/>
        <n v="859166.0"/>
        <n v="715778.0"/>
        <n v="853006.0"/>
        <n v="1602268.0"/>
        <n v="79794.0"/>
        <n v="485030.0"/>
        <n v="1143930.0"/>
        <n v="146260.0"/>
        <n v="926262.0"/>
        <n v="180292.0"/>
        <n v="50769.0"/>
        <n v="62316.0"/>
        <n v="231428.0"/>
        <n v="1824475.0"/>
        <n v="545930.0"/>
        <n v="1440012.0"/>
        <n v="1071918.0"/>
        <n v="756646.0"/>
        <n v="153750.0"/>
        <n v="78597.0"/>
        <n v="2868306.0"/>
        <n v="456904.0"/>
        <n v="14157.0"/>
        <n v="3917152.0"/>
        <n v="27135.0"/>
        <n v="1037960.0"/>
        <n v="434866.0"/>
        <n v="5766558.0"/>
        <n v="956648.0"/>
        <n v="310764.0"/>
        <n v="116802.0"/>
        <n v="167978.0"/>
        <n v="732717.0"/>
        <n v="459918.0"/>
        <n v="454913.0"/>
        <n v="2424390.0"/>
        <n v="608002.0"/>
        <n v="142844.0"/>
        <n v="570720.0"/>
        <n v="73793.0"/>
        <n v="1085945.0"/>
        <n v="1010975.0"/>
        <n v="1602675.0"/>
        <n v="657685.0"/>
        <n v="407638.0"/>
        <n v="353581.0"/>
        <n v="811146.0"/>
        <n v="1659795.0"/>
        <n v="27378.0"/>
        <n v="97850.0"/>
        <n v="4118298.0"/>
        <n v="892276.0"/>
        <n v="5526.0"/>
        <n v="424514.0"/>
        <n v="6291892.0"/>
        <n v="5189692.0"/>
        <n v="570570.0"/>
        <n v="862735.0"/>
        <n v="2188933.0"/>
        <n v="1072887.0"/>
        <n v="4150125.0"/>
        <n v="1673544.0"/>
        <n v="44154.0"/>
        <n v="998074.0"/>
        <n v="554730.0"/>
        <n v="621333.0"/>
        <n v="120105.0"/>
        <n v="827296.0"/>
        <n v="70474.0"/>
        <n v="1336914.0"/>
        <n v="987620.0"/>
        <n v="1418648.0"/>
        <n v="1754254.0"/>
        <n v="409295.0"/>
        <n v="6308841.0"/>
        <n v="623084.0"/>
        <n v="1147916.0"/>
        <n v="1858532.0"/>
        <n v="6153903.0"/>
        <n v="36900.0"/>
        <n v="707332.0"/>
        <n v="13113.0"/>
        <n v="98482.0"/>
        <n v="1022098.0"/>
        <n v="2008986.0"/>
        <n v="1299735.0"/>
        <n v="31176.0"/>
        <n v="3884517.0"/>
        <n v="37971.0"/>
        <n v="122106.0"/>
        <n v="882303.0"/>
        <n v="85149.0"/>
        <n v="1243704.0"/>
        <n v="427038.0"/>
        <n v="67455.0"/>
        <n v="27621.0"/>
        <n v="22785.0"/>
        <n v="4210058.0"/>
        <n v="811022.0"/>
        <n v="6067971.0"/>
        <n v="367963.0"/>
        <n v="491754.0"/>
        <n v="1154895.0"/>
        <n v="1365826.0"/>
        <n v="840480.0"/>
        <n v="104669.0"/>
        <n v="491263.0"/>
        <n v="417231.0"/>
        <n v="1039476.0"/>
        <n v="195001.0"/>
        <n v="176954.0"/>
        <n v="6034770.0"/>
        <n v="4036132.0"/>
        <n v="82548.0"/>
        <n v="1744408.0"/>
        <n v="716024.0"/>
        <n v="773682.0"/>
        <n v="2100294.0"/>
        <n v="625086.0"/>
        <n v="822623.0"/>
        <n v="3795468.0"/>
        <n v="255732.0"/>
        <n v="2200732.0"/>
        <n v="51165.0"/>
        <n v="29568.0"/>
        <n v="3249822.0"/>
        <n v="3385851.0"/>
        <n v="2825991.0"/>
        <n v="224566.0"/>
        <n v="680526.0"/>
        <n v="28208.0"/>
        <n v="3846037.0"/>
        <n v="3756644.0"/>
        <n v="376752.0"/>
        <n v="29061.0"/>
        <n v="4197212.0"/>
        <n v="4289439.0"/>
        <n v="1687590.0"/>
        <n v="768152.0"/>
        <n v="2058776.0"/>
        <n v="221544.0"/>
        <n v="847616.0"/>
        <n v="1919895.0"/>
        <n v="4839660.0"/>
        <n v="1762908.0"/>
        <n v="468792.0"/>
        <n v="2826.0"/>
        <n v="794466.0"/>
        <n v="3527769.0"/>
        <n v="779556.0"/>
        <n v="5372703.0"/>
        <n v="169065.0"/>
        <n v="2491377.0"/>
        <n v="201705.0"/>
        <n v="6109528.0"/>
        <n v="1828984.0"/>
        <n v="1175499.0"/>
        <n v="3956161.0"/>
        <n v="5157873.0"/>
        <n v="240734.0"/>
        <n v="467390.0"/>
        <n v="88389.0"/>
        <n v="693240.0"/>
        <n v="416561.0"/>
        <n v="21667.0"/>
        <n v="1089564.0"/>
        <n v="68855.0"/>
        <n v="2738679.0"/>
        <n v="246885.0"/>
        <n v="6508047.0"/>
        <n v="2535728.0"/>
        <n v="1112188.0"/>
        <n v="5407857.0"/>
        <n v="1785608.0"/>
        <n v="4181653.0"/>
        <n v="752951.0"/>
        <n v="702068.0"/>
        <n v="45966.0"/>
        <n v="5822.0"/>
        <n v="2832042.0"/>
        <n v="356307.0"/>
        <n v="421974.0"/>
        <n v="80190.0"/>
        <n v="878976.0"/>
        <n v="2559430.0"/>
        <n v="2333324.0"/>
        <n v="630468.0"/>
        <n v="1969996.0"/>
        <n v="337059.0"/>
        <n v="50004.0"/>
        <n v="3664648.0"/>
        <n v="555878.0"/>
        <n v="1080626.0"/>
        <n v="1244628.0"/>
        <n v="1322244.0"/>
        <n v="571302.0"/>
        <n v="351124.0"/>
        <n v="3921828.0"/>
        <n v="3261216.0"/>
        <n v="253790.0"/>
        <n v="1883092.0"/>
        <n v="1500210.0"/>
        <n v="421726.0"/>
        <n v="585330.0"/>
        <n v="974242.0"/>
        <n v="63072.0"/>
        <n v="1930229.0"/>
        <n v="1635691.0"/>
        <n v="620540.0"/>
        <n v="4969083.0"/>
        <n v="1104334.0"/>
        <n v="668976.0"/>
        <n v="817740.0"/>
        <n v="937584.0"/>
        <n v="967264.0"/>
        <n v="834504.0"/>
        <n v="504082.0"/>
        <n v="1445595.0"/>
        <n v="5659964.0"/>
        <n v="3060351.0"/>
        <n v="174578.0"/>
        <n v="1653608.0"/>
        <n v="152028.0"/>
        <n v="1243380.0"/>
        <n v="352179.0"/>
        <n v="660348.0"/>
        <n v="1232925.0"/>
        <n v="393272.0"/>
        <n v="709154.0"/>
        <n v="2282451.0"/>
        <n v="255758.0"/>
        <n v="1195502.0"/>
        <n v="1272807.0"/>
        <n v="862767.0"/>
        <n v="781088.0"/>
        <n v="27927.0"/>
        <n v="3958782.0"/>
        <n v="1849821.0"/>
        <n v="510356.0"/>
        <n v="2523480.0"/>
        <n v="209428.0"/>
        <n v="5863704.0"/>
        <n v="751740.0"/>
        <n v="1704930.0"/>
        <n v="2219298.0"/>
        <n v="27072.0"/>
        <n v="134106.0"/>
        <n v="3004812.0"/>
        <n v="371006.0"/>
        <n v="1366288.0"/>
        <n v="2731606.0"/>
        <n v="926827.0"/>
        <n v="52217.0"/>
        <n v="1759034.0"/>
        <n v="60306.0"/>
        <n v="468918.0"/>
        <n v="820086.0"/>
        <n v="1959508.0"/>
        <n v="1908384.0"/>
        <n v="241486.0"/>
        <n v="439591.0"/>
        <n v="2621042.0"/>
        <n v="856494.0"/>
        <n v="40383.0"/>
        <n v="324711.0"/>
        <n v="133433.0"/>
        <n v="613360.0"/>
        <n v="2078760.0"/>
        <n v="748650.0"/>
        <n v="546744.0"/>
        <n v="4335660.0"/>
        <n v="533773.0"/>
        <n v="1809617.0"/>
        <n v="3496692.0"/>
        <n v="320678.0"/>
        <n v="881558.0"/>
        <n v="3780698.0"/>
        <n v="811426.0"/>
        <n v="2581152.0"/>
        <n v="772592.0"/>
        <n v="1511640.0"/>
        <n v="2399550.0"/>
        <n v="52828.0"/>
        <n v="290594.0"/>
        <n v="378675.0"/>
        <n v="1890315.0"/>
        <n v="321030.0"/>
        <n v="438498.0"/>
        <n v="129132.0"/>
        <n v="1337985.0"/>
        <n v="727592.0"/>
        <n v="4015156.0"/>
        <n v="148302.0"/>
        <n v="994568.0"/>
        <n v="514514.0"/>
        <n v="1158465.0"/>
        <n v="816966.0"/>
        <n v="4273860.0"/>
        <n v="2203455.0"/>
        <n v="1271175.0"/>
        <n v="314853.0"/>
        <n v="278512.0"/>
        <n v="930279.0"/>
        <n v="57987.0"/>
        <n v="781460.0"/>
        <n v="1302697.0"/>
        <n v="1341963.0"/>
        <n v="7695.0"/>
        <n v="1291473.0"/>
        <n v="162099.0"/>
        <n v="57258.0"/>
        <n v="438774.0"/>
        <n v="359456.0"/>
        <n v="346620.0"/>
        <n v="573426.0"/>
        <n v="763230.0"/>
        <n v="4782897.0"/>
        <n v="3935185.0"/>
        <n v="1893108.0"/>
        <n v="275702.0"/>
        <n v="707940.0"/>
        <n v="3413407.0"/>
        <n v="534972.0"/>
        <n v="1376760.0"/>
        <n v="2325220.0"/>
        <n v="3457868.0"/>
        <n v="2351865.0"/>
        <n v="3940866.0"/>
        <n v="3848659.0"/>
        <n v="757764.0"/>
        <n v="1712890.0"/>
        <n v="379452.0"/>
        <n v="359898.0"/>
        <n v="158670.0"/>
        <n v="420368.0"/>
        <n v="7174.0"/>
        <n v="2136645.0"/>
        <n v="249664.0"/>
        <n v="452574.0"/>
        <n v="1245244.0"/>
        <n v="837063.0"/>
        <n v="962523.0"/>
        <n v="257894.0"/>
        <n v="3031032.0"/>
        <n v="529214.0"/>
        <n v="44363.0"/>
        <n v="536784.0"/>
        <n v="414826.0"/>
        <n v="1430247.0"/>
        <n v="645340.0"/>
        <n v="3403460.0"/>
        <n v="685762.0"/>
        <n v="255184.0"/>
        <n v="1422018.0"/>
        <n v="865215.0"/>
        <n v="78396.0"/>
        <n v="610980.0"/>
        <n v="457842.0"/>
        <n v="86544.0"/>
        <n v="1426215.0"/>
        <n v="1015168.0"/>
        <n v="1419330.0"/>
        <n v="1473543.0"/>
        <n v="35579.0"/>
        <n v="346947.0"/>
        <n v="6357666.0"/>
        <n v="1853850.0"/>
        <n v="4877736.0"/>
        <n v="1971915.0"/>
        <n v="82143.0"/>
        <n v="65610.0"/>
        <n v="251938.0"/>
        <n v="42886.0"/>
        <n v="675752.0"/>
        <n v="630006.0"/>
        <n v="291602.0"/>
        <n v="5086263.0"/>
        <n v="18283.0"/>
        <n v="60282.0"/>
        <n v="201348.0"/>
        <n v="307538.0"/>
        <n v="6466240.0"/>
        <n v="106408.0"/>
        <n v="1569800.0"/>
        <n v="2772962.0"/>
        <n v="24345.0"/>
        <n v="1200438.0"/>
        <n v="741600.0"/>
        <n v="431158.0"/>
        <n v="976140.0"/>
        <n v="4302459.0"/>
        <n v="97650.0"/>
        <n v="726520.0"/>
        <n v="436968.0"/>
        <n v="2583819.0"/>
        <n v="102582.0"/>
        <n v="2995902.0"/>
        <n v="114931.0"/>
        <n v="1143604.0"/>
        <n v="1013520.0"/>
        <n v="392945.0"/>
        <n v="3111440.0"/>
        <n v="922262.0"/>
        <n v="2010830.0"/>
        <n v="2308671.0"/>
        <n v="1974716.0"/>
        <n v="338520.0"/>
        <n v="233026.0"/>
        <n v="449841.0"/>
        <n v="1321696.0"/>
        <n v="380070.0"/>
        <n v="882682.0"/>
        <n v="392445.0"/>
        <n v="789250.0"/>
        <n v="3338979.0"/>
        <n v="1598085.0"/>
        <n v="341737.0"/>
        <n v="315126.0"/>
        <n v="730300.0"/>
        <n v="3081444.0"/>
        <n v="539937.0"/>
        <n v="1109516.0"/>
        <n v="2049945.0"/>
        <n v="11730.0"/>
        <n v="259530.0"/>
        <n v="1368046.0"/>
        <n v="2683920.0"/>
        <n v="1901174.0"/>
        <n v="67978.0"/>
        <n v="194627.0"/>
        <n v="66339.0"/>
        <n v="602007.0"/>
        <n v="267291.0"/>
        <n v="739908.0"/>
        <n v="2367036.0"/>
        <n v="672421.0"/>
        <n v="70052.0"/>
        <n v="1264840.0"/>
        <n v="69678.0"/>
        <n v="394001.0"/>
        <n v="218612.0"/>
        <n v="1410816.0"/>
        <n v="1942335.0"/>
        <n v="134373.0"/>
        <n v="288857.0"/>
        <n v="964206.0"/>
        <n v="414418.0"/>
        <n v="986544.0"/>
        <n v="1386630.0"/>
        <n v="428029.0"/>
        <n v="672056.0"/>
        <n v="55335.0"/>
        <n v="81216.0"/>
        <n v="4084820.0"/>
        <n v="237808.0"/>
        <n v="2410770.0"/>
        <n v="785708.0"/>
        <n v="714098.0"/>
        <n v="493119.0"/>
        <n v="1113476.0"/>
        <n v="1179912.0"/>
        <n v="429242.0"/>
        <n v="607104.0"/>
        <n v="421270.0"/>
        <n v="408195.0"/>
        <n v="32238.0"/>
        <n v="309824.0"/>
        <n v="101043.0"/>
        <n v="74790.0"/>
        <n v="1005774.0"/>
        <n v="243695.0"/>
        <n v="103353.0"/>
        <n v="446735.0"/>
        <n v="1277262.0"/>
        <n v="3512344.0"/>
        <n v="3331251.0"/>
        <n v="1363516.0"/>
        <n v="3347304.0"/>
        <n v="663544.0"/>
        <n v="1051569.0"/>
        <n v="2893695.0"/>
        <n v="96186.0"/>
        <n v="3939792.0"/>
        <n v="1268064.0"/>
        <n v="867482.0"/>
        <n v="309060.0"/>
        <n v="221981.0"/>
        <n v="1949220.0"/>
        <n v="4359368.0"/>
        <n v="388875.0"/>
        <n v="42345.0"/>
        <n v="2813052.0"/>
        <n v="2501616.0"/>
        <n v="100562.0"/>
        <n v="56025.0"/>
        <n v="5887644.0"/>
        <n v="819918.0"/>
        <n v="1201313.0"/>
        <n v="1804380.0"/>
        <n v="2118285.0"/>
        <n v="458920.0"/>
        <n v="579615.0"/>
        <n v="540422.0"/>
        <n v="278308.0"/>
        <n v="356103.0"/>
        <n v="760184.0"/>
        <n v="15615.0"/>
        <n v="6481356.0"/>
        <n v="854760.0"/>
        <n v="838185.0"/>
        <n v="64944.0"/>
        <n v="1097307.0"/>
        <n v="4079052.0"/>
        <n v="713235.0"/>
        <n v="774490.0"/>
        <n v="70533.0"/>
        <n v="1992711.0"/>
        <n v="1471932.0"/>
        <n v="609760.0"/>
        <n v="277406.0"/>
        <n v="19680.0"/>
        <n v="541610.0"/>
        <n v="159941.0"/>
        <n v="325950.0"/>
        <n v="1218900.0"/>
        <n v="206612.0"/>
        <n v="5183262.0"/>
        <n v="1192572.0"/>
        <n v="4857762.0"/>
        <n v="4089009.0"/>
        <n v="559158.0"/>
        <n v="89361.0"/>
        <n v="1599857.0"/>
        <n v="4099934.0"/>
        <n v="788326.0"/>
        <n v="3643269.0"/>
        <n v="206360.0"/>
        <n v="2622000.0"/>
        <n v="3089153.0"/>
        <n v="1336.0"/>
        <n v="784920.0"/>
        <n v="603432.0"/>
        <n v="514590.0"/>
        <n v="255178.0"/>
        <n v="1247198.0"/>
        <n v="872689.0"/>
        <n v="1966020.0"/>
        <n v="3168992.0"/>
        <n v="13104.0"/>
        <n v="912951.0"/>
        <n v="1469958.0"/>
        <n v="4495155.0"/>
        <n v="940779.0"/>
        <n v="748398.0"/>
        <n v="677217.0"/>
        <n v="242556.0"/>
        <n v="5358.0"/>
        <n v="1025690.0"/>
        <n v="755043.0"/>
        <n v="1448892.0"/>
        <n v="120870.0"/>
        <n v="319304.0"/>
        <n v="178678.0"/>
        <n v="414920.0"/>
        <n v="0.0"/>
        <n v="296055.0"/>
        <n v="1670760.0"/>
        <n v="244024.0"/>
        <n v="1828659.0"/>
        <n v="953750.0"/>
        <n v="1741140.0"/>
        <n v="2948092.0"/>
        <n v="322044.0"/>
        <n v="2155636.0"/>
        <n v="2098395.0"/>
        <n v="1510586.0"/>
        <n v="1023017.0"/>
        <n v="8847.0"/>
        <n v="55809.0"/>
        <n v="1117886.0"/>
        <n v="1047716.0"/>
        <n v="2692360.0"/>
        <n v="40374.0"/>
        <n v="432586.0"/>
        <n v="5024696.0"/>
        <n v="144406.0"/>
        <n v="4366257.0"/>
        <n v="3957094.0"/>
        <n v="229764.0"/>
        <n v="2358040.0"/>
        <n v="3121534.0"/>
        <n v="4503618.0"/>
        <n v="180527.0"/>
        <n v="48798.0"/>
        <n v="1633140.0"/>
        <n v="1396788.0"/>
        <n v="7429.0"/>
        <n v="981189.0"/>
        <n v="44044.0"/>
        <n v="2212890.0"/>
        <n v="1336104.0"/>
        <n v="276125.0"/>
        <n v="3134924.0"/>
        <n v="532098.0"/>
        <n v="179305.0"/>
        <n v="354404.0"/>
        <n v="1374912.0"/>
        <n v="126854.0"/>
        <n v="4140932.0"/>
        <n v="164738.0"/>
        <n v="298356.0"/>
        <n v="7992.0"/>
        <n v="814012.0"/>
        <n v="1641202.0"/>
        <n v="1001274.0"/>
        <n v="83637.0"/>
        <n v="451738.0"/>
        <n v="2015881.0"/>
        <n v="1825349.0"/>
        <n v="133900.0"/>
        <n v="1156896.0"/>
        <n v="12186.0"/>
        <n v="744957.0"/>
        <n v="1466811.0"/>
        <n v="145958.0"/>
        <n v="2973768.0"/>
        <n v="5490960.0"/>
        <n v="1795710.0"/>
        <n v="1305304.0"/>
        <n v="97243.0"/>
        <n v="2207541.0"/>
        <n v="986777.0"/>
        <n v="423351.0"/>
        <n v="3366.0"/>
        <n v="403788.0"/>
        <n v="3566829.0"/>
        <n v="6259160.0"/>
        <n v="850402.0"/>
        <n v="6510.0"/>
        <n v="2351610.0"/>
        <n v="587284.0"/>
        <n v="1181410.0"/>
        <n v="2049700.0"/>
        <n v="919960.0"/>
        <n v="933694.0"/>
        <n v="668464.0"/>
        <n v="243474.0"/>
        <n v="266358.0"/>
        <n v="1069346.0"/>
        <n v="449273.0"/>
        <n v="680160.0"/>
        <n v="1990785.0"/>
        <n v="1837585.0"/>
        <n v="4670656.0"/>
        <n v="408704.0"/>
        <n v="3232452.0"/>
        <n v="57680.0"/>
        <n v="638370.0"/>
        <n v="752514.0"/>
        <n v="931158.0"/>
        <n v="1008.0"/>
        <n v="468809.0"/>
        <n v="410921.0"/>
        <n v="3008922.0"/>
        <n v="178978.0"/>
        <n v="1177022.0"/>
        <n v="4459350.0"/>
        <n v="1148686.0"/>
        <n v="2357730.0"/>
        <n v="189316.0"/>
        <n v="69030.0"/>
        <n v="1385968.0"/>
        <n v="358832.0"/>
        <n v="62604.0"/>
        <n v="1945842.0"/>
        <n v="82926.0"/>
        <n v="4437.0"/>
        <n v="1768767.0"/>
        <n v="408148.0"/>
        <n v="359980.0"/>
        <n v="697680.0"/>
        <n v="471582.0"/>
        <n v="776952.0"/>
        <n v="2096184.0"/>
        <n v="606033.0"/>
        <n v="1694985.0"/>
        <n v="945868.0"/>
        <n v="4766622.0"/>
        <n v="42558.0"/>
        <n v="474418.0"/>
        <n v="47754.0"/>
        <n v="1573605.0"/>
        <n v="2308260.0"/>
        <n v="625404.0"/>
        <n v="369117.0"/>
        <n v="257131.0"/>
        <n v="369738.0"/>
        <n v="1271486.0"/>
        <n v="61317.0"/>
        <n v="781793.0"/>
        <n v="1028960.0"/>
        <n v="2989448.0"/>
        <n v="815162.0"/>
        <n v="196977.0"/>
        <n v="2634597.0"/>
        <n v="429506.0"/>
        <n v="337260.0"/>
        <n v="3396267.0"/>
        <n v="1221927.0"/>
        <n v="1919164.0"/>
        <n v="2301375.0"/>
        <n v="758756.0"/>
        <n v="618002.0"/>
        <n v="4892916.0"/>
        <n v="637329.0"/>
        <n v="1315035.0"/>
        <n v="875466.0"/>
        <n v="5008664.0"/>
        <n v="1445220.0"/>
        <n v="1122098.0"/>
        <n v="882574.0"/>
        <n v="31716.0"/>
        <n v="280637.0"/>
        <n v="1053896.0"/>
        <n v="590017.0"/>
        <n v="3801189.0"/>
        <n v="2921928.0"/>
        <n v="84459.0"/>
        <n v="3590798.0"/>
        <n v="1075732.0"/>
        <n v="135405.0"/>
        <n v="1832565.0"/>
        <n v="262856.0"/>
        <n v="4801776.0"/>
        <n v="395485.0"/>
        <n v="546720.0"/>
        <n v="587074.0"/>
        <n v="794498.0"/>
        <n v="893520.0"/>
        <n v="420979.0"/>
        <n v="498932.0"/>
        <n v="278193.0"/>
        <n v="2308234.0"/>
        <n v="309222.0"/>
        <n v="529207.0"/>
        <n v="4682012.0"/>
        <n v="2581215.0"/>
        <n v="1668210.0"/>
        <n v="186430.0"/>
        <n v="777423.0"/>
        <n v="353583.0"/>
        <n v="2521053.0"/>
        <n v="5805618.0"/>
        <n v="2999568.0"/>
        <n v="1258454.0"/>
        <n v="1251568.0"/>
        <n v="81306.0"/>
        <n v="2741472.0"/>
        <n v="2268225.0"/>
        <n v="485775.0"/>
        <n v="466381.0"/>
        <n v="1129395.0"/>
        <n v="7227.0"/>
        <n v="277582.0"/>
        <n v="128282.0"/>
        <n v="1451888.0"/>
        <n v="1412955.0"/>
        <n v="5712525.0"/>
        <n v="206550.0"/>
        <n v="181104.0"/>
        <n v="1073476.0"/>
        <n v="533664.0"/>
        <n v="40527.0"/>
        <n v="404588.0"/>
        <n v="517446.0"/>
        <n v="26163.0"/>
        <n v="170867.0"/>
        <n v="1678080.0"/>
        <n v="137608.0"/>
        <n v="1065257.0"/>
        <n v="232979.0"/>
        <n v="804256.0"/>
        <n v="401665.0"/>
        <n v="5115544.0"/>
        <n v="1412026.0"/>
        <n v="602294.0"/>
        <n v="526948.0"/>
        <n v="372663.0"/>
        <n v="534888.0"/>
        <n v="340374.0"/>
        <n v="563792.0"/>
        <n v="127748.0"/>
        <n v="687899.0"/>
        <n v="3084398.0"/>
        <n v="4983948.0"/>
        <n v="3118580.0"/>
        <n v="3520324.0"/>
        <n v="6669980.0"/>
        <n v="275796.0"/>
        <n v="5324529.0"/>
        <n v="1180356.0"/>
        <n v="1055844.0"/>
        <n v="276832.0"/>
        <n v="81918.0"/>
        <n v="4999029.0"/>
        <n v="1800003.0"/>
        <n v="215168.0"/>
        <n v="300565.0"/>
        <n v="14899.0"/>
        <n v="3224924.0"/>
        <n v="6219748.0"/>
        <n v="940390.0"/>
        <n v="3812256.0"/>
        <n v="31860.0"/>
        <n v="147298.0"/>
        <n v="22707.0"/>
        <n v="418528.0"/>
        <n v="72615.0"/>
        <n v="261600.0"/>
        <n v="1002808.0"/>
        <n v="647896.0"/>
        <n v="1999200.0"/>
        <n v="2539068.0"/>
        <n v="44932.0"/>
        <n v="916826.0"/>
        <n v="5738565.0"/>
        <n v="108454.0"/>
        <n v="925956.0"/>
        <n v="28062.0"/>
        <n v="5619432.0"/>
        <n v="1822482.0"/>
        <n v="3870509.0"/>
        <n v="765765.0"/>
        <n v="3843672.0"/>
        <n v="67374.0"/>
        <n v="41598.0"/>
        <n v="197554.0"/>
        <n v="56118.0"/>
        <n v="6030864.0"/>
        <n v="208890.0"/>
        <n v="267813.0"/>
        <n v="1773454.0"/>
        <n v="73766.0"/>
        <n v="157356.0"/>
        <n v="1361822.0"/>
        <n v="1002582.0"/>
        <n v="144324.0"/>
        <n v="1902204.0"/>
        <n v="935874.0"/>
        <n v="351900.0"/>
        <n v="2478406.0"/>
        <n v="694112.0"/>
        <n v="153032.0"/>
        <n v="86346.0"/>
        <n v="75768.0"/>
        <n v="779023.0"/>
        <n v="220779.0"/>
        <n v="682076.0"/>
        <n v="3422832.0"/>
        <n v="66114.0"/>
        <n v="1942888.0"/>
        <n v="1137074.0"/>
        <n v="1042694.0"/>
        <n v="15975.0"/>
        <n v="157080.0"/>
        <n v="75440.0"/>
        <n v="503829.0"/>
        <n v="386434.0"/>
        <n v="913990.0"/>
        <n v="423658.0"/>
        <n v="439875.0"/>
        <n v="98326.0"/>
        <n v="220665.0"/>
        <n v="963148.0"/>
        <n v="1852558.0"/>
        <n v="3272693.0"/>
        <n v="464125.0"/>
        <n v="511020.0"/>
        <n v="1306314.0"/>
        <n v="4960568.0"/>
        <n v="864582.0"/>
        <n v="39015.0"/>
        <n v="1231344.0"/>
        <n v="3477642.0"/>
        <n v="332265.0"/>
        <n v="1302532.0"/>
        <n v="386308.0"/>
        <n v="61500.0"/>
        <n v="131929.0"/>
        <n v="692982.0"/>
        <n v="47322.0"/>
        <n v="429460.0"/>
        <n v="318636.0"/>
        <n v="125378.0"/>
        <n v="46737.0"/>
        <n v="166098.0"/>
        <n v="1160082.0"/>
        <n v="2824689.0"/>
        <n v="242198.0"/>
        <n v="796602.0"/>
        <n v="37600.0"/>
        <n v="5902617.0"/>
        <n v="1110270.0"/>
        <n v="27683.0"/>
        <n v="39480.0"/>
        <n v="3856364.0"/>
        <n v="541926.0"/>
        <n v="3788716.0"/>
        <n v="2679278.0"/>
        <n v="1406328.0"/>
        <n v="143058.0"/>
        <n v="909816.0"/>
        <n v="51021.0"/>
        <n v="12510.0"/>
        <n v="919378.0"/>
        <n v="166756.0"/>
        <n v="1764090.0"/>
        <n v="5293281.0"/>
        <n v="410733.0"/>
        <n v="326145.0"/>
        <n v="528654.0"/>
        <n v="1887900.0"/>
        <n v="1048580.0"/>
        <n v="228690.0"/>
        <n v="170258.0"/>
        <n v="66240.0"/>
        <n v="15554.0"/>
        <n v="938938.0"/>
        <n v="1784235.0"/>
        <n v="709382.0"/>
        <n v="452452.0"/>
        <n v="5444868.0"/>
        <n v="1166790.0"/>
        <n v="861318.0"/>
        <n v="75879.0"/>
        <n v="2656086.0"/>
        <n v="849873.0"/>
        <n v="786163.0"/>
        <n v="3655364.0"/>
        <n v="1597856.0"/>
        <n v="5181008.0"/>
        <n v="713564.0"/>
        <n v="5022024.0"/>
        <n v="1158542.0"/>
        <n v="1553804.0"/>
        <n v="73440.0"/>
        <n v="3963244.0"/>
        <n v="710125.0"/>
        <n v="25218.0"/>
        <n v="531770.0"/>
        <n v="5705364.0"/>
        <n v="963669.0"/>
        <n v="912390.0"/>
        <n v="4932627.0"/>
        <n v="59958.0"/>
        <n v="615213.0"/>
        <n v="79335.0"/>
        <n v="216482.0"/>
        <n v="891729.0"/>
        <n v="9081.0"/>
        <n v="586638.0"/>
        <n v="44622.0"/>
        <n v="4203503.0"/>
        <n v="75341.0"/>
        <n v="775698.0"/>
        <n v="1773780.0"/>
        <n v="1025948.0"/>
        <n v="873642.0"/>
        <n v="851466.0"/>
        <n v="13707.0"/>
        <n v="37576.0"/>
        <n v="266976.0"/>
        <n v="1828350.0"/>
        <n v="3112314.0"/>
        <n v="57699.0"/>
        <n v="123930.0"/>
        <n v="804780.0"/>
        <n v="21483.0"/>
        <n v="1164324.0"/>
        <n v="55890.0"/>
        <n v="65912.0"/>
        <n v="4390344.0"/>
        <n v="410558.0"/>
        <n v="37485.0"/>
        <n v="13407.0"/>
        <n v="303318.0"/>
        <n v="435643.0"/>
        <n v="2904464.0"/>
        <n v="85986.0"/>
        <n v="229500.0"/>
        <n v="958110.0"/>
        <n v="64368.0"/>
        <n v="73035.0"/>
        <n v="408289.0"/>
        <n v="3145632.0"/>
        <n v="1256486.0"/>
        <n v="1407462.0"/>
        <n v="48269.0"/>
        <n v="115902.0"/>
        <n v="1230232.0"/>
        <n v="486.0"/>
        <n v="716193.0"/>
        <n v="84546.0"/>
        <n v="1022996.0"/>
        <n v="187880.0"/>
        <n v="651146.0"/>
        <n v="831138.0"/>
        <n v="4130114.0"/>
        <n v="1205640.0"/>
        <n v="14322.0"/>
        <n v="3643647.0"/>
        <n v="753066.0"/>
        <n v="37083.0"/>
        <n v="3778876.0"/>
        <n v="504956.0"/>
        <n v="682994.0"/>
        <n v="15507.0"/>
        <n v="478278.0"/>
        <n v="6043884.0"/>
        <n v="1077846.0"/>
        <n v="4092837.0"/>
        <n v="2887324.0"/>
        <n v="947223.0"/>
        <n v="4024770.0"/>
        <n v="2218649.0"/>
        <n v="73521.0"/>
        <n v="485722.0"/>
        <n v="2888487.0"/>
        <n v="3585824.0"/>
        <n v="1245363.0"/>
        <n v="741132.0"/>
        <n v="592524.0"/>
        <n v="490364.0"/>
        <n v="1539072.0"/>
        <n v="273142.0"/>
        <n v="59732.0"/>
        <n v="2040370.0"/>
        <n v="1046178.0"/>
        <n v="278942.0"/>
        <n v="4953888.0"/>
        <n v="5124672.0"/>
        <n v="452582.0"/>
        <n v="3783983.0"/>
        <n v="652228.0"/>
        <n v="880515.0"/>
        <n v="4097512.0"/>
        <n v="1474920.0"/>
        <n v="52128.0"/>
        <n v="1212525.0"/>
        <n v="358093.0"/>
        <n v="577038.0"/>
        <n v="1640935.0"/>
        <n v="444006.0"/>
        <n v="5596647.0"/>
        <n v="194251.0"/>
        <n v="579658.0"/>
        <n v="539258.0"/>
        <n v="13202.0"/>
        <n v="2948379.0"/>
        <n v="506022.0"/>
        <n v="87465.0"/>
        <n v="1519137.0"/>
        <n v="853284.0"/>
        <n v="189927.0"/>
        <n v="375530.0"/>
        <n v="76912.0"/>
        <n v="270015.0"/>
        <n v="127639.0"/>
        <n v="275879.0"/>
        <n v="462934.0"/>
        <n v="117810.0"/>
        <n v="1469310.0"/>
        <n v="1901110.0"/>
        <n v="825854.0"/>
        <n v="31631.0"/>
        <n v="400800.0"/>
        <n v="2310555.0"/>
        <n v="219678.0"/>
        <n v="3171746.0"/>
        <n v="2438897.0"/>
        <n v="1149642.0"/>
        <n v="535081.0"/>
        <n v="335223.0"/>
        <n v="3581652.0"/>
        <n v="339262.0"/>
        <n v="276675.0"/>
        <n v="863075.0"/>
        <n v="1436106.0"/>
        <n v="1390005.0"/>
        <n v="772464.0"/>
        <n v="604540.0"/>
        <n v="1168332.0"/>
        <n v="438980.0"/>
        <n v="4823910.0"/>
        <n v="689276.0"/>
        <n v="3842104.0"/>
        <n v="321147.0"/>
        <n v="1061522.0"/>
        <n v="808552.0"/>
        <n v="1527218.0"/>
        <n v="246374.0"/>
        <n v="395364.0"/>
        <n v="361746.0"/>
        <n v="267548.0"/>
        <n v="3841466.0"/>
        <n v="391170.0"/>
        <n v="98810.0"/>
        <n v="86040.0"/>
        <n v="42606.0"/>
        <n v="48096.0"/>
        <n v="1484714.0"/>
        <n v="59166.0"/>
        <n v="439450.0"/>
        <n v="5774192.0"/>
        <n v="272412.0"/>
        <n v="187425.0"/>
        <n v="441412.0"/>
        <n v="1476909.0"/>
        <n v="373133.0"/>
        <n v="1047490.0"/>
        <n v="2865802.0"/>
        <n v="57357.0"/>
        <n v="3388.0"/>
      </sharedItems>
    </cacheField>
    <cacheField name="Total Cost" numFmtId="3">
      <sharedItems containsSemiMixedTypes="0" containsString="0" containsNumber="1" containsInteger="1">
        <n v="1489353.0"/>
        <n v="895284.0"/>
        <n v="130448.0"/>
        <n v="40934.0"/>
        <n v="559884.0"/>
        <n v="13202.0"/>
        <n v="498624.0"/>
        <n v="801450.0"/>
        <n v="98460.0"/>
        <n v="400036.0"/>
        <n v="40160.0"/>
        <n v="2496396.0"/>
        <n v="202863.0"/>
        <n v="5061.0"/>
        <n v="103191.0"/>
        <n v="872235.0"/>
        <n v="877656.0"/>
        <n v="493857.0"/>
        <n v="172512.0"/>
        <n v="306144.0"/>
        <n v="1463175.0"/>
        <n v="1050.0"/>
        <n v="57120.0"/>
        <n v="47516.0"/>
        <n v="183427.0"/>
        <n v="663481.0"/>
        <n v="3127425.0"/>
        <n v="541593.0"/>
        <n v="1167635.0"/>
        <n v="388819.0"/>
        <n v="283200.0"/>
        <n v="1587020.0"/>
        <n v="3502800.0"/>
        <n v="11268.0"/>
        <n v="44443.0"/>
        <n v="353662.0"/>
        <n v="321912.0"/>
        <n v="316736.0"/>
        <n v="177280.0"/>
        <n v="343596.0"/>
        <n v="1086447.0"/>
        <n v="266784.0"/>
        <n v="1085526.0"/>
        <n v="469299.0"/>
        <n v="98944.0"/>
        <n v="221508.0"/>
        <n v="133038.0"/>
        <n v="957762.0"/>
        <n v="1770980.0"/>
        <n v="31969.0"/>
        <n v="240012.0"/>
        <n v="418266.0"/>
        <n v="251883.0"/>
        <n v="2914800.0"/>
        <n v="971334.0"/>
        <n v="3865052.0"/>
        <n v="2090324.0"/>
        <n v="769560.0"/>
        <n v="394212.0"/>
        <n v="47607.0"/>
        <n v="57627.0"/>
        <n v="2296875.0"/>
        <n v="515070.0"/>
        <n v="861166.0"/>
        <n v="783477.0"/>
        <n v="219507.0"/>
        <n v="894114.0"/>
        <n v="2497185.0"/>
        <n v="1583370.0"/>
        <n v="2292200.0"/>
        <n v="459927.0"/>
        <n v="544410.0"/>
        <n v="2040150.0"/>
        <n v="2983050.0"/>
        <n v="2980778.0"/>
        <n v="639424.0"/>
        <n v="695943.0"/>
        <n v="1365969.0"/>
        <n v="639054.0"/>
        <n v="384294.0"/>
        <n v="225622.0"/>
        <n v="432887.0"/>
        <n v="492275.0"/>
        <n v="356220.0"/>
        <n v="568119.0"/>
        <n v="498465.0"/>
        <n v="141570.0"/>
        <n v="600060.0"/>
        <n v="1999852.0"/>
        <n v="69706.0"/>
        <n v="1791686.0"/>
        <n v="29113.0"/>
        <n v="93056.0"/>
        <n v="173565.0"/>
        <n v="534079.0"/>
        <n v="277236.0"/>
        <n v="102848.0"/>
        <n v="254560.0"/>
        <n v="279300.0"/>
        <n v="101268.0"/>
        <n v="2514280.0"/>
        <n v="2374325.0"/>
        <n v="1307297.0"/>
        <n v="171054.0"/>
        <n v="57869.0"/>
        <n v="905980.0"/>
        <n v="5111400.0"/>
        <n v="799050.0"/>
        <n v="323280.0"/>
        <n v="1258962.0"/>
        <n v="1540186.0"/>
        <n v="1337360.0"/>
        <n v="118205.0"/>
        <n v="861939.0"/>
        <n v="154755.0"/>
        <n v="104741.0"/>
        <n v="28560.0"/>
        <n v="91266.0"/>
        <n v="165414.0"/>
        <n v="36032.0"/>
        <n v="409491.0"/>
        <n v="843178.0"/>
        <n v="112413.0"/>
        <n v="4244817.0"/>
        <n v="978939.0"/>
        <n v="144396.0"/>
        <n v="792297.0"/>
        <n v="170586.0"/>
        <n v="361836.0"/>
        <n v="214400.0"/>
        <n v="261801.0"/>
        <n v="813762.0"/>
        <n v="313728.0"/>
        <n v="2390256.0"/>
        <n v="1323855.0"/>
        <n v="49560.0"/>
        <n v="41510.0"/>
        <n v="3604375.0"/>
        <n v="874475.0"/>
        <n v="3289650.0"/>
        <n v="991842.0"/>
        <n v="826149.0"/>
        <n v="3071840.0"/>
        <n v="36144.0"/>
        <n v="303121.0"/>
        <n v="826828.0"/>
        <n v="1746919.0"/>
        <n v="200421.0"/>
        <n v="543096.0"/>
        <n v="206712.0"/>
        <n v="2610115.0"/>
        <n v="233472.0"/>
        <n v="147680.0"/>
        <n v="315725.0"/>
        <n v="5850.0"/>
        <n v="54126.0"/>
        <n v="223587.0"/>
        <n v="5065200.0"/>
        <n v="864591.0"/>
        <n v="1699805.0"/>
        <n v="1627205.0"/>
        <n v="2783602.0"/>
        <n v="2698080.0"/>
        <n v="3194845.0"/>
        <n v="228547.0"/>
        <n v="60298.0"/>
        <n v="2775095.0"/>
        <n v="92635.0"/>
        <n v="669240.0"/>
        <n v="463190.0"/>
        <n v="1185822.0"/>
        <n v="1048844.0"/>
        <n v="648243.0"/>
        <n v="2070599.0"/>
        <n v="855855.0"/>
        <n v="1584912.0"/>
        <n v="89946.0"/>
        <n v="1803128.0"/>
        <n v="1196134.0"/>
        <n v="349596.0"/>
        <n v="2007600.0"/>
        <n v="385963.0"/>
        <n v="802150.0"/>
        <n v="195261.0"/>
        <n v="2192894.0"/>
        <n v="1933532.0"/>
        <n v="324207.0"/>
        <n v="295104.0"/>
        <n v="520416.0"/>
        <n v="4730715.0"/>
        <n v="99594.0"/>
        <n v="12654.0"/>
        <n v="363546.0"/>
        <n v="750386.0"/>
        <n v="197589.0"/>
        <n v="236928.0"/>
        <n v="33659.0"/>
        <n v="2466677.0"/>
        <n v="684375.0"/>
        <n v="1541695.0"/>
        <n v="507689.0"/>
        <n v="497553.0"/>
        <n v="504049.0"/>
        <n v="910026.0"/>
        <n v="62062.0"/>
        <n v="337155.0"/>
        <n v="713274.0"/>
        <n v="83070.0"/>
        <n v="587238.0"/>
        <n v="122752.0"/>
        <n v="39487.0"/>
        <n v="48468.0"/>
        <n v="157568.0"/>
        <n v="1098025.0"/>
        <n v="322595.0"/>
        <n v="1161300.0"/>
        <n v="679582.0"/>
        <n v="654445.0"/>
        <n v="106875.0"/>
        <n v="61131.0"/>
        <n v="2313150.0"/>
        <n v="317604.0"/>
        <n v="11011.0"/>
        <n v="2949592.0"/>
        <n v="21105.0"/>
        <n v="613340.0"/>
        <n v="246987.0"/>
        <n v="4650450.0"/>
        <n v="565292.0"/>
        <n v="211584.0"/>
        <n v="66339.0"/>
        <n v="114368.0"/>
        <n v="464533.0"/>
        <n v="291582.0"/>
        <n v="309728.0"/>
        <n v="2096925.0"/>
        <n v="200808.0"/>
        <n v="99294.0"/>
        <n v="396720.0"/>
        <n v="24372.0"/>
        <n v="653555.0"/>
        <n v="333900.0"/>
        <n v="999315.0"/>
        <n v="395815.0"/>
        <n v="240877.0"/>
        <n v="240736.0"/>
        <n v="654150.0"/>
        <n v="1034931.0"/>
        <n v="21294.0"/>
        <n v="55575.0"/>
        <n v="3562035.0"/>
        <n v="527254.0"/>
        <n v="4298.0"/>
        <n v="295089.0"/>
        <n v="4737757.0"/>
        <n v="3907807.0"/>
        <n v="284940.0"/>
        <n v="1317367.0"/>
        <n v="354348.0"/>
        <n v="3346875.0"/>
        <n v="950508.0"/>
        <n v="34342.0"/>
        <n v="589771.0"/>
        <n v="385605.0"/>
        <n v="393917.0"/>
        <n v="76145.0"/>
        <n v="469872.0"/>
        <n v="60955.0"/>
        <n v="847586.0"/>
        <n v="594380.0"/>
        <n v="838292.0"/>
        <n v="1517305.0"/>
        <n v="135180.0"/>
        <n v="5087775.0"/>
        <n v="368186.0"/>
        <n v="678314.0"/>
        <n v="1055574.0"/>
        <n v="4962825.0"/>
        <n v="28700.0"/>
        <n v="491682.0"/>
        <n v="10199.0"/>
        <n v="68457.0"/>
        <n v="603967.0"/>
        <n v="1620150.0"/>
        <n v="810423.0"/>
        <n v="24248.0"/>
        <n v="3132675.0"/>
        <n v="29533.0"/>
        <n v="83136.0"/>
        <n v="530997.0"/>
        <n v="66227.0"/>
        <n v="734916.0"/>
        <n v="242541.0"/>
        <n v="52465.0"/>
        <n v="21483.0"/>
        <n v="18375.0"/>
        <n v="2533742.0"/>
        <n v="460629.0"/>
        <n v="4893525.0"/>
        <n v="250528.0"/>
        <n v="341829.0"/>
        <n v="720111.0"/>
        <n v="807079.0"/>
        <n v="477360.0"/>
        <n v="71264.0"/>
        <n v="162252.0"/>
        <n v="264519.0"/>
        <n v="590382.0"/>
        <n v="64404.0"/>
        <n v="100503.0"/>
        <n v="4866750.0"/>
        <n v="2429068.0"/>
        <n v="64204.0"/>
        <n v="990756.0"/>
        <n v="497724.0"/>
        <n v="255528.0"/>
        <n v="1816605.0"/>
        <n v="434511.0"/>
        <n v="271692.0"/>
        <n v="3282810.0"/>
        <n v="221190.0"/>
        <n v="1324468.0"/>
        <n v="39795.0"/>
        <n v="17472.0"/>
        <n v="2810865.0"/>
        <n v="2730525.0"/>
        <n v="2279025.0"/>
        <n v="152896.0"/>
        <n v="402129.0"/>
        <n v="19608.0"/>
        <n v="2314663.0"/>
        <n v="3249230.0"/>
        <n v="256512.0"/>
        <n v="22603.0"/>
        <n v="3630290.0"/>
        <n v="3459225.0"/>
        <n v="1052262.0"/>
        <n v="453908.0"/>
        <n v="1550246.0"/>
        <n v="140456.0"/>
        <n v="500864.0"/>
        <n v="1197111.0"/>
        <n v="3644235.0"/>
        <n v="1421700.0"/>
        <n v="297208.0"/>
        <n v="2198.0"/>
        <n v="478134.0"/>
        <n v="2844975.0"/>
        <n v="587001.0"/>
        <n v="4332825.0"/>
        <n v="107185.0"/>
        <n v="2009175.0"/>
        <n v="125769.0"/>
        <n v="4600438.0"/>
        <n v="1377214.0"/>
        <n v="745251.0"/>
        <n v="2380939.0"/>
        <n v="4159575.0"/>
        <n v="163904.0"/>
        <n v="276185.0"/>
        <n v="68747.0"/>
        <n v="228960.0"/>
        <n v="283616.0"/>
        <n v="14752.0"/>
        <n v="359856.0"/>
        <n v="46880.0"/>
        <n v="1648221.0"/>
        <n v="81540.0"/>
        <n v="5248425.0"/>
        <n v="1909388.0"/>
        <n v="657202.0"/>
        <n v="4361175.0"/>
        <n v="1014156.0"/>
        <n v="2516647.0"/>
        <n v="453149.0"/>
        <n v="528653.0"/>
        <n v="31296.0"/>
        <n v="4047.0"/>
        <n v="2449515.0"/>
        <n v="242592.0"/>
        <n v="267526.0"/>
        <n v="62370.0"/>
        <n v="290304.0"/>
        <n v="2213725.0"/>
        <n v="1756979.0"/>
        <n v="545310.0"/>
        <n v="1185604.0"/>
        <n v="213691.0"/>
        <n v="38892.0"/>
        <n v="2759458.0"/>
        <n v="386403.0"/>
        <n v="356904.0"/>
        <n v="735462.0"/>
        <n v="781326.0"/>
        <n v="362198.0"/>
        <n v="244074.0"/>
        <n v="2953113.0"/>
        <n v="2820720.0"/>
        <n v="176415.0"/>
        <n v="1417957.0"/>
        <n v="1297575.0"/>
        <n v="293151.0"/>
        <n v="193320.0"/>
        <n v="321768.0"/>
        <n v="49056.0"/>
        <n v="1161671.0"/>
        <n v="984409.0"/>
        <n v="373460.0"/>
        <n v="4007325.0"/>
        <n v="652561.0"/>
        <n v="395304.0"/>
        <n v="483210.0"/>
        <n v="594416.0"/>
        <n v="728344.0"/>
        <n v="275616.0"/>
        <n v="286299.0"/>
        <n v="901371.0"/>
        <n v="4261919.0"/>
        <n v="2468025.0"/>
        <n v="121353.0"/>
        <n v="995192.0"/>
        <n v="105678.0"/>
        <n v="775284.0"/>
        <n v="116316.0"/>
        <n v="418652.0"/>
        <n v="768765.0"/>
        <n v="273372.0"/>
        <n v="234216.0"/>
        <n v="1373649.0"/>
        <n v="177783.0"/>
        <n v="706433.0"/>
        <n v="806943.0"/>
        <n v="546983.0"/>
        <n v="461552.0"/>
        <n v="21721.0"/>
        <n v="3424065.0"/>
        <n v="1113279.0"/>
        <n v="301574.0"/>
        <n v="1573464.0"/>
        <n v="145578.0"/>
        <n v="4415334.0"/>
        <n v="468732.0"/>
        <n v="1063074.0"/>
        <n v="1919535.0"/>
        <n v="21056.0"/>
        <n v="76167.0"/>
        <n v="1808388.0"/>
        <n v="210717.0"/>
        <n v="807352.0"/>
        <n v="2362645.0"/>
        <n v="306108.0"/>
        <n v="35552.0"/>
        <n v="999063.0"/>
        <n v="36294.0"/>
        <n v="154872.0"/>
        <n v="465777.0"/>
        <n v="1179292.0"/>
        <n v="1083888.0"/>
        <n v="164416.0"/>
        <n v="299296.0"/>
        <n v="2267015.0"/>
        <n v="543006.0"/>
        <n v="31409.0"/>
        <n v="107244.0"/>
        <n v="90848.0"/>
        <n v="426360.0"/>
        <n v="1296168.0"/>
        <n v="603750.0"/>
        <n v="180576.0"/>
        <n v="3496500.0"/>
        <n v="176292.0"/>
        <n v="1089083.0"/>
        <n v="3024390.0"/>
        <n v="105912.0"/>
        <n v="762485.0"/>
        <n v="3270035.0"/>
        <n v="479479.0"/>
        <n v="1943592.0"/>
        <n v="255168.0"/>
        <n v="958360.0"/>
        <n v="1496190.0"/>
        <n v="35968.0"/>
        <n v="95976.0"/>
        <n v="236115.0"/>
        <n v="1178667.0"/>
        <n v="223155.0"/>
        <n v="278002.0"/>
        <n v="111690.0"/>
        <n v="834273.0"/>
        <n v="413244.0"/>
        <n v="2416444.0"/>
        <n v="87633.0"/>
        <n v="564876.0"/>
        <n v="304031.0"/>
        <n v="722337.0"/>
        <n v="567891.0"/>
        <n v="2572140.0"/>
        <n v="1373919.0"/>
        <n v="792615.0"/>
        <n v="214368.0"/>
        <n v="158184.0"/>
        <n v="750225.0"/>
        <n v="45101.0"/>
        <n v="543210.0"/>
        <n v="784003.0"/>
        <n v="850787.0"/>
        <n v="5985.0"/>
        <n v="818777.0"/>
        <n v="130725.0"/>
        <n v="44534.0"/>
        <n v="353850.0"/>
        <n v="244736.0"/>
        <n v="114480.0"/>
        <n v="398601.0"/>
        <n v="433485.0"/>
        <n v="3857175.0"/>
        <n v="2368315.0"/>
        <n v="1526700.0"/>
        <n v="187712.0"/>
        <n v="426060.0"/>
        <n v="2054293.0"/>
        <n v="176688.0"/>
        <n v="813540.0"/>
        <n v="2011150.0"/>
        <n v="2990810.0"/>
        <n v="1466457.0"/>
        <n v="2371734.0"/>
        <n v="2316241.0"/>
        <n v="611100.0"/>
        <n v="972855.0"/>
        <n v="215514.0"/>
        <n v="212667.0"/>
        <n v="110295.0"/>
        <n v="286208.0"/>
        <n v="6205.0"/>
        <n v="1332261.0"/>
        <n v="169984.0"/>
        <n v="286926.0"/>
        <n v="735826.0"/>
        <n v="530687.0"/>
        <n v="610227.0"/>
        <n v="85176.0"/>
        <n v="1824168.0"/>
        <n v="300573.0"/>
        <n v="14652.0"/>
        <n v="464280.0"/>
        <n v="358795.0"/>
        <n v="1153425.0"/>
        <n v="448590.0"/>
        <n v="2562785.0"/>
        <n v="405223.0"/>
        <n v="177384.0"/>
        <n v="807651.0"/>
        <n v="548535.0"/>
        <n v="53376.0"/>
        <n v="380964.0"/>
        <n v="270543.0"/>
        <n v="67312.0"/>
        <n v="889287.0"/>
        <n v="599872.0"/>
        <n v="884994.0"/>
        <n v="934207.0"/>
        <n v="24224.0"/>
        <n v="114588.0"/>
        <n v="5127150.0"/>
        <n v="1155930.0"/>
        <n v="3672906.0"/>
        <n v="1229547.0"/>
        <n v="63889.0"/>
        <n v="51030.0"/>
        <n v="143091.0"/>
        <n v="29811.0"/>
        <n v="399308.0"/>
        <n v="437931.0"/>
        <n v="252215.0"/>
        <n v="4101825.0"/>
        <n v="12448.0"/>
        <n v="46886.0"/>
        <n v="137088.0"/>
        <n v="181727.0"/>
        <n v="4869040.0"/>
        <n v="72448.0"/>
        <n v="1182050.0"/>
        <n v="2398415.0"/>
        <n v="18935.0"/>
        <n v="761062.0"/>
        <n v="421200.0"/>
        <n v="244881.0"/>
        <n v="618860.0"/>
        <n v="3469725.0"/>
        <n v="78750.0"/>
        <n v="505020.0"/>
        <n v="277032.0"/>
        <n v="2083725.0"/>
        <n v="71307.0"/>
        <n v="2416050.0"/>
        <n v="69169.0"/>
        <n v="675766.0"/>
        <n v="575640.0"/>
        <n v="129780.0"/>
        <n v="1872560.0"/>
        <n v="523809.0"/>
        <n v="1739225.0"/>
        <n v="1389429.0"/>
        <n v="1121562.0"/>
        <n v="273000.0"/>
        <n v="158656.0"/>
        <n v="362775.0"/>
        <n v="750672.0"/>
        <n v="215865.0"/>
        <n v="291528.0"/>
        <n v="244701.0"/>
        <n v="548625.0"/>
        <n v="2692725.0"/>
        <n v="996453.0"/>
        <n v="232672.0"/>
        <n v="219051.0"/>
        <n v="241200.0"/>
        <n v="2665230.0"/>
        <n v="342313.0"/>
        <n v="630162.0"/>
        <n v="1278201.0"/>
        <n v="7314.0"/>
        <n v="224475.0"/>
        <n v="776997.0"/>
        <n v="2321400.0"/>
        <n v="1079793.0"/>
        <n v="47253.0"/>
        <n v="132512.0"/>
        <n v="51597.0"/>
        <n v="198828.0"/>
        <n v="169459.0"/>
        <n v="469092.0"/>
        <n v="1908900.0"/>
        <n v="222084.0"/>
        <n v="60590.0"/>
        <n v="718380.0"/>
        <n v="54194.0"/>
        <n v="268256.0"/>
        <n v="151962.0"/>
        <n v="1062336.0"/>
        <n v="1211103.0"/>
        <n v="91488.0"/>
        <n v="173843.0"/>
        <n v="611294.0"/>
        <n v="136872.0"/>
        <n v="625456.0"/>
        <n v="1118250.0"/>
        <n v="291424.0"/>
        <n v="397124.0"/>
        <n v="44625.0"/>
        <n v="63168.0"/>
        <n v="3075845.0"/>
        <n v="179068.0"/>
        <n v="1503186.0"/>
        <n v="464282.0"/>
        <n v="421967.0"/>
        <n v="312631.0"/>
        <n v="670124.0"/>
        <n v="1020540.0"/>
        <n v="141768.0"/>
        <n v="384896.0"/>
        <n v="239265.0"/>
        <n v="277920.0"/>
        <n v="25074.0"/>
        <n v="175968.0"/>
        <n v="33372.0"/>
        <n v="58170.0"/>
        <n v="594321.0"/>
        <n v="165920.0"/>
        <n v="70368.0"/>
        <n v="304160.0"/>
        <n v="1030050.0"/>
        <n v="2644774.0"/>
        <n v="2004849.0"/>
        <n v="805714.0"/>
        <n v="2895180.0"/>
        <n v="461244.0"/>
        <n v="666681.0"/>
        <n v="2333625.0"/>
        <n v="66861.0"/>
        <n v="3407640.0"/>
        <n v="803936.0"/>
        <n v="512603.0"/>
        <n v="192708.0"/>
        <n v="151136.0"/>
        <n v="1215396.0"/>
        <n v="3282578.0"/>
        <n v="242475.0"/>
        <n v="32935.0"/>
        <n v="2433090.0"/>
        <n v="2163720.0"/>
        <n v="59423.0"/>
        <n v="43575.0"/>
        <n v="4748100.0"/>
        <n v="569943.0"/>
        <n v="722987.0"/>
        <n v="1125084.0"/>
        <n v="1320813.0"/>
        <n v="271180.0"/>
        <n v="361407.0"/>
        <n v="178488.0"/>
        <n v="193458.0"/>
        <n v="117612.0"/>
        <n v="572414.0"/>
        <n v="12145.0"/>
        <n v="5226900.0"/>
        <n v="532968.0"/>
        <n v="522633.0"/>
        <n v="45144.0"/>
        <n v="660393.0"/>
        <n v="3528090.0"/>
        <n v="444723.0"/>
        <n v="538365.0"/>
        <n v="54859.0"/>
        <n v="1607025.0"/>
        <n v="869778.0"/>
        <n v="346320.0"/>
        <n v="192831.0"/>
        <n v="13680.0"/>
        <n v="376485.0"/>
        <n v="108896.0"/>
        <n v="226575.0"/>
        <n v="760020.0"/>
        <n v="140672.0"/>
        <n v="4180050.0"/>
        <n v="1031490.0"/>
        <n v="3917550.0"/>
        <n v="2460891.0"/>
        <n v="388683.0"/>
        <n v="69503.0"/>
        <n v="962843.0"/>
        <n v="2467466.0"/>
        <n v="465829.0"/>
        <n v="2192631.0"/>
        <n v="121940.0"/>
        <n v="1578000.0"/>
        <n v="1859147.0"/>
        <n v="1006.0"/>
        <n v="678900.0"/>
        <n v="382568.0"/>
        <n v="320862.0"/>
        <n v="150787.0"/>
        <n v="750602.0"/>
        <n v="525211.0"/>
        <n v="1585500.0"/>
        <n v="2386232.0"/>
        <n v="10192.0"/>
        <n v="578799.0"/>
        <n v="1185450.0"/>
        <n v="3625125.0"/>
        <n v="310716.0"/>
        <n v="425061.0"/>
        <n v="223668.0"/>
        <n v="168606.0"/>
        <n v="3648.0"/>
        <n v="338760.0"/>
        <n v="249372.0"/>
        <n v="1091007.0"/>
        <n v="75366.0"/>
        <n v="240434.0"/>
        <n v="124203.0"/>
        <n v="288420.0"/>
        <n v="0.0"/>
        <n v="184599.0"/>
        <n v="1041768.0"/>
        <n v="166144.0"/>
        <n v="1474725.0"/>
        <n v="315000.0"/>
        <n v="1085652.0"/>
        <n v="2549890.0"/>
        <n v="219264.0"/>
        <n v="1623181.0"/>
        <n v="1308411.0"/>
        <n v="892619.0"/>
        <n v="615683.0"/>
        <n v="6881.0"/>
        <n v="43407.0"/>
        <n v="660569.0"/>
        <n v="595062.0"/>
        <n v="2328700.0"/>
        <n v="31402.0"/>
        <n v="255619.0"/>
        <n v="3783566.0"/>
        <n v="82017.0"/>
        <n v="3521175.0"/>
        <n v="3422605.0"/>
        <n v="159714.0"/>
        <n v="1775590.0"/>
        <n v="2699905.0"/>
        <n v="3631950.0"/>
        <n v="122912.0"/>
        <n v="37954.0"/>
        <n v="1412550.0"/>
        <n v="1051773.0"/>
        <n v="4471.0"/>
        <n v="622061.0"/>
        <n v="26026.0"/>
        <n v="1379802.0"/>
        <n v="789516.0"/>
        <n v="188000.0"/>
        <n v="2360579.0"/>
        <n v="369873.0"/>
        <n v="59220.0"/>
        <n v="246354.0"/>
        <n v="1108800.0"/>
        <n v="88179.0"/>
        <n v="3118097.0"/>
        <n v="114513.0"/>
        <n v="203136.0"/>
        <n v="6216.0"/>
        <n v="268848.0"/>
        <n v="932139.0"/>
        <n v="330696.0"/>
        <n v="65051.0"/>
        <n v="314013.0"/>
        <n v="1213219.0"/>
        <n v="1098551.0"/>
        <n v="76050.0"/>
        <n v="657072.0"/>
        <n v="9478.0"/>
        <n v="472293.0"/>
        <n v="929939.0"/>
        <n v="87842.0"/>
        <n v="2398200.0"/>
        <n v="4134660.0"/>
        <n v="1119678.0"/>
        <n v="771316.0"/>
        <n v="66208.0"/>
        <n v="1780275.0"/>
        <n v="325908.0"/>
        <n v="268399.0"/>
        <n v="2618.0"/>
        <n v="238602.0"/>
        <n v="2876475.0"/>
        <n v="4713110.0"/>
        <n v="511798.0"/>
        <n v="5250.0"/>
        <n v="1466298.0"/>
        <n v="408234.0"/>
        <n v="670995.0"/>
        <n v="1164150.0"/>
        <n v="795700.0"/>
        <n v="308376.0"/>
        <n v="464664.0"/>
        <n v="143871.0"/>
        <n v="151281.0"/>
        <n v="607347.0"/>
        <n v="305888.0"/>
        <n v="224640.0"/>
        <n v="1241313.0"/>
        <n v="1105915.0"/>
        <n v="3516976.0"/>
        <n v="232128.0"/>
        <n v="2434017.0"/>
        <n v="32760.0"/>
        <n v="443745.0"/>
        <n v="452886.0"/>
        <n v="590342.0"/>
        <n v="784.0"/>
        <n v="154836.0"/>
        <n v="279776.0"/>
        <n v="2426550.0"/>
        <n v="59112.0"/>
        <n v="695513.0"/>
        <n v="3596250.0"/>
        <n v="678769.0"/>
        <n v="1470114.0"/>
        <n v="128896.0"/>
        <n v="53690.0"/>
        <n v="787176.0"/>
        <n v="249432.0"/>
        <n v="48692.0"/>
        <n v="1683015.0"/>
        <n v="64498.0"/>
        <n v="3451.0"/>
        <n v="1426425.0"/>
        <n v="307333.0"/>
        <n v="250230.0"/>
        <n v="435024.0"/>
        <n v="327807.0"/>
        <n v="256608.0"/>
        <n v="1578414.0"/>
        <n v="384217.0"/>
        <n v="1056873.0"/>
        <n v="558922.0"/>
        <n v="3844050.0"/>
        <n v="29583.0"/>
        <n v="269451.0"/>
        <n v="37142.0"/>
        <n v="981189.0"/>
        <n v="1439268.0"/>
        <n v="540930.0"/>
        <n v="297675.0"/>
        <n v="84924.0"/>
        <n v="257013.0"/>
        <n v="1099745.0"/>
        <n v="47691.0"/>
        <n v="470507.0"/>
        <n v="339840.0"/>
        <n v="2585660.0"/>
        <n v="566637.0"/>
        <n v="134112.0"/>
        <n v="2124675.0"/>
        <n v="253799.0"/>
        <n v="199290.0"/>
        <n v="2738925.0"/>
        <n v="985425.0"/>
        <n v="1445119.0"/>
        <n v="1434975.0"/>
        <n v="656270.0"/>
        <n v="365183.0"/>
        <n v="3945900.0"/>
        <n v="513975.0"/>
        <n v="819963.0"/>
        <n v="555034.0"/>
        <n v="3771494.0"/>
        <n v="1165500.0"/>
        <n v="970535.0"/>
        <n v="521521.0"/>
        <n v="24668.0"/>
        <n v="191072.0"/>
        <n v="598572.0"/>
        <n v="194868.0"/>
        <n v="3065475.0"/>
        <n v="2527260.0"/>
        <n v="57504.0"/>
        <n v="3105785.0"/>
        <n v="610974.0"/>
        <n v="84429.0"/>
        <n v="1477875.0"/>
        <n v="149292.0"/>
        <n v="3872400.0"/>
        <n v="238015.0"/>
        <n v="340896.0"/>
        <n v="193896.0"/>
        <n v="552273.0"/>
        <n v="557136.0"/>
        <n v="286624.0"/>
        <n v="283374.0"/>
        <n v="189408.0"/>
        <n v="1389166.0"/>
        <n v="214947.0"/>
        <n v="318493.0"/>
        <n v="3525527.0"/>
        <n v="2081625.0"/>
        <n v="1040178.0"/>
        <n v="105885.0"/>
        <n v="467877.0"/>
        <n v="224167.0"/>
        <n v="1517247.0"/>
        <n v="4681950.0"/>
        <n v="1805232.0"/>
        <n v="714753.0"/>
        <n v="753232.0"/>
        <n v="63238.0"/>
        <n v="2064312.0"/>
        <n v="1414305.0"/>
        <n v="302895.0"/>
        <n v="317536.0"/>
        <n v="704211.0"/>
        <n v="5621.0"/>
        <n v="188992.0"/>
        <n v="75803.0"/>
        <n v="824616.0"/>
        <n v="881019.0"/>
        <n v="4606875.0"/>
        <n v="128790.0"/>
        <n v="107016.0"/>
        <n v="808321.0"/>
        <n v="338336.0"/>
        <n v="31521.0"/>
        <n v="281238.0"/>
        <n v="328054.0"/>
        <n v="16587.0"/>
        <n v="102833.0"/>
        <n v="1009920.0"/>
        <n v="103618.0"/>
        <n v="351828.0"/>
        <n v="158624.0"/>
        <n v="559056.0"/>
        <n v="132660.0"/>
        <n v="3851974.0"/>
        <n v="834379.0"/>
        <n v="355901.0"/>
        <n v="299286.0"/>
        <n v="253728.0"/>
        <n v="231744.0"/>
        <n v="487640.0"/>
        <n v="42192.0"/>
        <n v="227196.0"/>
        <n v="2667785.0"/>
        <n v="3752883.0"/>
        <n v="2697350.0"/>
        <n v="3044830.0"/>
        <n v="5022455.0"/>
        <n v="187776.0"/>
        <n v="4293975.0"/>
        <n v="888801.0"/>
        <n v="913230.0"/>
        <n v="192432.0"/>
        <n v="63714.0"/>
        <n v="4031475.0"/>
        <n v="1083297.0"/>
        <n v="149568.0"/>
        <n v="204640.0"/>
        <n v="10144.0"/>
        <n v="2789330.0"/>
        <n v="4683433.0"/>
        <n v="534105.0"/>
        <n v="3074400.0"/>
        <n v="24780.0"/>
        <n v="100288.0"/>
        <n v="17661.0"/>
        <n v="290928.0"/>
        <n v="49440.0"/>
        <n v="86400.0"/>
        <n v="569556.0"/>
        <n v="213984.0"/>
        <n v="1246560.0"/>
        <n v="1911903.0"/>
        <n v="30592.0"/>
        <n v="551774.0"/>
        <n v="4627875.0"/>
        <n v="93805.0"/>
        <n v="587044.0"/>
        <n v="21826.0"/>
        <n v="4531800.0"/>
        <n v="1035099.0"/>
        <n v="2329391.0"/>
        <n v="485485.0"/>
        <n v="2894262.0"/>
        <n v="52402.0"/>
        <n v="32354.0"/>
        <n v="112203.0"/>
        <n v="38208.0"/>
        <n v="4863600.0"/>
        <n v="180675.0"/>
        <n v="88452.0"/>
        <n v="1007253.0"/>
        <n v="43589.0"/>
        <n v="107136.0"/>
        <n v="804713.0"/>
        <n v="331128.0"/>
        <n v="124830.0"/>
        <n v="1080378.0"/>
        <n v="309096.0"/>
        <n v="223100.0"/>
        <n v="2143645.0"/>
        <n v="229248.0"/>
        <n v="104192.0"/>
        <n v="60021.0"/>
        <n v="44772.0"/>
        <n v="257292.0"/>
        <n v="139971.0"/>
        <n v="474126.0"/>
        <n v="2577372.0"/>
        <n v="51422.0"/>
        <n v="1680460.0"/>
        <n v="684326.0"/>
        <n v="344376.0"/>
        <n v="12425.0"/>
        <n v="97944.0"/>
        <n v="52440.0"/>
        <n v="319421.0"/>
        <n v="263104.0"/>
        <n v="540085.0"/>
        <n v="288448.0"/>
        <n v="274275.0"/>
        <n v="85045.0"/>
        <n v="150240.0"/>
        <n v="579652.0"/>
        <n v="1052181.0"/>
        <n v="1969607.0"/>
        <n v="316000.0"/>
        <n v="318636.0"/>
        <n v="828186.0"/>
        <n v="3735278.0"/>
        <n v="491049.0"/>
        <n v="24327.0"/>
        <n v="780656.0"/>
        <n v="2804550.0"/>
        <n v="207177.0"/>
        <n v="769678.0"/>
        <n v="232492.0"/>
        <n v="42750.0"/>
        <n v="89824.0"/>
        <n v="481707.0"/>
        <n v="36806.0"/>
        <n v="141840.0"/>
        <n v="239931.0"/>
        <n v="87153.0"/>
        <n v="36351.0"/>
        <n v="113088.0"/>
        <n v="685503.0"/>
        <n v="2277975.0"/>
        <n v="79992.0"/>
        <n v="452439.0"/>
        <n v="25600.0"/>
        <n v="4760175.0"/>
        <n v="692286.0"/>
        <n v="18848.0"/>
        <n v="26880.0"/>
        <n v="2903819.0"/>
        <n v="320229.0"/>
        <n v="3276970.0"/>
        <n v="2317385.0"/>
        <n v="831012.0"/>
        <n v="123735.0"/>
        <n v="685086.0"/>
        <n v="39683.0"/>
        <n v="9730.0"/>
        <n v="522171.0"/>
        <n v="113536.0"/>
        <n v="1099962.0"/>
        <n v="4268775.0"/>
        <n v="279648.0"/>
        <n v="203361.0"/>
        <n v="367479.0"/>
        <n v="1522500.0"/>
        <n v="135135.0"/>
        <n v="56232.0"/>
        <n v="51520.0"/>
        <n v="9191.0"/>
        <n v="554827.0"/>
        <n v="1112523.0"/>
        <n v="493107.0"/>
        <n v="267358.0"/>
        <n v="4099953.0"/>
        <n v="702210.0"/>
        <n v="284472.0"/>
        <n v="59017.0"/>
        <n v="1598514.0"/>
        <n v="280692.0"/>
        <n v="473137.0"/>
        <n v="3161630.0"/>
        <n v="1203176.0"/>
        <n v="3901268.0"/>
        <n v="496014.0"/>
        <n v="3781554.0"/>
        <n v="684593.0"/>
        <n v="1343930.0"/>
        <n v="46560.0"/>
        <n v="2984299.0"/>
        <n v="427375.0"/>
        <n v="19614.0"/>
        <n v="369645.0"/>
        <n v="4601100.0"/>
        <n v="318276.0"/>
        <n v="568902.0"/>
        <n v="3977925.0"/>
        <n v="46634.0"/>
        <n v="390037.0"/>
        <n v="61705.0"/>
        <n v="147392.0"/>
        <n v="294516.0"/>
        <n v="7063.0"/>
        <n v="193752.0"/>
        <n v="34706.0"/>
        <n v="2529797.0"/>
        <n v="51296.0"/>
        <n v="458367.0"/>
        <n v="1106004.0"/>
        <n v="606242.0"/>
        <n v="704550.0"/>
        <n v="503139.0"/>
        <n v="10661.0"/>
        <n v="22204.0"/>
        <n v="151632.0"/>
        <n v="1140030.0"/>
        <n v="1873086.0"/>
        <n v="44877.0"/>
        <n v="77274.0"/>
        <n v="510220.0"/>
        <n v="17325.0"/>
        <n v="876729.0"/>
        <n v="43470.0"/>
        <n v="38948.0"/>
        <n v="3540600.0"/>
        <n v="233181.0"/>
        <n v="23765.0"/>
        <n v="4428.0"/>
        <n v="210843.0"/>
        <n v="296608.0"/>
        <n v="2187044.0"/>
        <n v="54514.0"/>
        <n v="145500.0"/>
        <n v="316440.0"/>
        <n v="50064.0"/>
        <n v="56805.0"/>
        <n v="277984.0"/>
        <n v="2536800.0"/>
        <n v="742469.0"/>
        <n v="1135050.0"/>
        <n v="32864.0"/>
        <n v="78912.0"/>
        <n v="698724.0"/>
        <n v="378.0"/>
        <n v="454057.0"/>
        <n v="65758.0"/>
        <n v="581022.0"/>
        <n v="111020.0"/>
        <n v="563195.0"/>
        <n v="491127.0"/>
        <n v="3572255.0"/>
        <n v="751752.0"/>
        <n v="11550.0"/>
        <n v="2938425.0"/>
        <n v="477434.0"/>
        <n v="25248.0"/>
        <n v="2845471.0"/>
        <n v="351006.0"/>
        <n v="225576.0"/>
        <n v="12061.0"/>
        <n v="303222.0"/>
        <n v="4874100.0"/>
        <n v="636909.0"/>
        <n v="3300675.0"/>
        <n v="2497330.0"/>
        <n v="600527.0"/>
        <n v="2422230.0"/>
        <n v="1335251.0"/>
        <n v="57183.0"/>
        <n v="420115.0"/>
        <n v="2329425.0"/>
        <n v="2700104.0"/>
        <n v="1004325.0"/>
        <n v="469868.0"/>
        <n v="195696.0"/>
        <n v="424130.0"/>
        <n v="1158912.0"/>
        <n v="189867.0"/>
        <n v="19728.0"/>
        <n v="1764775.0"/>
        <n v="629622.0"/>
        <n v="241265.0"/>
        <n v="3730248.0"/>
        <n v="4132800.0"/>
        <n v="257049.0"/>
        <n v="2277317.0"/>
        <n v="453378.0"/>
        <n v="558235.0"/>
        <n v="3085402.0"/>
        <n v="935080.0"/>
        <n v="40544.0"/>
        <n v="756045.0"/>
        <n v="243808.0"/>
        <n v="340977.0"/>
        <n v="987565.0"/>
        <n v="281494.0"/>
        <n v="4513425.0"/>
        <n v="132256.0"/>
        <n v="402933.0"/>
        <n v="324542.0"/>
        <n v="9177.0"/>
        <n v="2377725.0"/>
        <n v="351747.0"/>
        <n v="54537.0"/>
        <n v="963113.0"/>
        <n v="738030.0"/>
        <n v="129312.0"/>
        <n v="255680.0"/>
        <n v="46288.0"/>
        <n v="183840.0"/>
        <n v="42156.0"/>
        <n v="91116.0"/>
        <n v="400405.0"/>
        <n v="73458.0"/>
        <n v="916158.0"/>
        <n v="1644325.0"/>
        <n v="714305.0"/>
        <n v="21536.0"/>
        <n v="301800.0"/>
        <n v="1440699.0"/>
        <n v="1908854.0"/>
        <n v="1467803.0"/>
        <n v="728858.0"/>
        <n v="176724.0"/>
        <n v="212527.0"/>
        <n v="2155548.0"/>
        <n v="200473.0"/>
        <n v="172515.0"/>
        <n v="519425.0"/>
        <n v="1158150.0"/>
        <n v="881245.0"/>
        <n v="456456.0"/>
        <n v="455215.0"/>
        <n v="879747.0"/>
        <n v="298880.0"/>
        <n v="3890250.0"/>
        <n v="391482.0"/>
        <n v="2312296.0"/>
        <n v="203603.0"/>
        <n v="627263.0"/>
        <n v="699340.0"/>
        <n v="902447.0"/>
        <n v="167744.0"/>
        <n v="269184.0"/>
        <n v="213759.0"/>
        <n v="231410.0"/>
        <n v="3322595.0"/>
        <n v="243906.0"/>
        <n v="68685.0"/>
        <n v="66920.0"/>
        <n v="33138.0"/>
        <n v="36216.0"/>
        <n v="877331.0"/>
        <n v="46018.0"/>
        <n v="299200.0"/>
        <n v="4347932.0"/>
        <n v="185472.0"/>
        <n v="118825.0"/>
        <n v="381790.0"/>
        <n v="936341.0"/>
        <n v="254048.0"/>
        <n v="345960.0"/>
        <n v="2478715.0"/>
        <n v="44611.0"/>
        <n v="2002.0"/>
      </sharedItems>
    </cacheField>
    <cacheField name="Total Profit " numFmtId="3">
      <sharedItems containsSemiMixedTypes="0" containsString="0" containsNumber="1" containsInteger="1">
        <n v="899232.0"/>
        <n v="681028.0"/>
        <n v="86304.0"/>
        <n v="23632.0"/>
        <n v="323232.0"/>
        <n v="3772.0"/>
        <n v="301056.0"/>
        <n v="609650.0"/>
        <n v="199655.0"/>
        <n v="276948.0"/>
        <n v="18825.0"/>
        <n v="1651608.0"/>
        <n v="88975.0"/>
        <n v="1446.0"/>
        <n v="62304.0"/>
        <n v="663495.0"/>
        <n v="506688.0"/>
        <n v="341901.0"/>
        <n v="80865.0"/>
        <n v="620792.0"/>
        <n v="351162.0"/>
        <n v="252.0"/>
        <n v="26775.0"/>
        <n v="13576.0"/>
        <n v="105896.0"/>
        <n v="459333.0"/>
        <n v="750582.0"/>
        <n v="411981.0"/>
        <n v="182343.0"/>
        <n v="127545.0"/>
        <n v="132750.0"/>
        <n v="247836.0"/>
        <n v="840672.0"/>
        <n v="22849.0"/>
        <n v="12698.0"/>
        <n v="204176.0"/>
        <n v="652766.0"/>
        <n v="148470.0"/>
        <n v="83100.0"/>
        <n v="150700.0"/>
        <n v="655968.0"/>
        <n v="125055.0"/>
        <n v="825742.0"/>
        <n v="153945.0"/>
        <n v="46380.0"/>
        <n v="449169.0"/>
        <n v="58350.0"/>
        <n v="728554.0"/>
        <n v="276564.0"/>
        <n v="9134.0"/>
        <n v="486691.0"/>
        <n v="183450.0"/>
        <n v="110475.0"/>
        <n v="699552.0"/>
        <n v="738878.0"/>
        <n v="1267860.0"/>
        <n v="1382952.0"/>
        <n v="464640.0"/>
        <n v="172900.0"/>
        <n v="13602.0"/>
        <n v="25275.0"/>
        <n v="551250.0"/>
        <n v="297360.0"/>
        <n v="497168.0"/>
        <n v="518346.0"/>
        <n v="96275.0"/>
        <n v="680138.0"/>
        <n v="1652130.0"/>
        <n v="247266.0"/>
        <n v="357960.0"/>
        <n v="349859.0"/>
        <n v="360180.0"/>
        <n v="489636.0"/>
        <n v="715932.0"/>
        <n v="977790.0"/>
        <n v="369152.0"/>
        <n v="420192.0"/>
        <n v="824736.0"/>
        <n v="486118.0"/>
        <n v="168550.0"/>
        <n v="130256.0"/>
        <n v="299691.0"/>
        <n v="284200.0"/>
        <n v="722335.0"/>
        <n v="249175.0"/>
        <n v="300960.0"/>
        <n v="107690.0"/>
        <n v="93708.0"/>
        <n v="1323096.0"/>
        <n v="19916.0"/>
        <n v="587730.0"/>
        <n v="8318.0"/>
        <n v="43620.0"/>
        <n v="76125.0"/>
        <n v="369747.0"/>
        <n v="562173.0"/>
        <n v="48210.0"/>
        <n v="119325.0"/>
        <n v="67032.0"/>
        <n v="58464.0"/>
        <n v="1663440.0"/>
        <n v="370785.0"/>
        <n v="428835.0"/>
        <n v="130118.0"/>
        <n v="16534.0"/>
        <n v="523040.0"/>
        <n v="1226736.0"/>
        <n v="191772.0"/>
        <n v="655540.0"/>
        <n v="760128.0"/>
        <n v="505230.0"/>
        <n v="208848.0"/>
        <n v="38775.0"/>
        <n v="520416.0"/>
        <n v="67875.0"/>
        <n v="72513.0"/>
        <n v="8160.0"/>
        <n v="55104.0"/>
        <n v="72550.0"/>
        <n v="16890.0"/>
        <n v="270918.0"/>
        <n v="557844.0"/>
        <n v="67872.0"/>
        <n v="1392435.0"/>
        <n v="744663.0"/>
        <n v="292803.0"/>
        <n v="478368.0"/>
        <n v="129762.0"/>
        <n v="158700.0"/>
        <n v="100500.0"/>
        <n v="114825.0"/>
        <n v="491328.0"/>
        <n v="137600.0"/>
        <n v="784080.0"/>
        <n v="206739.0"/>
        <n v="14160.0"/>
        <n v="11860.0"/>
        <n v="562875.0"/>
        <n v="578550.0"/>
        <n v="789516.0"/>
        <n v="598848.0"/>
        <n v="476952.0"/>
        <n v="479712.0"/>
        <n v="73292.0"/>
        <n v="209853.0"/>
        <n v="477344.0"/>
        <n v="573045.0"/>
        <n v="152457.0"/>
        <n v="238200.0"/>
        <n v="419166.0"/>
        <n v="407607.0"/>
        <n v="109440.0"/>
        <n v="69225.0"/>
        <n v="49305.0"/>
        <n v="4450.0"/>
        <n v="31248.0"/>
        <n v="170079.0"/>
        <n v="1215648.0"/>
        <n v="598563.0"/>
        <n v="265449.0"/>
        <n v="533775.0"/>
        <n v="913110.0"/>
        <n v="421344.0"/>
        <n v="498921.0"/>
        <n v="151206.0"/>
        <n v="17228.0"/>
        <n v="433371.0"/>
        <n v="53480.0"/>
        <n v="509080.0"/>
        <n v="320670.0"/>
        <n v="715968.0"/>
        <n v="693912.0"/>
        <n v="391392.0"/>
        <n v="1369902.0"/>
        <n v="651035.0"/>
        <n v="956928.0"/>
        <n v="59508.0"/>
        <n v="1192944.0"/>
        <n v="392370.0"/>
        <n v="708903.0"/>
        <n v="481824.0"/>
        <n v="222824.0"/>
        <n v="530700.0"/>
        <n v="112728.0"/>
        <n v="1450812.0"/>
        <n v="634260.0"/>
        <n v="246619.0"/>
        <n v="178176.0"/>
        <n v="395872.0"/>
        <n v="1551825.0"/>
        <n v="32670.0"/>
        <n v="5550.0"/>
        <n v="159450.0"/>
        <n v="519498.0"/>
        <n v="114072.0"/>
        <n v="111060.0"/>
        <n v="19432.0"/>
        <n v="1631946.0"/>
        <n v="106875.0"/>
        <n v="505725.0"/>
        <n v="351477.0"/>
        <n v="218225.0"/>
        <n v="348957.0"/>
        <n v="692242.0"/>
        <n v="17732.0"/>
        <n v="147875.0"/>
        <n v="430656.0"/>
        <n v="63190.0"/>
        <n v="339024.0"/>
        <n v="57540.0"/>
        <n v="11282.0"/>
        <n v="13848.0"/>
        <n v="73860.0"/>
        <n v="726450.0"/>
        <n v="223335.0"/>
        <n v="278712.0"/>
        <n v="392336.0"/>
        <n v="102201.0"/>
        <n v="46875.0"/>
        <n v="17466.0"/>
        <n v="555156.0"/>
        <n v="139300.0"/>
        <n v="3146.0"/>
        <n v="967560.0"/>
        <n v="6030.0"/>
        <n v="424620.0"/>
        <n v="187879.0"/>
        <n v="1116108.0"/>
        <n v="391356.0"/>
        <n v="99180.0"/>
        <n v="50463.0"/>
        <n v="53610.0"/>
        <n v="268184.0"/>
        <n v="168336.0"/>
        <n v="145185.0"/>
        <n v="327465.0"/>
        <n v="407194.0"/>
        <n v="43550.0"/>
        <n v="174000.0"/>
        <n v="49421.0"/>
        <n v="432390.0"/>
        <n v="677075.0"/>
        <n v="603360.0"/>
        <n v="261870.0"/>
        <n v="166761.0"/>
        <n v="112845.0"/>
        <n v="156996.0"/>
        <n v="624864.0"/>
        <n v="6084.0"/>
        <n v="42275.0"/>
        <n v="556263.0"/>
        <n v="365022.0"/>
        <n v="1228.0"/>
        <n v="129425.0"/>
        <n v="1554135.0"/>
        <n v="1281885.0"/>
        <n v="233415.0"/>
        <n v="577795.0"/>
        <n v="871566.0"/>
        <n v="718539.0"/>
        <n v="803250.0"/>
        <n v="723036.0"/>
        <n v="9812.0"/>
        <n v="408303.0"/>
        <n v="169125.0"/>
        <n v="227416.0"/>
        <n v="43960.0"/>
        <n v="357424.0"/>
        <n v="9519.0"/>
        <n v="489328.0"/>
        <n v="393240.0"/>
        <n v="580356.0"/>
        <n v="236949.0"/>
        <n v="274115.0"/>
        <n v="1221066.0"/>
        <n v="254898.0"/>
        <n v="469602.0"/>
        <n v="802958.0"/>
        <n v="1191078.0"/>
        <n v="8200.0"/>
        <n v="215650.0"/>
        <n v="2914.0"/>
        <n v="30025.0"/>
        <n v="418131.0"/>
        <n v="388836.0"/>
        <n v="489312.0"/>
        <n v="6928.0"/>
        <n v="751842.0"/>
        <n v="8438.0"/>
        <n v="38970.0"/>
        <n v="351306.0"/>
        <n v="18922.0"/>
        <n v="508788.0"/>
        <n v="184497.0"/>
        <n v="14990.0"/>
        <n v="6138.0"/>
        <n v="4410.0"/>
        <n v="1676316.0"/>
        <n v="350393.0"/>
        <n v="1174446.0"/>
        <n v="117435.0"/>
        <n v="149925.0"/>
        <n v="434784.0"/>
        <n v="558747.0"/>
        <n v="363120.0"/>
        <n v="33405.0"/>
        <n v="329011.0"/>
        <n v="152712.0"/>
        <n v="449094.0"/>
        <n v="130597.0"/>
        <n v="76451.0"/>
        <n v="1168020.0"/>
        <n v="1607064.0"/>
        <n v="18344.0"/>
        <n v="753652.0"/>
        <n v="218300.0"/>
        <n v="518154.0"/>
        <n v="283689.0"/>
        <n v="190575.0"/>
        <n v="550931.0"/>
        <n v="512658.0"/>
        <n v="34542.0"/>
        <n v="876264.0"/>
        <n v="11370.0"/>
        <n v="12096.0"/>
        <n v="438957.0"/>
        <n v="655326.0"/>
        <n v="546966.0"/>
        <n v="71670.0"/>
        <n v="278397.0"/>
        <n v="8600.0"/>
        <n v="1531374.0"/>
        <n v="507414.0"/>
        <n v="120240.0"/>
        <n v="6458.0"/>
        <n v="566922.0"/>
        <n v="830214.0"/>
        <n v="635328.0"/>
        <n v="314244.0"/>
        <n v="508530.0"/>
        <n v="81088.0"/>
        <n v="346752.0"/>
        <n v="722784.0"/>
        <n v="1195425.0"/>
        <n v="341208.0"/>
        <n v="171584.0"/>
        <n v="628.0"/>
        <n v="316332.0"/>
        <n v="682794.0"/>
        <n v="192555.0"/>
        <n v="1039878.0"/>
        <n v="61880.0"/>
        <n v="482202.0"/>
        <n v="75936.0"/>
        <n v="1509090.0"/>
        <n v="451770.0"/>
        <n v="430248.0"/>
        <n v="1575222.0"/>
        <n v="998298.0"/>
        <n v="76830.0"/>
        <n v="191205.0"/>
        <n v="19642.0"/>
        <n v="464280.0"/>
        <n v="132945.0"/>
        <n v="6915.0"/>
        <n v="729708.0"/>
        <n v="21975.0"/>
        <n v="1090458.0"/>
        <n v="165345.0"/>
        <n v="1259622.0"/>
        <n v="626340.0"/>
        <n v="454986.0"/>
        <n v="1046682.0"/>
        <n v="771452.0"/>
        <n v="1665006.0"/>
        <n v="299802.0"/>
        <n v="173415.0"/>
        <n v="14670.0"/>
        <n v="1775.0"/>
        <n v="382527.0"/>
        <n v="113715.0"/>
        <n v="154448.0"/>
        <n v="17820.0"/>
        <n v="588672.0"/>
        <n v="345705.0"/>
        <n v="576345.0"/>
        <n v="85158.0"/>
        <n v="784392.0"/>
        <n v="123368.0"/>
        <n v="11112.0"/>
        <n v="905190.0"/>
        <n v="169475.0"/>
        <n v="723722.0"/>
        <n v="509166.0"/>
        <n v="540918.0"/>
        <n v="209104.0"/>
        <n v="107050.0"/>
        <n v="968715.0"/>
        <n v="440496.0"/>
        <n v="77375.0"/>
        <n v="465135.0"/>
        <n v="202635.0"/>
        <n v="128575.0"/>
        <n v="392010.0"/>
        <n v="652474.0"/>
        <n v="14016.0"/>
        <n v="768558.0"/>
        <n v="651282.0"/>
        <n v="247080.0"/>
        <n v="961758.0"/>
        <n v="451773.0"/>
        <n v="273672.0"/>
        <n v="334530.0"/>
        <n v="343168.0"/>
        <n v="238920.0"/>
        <n v="558888.0"/>
        <n v="217783.0"/>
        <n v="544224.0"/>
        <n v="1398045.0"/>
        <n v="592326.0"/>
        <n v="53225.0"/>
        <n v="658416.0"/>
        <n v="46350.0"/>
        <n v="468096.0"/>
        <n v="235863.0"/>
        <n v="241696.0"/>
        <n v="464160.0"/>
        <n v="119900.0"/>
        <n v="474938.0"/>
        <n v="908802.0"/>
        <n v="77975.0"/>
        <n v="489069.0"/>
        <n v="465864.0"/>
        <n v="315784.0"/>
        <n v="319536.0"/>
        <n v="6206.0"/>
        <n v="534717.0"/>
        <n v="736542.0"/>
        <n v="208782.0"/>
        <n v="950016.0"/>
        <n v="63850.0"/>
        <n v="1448370.0"/>
        <n v="283008.0"/>
        <n v="641856.0"/>
        <n v="299763.0"/>
        <n v="6016.0"/>
        <n v="57939.0"/>
        <n v="1196424.0"/>
        <n v="160289.0"/>
        <n v="558936.0"/>
        <n v="368961.0"/>
        <n v="620719.0"/>
        <n v="16665.0"/>
        <n v="759971.0"/>
        <n v="24012.0"/>
        <n v="314046.0"/>
        <n v="354309.0"/>
        <n v="780216.0"/>
        <n v="824496.0"/>
        <n v="77070.0"/>
        <n v="140295.0"/>
        <n v="354027.0"/>
        <n v="313488.0"/>
        <n v="8974.0"/>
        <n v="217467.0"/>
        <n v="42585.0"/>
        <n v="187000.0"/>
        <n v="782592.0"/>
        <n v="144900.0"/>
        <n v="366168.0"/>
        <n v="839160.0"/>
        <n v="357481.0"/>
        <n v="720534.0"/>
        <n v="472302.0"/>
        <n v="214766.0"/>
        <n v="119073.0"/>
        <n v="510663.0"/>
        <n v="331947.0"/>
        <n v="637560.0"/>
        <n v="517424.0"/>
        <n v="553280.0"/>
        <n v="903360.0"/>
        <n v="16860.0"/>
        <n v="194618.0"/>
        <n v="142560.0"/>
        <n v="711648.0"/>
        <n v="97875.0"/>
        <n v="160496.0"/>
        <n v="17442.0"/>
        <n v="503712.0"/>
        <n v="314348.0"/>
        <n v="1598712.0"/>
        <n v="60669.0"/>
        <n v="429692.0"/>
        <n v="210483.0"/>
        <n v="436128.0"/>
        <n v="249075.0"/>
        <n v="1701720.0"/>
        <n v="829536.0"/>
        <n v="478560.0"/>
        <n v="100485.0"/>
        <n v="120328.0"/>
        <n v="180054.0"/>
        <n v="12886.0"/>
        <n v="238250.0"/>
        <n v="518694.0"/>
        <n v="491176.0"/>
        <n v="1710.0"/>
        <n v="472696.0"/>
        <n v="31374.0"/>
        <n v="12724.0"/>
        <n v="84924.0"/>
        <n v="114720.0"/>
        <n v="232140.0"/>
        <n v="174825.0"/>
        <n v="329745.0"/>
        <n v="925722.0"/>
        <n v="1566870.0"/>
        <n v="366408.0"/>
        <n v="87990.0"/>
        <n v="281880.0"/>
        <n v="1359114.0"/>
        <n v="358284.0"/>
        <n v="563220.0"/>
        <n v="314070.0"/>
        <n v="467058.0"/>
        <n v="885408.0"/>
        <n v="1569132.0"/>
        <n v="1532418.0"/>
        <n v="146664.0"/>
        <n v="740035.0"/>
        <n v="163938.0"/>
        <n v="147231.0"/>
        <n v="48375.0"/>
        <n v="134160.0"/>
        <n v="969.0"/>
        <n v="804384.0"/>
        <n v="79680.0"/>
        <n v="165648.0"/>
        <n v="509418.0"/>
        <n v="306376.0"/>
        <n v="352296.0"/>
        <n v="172718.0"/>
        <n v="1206864.0"/>
        <n v="228641.0"/>
        <n v="29711.0"/>
        <n v="72504.0"/>
        <n v="56031.0"/>
        <n v="276822.0"/>
        <n v="196750.0"/>
        <n v="840675.0"/>
        <n v="280539.0"/>
        <n v="77800.0"/>
        <n v="614367.0"/>
        <n v="316680.0"/>
        <n v="25020.0"/>
        <n v="230016.0"/>
        <n v="187299.0"/>
        <n v="19232.0"/>
        <n v="536928.0"/>
        <n v="415296.0"/>
        <n v="534336.0"/>
        <n v="539336.0"/>
        <n v="11355.0"/>
        <n v="232359.0"/>
        <n v="1230516.0"/>
        <n v="697920.0"/>
        <n v="1204830.0"/>
        <n v="742368.0"/>
        <n v="18254.0"/>
        <n v="14580.0"/>
        <n v="108847.0"/>
        <n v="13075.0"/>
        <n v="276444.0"/>
        <n v="192075.0"/>
        <n v="39387.0"/>
        <n v="984438.0"/>
        <n v="5835.0"/>
        <n v="13396.0"/>
        <n v="64260.0"/>
        <n v="125811.0"/>
        <n v="1597200.0"/>
        <n v="33960.0"/>
        <n v="387750.0"/>
        <n v="374547.0"/>
        <n v="5410.0"/>
        <n v="439376.0"/>
        <n v="320400.0"/>
        <n v="186277.0"/>
        <n v="357280.0"/>
        <n v="832734.0"/>
        <n v="18900.0"/>
        <n v="221500.0"/>
        <n v="159936.0"/>
        <n v="500094.0"/>
        <n v="31275.0"/>
        <n v="579852.0"/>
        <n v="45762.0"/>
        <n v="467838.0"/>
        <n v="437880.0"/>
        <n v="263165.0"/>
        <n v="1238880.0"/>
        <n v="398453.0"/>
        <n v="271605.0"/>
        <n v="919242.0"/>
        <n v="853154.0"/>
        <n v="65520.0"/>
        <n v="74370.0"/>
        <n v="87066.0"/>
        <n v="571024.0"/>
        <n v="164205.0"/>
        <n v="591154.0"/>
        <n v="147744.0"/>
        <n v="240625.0"/>
        <n v="646254.0"/>
        <n v="601632.0"/>
        <n v="109065.0"/>
        <n v="96075.0"/>
        <n v="489100.0"/>
        <n v="416214.0"/>
        <n v="197624.0"/>
        <n v="479354.0"/>
        <n v="771744.0"/>
        <n v="4416.0"/>
        <n v="35055.0"/>
        <n v="591049.0"/>
        <n v="362520.0"/>
        <n v="821381.0"/>
        <n v="20725.0"/>
        <n v="62115.0"/>
        <n v="14742.0"/>
        <n v="403179.0"/>
        <n v="97832.0"/>
        <n v="270816.0"/>
        <n v="458136.0"/>
        <n v="450337.0"/>
        <n v="9462.0"/>
        <n v="546460.0"/>
        <n v="15484.0"/>
        <n v="125745.0"/>
        <n v="66650.0"/>
        <n v="348480.0"/>
        <n v="731232.0"/>
        <n v="42885.0"/>
        <n v="115014.0"/>
        <n v="352912.0"/>
        <n v="277546.0"/>
        <n v="361088.0"/>
        <n v="268380.0"/>
        <n v="136605.0"/>
        <n v="274932.0"/>
        <n v="10710.0"/>
        <n v="18048.0"/>
        <n v="1008975.0"/>
        <n v="58740.0"/>
        <n v="907584.0"/>
        <n v="321426.0"/>
        <n v="292131.0"/>
        <n v="180488.0"/>
        <n v="443352.0"/>
        <n v="159372.0"/>
        <n v="287474.0"/>
        <n v="222208.0"/>
        <n v="182005.0"/>
        <n v="130275.0"/>
        <n v="7164.0"/>
        <n v="133856.0"/>
        <n v="67671.0"/>
        <n v="16620.0"/>
        <n v="411453.0"/>
        <n v="77775.0"/>
        <n v="32985.0"/>
        <n v="142575.0"/>
        <n v="247212.0"/>
        <n v="867570.0"/>
        <n v="1326402.0"/>
        <n v="557802.0"/>
        <n v="452124.0"/>
        <n v="202300.0"/>
        <n v="384888.0"/>
        <n v="560070.0"/>
        <n v="29325.0"/>
        <n v="532152.0"/>
        <n v="464128.0"/>
        <n v="354879.0"/>
        <n v="116352.0"/>
        <n v="70845.0"/>
        <n v="733824.0"/>
        <n v="1076790.0"/>
        <n v="146400.0"/>
        <n v="9410.0"/>
        <n v="379962.0"/>
        <n v="337896.0"/>
        <n v="41139.0"/>
        <n v="12450.0"/>
        <n v="1139544.0"/>
        <n v="249975.0"/>
        <n v="478326.0"/>
        <n v="679296.0"/>
        <n v="797472.0"/>
        <n v="187740.0"/>
        <n v="218208.0"/>
        <n v="361934.0"/>
        <n v="84850.0"/>
        <n v="238491.0"/>
        <n v="187770.0"/>
        <n v="3470.0"/>
        <n v="1254456.0"/>
        <n v="321792.0"/>
        <n v="315552.0"/>
        <n v="19800.0"/>
        <n v="436914.0"/>
        <n v="550962.0"/>
        <n v="268512.0"/>
        <n v="236125.0"/>
        <n v="15674.0"/>
        <n v="385686.0"/>
        <n v="602154.0"/>
        <n v="263440.0"/>
        <n v="84575.0"/>
        <n v="6000.0"/>
        <n v="165125.0"/>
        <n v="51045.0"/>
        <n v="99375.0"/>
        <n v="458880.0"/>
        <n v="65940.0"/>
        <n v="1003212.0"/>
        <n v="161082.0"/>
        <n v="940212.0"/>
        <n v="1628118.0"/>
        <n v="170475.0"/>
        <n v="19858.0"/>
        <n v="637014.0"/>
        <n v="1632468.0"/>
        <n v="322497.0"/>
        <n v="1450638.0"/>
        <n v="84420.0"/>
        <n v="1044000.0"/>
        <n v="1230006.0"/>
        <n v="330.0"/>
        <n v="106020.0"/>
        <n v="220864.0"/>
        <n v="193728.0"/>
        <n v="104391.0"/>
        <n v="496596.0"/>
        <n v="347478.0"/>
        <n v="380520.0"/>
        <n v="782760.0"/>
        <n v="2912.0"/>
        <n v="334152.0"/>
        <n v="284508.0"/>
        <n v="870030.0"/>
        <n v="630063.0"/>
        <n v="323337.0"/>
        <n v="453549.0"/>
        <n v="73950.0"/>
        <n v="686930.0"/>
        <n v="505671.0"/>
        <n v="357885.0"/>
        <n v="45504.0"/>
        <n v="78870.0"/>
        <n v="54475.0"/>
        <n v="126500.0"/>
        <n v="0.0"/>
        <n v="111456.0"/>
        <n v="628992.0"/>
        <n v="77880.0"/>
        <n v="353934.0"/>
        <n v="638750.0"/>
        <n v="655488.0"/>
        <n v="398202.0"/>
        <n v="102780.0"/>
        <n v="532455.0"/>
        <n v="789984.0"/>
        <n v="617967.0"/>
        <n v="407334.0"/>
        <n v="1966.0"/>
        <n v="12402.0"/>
        <n v="457317.0"/>
        <n v="452654.0"/>
        <n v="363660.0"/>
        <n v="8972.0"/>
        <n v="176967.0"/>
        <n v="1241130.0"/>
        <n v="62389.0"/>
        <n v="845082.0"/>
        <n v="534489.0"/>
        <n v="70050.0"/>
        <n v="582450.0"/>
        <n v="421629.0"/>
        <n v="871668.0"/>
        <n v="57615.0"/>
        <n v="10844.0"/>
        <n v="220590.0"/>
        <n v="345015.0"/>
        <n v="2958.0"/>
        <n v="359128.0"/>
        <n v="18018.0"/>
        <n v="833088.0"/>
        <n v="546588.0"/>
        <n v="88125.0"/>
        <n v="774345.0"/>
        <n v="162225.0"/>
        <n v="120085.0"/>
        <n v="108050.0"/>
        <n v="266112.0"/>
        <n v="38675.0"/>
        <n v="1022835.0"/>
        <n v="50225.0"/>
        <n v="95220.0"/>
        <n v="1776.0"/>
        <n v="545164.0"/>
        <n v="709063.0"/>
        <n v="670578.0"/>
        <n v="18586.0"/>
        <n v="137725.0"/>
        <n v="802662.0"/>
        <n v="726798.0"/>
        <n v="57850.0"/>
        <n v="499824.0"/>
        <n v="2708.0"/>
        <n v="272664.0"/>
        <n v="536872.0"/>
        <n v="58116.0"/>
        <n v="575568.0"/>
        <n v="1356300.0"/>
        <n v="676032.0"/>
        <n v="533988.0"/>
        <n v="31035.0"/>
        <n v="427266.0"/>
        <n v="660869.0"/>
        <n v="154952.0"/>
        <n v="748.0"/>
        <n v="165186.0"/>
        <n v="690354.0"/>
        <n v="1546050.0"/>
        <n v="338604.0"/>
        <n v="1260.0"/>
        <n v="885312.0"/>
        <n v="179050.0"/>
        <n v="510415.0"/>
        <n v="885550.0"/>
        <n v="124260.0"/>
        <n v="625318.0"/>
        <n v="203800.0"/>
        <n v="99603.0"/>
        <n v="115077.0"/>
        <n v="461999.0"/>
        <n v="143385.0"/>
        <n v="455520.0"/>
        <n v="749472.0"/>
        <n v="731670.0"/>
        <n v="1153680.0"/>
        <n v="176576.0"/>
        <n v="798435.0"/>
        <n v="24920.0"/>
        <n v="194625.0"/>
        <n v="299628.0"/>
        <n v="340816.0"/>
        <n v="224.0"/>
        <n v="313973.0"/>
        <n v="131145.0"/>
        <n v="582372.0"/>
        <n v="119866.0"/>
        <n v="481509.0"/>
        <n v="863100.0"/>
        <n v="469917.0"/>
        <n v="887616.0"/>
        <n v="60420.0"/>
        <n v="15340.0"/>
        <n v="598792.0"/>
        <n v="109400.0"/>
        <n v="13912.0"/>
        <n v="262827.0"/>
        <n v="18428.0"/>
        <n v="986.0"/>
        <n v="342342.0"/>
        <n v="100815.0"/>
        <n v="109750.0"/>
        <n v="262656.0"/>
        <n v="143775.0"/>
        <n v="520344.0"/>
        <n v="517770.0"/>
        <n v="221816.0"/>
        <n v="638112.0"/>
        <n v="386946.0"/>
        <n v="922572.0"/>
        <n v="12975.0"/>
        <n v="204967.0"/>
        <n v="10612.0"/>
        <n v="592416.0"/>
        <n v="868992.0"/>
        <n v="84474.0"/>
        <n v="71442.0"/>
        <n v="172207.0"/>
        <n v="112725.0"/>
        <n v="171741.0"/>
        <n v="13626.0"/>
        <n v="311286.0"/>
        <n v="689120.0"/>
        <n v="403788.0"/>
        <n v="248525.0"/>
        <n v="62865.0"/>
        <n v="509922.0"/>
        <n v="175707.0"/>
        <n v="137970.0"/>
        <n v="657342.0"/>
        <n v="236502.0"/>
        <n v="474045.0"/>
        <n v="866400.0"/>
        <n v="102486.0"/>
        <n v="252819.0"/>
        <n v="947016.0"/>
        <n v="123354.0"/>
        <n v="495072.0"/>
        <n v="320432.0"/>
        <n v="1237170.0"/>
        <n v="279720.0"/>
        <n v="151563.0"/>
        <n v="361053.0"/>
        <n v="7048.0"/>
        <n v="89565.0"/>
        <n v="455324.0"/>
        <n v="395149.0"/>
        <n v="735714.0"/>
        <n v="394668.0"/>
        <n v="26955.0"/>
        <n v="485013.0"/>
        <n v="464758.0"/>
        <n v="50976.0"/>
        <n v="354690.0"/>
        <n v="113564.0"/>
        <n v="929376.0"/>
        <n v="157470.0"/>
        <n v="205824.0"/>
        <n v="393178.0"/>
        <n v="242225.0"/>
        <n v="336384.0"/>
        <n v="134355.0"/>
        <n v="215558.0"/>
        <n v="88785.0"/>
        <n v="919068.0"/>
        <n v="94275.0"/>
        <n v="210714.0"/>
        <n v="1156485.0"/>
        <n v="499590.0"/>
        <n v="628032.0"/>
        <n v="80545.0"/>
        <n v="309546.0"/>
        <n v="129416.0"/>
        <n v="1003806.0"/>
        <n v="1123668.0"/>
        <n v="1194336.0"/>
        <n v="543701.0"/>
        <n v="498336.0"/>
        <n v="18068.0"/>
        <n v="677160.0"/>
        <n v="853920.0"/>
        <n v="182880.0"/>
        <n v="148845.0"/>
        <n v="425184.0"/>
        <n v="1606.0"/>
        <n v="88590.0"/>
        <n v="52479.0"/>
        <n v="627272.0"/>
        <n v="531936.0"/>
        <n v="1105650.0"/>
        <n v="77760.0"/>
        <n v="74088.0"/>
        <n v="265155.0"/>
        <n v="195328.0"/>
        <n v="9006.0"/>
        <n v="123350.0"/>
        <n v="189392.0"/>
        <n v="9576.0"/>
        <n v="68034.0"/>
        <n v="668160.0"/>
        <n v="33990.0"/>
        <n v="713429.0"/>
        <n v="74355.0"/>
        <n v="245200.0"/>
        <n v="269005.0"/>
        <n v="1263570.0"/>
        <n v="577647.0"/>
        <n v="246393.0"/>
        <n v="227662.0"/>
        <n v="118935.0"/>
        <n v="212976.0"/>
        <n v="108630.0"/>
        <n v="76152.0"/>
        <n v="85556.0"/>
        <n v="460703.0"/>
        <n v="416613.0"/>
        <n v="1231065.0"/>
        <n v="421230.0"/>
        <n v="475494.0"/>
        <n v="1647525.0"/>
        <n v="88020.0"/>
        <n v="1030554.0"/>
        <n v="291555.0"/>
        <n v="142614.0"/>
        <n v="84400.0"/>
        <n v="18204.0"/>
        <n v="967554.0"/>
        <n v="716706.0"/>
        <n v="65600.0"/>
        <n v="95925.0"/>
        <n v="4755.0"/>
        <n v="435594.0"/>
        <n v="1536315.0"/>
        <n v="406285.0"/>
        <n v="737856.0"/>
        <n v="7080.0"/>
        <n v="47010.0"/>
        <n v="5046.0"/>
        <n v="127600.0"/>
        <n v="23175.0"/>
        <n v="175200.0"/>
        <n v="433252.0"/>
        <n v="433912.0"/>
        <n v="752640.0"/>
        <n v="627165.0"/>
        <n v="14340.0"/>
        <n v="365052.0"/>
        <n v="1110690.0"/>
        <n v="14649.0"/>
        <n v="338912.0"/>
        <n v="6236.0"/>
        <n v="1087632.0"/>
        <n v="787383.0"/>
        <n v="1541118.0"/>
        <n v="280280.0"/>
        <n v="949410.0"/>
        <n v="14972.0"/>
        <n v="9244.0"/>
        <n v="85351.0"/>
        <n v="17910.0"/>
        <n v="1167264.0"/>
        <n v="28215.0"/>
        <n v="179361.0"/>
        <n v="766201.0"/>
        <n v="30177.0"/>
        <n v="50220.0"/>
        <n v="557109.0"/>
        <n v="671454.0"/>
        <n v="19494.0"/>
        <n v="821826.0"/>
        <n v="626778.0"/>
        <n v="128800.0"/>
        <n v="334761.0"/>
        <n v="464864.0"/>
        <n v="48840.0"/>
        <n v="26325.0"/>
        <n v="30996.0"/>
        <n v="521731.0"/>
        <n v="80808.0"/>
        <n v="207950.0"/>
        <n v="845460.0"/>
        <n v="14692.0"/>
        <n v="262428.0"/>
        <n v="452748.0"/>
        <n v="698318.0"/>
        <n v="3550.0"/>
        <n v="59136.0"/>
        <n v="23000.0"/>
        <n v="184408.0"/>
        <n v="123330.0"/>
        <n v="373905.0"/>
        <n v="135210.0"/>
        <n v="165600.0"/>
        <n v="13281.0"/>
        <n v="70425.0"/>
        <n v="383496.0"/>
        <n v="800377.0"/>
        <n v="1303086.0"/>
        <n v="148125.0"/>
        <n v="192384.0"/>
        <n v="478128.0"/>
        <n v="1225290.0"/>
        <n v="373533.0"/>
        <n v="14688.0"/>
        <n v="450688.0"/>
        <n v="673092.0"/>
        <n v="125088.0"/>
        <n v="532854.0"/>
        <n v="153816.0"/>
        <n v="18750.0"/>
        <n v="42105.0"/>
        <n v="211275.0"/>
        <n v="10516.0"/>
        <n v="287620.0"/>
        <n v="78705.0"/>
        <n v="38225.0"/>
        <n v="10386.0"/>
        <n v="53010.0"/>
        <n v="474579.0"/>
        <n v="546714.0"/>
        <n v="162206.0"/>
        <n v="344163.0"/>
        <n v="12000.0"/>
        <n v="1142442.0"/>
        <n v="417984.0"/>
        <n v="8835.0"/>
        <n v="12600.0"/>
        <n v="952545.0"/>
        <n v="221697.0"/>
        <n v="511746.0"/>
        <n v="361893.0"/>
        <n v="575316.0"/>
        <n v="19323.0"/>
        <n v="224730.0"/>
        <n v="11338.0"/>
        <n v="2780.0"/>
        <n v="397207.0"/>
        <n v="53220.0"/>
        <n v="664128.0"/>
        <n v="1024506.0"/>
        <n v="131085.0"/>
        <n v="122784.0"/>
        <n v="161175.0"/>
        <n v="365400.0"/>
        <n v="702260.0"/>
        <n v="93555.0"/>
        <n v="114026.0"/>
        <n v="14720.0"/>
        <n v="6363.0"/>
        <n v="384111.0"/>
        <n v="671712.0"/>
        <n v="216275.0"/>
        <n v="185094.0"/>
        <n v="1344915.0"/>
        <n v="464580.0"/>
        <n v="576846.0"/>
        <n v="16862.0"/>
        <n v="1057572.0"/>
        <n v="569181.0"/>
        <n v="313026.0"/>
        <n v="493734.0"/>
        <n v="394680.0"/>
        <n v="1279740.0"/>
        <n v="217550.0"/>
        <n v="1240470.0"/>
        <n v="473949.0"/>
        <n v="209874.0"/>
        <n v="26880.0"/>
        <n v="978945.0"/>
        <n v="282750.0"/>
        <n v="5604.0"/>
        <n v="162125.0"/>
        <n v="1104264.0"/>
        <n v="645393.0"/>
        <n v="343488.0"/>
        <n v="954702.0"/>
        <n v="13324.0"/>
        <n v="225176.0"/>
        <n v="17630.0"/>
        <n v="69090.0"/>
        <n v="597213.0"/>
        <n v="2018.0"/>
        <n v="392886.0"/>
        <n v="9916.0"/>
        <n v="1673706.0"/>
        <n v="24045.0"/>
        <n v="317331.0"/>
        <n v="667776.0"/>
        <n v="419706.0"/>
        <n v="169092.0"/>
        <n v="348327.0"/>
        <n v="3046.0"/>
        <n v="15372.0"/>
        <n v="115344.0"/>
        <n v="688320.0"/>
        <n v="1239228.0"/>
        <n v="12822.0"/>
        <n v="46656.0"/>
        <n v="294560.0"/>
        <n v="4158.0"/>
        <n v="287595.0"/>
        <n v="12420.0"/>
        <n v="26964.0"/>
        <n v="849744.0"/>
        <n v="177377.0"/>
        <n v="13720.0"/>
        <n v="8979.0"/>
        <n v="92475.0"/>
        <n v="139035.0"/>
        <n v="717420.0"/>
        <n v="31472.0"/>
        <n v="84000.0"/>
        <n v="641670.0"/>
        <n v="14304.0"/>
        <n v="16230.0"/>
        <n v="130305.0"/>
        <n v="608832.0"/>
        <n v="514017.0"/>
        <n v="272412.0"/>
        <n v="15405.0"/>
        <n v="36990.0"/>
        <n v="531508.0"/>
        <n v="108.0"/>
        <n v="262136.0"/>
        <n v="18788.0"/>
        <n v="441974.0"/>
        <n v="76860.0"/>
        <n v="87951.0"/>
        <n v="340011.0"/>
        <n v="557859.0"/>
        <n v="453888.0"/>
        <n v="2772.0"/>
        <n v="705222.0"/>
        <n v="275632.0"/>
        <n v="11835.0"/>
        <n v="933405.0"/>
        <n v="153950.0"/>
        <n v="457418.0"/>
        <n v="3446.0"/>
        <n v="175056.0"/>
        <n v="1169784.0"/>
        <n v="440937.0"/>
        <n v="792162.0"/>
        <n v="389994.0"/>
        <n v="346696.0"/>
        <n v="1602540.0"/>
        <n v="883398.0"/>
        <n v="16338.0"/>
        <n v="65607.0"/>
        <n v="559062.0"/>
        <n v="885720.0"/>
        <n v="241038.0"/>
        <n v="271264.0"/>
        <n v="396828.0"/>
        <n v="66234.0"/>
        <n v="380160.0"/>
        <n v="83275.0"/>
        <n v="40004.0"/>
        <n v="275595.0"/>
        <n v="416556.0"/>
        <n v="37677.0"/>
        <n v="1223640.0"/>
        <n v="991872.0"/>
        <n v="195533.0"/>
        <n v="1506666.0"/>
        <n v="198850.0"/>
        <n v="322280.0"/>
        <n v="1012110.0"/>
        <n v="539840.0"/>
        <n v="11584.0"/>
        <n v="456480.0"/>
        <n v="114285.0"/>
        <n v="236061.0"/>
        <n v="653370.0"/>
        <n v="162512.0"/>
        <n v="1083222.0"/>
        <n v="61995.0"/>
        <n v="176725.0"/>
        <n v="214716.0"/>
        <n v="4025.0"/>
        <n v="570654.0"/>
        <n v="154275.0"/>
        <n v="32928.0"/>
        <n v="556024.0"/>
        <n v="115254.0"/>
        <n v="60615.0"/>
        <n v="119850.0"/>
        <n v="30624.0"/>
        <n v="86175.0"/>
        <n v="85483.0"/>
        <n v="184763.0"/>
        <n v="62529.0"/>
        <n v="44352.0"/>
        <n v="553152.0"/>
        <n v="256785.0"/>
        <n v="111549.0"/>
        <n v="10095.0"/>
        <n v="99000.0"/>
        <n v="869856.0"/>
        <n v="70110.0"/>
        <n v="1262892.0"/>
        <n v="971094.0"/>
        <n v="420784.0"/>
        <n v="358357.0"/>
        <n v="122696.0"/>
        <n v="1426104.0"/>
        <n v="138789.0"/>
        <n v="104160.0"/>
        <n v="343650.0"/>
        <n v="277956.0"/>
        <n v="508760.0"/>
        <n v="316008.0"/>
        <n v="149325.0"/>
        <n v="288585.0"/>
        <n v="140100.0"/>
        <n v="933660.0"/>
        <n v="297794.0"/>
        <n v="1529808.0"/>
        <n v="117544.0"/>
        <n v="434259.0"/>
        <n v="109212.0"/>
        <n v="624771.0"/>
        <n v="78630.0"/>
        <n v="126180.0"/>
        <n v="147987.0"/>
        <n v="36138.0"/>
        <n v="518871.0"/>
        <n v="147264.0"/>
        <n v="30125.0"/>
        <n v="19120.0"/>
        <n v="9468.0"/>
        <n v="11880.0"/>
        <n v="607383.0"/>
        <n v="13148.0"/>
        <n v="140250.0"/>
        <n v="1426260.0"/>
        <n v="86940.0"/>
        <n v="68600.0"/>
        <n v="59622.0"/>
        <n v="540568.0"/>
        <n v="119085.0"/>
        <n v="701530.0"/>
        <n v="387087.0"/>
        <n v="12746.0"/>
        <n v="1386.0"/>
      </sharedItems>
    </cacheField>
    <cacheField name="Category" numFmtId="0">
      <sharedItems>
        <s v="Baby Food"/>
        <s v="Cereal"/>
        <s v="Cosmetics"/>
        <s v="Snacks"/>
        <s v="Fruits"/>
        <s v="Clothes"/>
        <s v="Vegetables"/>
        <s v="Beverages"/>
        <s v="Personal Care"/>
        <s v="Office Supplies"/>
        <s v="Meat"/>
        <s v="Household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331" sheet="events"/>
  </cacheSource>
  <cacheFields>
    <cacheField name="Order ID" numFmtId="0">
      <sharedItems containsSemiMixedTypes="0" containsString="0" containsNumber="1" containsInteger="1">
        <n v="2.79703605E8"/>
        <n v="9.40682303E8"/>
        <n v="1.61399304E8"/>
        <n v="2.11344611E8"/>
        <n v="4.89848029E8"/>
        <n v="4.66517961E8"/>
        <n v="9.17485272E8"/>
        <n v="9.63219296E8"/>
        <n v="8.80176818E8"/>
        <n v="8.05095136E8"/>
        <n v="8.61180341E8"/>
        <n v="3.36813628E8"/>
        <n v="6.67420995E8"/>
        <n v="7.56252324E8"/>
        <n v="8.06197631E8"/>
        <n v="4.77282845E8"/>
        <n v="4.80904042E8"/>
        <n v="8.17061221E8"/>
        <n v="7.97461354E8"/>
        <n v="5.20777547E8"/>
        <n v="6.01894414E8"/>
        <n v="1.52746713E8"/>
        <n v="2.42168128E8"/>
        <n v="2.91995418E8"/>
        <n v="6.5308727E8"/>
        <n v="7.44683635E8"/>
        <n v="5.21681344E8"/>
        <n v="3.98333632E8"/>
        <n v="6.27003753E8"/>
        <n v="5.85362994E8"/>
        <n v="7.95141351E8"/>
        <n v="9.3029679E8"/>
        <n v="2.68373954E8"/>
        <n v="2.31450879E8"/>
        <n v="1.14954173E8"/>
        <n v="3.48080623E8"/>
        <n v="2.51823222E8"/>
        <n v="9.35789954E8"/>
        <n v="9.48075759E8"/>
        <n v="9.3820995E8"/>
        <n v="2.22720611E8"/>
        <n v="8.44105184E8"/>
        <n v="6.96197879E8"/>
        <n v="3.84128224E8"/>
        <n v="6.01422345E8"/>
        <n v="5.0586704E8"/>
        <n v="3.53415429E8"/>
        <n v="8.06662404E8"/>
        <n v="4.47536504E8"/>
        <n v="8.79845082E8"/>
        <n v="3.34539973E8"/>
        <n v="9.17904984E8"/>
        <n v="2.45556294E8"/>
        <n v="3.13821303E8"/>
        <n v="1.23544108E8"/>
        <n v="7.02815854E8"/>
        <n v="5.83089339E8"/>
        <n v="4.69974792E8"/>
        <n v="2.93178594E8"/>
        <n v="2.23869454E8"/>
        <n v="3.54931628E8"/>
        <n v="1.82228696E8"/>
        <n v="7.68230426E8"/>
        <n v="9.47073256E8"/>
        <n v="5.21874034E8"/>
        <n v="2.43391644E8"/>
        <n v="3.05616748E8"/>
        <n v="3.32353007E8"/>
        <n v="9.07047402E8"/>
        <n v="2.29105556E8"/>
        <n v="2.03955876E8"/>
        <n v="9.98043382E8"/>
        <n v="8.85046851E8"/>
        <n v="3.40213811E8"/>
        <n v="6.88650786E8"/>
        <n v="2.72361218E8"/>
        <n v="7.48357188E8"/>
        <n v="9.79073941E8"/>
        <n v="4.00904691E8"/>
        <n v="3.96718728E8"/>
        <n v="5.10956799E8"/>
        <n v="6.52252137E8"/>
        <n v="5.83654105E8"/>
        <n v="3.79900634E8"/>
        <n v="9.8745917E8"/>
        <n v="6.2930144E8"/>
        <n v="7.72643411E8"/>
        <n v="2.73662412E8"/>
        <n v="5.4098252E8"/>
        <n v="6.65786778E8"/>
        <n v="7.41866242E8"/>
        <n v="4.7517656E8"/>
        <n v="6.81713092E8"/>
        <n v="3.92752492E8"/>
        <n v="5.79094779E8"/>
        <n v="7.44583642E8"/>
        <n v="3.11921012E8"/>
        <n v="4.25547969E8"/>
        <n v="4.337345E8"/>
        <n v="8.84462773E8"/>
        <n v="6.9491471E8"/>
        <n v="9.66800153E8"/>
        <n v="8.3526591E8"/>
        <n v="7.97718417E8"/>
        <n v="4.68803632E8"/>
        <n v="7.5560559E8"/>
        <n v="4.83981502E8"/>
        <n v="6.50078475E8"/>
        <n v="1.38820683E8"/>
        <n v="1.28003442E8"/>
        <n v="8.45067346E8"/>
        <n v="3.44160735E8"/>
        <n v="7.66118133E8"/>
        <n v="9.80381143E8"/>
        <n v="5.70703542E8"/>
        <n v="2.98228013E8"/>
        <n v="5.91287887E8"/>
        <n v="9.96754205E8"/>
        <n v="4.34485948E8"/>
        <n v="5.11155498E8"/>
        <n v="8.45738112E8"/>
        <n v="4.34013879E8"/>
        <n v="4.42318427E8"/>
        <n v="5.33314406E8"/>
        <n v="6.87374913E8"/>
        <n v="6.89421546E8"/>
        <n v="8.38788402E8"/>
        <n v="8.89093768E8"/>
        <n v="5.35740411E8"/>
        <n v="8.64071118E8"/>
        <n v="8.40747058E8"/>
        <n v="6.46981704E8"/>
        <n v="7.62655293E8"/>
        <n v="8.4078139E8"/>
        <n v="1.68979442E8"/>
        <n v="2.78513133E8"/>
        <n v="8.75220096E8"/>
        <n v="9.70427358E8"/>
        <n v="1.13524663E8"/>
        <n v="6.72330081E8"/>
        <n v="4.79171121E8"/>
        <n v="6.53920686E8"/>
        <n v="5.16485583E8"/>
        <n v="5.63939225E8"/>
        <n v="9.01670968E8"/>
        <n v="8.8171705E8"/>
        <n v="5.46544349E8"/>
        <n v="9.88614022E8"/>
        <n v="3.56413495E8"/>
        <n v="3.93842971E8"/>
        <n v="7.30490243E8"/>
        <n v="6.07620608E8"/>
        <n v="3.95562589E8"/>
        <n v="8.63138997E8"/>
        <n v="8.56648051E8"/>
        <n v="3.07721745E8"/>
        <n v="9.62560546E8"/>
        <n v="2.53211104E8"/>
        <n v="3.86319911E8"/>
        <n v="4.69129359E8"/>
        <n v="8.63890445E8"/>
        <n v="5.7047652E8"/>
        <n v="6.09952628E8"/>
        <n v="5.30882394E8"/>
        <n v="3.50977408E8"/>
        <n v="7.07718932E8"/>
        <n v="5.15773189E8"/>
        <n v="9.77324712E8"/>
        <n v="9.85417258E8"/>
        <n v="4.69840466E8"/>
        <n v="9.26826655E8"/>
        <n v="3.29529607E8"/>
        <n v="6.11766231E8"/>
        <n v="7.73645913E8"/>
        <n v="1.04008615E8"/>
        <n v="1.28686225E8"/>
        <n v="8.7861427E8"/>
        <n v="8.15917098E8"/>
        <n v="5.82563626E8"/>
        <n v="6.26011979E8"/>
        <n v="7.1929363E8"/>
        <n v="4.18404281E8"/>
        <n v="8.3205713E8"/>
        <n v="1.18859469E8"/>
        <n v="6.13166129E8"/>
        <n v="1.28766906E8"/>
        <n v="7.41964948E8"/>
        <n v="5.87799727E8"/>
        <n v="9.28168189E8"/>
        <n v="7.59086453E8"/>
        <n v="6.77851569E8"/>
        <n v="3.09342658E8"/>
        <n v="7.62117564E8"/>
        <n v="1.34121024E8"/>
        <n v="1.96346127E8"/>
        <n v="2.63882005E8"/>
        <n v="4.88815915E8"/>
        <n v="5.26018369E8"/>
        <n v="5.04973971E8"/>
        <n v="1.41875827E8"/>
        <n v="4.65753209E8"/>
        <n v="5.75758969E8"/>
        <n v="3.46498763E8"/>
        <n v="4.01993882E8"/>
        <n v="1.20977771E8"/>
        <n v="1.40499961E8"/>
        <n v="3.69170081E8"/>
        <n v="6.39126908E8"/>
        <n v="5.7547959E8"/>
        <n v="9.85039174E8"/>
        <n v="2.72425591E8"/>
        <n v="1.8710345E8"/>
        <n v="5.10762822E8"/>
        <n v="8.92042911E8"/>
        <n v="3.05569112E8"/>
        <n v="9.82566821E8"/>
        <n v="5.81193768E8"/>
        <n v="9.13729751E8"/>
        <n v="1.29875409E8"/>
        <n v="1.85960614E8"/>
        <n v="8.19152915E8"/>
        <n v="5.87846076E8"/>
        <n v="9.7442063E8"/>
        <n v="3.21628463E8"/>
        <n v="1.11496055E8"/>
        <n v="1.80479466E8"/>
        <n v="5.56947886E8"/>
        <n v="2.43070638E8"/>
        <n v="3.84483993E8"/>
        <n v="4.32031619E8"/>
        <n v="3.92676532E8"/>
        <n v="7.35445678E8"/>
        <n v="7.8948425E8"/>
        <n v="8.20195758E8"/>
        <n v="5.56263816E8"/>
        <n v="6.93583905E8"/>
        <n v="4.75992381E8"/>
        <n v="1.94858253E8"/>
        <n v="8.6197685E8"/>
        <n v="9.7414726E8"/>
        <n v="6.95059764E8"/>
        <n v="9.33963048E8"/>
        <n v="9.56594026E8"/>
        <n v="7.90149009E8"/>
        <n v="9.27351081E8"/>
        <n v="6.42123687E8"/>
        <n v="1.44978606E8"/>
        <n v="2.17920958E8"/>
        <n v="2.6342796E8"/>
        <n v="4.54550588E8"/>
        <n v="5.52276551E8"/>
        <n v="4.46019017E8"/>
        <n v="2.42265546E8"/>
        <n v="4.38683927E8"/>
        <n v="3.67328155E8"/>
        <n v="6.56689155E8"/>
        <n v="3.92518174E8"/>
        <n v="5.23580348E8"/>
        <n v="7.2879337E8"/>
        <n v="6.47943866E8"/>
        <n v="6.1677531E8"/>
        <n v="4.3964008E8"/>
        <n v="4.79234206E8"/>
        <n v="1.27694451E8"/>
        <n v="5.95385873E8"/>
        <n v="4.99101436E8"/>
        <n v="9.54040992E8"/>
        <n v="2.8019241E8"/>
        <n v="6.33312737E8"/>
        <n v="8.61982858E8"/>
        <n v="8.21916663E8"/>
        <n v="3.59893071E8"/>
        <n v="8.25065791E8"/>
        <n v="2.21628844E8"/>
        <n v="8.57457864E8"/>
        <n v="9.3654741E8"/>
        <n v="9.92992675E8"/>
        <n v="5.52037513E8"/>
        <n v="8.86620128E8"/>
        <n v="6.28595054E8"/>
        <n v="7.01298367E8"/>
        <n v="3.03534495E8"/>
        <n v="4.66988742E8"/>
        <n v="9.17835032E8"/>
        <n v="2.04392325E8"/>
        <n v="2.76850593E8"/>
        <n v="1.5397495E8"/>
        <n v="2.12106788E8"/>
        <n v="9.19922006E8"/>
        <n v="1.62791907E8"/>
        <n v="9.42454278E8"/>
        <n v="9.65796363E8"/>
        <n v="9.23922574E8"/>
        <n v="5.47587192E8"/>
        <n v="7.53166282E8"/>
        <n v="9.048128E8"/>
        <n v="3.74663245E8"/>
        <n v="3.37354791E8"/>
        <n v="2.73940503E8"/>
        <n v="3.39786803E8"/>
        <n v="8.84147775E8"/>
        <n v="5.09380948E8"/>
        <n v="6.85233008E8"/>
        <n v="8.4268769E8"/>
        <n v="5.2039088E8"/>
        <n v="5.8056935E8"/>
        <n v="7.55318915E8"/>
        <n v="7.65552079E8"/>
        <n v="5.80342328E8"/>
        <n v="1.668105E8"/>
        <n v="5.80463349E8"/>
        <n v="5.20915305E8"/>
        <n v="5.67751824E8"/>
        <n v="8.17006289E8"/>
        <n v="2.80477797E8"/>
        <n v="1.60751283E8"/>
        <n v="9.3787564E8"/>
        <n v="6.43027484E8"/>
        <n v="5.88528859E8"/>
        <n v="5.26350104E8"/>
        <n v="6.63080108E8"/>
        <n v="1.98537814E8"/>
        <n v="1.46545875E8"/>
        <n v="2.64856183E8"/>
        <n v="2.29355323E8"/>
        <n v="4.36969029E8"/>
        <n v="4.45273578E8"/>
        <n v="8.67138278E8"/>
        <n v="4.7805103E8"/>
        <n v="1.0376228E8"/>
        <n v="4.73845756E8"/>
        <n v="2.99335229E8"/>
        <n v="8.47317397E8"/>
        <n v="4.24297845E8"/>
        <n v="9.91761863E8"/>
        <n v="3.80610454E8"/>
        <n v="7.19404351E8"/>
        <n v="4.50550019E8"/>
        <n v="3.94110763E8"/>
        <n v="9.69289243E8"/>
        <n v="8.464136E8"/>
        <n v="4.55040681E8"/>
        <n v="4.59372985E8"/>
        <n v="8.91681563E8"/>
        <n v="7.60280358E8"/>
        <n v="2.55047452E8"/>
        <n v="1.92589318E8"/>
        <n v="8.13973891E8"/>
        <n v="4.56527268E8"/>
        <n v="2.00432097E8"/>
        <n v="2.39554154E8"/>
        <n v="5.16122949E8"/>
        <n v="3.91200673E8"/>
        <n v="1.94922626E8"/>
        <n v="7.06301438E8"/>
        <n v="5.16635358E8"/>
        <n v="9.81808078E8"/>
        <n v="2.02047002E8"/>
        <n v="3.30590474E8"/>
        <n v="7.72893178E8"/>
        <n v="7.6061939E8"/>
        <n v="8.99868094E8"/>
        <n v="1.34790503E8"/>
        <n v="1.92922341E8"/>
        <n v="8.6232661E8"/>
        <n v="2.6118735E8"/>
        <n v="5.99997556E8"/>
        <n v="3.64715468E8"/>
        <n v="6.84853637E8"/>
        <n v="7.75849616E8"/>
        <n v="1.04165685E8"/>
        <n v="5.15771901E8"/>
        <n v="1.68319404E8"/>
        <n v="6.52501904E8"/>
        <n v="3.85340154E8"/>
        <n v="6.79039466E8"/>
        <n v="5.16460692E8"/>
        <n v="5.99624192E8"/>
        <n v="2.87917602E8"/>
        <n v="6.3117212E8"/>
        <n v="5.66428315E8"/>
        <n v="2.14292466E8"/>
        <n v="5.67412793E8"/>
        <n v="2.63647687E8"/>
        <n v="4.56934964E8"/>
        <n v="5.48403012E8"/>
        <n v="7.41690289E8"/>
        <n v="3.50550401E8"/>
        <n v="3.8872832E8"/>
        <n v="8.50279843E8"/>
        <n v="9.99879729E8"/>
        <n v="5.2725991E8"/>
        <n v="3.81759297E8"/>
        <n v="6.70274865E8"/>
        <n v="9.2169398E8"/>
        <n v="5.85677134E8"/>
        <n v="9.33642041E8"/>
        <n v="8.37608659E8"/>
        <n v="8.77084767E8"/>
        <n v="5.77530944E8"/>
        <n v="3.09148681E8"/>
        <n v="6.43259227E8"/>
        <n v="5.47225844E8"/>
        <n v="5.30262696E8"/>
        <n v="7.09105527E8"/>
        <n v="7.52792918E8"/>
        <n v="2.46603858E8"/>
        <n v="9.07349526E8"/>
        <n v="1.79819428E8"/>
        <n v="2.17248904E8"/>
        <n v="4.95631301E8"/>
        <n v="4.16682088E8"/>
        <n v="4.76633536E8"/>
        <n v="5.93018233E8"/>
        <n v="5.74247491E8"/>
        <n v="5.93158566E8"/>
        <n v="1.25349128E8"/>
        <n v="1.52191388E8"/>
        <n v="1.43414771E8"/>
        <n v="5.13026177E8"/>
        <n v="6.04494225E8"/>
        <n v="2.92424571E8"/>
        <n v="3.36111962E8"/>
        <n v="1.11063039E8"/>
        <n v="6.22441852E8"/>
        <n v="2.74989354E8"/>
        <n v="8.91808593E8"/>
        <n v="1.8594731E8"/>
        <n v="3.25314033E8"/>
        <n v="4.20875346E8"/>
        <n v="4.10291135E8"/>
        <n v="9.4237231E8"/>
        <n v="7.2224878E8"/>
        <n v="5.97105491E8"/>
        <n v="6.71616399E8"/>
        <n v="2.62177836E8"/>
        <n v="6.97617518E8"/>
        <n v="7.80899035E8"/>
        <n v="5.27079236E8"/>
        <n v="3.14782178E8"/>
        <n v="4.39114367E8"/>
        <n v="7.09071195E8"/>
        <n v="7.20878922E8"/>
        <n v="3.98104035E8"/>
        <n v="6.93210542E8"/>
        <n v="2.49606645E8"/>
        <n v="9.58366E8"/>
        <n v="3.28322827E8"/>
        <n v="3.61659038E8"/>
        <n v="7.15863835E8"/>
        <n v="9.48518216E8"/>
        <n v="1.52505099E8"/>
        <n v="5.34641349E8"/>
        <n v="6.26109397E8"/>
        <n v="2.29693067E8"/>
        <n v="1.41846215E8"/>
        <n v="5.54554927E8"/>
        <n v="8.05974042E8"/>
        <n v="9.72419059E8"/>
        <n v="1.2393893E8"/>
        <n v="3.54655683E8"/>
        <n v="4.10740888E8"/>
        <n v="1.89667212E8"/>
        <n v="7.50047194E8"/>
        <n v="7.19730079E8"/>
        <n v="1.29169023E8"/>
        <n v="5.94813811E8"/>
        <n v="8.44307315E8"/>
        <n v="9.87767302E8"/>
        <n v="1.76722657E8"/>
        <n v="5.75583016E8"/>
        <n v="3.9385842E8"/>
        <n v="3.74848639E8"/>
        <n v="3.53320157E8"/>
        <n v="7.33636796E8"/>
        <n v="6.31463515E8"/>
        <n v="1.61607444E8"/>
        <n v="4.83438193E8"/>
        <n v="9.69195258E8"/>
        <n v="8.29356467E8"/>
        <n v="7.1335715E8"/>
        <n v="5.25749719E8"/>
        <n v="6.3804115E8"/>
        <n v="8.77062451E8"/>
        <n v="1.6181215E8"/>
        <n v="4.71484124E8"/>
        <n v="3.64854514E8"/>
        <n v="9.36411798E8"/>
        <n v="2.81100928E8"/>
        <n v="6.38314521E8"/>
        <n v="1.03832662E8"/>
        <n v="7.6481136E8"/>
        <n v="1.32603538E8"/>
        <n v="8.00352561E8"/>
        <n v="8.12632358E8"/>
        <n v="5.56647908E8"/>
        <n v="4.15837943E8"/>
        <n v="5.44741475E8"/>
        <n v="2.91160714E8"/>
        <n v="2.63852393E8"/>
        <n v="3.54270303E8"/>
        <n v="6.67324435E8"/>
        <n v="9.06345736E8"/>
        <n v="7.3773607E8"/>
        <n v="7.54227149E8"/>
        <n v="1.69799983E8"/>
        <n v="5.95496594E8"/>
        <n v="6.385939E8"/>
        <n v="5.07531726E8"/>
        <n v="4.96826493E8"/>
        <n v="7.20931279E8"/>
        <n v="1.89108455E8"/>
        <n v="9.89102828E8"/>
        <n v="4.34275662E8"/>
        <n v="1.03435266E8"/>
        <n v="6.02301251E8"/>
        <n v="3.06256616E8"/>
        <n v="4.95450627E8"/>
        <n v="6.24348151E8"/>
        <n v="3.78714883E8"/>
        <n v="1.59805858E8"/>
        <n v="3.54667699E8"/>
        <n v="3.7887324E8"/>
        <n v="2.282112E8"/>
        <n v="2.05354487E8"/>
        <n v="1.09914195E8"/>
        <n v="9.87050187E8"/>
        <n v="5.95922315E8"/>
        <n v="9.17874085E8"/>
        <n v="6.51895511E8"/>
        <n v="3.1058892E8"/>
        <n v="6.92952191E8"/>
        <n v="8.84192836E8"/>
        <n v="6.74060428E8"/>
        <n v="7.33648812E8"/>
        <n v="8.18976962E8"/>
        <n v="2.15540015E8"/>
        <n v="2.38170993E8"/>
        <n v="5.24972951E8"/>
        <n v="3.02442729E8"/>
        <n v="3.08582627E8"/>
        <n v="1.83778369E8"/>
        <n v="4.13078916E8"/>
        <n v="9.71899354E8"/>
        <n v="2.64959609E8"/>
        <n v="6.01588857E8"/>
        <n v="3.27072703E8"/>
        <n v="4.12215459E8"/>
        <n v="2.50848186E8"/>
        <n v="9.86449801E8"/>
        <n v="4.62561166E8"/>
        <n v="5.16599738E8"/>
        <n v="9.13074433E8"/>
        <n v="7.23893725E8"/>
        <n v="7.71674382E8"/>
        <n v="3.82581126E8"/>
        <n v="4.4480623E8"/>
        <n v="4.37604176E8"/>
        <n v="1.89924275E8"/>
        <n v="3.57943856E8"/>
        <n v="5.59417665E8"/>
        <n v="8.98211562E8"/>
        <n v="6.30931794E8"/>
        <n v="9.67679059E8"/>
        <n v="4.43551385E8"/>
        <n v="7.84397923E8"/>
        <n v="7.57468974E8"/>
        <n v="7.99109733E8"/>
        <n v="5.86812674E8"/>
        <n v="6.94771802E8"/>
        <n v="4.92353856E8"/>
        <n v="8.26936471E8"/>
        <n v="5.78666484E8"/>
        <n v="1.04245078E8"/>
        <n v="8.33706796E8"/>
        <n v="3.96832883E8"/>
        <n v="4.09112679E8"/>
        <n v="3.86009633E8"/>
        <n v="1.52411115E8"/>
        <n v="4.28419864E8"/>
        <n v="4.36606395E8"/>
        <n v="1.03499639E8"/>
        <n v="3.27604424E8"/>
        <n v="8.86763894E8"/>
        <n v="6.59196269E8"/>
        <n v="8.33473765E8"/>
        <n v="1.49274003E8"/>
        <n v="5.46081721E8"/>
        <n v="2.91305768E8"/>
        <n v="9.41933286E8"/>
        <n v="4.24181544E8"/>
        <n v="6.36360585E8"/>
        <n v="7.83913838E8"/>
        <n v="4.33079183E8"/>
        <n v="4.24541604E8"/>
        <n v="4.3068751E8"/>
        <n v="9.21133935E8"/>
        <n v="8.8119477E8"/>
        <n v="8.53036296E8"/>
        <n v="2.59006392E8"/>
        <n v="6.26453149E8"/>
        <n v="6.82066285E8"/>
        <n v="7.15309798E8"/>
        <n v="5.23836123E8"/>
        <n v="9.80961358E8"/>
        <n v="3.32268464E8"/>
        <n v="8.66396272E8"/>
        <n v="8.30172288E8"/>
        <n v="4.43125665E8"/>
        <n v="1.29127395E8"/>
        <n v="2.4322642E8"/>
        <n v="5.27509677E8"/>
        <n v="6.45701968E8"/>
        <n v="9.30457293E8"/>
        <n v="9.31559789E8"/>
        <n v="7.75347936E8"/>
        <n v="2.84435451E8"/>
        <n v="3.43185698E8"/>
        <n v="3.80733191E8"/>
        <n v="9.47507131E8"/>
        <n v="5.46140086E8"/>
        <n v="9.2236346E8"/>
        <n v="4.21456849E8"/>
        <n v="1.38025033E8"/>
        <n v="1.44282948E8"/>
        <n v="1.68960559E8"/>
        <n v="1.41764247E8"/>
        <n v="1.7714709E8"/>
        <n v="1.95212733E8"/>
        <n v="7.27175891E8"/>
        <n v="4.69144809E8"/>
        <n v="6.38856971E8"/>
        <n v="9.81154048E8"/>
        <n v="3.07305467E8"/>
        <n v="4.67138516E8"/>
        <n v="7.37095344E8"/>
        <n v="9.43274819E8"/>
        <n v="8.97785842E8"/>
        <n v="3.5319184E8"/>
        <n v="8.76856458E8"/>
        <n v="1.76050603E8"/>
        <n v="9.11891257E8"/>
        <n v="8.74349772E8"/>
        <n v="9.55466639E8"/>
        <n v="1.42987763E8"/>
        <n v="4.44234168E8"/>
        <n v="7.42843854E8"/>
        <n v="6.84239947E8"/>
        <n v="2.01294267E8"/>
        <n v="2.09598815E8"/>
        <n v="9.6818546E8"/>
        <n v="5.33597218E8"/>
        <n v="9.32475602E8"/>
        <n v="1.30356919E8"/>
        <n v="1.48894631E8"/>
        <n v="1.27838218E8"/>
        <n v="2.66614854E8"/>
        <n v="1.95259082E8"/>
        <n v="3.06839406E8"/>
        <n v="4.08540618E8"/>
        <n v="6.91383635E8"/>
        <n v="9.18364179E8"/>
        <n v="6.89349019E8"/>
        <n v="7.80590045E8"/>
        <n v="9.17792117E8"/>
        <n v="3.15066277E8"/>
        <n v="5.24844634E8"/>
        <n v="7.97202146E8"/>
        <n v="6.09939754E8"/>
        <n v="2.20607459E8"/>
        <n v="9.19133651E8"/>
        <n v="7.91692674E8"/>
        <n v="8.01925837E8"/>
        <n v="3.13178002E8"/>
        <n v="4.35463559E8"/>
        <n v="2.91531503E8"/>
        <n v="1.30754315E8"/>
        <n v="1.07651269E8"/>
        <n v="4.98201072E8"/>
        <n v="9.17639768E8"/>
        <n v="6.68280589E8"/>
        <n v="4.67045819E8"/>
        <n v="4.00267398E8"/>
        <n v="3.68865811E8"/>
        <n v="9.33699119E8"/>
        <n v="4.59277713E8"/>
        <n v="7.03966844E8"/>
        <n v="5.23707807E8"/>
        <n v="7.75008904E8"/>
        <n v="4.69197165E8"/>
        <n v="5.96166074E8"/>
        <n v="9.9045509E8"/>
        <n v="1.44743001E8"/>
        <n v="6.38937652E8"/>
        <n v="9.69199979E8"/>
        <n v="9.79200112E8"/>
        <n v="7.27426946E8"/>
        <n v="8.12637078E8"/>
        <n v="2.36042392E8"/>
        <n v="3.87098824E8"/>
        <n v="8.60104024E8"/>
        <n v="1.0454849E8"/>
        <n v="2.0035485E8"/>
        <n v="1.39949357E8"/>
        <n v="5.23899209E8"/>
        <n v="9.06508815E8"/>
        <n v="6.34033286E8"/>
        <n v="2.98978602E8"/>
        <n v="9.9077481E8"/>
        <n v="7.24085128E8"/>
        <n v="7.34318292E8"/>
        <n v="3.59197413E8"/>
        <n v="6.08451879E8"/>
        <n v="7.16411006E8"/>
        <n v="1.55086886E8"/>
        <n v="9.44609057E8"/>
        <n v="1.23086202E8"/>
        <n v="5.61534678E8"/>
        <n v="6.36278617E8"/>
        <n v="2.56095016E8"/>
        <n v="7.2799772E8"/>
        <n v="1.18659913E8"/>
        <n v="2.87151563E8"/>
        <n v="3.5347594E8"/>
        <n v="8.38895261E8"/>
        <n v="3.4388951E8"/>
        <n v="4.45708739E8"/>
        <n v="6.30219399E8"/>
        <n v="8.794052E8"/>
        <n v="1.68487203E8"/>
        <n v="5.17514264E8"/>
        <n v="8.83504474E8"/>
        <n v="4.86345708E8"/>
        <n v="9.41524302E8"/>
        <n v="5.98404109E8"/>
        <n v="7.46563756E8"/>
        <n v="7.65101468E8"/>
        <n v="2.49039304E8"/>
        <n v="2.09445178E8"/>
        <n v="4.52559745E8"/>
        <n v="4.50041043E8"/>
        <n v="6.37188422E8"/>
        <n v="1.29902875E8"/>
        <n v="1.69378983E8"/>
        <n v="1.58673751E8"/>
        <n v="3.02015721E8"/>
        <n v="7.1783322E8"/>
        <n v="2.84108436E8"/>
        <n v="6.14597785E8"/>
        <n v="5.82836139E8"/>
        <n v="4.44798934E8"/>
        <n v="6.33992946E8"/>
        <n v="5.48343789E8"/>
        <n v="6.02264344E8"/>
        <n v="9.04589211E8"/>
        <n v="5.09356057E8"/>
        <n v="5.59183347E8"/>
        <n v="6.33806264E8"/>
        <n v="6.53800523E8"/>
        <n v="5.43322694E8"/>
        <n v="9.06794202E8"/>
        <n v="3.80498874E8"/>
        <n v="6.7910856E8"/>
        <n v="8.71923768E8"/>
        <n v="9.71578347E8"/>
        <n v="7.02357947E8"/>
        <n v="3.86440074E8"/>
        <n v="3.09655511E8"/>
        <n v="9.20688903E8"/>
        <n v="8.28993833E8"/>
        <n v="9.94978797E8"/>
        <n v="3.53383243E8"/>
        <n v="1.88866841E8"/>
        <n v="3.98645198E8"/>
        <n v="5.31281936E8"/>
        <n v="2.17165648E8"/>
        <n v="9.30136287E8"/>
        <n v="2.66638886E8"/>
        <n v="3.16466176E8"/>
        <n v="9.54341828E8"/>
        <n v="7.43619334E8"/>
        <n v="8.89125955E8"/>
        <n v="6.56244552E8"/>
        <n v="7.68676316E8"/>
        <n v="9.07691991E8"/>
        <n v="7.64483058E8"/>
        <n v="3.81774747E8"/>
        <n v="6.06118571E8"/>
        <n v="9.8859986E8"/>
        <n v="2.43144452E8"/>
        <n v="7.29373586E8"/>
        <n v="2.1945132E8"/>
        <n v="5.97839343E8"/>
        <n v="7.65858924E8"/>
        <n v="8.44575107E8"/>
        <n v="2.2464708E8"/>
        <n v="9.3147782E8"/>
        <n v="6.69353473E8"/>
        <n v="6.62623488E8"/>
        <n v="6.72856652E8"/>
        <n v="9.16089236E8"/>
        <n v="4.6491121E8"/>
        <n v="4.06564366E8"/>
        <n v="4.81308305E8"/>
        <n v="4.91547477E8"/>
        <n v="3.57482516E8"/>
        <n v="1.01025998E8"/>
        <n v="4.56192958E8"/>
        <n v="5.39002406E8"/>
        <n v="4.09514796E8"/>
        <n v="1.95171105E8"/>
        <n v="7.70821654E8"/>
        <n v="8.3509339E8"/>
        <n v="6.66483724E8"/>
        <n v="9.67258059E8"/>
        <n v="7.14165675E8"/>
        <n v="1.42375361E8"/>
        <n v="3.96552217E8"/>
        <n v="5.91774117E8"/>
        <n v="7.45467269E8"/>
        <n v="1.59232509E8"/>
        <n v="2.63098371E8"/>
        <n v="1.40461766E8"/>
        <n v="6.06224572E8"/>
        <n v="1.00640618E8"/>
        <n v="9.87410676E8"/>
        <n v="4.71348512E8"/>
        <n v="2.65191352E8"/>
        <n v="7.4732722E8"/>
        <n v="4.4718331E8"/>
        <n v="2.09736573E8"/>
        <n v="5.71161448E8"/>
        <n v="4.14359509E8"/>
        <n v="2.85343968E8"/>
        <n v="7.32703387E8"/>
        <n v="2.00507199E8"/>
        <n v="2.34082448E8"/>
        <n v="2.79816472E8"/>
        <n v="6.0188626E8"/>
        <n v="4.89600837E8"/>
        <n v="8.6582421E8"/>
        <n v="1.75723588E8"/>
        <n v="1.83910119E8"/>
        <n v="1.38182103E8"/>
        <n v="4.05986297E8"/>
        <n v="3.71814954E8"/>
        <n v="6.6692146E8"/>
        <n v="8.97638213E8"/>
        <n v="6.3146094E8"/>
        <n v="2.33709084E8"/>
        <n v="2.64526593E8"/>
        <n v="7.42569196E8"/>
        <n v="2.79338395E8"/>
        <n v="6.55328738E8"/>
        <n v="5.95395314E8"/>
        <n v="4.97554337E8"/>
        <n v="8.79923617E8"/>
        <n v="3.47609412E8"/>
        <n v="8.73432672E8"/>
        <n v="7.34189975E8"/>
        <n v="5.44284856E8"/>
        <n v="1.94785726E8"/>
        <n v="3.02744853E8"/>
        <n v="2.3186115E8"/>
        <n v="4.29123675E8"/>
        <n v="6.40476596E8"/>
        <n v="1.84120833E8"/>
        <n v="3.97874438E8"/>
        <n v="5.49048888E8"/>
        <n v="5.08014523E8"/>
        <n v="8.94589078E8"/>
        <n v="9.75823962E8"/>
        <n v="6.51247489E8"/>
        <n v="8.50562655E8"/>
        <n v="2.70358788E8"/>
        <n v="3.99256312E8"/>
        <n v="7.91890084E8"/>
        <n v="7.00304019E8"/>
        <n v="7.74926936E8"/>
        <n v="8.49431836E8"/>
        <n v="3.62258565E8"/>
        <n v="6.0502938E8"/>
        <n v="8.61252868E8"/>
        <n v="8.71147E8"/>
        <n v="7.54541289E8"/>
        <n v="9.4424771E8"/>
        <n v="5.53107821E8"/>
        <n v="8.39437711E8"/>
        <n v="5.25321424E8"/>
        <n v="2.51907765E8"/>
        <n v="6.40295922E8"/>
        <n v="3.99115979E8"/>
        <n v="1.86597907E8"/>
        <n v="1.19935786E8"/>
        <n v="2.09357202E8"/>
        <n v="4.52471768E8"/>
        <n v="2.88073384E8"/>
        <n v="2.95787847E8"/>
        <n v="4.37083184E8"/>
        <n v="2.82917964E8"/>
        <n v="5.38430345E8"/>
        <n v="3.1168884E8"/>
        <n v="7.56395232E8"/>
        <n v="1.17929494E8"/>
        <n v="3.80684268E8"/>
        <n v="3.55534589E8"/>
        <n v="2.51208674E8"/>
        <n v="6.27432048E8"/>
        <n v="4.31753098E8"/>
        <n v="6.41537463E8"/>
        <n v="9.34718358E8"/>
        <n v="7.06176555E8"/>
        <n v="5.8078221E8"/>
        <n v="3.84976232E8"/>
        <n v="6.5528711E8"/>
        <n v="1.08407437E8"/>
        <n v="2.12903726E8"/>
        <n v="6.36907756E8"/>
        <n v="5.75552117E8"/>
        <n v="5.60762631E8"/>
        <n v="4.04789817E8"/>
        <n v="4.27432811E8"/>
        <n v="4.21660268E8"/>
        <n v="1.03450715E8"/>
        <n v="6.04124295E8"/>
        <n v="6.97638976E8"/>
        <n v="4.39725911E8"/>
        <n v="9.46421372E8"/>
        <n v="4.43347108E8"/>
        <n v="2.76784074E8"/>
        <n v="5.1171211E8"/>
        <n v="1.64259612E8"/>
        <n v="7.12595832E8"/>
        <n v="9.01789844E8"/>
        <n v="3.92252957E8"/>
        <n v="1.84412229E8"/>
        <n v="4.58816373E8"/>
        <n v="4.81114327E8"/>
        <n v="1.15363156E8"/>
        <n v="8.1197704E8"/>
        <n v="4.97506701E8"/>
        <n v="9.89403665E8"/>
        <n v="6.02357041E8"/>
        <n v="2.96073234E8"/>
        <n v="2.12319648E8"/>
        <n v="5.87598884E8"/>
        <n v="9.26280772E8"/>
        <n v="2.60630738E8"/>
        <n v="1.20419871E8"/>
        <n v="4.77633464E8"/>
        <n v="5.12662255E8"/>
        <n v="1.50293242E8"/>
        <n v="1.58479773E8"/>
        <n v="3.22524106E8"/>
        <n v="3.5743488E8"/>
        <n v="3.39999663E8"/>
        <n v="5.49187934E8"/>
        <n v="6.59193694E8"/>
        <n v="8.01352488E8"/>
        <n v="4.45952498E8"/>
        <n v="3.85080945E8"/>
        <n v="5.16994559E8"/>
        <n v="2.61640536E8"/>
        <n v="6.93831098E8"/>
        <n v="2.0303663E8"/>
        <n v="7.6172403E8"/>
        <n v="7.2622317E8"/>
        <n v="7.20229613E8"/>
        <n v="9.94406735E8"/>
        <n v="2.04418504E8"/>
        <n v="3.18523538E8"/>
        <n v="5.30702579E8"/>
        <n v="2.46922719E8"/>
        <n v="8.50872075E8"/>
        <n v="5.34709155E8"/>
        <n v="8.6929177E8"/>
        <n v="5.07040774E8"/>
        <n v="3.09188163E8"/>
        <n v="6.43770778E8"/>
        <n v="6.37040793E8"/>
        <n v="8.42725884E8"/>
        <n v="6.59671771E8"/>
        <n v="6.69550883E8"/>
        <n v="4.97466361E8"/>
        <n v="1.73122918E8"/>
        <n v="8.97317206E8"/>
        <n v="9.80598723E8"/>
        <n v="3.58624064E8"/>
        <n v="1.84976994E8"/>
        <n v="9.72452533E8"/>
        <n v="1.8607949E8"/>
        <n v="4.31240689E8"/>
        <n v="2.31341445E8"/>
        <n v="2.08238399E8"/>
        <n v="9.60213077E8"/>
        <n v="6.92555224E8"/>
        <n v="4.70503079E8"/>
        <n v="2.31369769E8"/>
        <n v="5.78356206E8"/>
        <n v="6.21577537E8"/>
        <n v="7.81416594E8"/>
        <n v="4.9894694E8"/>
        <n v="8.21131742E8"/>
        <n v="4.95593106E8"/>
        <n v="4.67924726E8"/>
        <n v="1.78604066E8"/>
        <n v="5.12714612E8"/>
        <n v="5.47625386E8"/>
        <n v="6.65817677E8"/>
        <n v="1.60578763E8"/>
        <n v="1.47826898E8"/>
        <n v="6.25751483E8"/>
        <n v="4.13951814E8"/>
        <n v="9.1088618E8"/>
        <n v="8.85397469E8"/>
        <n v="9.05509746E8"/>
        <n v="5.69864976E8"/>
        <n v="6.40394628E8"/>
        <n v="4.46045196E8"/>
        <n v="6.4295367E8"/>
        <n v="4.8831638E8"/>
        <n v="6.67054498E8"/>
        <n v="3.20431125E8"/>
        <n v="8.23505389E8"/>
        <n v="6.15080583E8"/>
        <n v="5.22323358E8"/>
        <n v="5.25472486E8"/>
        <n v="7.92792594E8"/>
        <n v="6.82314765E8"/>
        <n v="8.19516837E8"/>
        <n v="2.08365428E8"/>
        <n v="2.45440852E8"/>
        <n v="2.14033257E8"/>
        <n v="7.21318805E8"/>
        <n v="2.88656175E8"/>
        <n v="9.05947482E8"/>
        <n v="2.65914475E8"/>
        <n v="5.19380223E8"/>
        <n v="7.85364806E8"/>
        <n v="1.55914723E8"/>
        <n v="6.00515115E8"/>
        <n v="5.04024684E8"/>
        <n v="6.53152501E8"/>
        <n v="6.96839892E8"/>
        <n v="2.16278588E8"/>
        <n v="8.70173251E8"/>
        <n v="3.23293578E8"/>
        <n v="6.28515231E8"/>
        <n v="3.70484149E8"/>
        <n v="9.36664998E8"/>
        <n v="4.31432092E8"/>
        <n v="6.45309722E8"/>
        <n v="9.05036389E8"/>
        <n v="3.57930982E8"/>
        <n v="4.03665006E8"/>
        <n v="6.82162415E8"/>
        <n v="7.67490565E8"/>
        <n v="5.54721438E8"/>
        <n v="3.96462953E8"/>
        <n v="5.60389268E8"/>
        <n v="2.6492871E8"/>
        <n v="6.11791121E8"/>
        <n v="1.3327645E8"/>
        <n v="7.04361665E8"/>
        <n v="3.9445666E8"/>
        <n v="4.98089492E8"/>
        <n v="6.24940383E8"/>
        <n v="1.0503E8"/>
        <n v="5.26533353E8"/>
        <n v="4.61917865E8"/>
        <n v="4.61445796E8"/>
        <n v="1.18086564E8"/>
        <n v="2.1785916E8"/>
        <n v="7.7701863E8"/>
        <n v="1.36624276E8"/>
        <n v="6.45956456E8"/>
        <n v="2.90317428E8"/>
        <n v="9.35907542E8"/>
        <n v="2.43521249E8"/>
        <n v="4.4920634E8"/>
        <n v="7.27821767E8"/>
        <n v="6.50208079E8"/>
        <n v="4.06270396E8"/>
        <n v="4.12416303E8"/>
        <n v="4.47684133E8"/>
        <n v="6.07756221E8"/>
        <n v="5.72634732E8"/>
        <n v="7.40300261E8"/>
        <n v="1.63587558E8"/>
        <n v="6.53909957E8"/>
        <n v="9.21230065E8"/>
        <n v="8.10752236E8"/>
        <n v="8.52392995E8"/>
        <n v="3.51247346E8"/>
        <n v="4.7679404E8"/>
        <n v="4.78840672E8"/>
        <n v="7.16054379E8"/>
        <n v="5.45059049E8"/>
        <n v="6.9022063E8"/>
        <n v="6.26322257E8"/>
        <n v="3.53492677E8"/>
        <n v="4.43544518E8"/>
        <n v="9.56969964E8"/>
        <n v="6.28055179E8"/>
        <n v="6.8559693E8"/>
        <n v="1.74218118E8"/>
        <n v="1.80358016E8"/>
        <n v="2.33440434E8"/>
        <n v="7.50959146E8"/>
        <n v="9.73268353E8"/>
        <n v="2.64163959E8"/>
        <n v="4.63591134E8"/>
        <n v="4.8646115E8"/>
        <n v="8.15755307E8"/>
        <n v="4.22568786E8"/>
        <n v="8.48737466E8"/>
        <n v="6.14321839E8"/>
        <n v="5.82560193E8"/>
        <n v="2.95168149E8"/>
        <n v="3.13705861E8"/>
        <n v="4.07220542E8"/>
        <n v="2.53055322E8"/>
        <n v="5.80314862E8"/>
        <n v="6.44592607E8"/>
        <n v="2.43340575E8"/>
        <n v="7.64837539E8"/>
        <n v="7.89760196E8"/>
        <n v="8.23236739E8"/>
        <n v="1.56158483E8"/>
        <n v="3.61725556E8"/>
        <n v="3.78216636E8"/>
        <n v="4.13245427E8"/>
        <n v="2.84403264E8"/>
        <n v="5.71323239E8"/>
        <n v="5.51118266E8"/>
        <n v="2.39048612E8"/>
        <n v="3.86601865E8"/>
        <n v="9.54065883E8"/>
        <n v="2.84310567E8"/>
        <n v="3.83611094E8"/>
        <n v="2.99739491E8"/>
        <n v="1.74935233E8"/>
        <n v="5.13611114E8"/>
        <n v="1.93472945E8"/>
        <n v="3.49212729E8"/>
        <n v="7.60346877E8"/>
        <n v="3.94356667E8"/>
        <n v="9.93368613E8"/>
        <n v="8.34065997E8"/>
        <n v="9.33720576E8"/>
        <n v="5.52931869E8"/>
        <n v="9.57926118E8"/>
        <n v="8.74172532E8"/>
        <n v="1.39201343E8"/>
        <n v="8.31143891E8"/>
        <n v="5.89842927E8"/>
        <n v="7.64592492E8"/>
        <n v="7.81083571E8"/>
        <n v="3.4906038E8"/>
        <n v="8.62485826E8"/>
        <n v="7.08320605E8"/>
        <n v="9.49388539E8"/>
        <n v="5.48015487E8"/>
        <n v="4.16953313E8"/>
        <n v="7.61887109E8"/>
        <n v="3.84601581E8"/>
        <n v="7.47955071E8"/>
        <n v="5.79463422E8"/>
        <n v="5.7694472E8"/>
        <n v="1.22372519E8"/>
        <n v="7.00069701E8"/>
        <n v="4.67312324E8"/>
        <n v="7.43769109E8"/>
        <n v="8.49454581E8"/>
        <n v="4.03337991E8"/>
        <n v="6.2382158E8"/>
        <n v="8.19037473E8"/>
        <n v="5.18421494E8"/>
        <n v="5.69941365E8"/>
        <n v="2.84595954E8"/>
        <n v="4.81976497E8"/>
        <n v="1.11893022E8"/>
        <n v="5.83451974E8"/>
        <n v="6.60481584E8"/>
        <n v="7.99848306E8"/>
        <n v="3.11221492E8"/>
        <n v="6.08374631E8"/>
        <n v="8.59914767E8"/>
        <n v="1.00983083E8"/>
        <n v="4.85165965E8"/>
        <n v="2.49765861E8"/>
        <n v="5.94699656E8"/>
        <n v="6.46691596E8"/>
        <n v="7.13009965E8"/>
        <n v="7.50439441E8"/>
        <n v="5.3609575E8"/>
        <n v="9.2676357E8"/>
        <n v="7.04233348E8"/>
        <n v="1.21380746E8"/>
        <n v="2.23199975E8"/>
        <n v="4.10229337E8"/>
        <n v="1.84708344E8"/>
        <n v="7.97788369E8"/>
        <n v="8.26677262E8"/>
        <n v="7.973163E8"/>
        <n v="3.91849982E8"/>
        <n v="1.82078921E8"/>
        <n v="3.92217338E8"/>
        <n v="7.74698626E8"/>
        <n v="9.46823489E8"/>
        <n v="6.14054477E8"/>
        <n v="6.45111024E8"/>
        <n v="4.68320834E8"/>
        <n v="8.63202941E8"/>
        <n v="3.28721082E8"/>
        <n v="1.12330758E8"/>
        <n v="2.63977277E8"/>
        <n v="6.60312926E8"/>
        <n v="3.58594453E8"/>
        <n v="2.44023358E8"/>
        <n v="6.92704999E8"/>
        <n v="8.77687728E8"/>
        <n v="6.91760861E8"/>
        <n v="7.07661855E8"/>
        <n v="2.91611325E8"/>
        <n v="4.10514724E8"/>
        <n v="1.46349751E8"/>
        <n v="3.43730294E8"/>
        <n v="6.15290009E8"/>
        <n v="3.41398274E8"/>
        <n v="9.49912965E8"/>
        <n v="8.3534187E8"/>
        <n v="4.60693061E8"/>
        <n v="6.92757356E8"/>
        <n v="5.13802516E8"/>
        <n v="2.91179597E8"/>
        <n v="9.26064479E8"/>
        <n v="3.52342545E8"/>
        <n v="8.85998284E8"/>
        <n v="1.04190576E8"/>
        <n v="2.41392648E8"/>
        <n v="3.09285581E8"/>
        <n v="7.831169E8"/>
        <n v="9.30670154E8"/>
        <n v="3.91026866E8"/>
        <n v="6.96844613E8"/>
        <n v="5.4905833E8"/>
        <n v="1.81260526E8"/>
        <n v="7.92178905E8"/>
        <n v="9.10610234E8"/>
        <n v="1.31585586E8"/>
        <n v="9.72981679E8"/>
        <n v="9.22564303E8"/>
        <n v="5.17097985E8"/>
        <n v="8.70218312E8"/>
        <n v="4.80652987E8"/>
        <n v="1.22967326E8"/>
        <n v="7.22233331E8"/>
        <n v="3.11956632E8"/>
        <n v="7.4210056E8"/>
        <n v="2.39386355E8"/>
        <n v="8.3790692E8"/>
        <n v="2.74694526E8"/>
        <n v="1.86847674E8"/>
        <n v="8.00045716E8"/>
        <n v="1.63744628E8"/>
        <n v="4.85929429E8"/>
        <n v="5.64173543E8"/>
        <n v="5.94991052E8"/>
        <n v="7.83594977E8"/>
        <n v="1.2214421E8"/>
        <n v="3.17006051E8"/>
        <n v="8.8750118E8"/>
        <n v="9.49732291E8"/>
        <n v="1.02230632E8"/>
        <n v="9.23160398E8"/>
        <n v="9.29812705E8"/>
        <n v="2.43684327E8"/>
        <n v="1.26948583E8"/>
        <n v="8.20437371E8"/>
        <n v="5.43396508E8"/>
        <n v="6.38957822E8"/>
        <n v="6.88903129E8"/>
        <n v="3.61311852E8"/>
        <n v="9.76323497E8"/>
        <n v="8.26968657E8"/>
        <n v="1.51312482E8"/>
        <n v="9.51698243E8"/>
        <n v="1.9000281E8"/>
        <n v="4.14579665E8"/>
        <n v="9.00808799E8"/>
        <n v="6.8032521E8"/>
        <n v="1.74614226E8"/>
        <n v="5.74925124E8"/>
        <n v="6.24398362E8"/>
        <n v="5.69170606E8"/>
        <n v="2.15584218E8"/>
        <n v="2.32196319E8"/>
        <n v="3.80379998E8"/>
        <n v="7.04139363E8"/>
        <n v="7.47826755E8"/>
        <n v="4.83655774E8"/>
        <n v="2.33811223E8"/>
        <n v="4.76453721E8"/>
        <n v="9.75080668E8"/>
        <n v="7.47774398E8"/>
        <n v="9.41061675E8"/>
        <n v="1.21945512E8"/>
        <n v="6.5354861E8"/>
        <n v="2.59032571E8"/>
        <n v="9.2001127E8"/>
        <n v="1.11246287E8"/>
        <n v="2.52541625E8"/>
        <n v="1.32069671E8"/>
        <n v="6.43448483E8"/>
        <n v="9.94504153E8"/>
        <n v="1.94176757E8"/>
        <n v="7.59594142E8"/>
        <n v="7.6573404E8"/>
        <n v="4.39204919E8"/>
        <n v="7.36240041E8"/>
        <n v="1.92236125E8"/>
        <n v="4.7699145E8"/>
        <n v="3.3330444E8"/>
        <n v="1.25339686E8"/>
        <n v="7.86318385E8"/>
        <n v="7.09276759E8"/>
        <n v="7.96418511E8"/>
        <n v="3.93709933E8"/>
        <n v="6.88698422E8"/>
      </sharedItems>
    </cacheField>
    <cacheField name="Order Date" numFmtId="164">
      <sharedItems containsSemiMixedTypes="0" containsDate="1" containsString="0">
        <d v="2010-01-01T00:00:00Z"/>
        <d v="2010-01-03T00:00:00Z"/>
        <d v="2010-01-05T00:00:00Z"/>
        <d v="2010-01-08T00:00:00Z"/>
        <d v="2010-01-09T00:00:00Z"/>
        <d v="2010-01-10T00:00:00Z"/>
        <d v="2010-01-13T00:00:00Z"/>
        <d v="2010-01-16T00:00:00Z"/>
        <d v="2010-01-18T00:00:00Z"/>
        <d v="2010-01-20T00:00:00Z"/>
        <d v="2010-01-23T00:00:00Z"/>
        <d v="2010-01-26T00:00:00Z"/>
        <d v="2010-01-30T00:00:00Z"/>
        <d v="2010-02-03T00:00:00Z"/>
        <d v="2010-02-05T00:00:00Z"/>
        <d v="2010-02-12T00:00:00Z"/>
        <d v="2010-02-13T00:00:00Z"/>
        <d v="2010-02-16T00:00:00Z"/>
        <d v="2010-02-19T00:00:00Z"/>
        <d v="2010-02-20T00:00:00Z"/>
        <d v="2010-02-25T00:00:00Z"/>
        <d v="2010-03-01T00:00:00Z"/>
        <d v="2010-03-02T00:00:00Z"/>
        <d v="2010-03-05T00:00:00Z"/>
        <d v="2010-03-09T00:00:00Z"/>
        <d v="2010-03-10T00:00:00Z"/>
        <d v="2010-03-12T00:00:00Z"/>
        <d v="2010-03-14T00:00:00Z"/>
        <d v="2010-03-16T00:00:00Z"/>
        <d v="2010-03-17T00:00:00Z"/>
        <d v="2010-03-19T00:00:00Z"/>
        <d v="2010-03-20T00:00:00Z"/>
        <d v="2010-04-03T00:00:00Z"/>
        <d v="2010-04-05T00:00:00Z"/>
        <d v="2010-04-12T00:00:00Z"/>
        <d v="2010-04-14T00:00:00Z"/>
        <d v="2010-04-18T00:00:00Z"/>
        <d v="2010-04-21T00:00:00Z"/>
        <d v="2010-05-06T00:00:00Z"/>
        <d v="2010-05-12T00:00:00Z"/>
        <d v="2010-05-13T00:00:00Z"/>
        <d v="2010-05-16T00:00:00Z"/>
        <d v="2010-05-22T00:00:00Z"/>
        <d v="2010-05-26T00:00:00Z"/>
        <d v="2010-05-27T00:00:00Z"/>
        <d v="2010-05-30T00:00:00Z"/>
        <d v="2010-05-31T00:00:00Z"/>
        <d v="2010-06-01T00:00:00Z"/>
        <d v="2010-06-06T00:00:00Z"/>
        <d v="2010-06-10T00:00:00Z"/>
        <d v="2010-06-13T00:00:00Z"/>
        <d v="2010-06-14T00:00:00Z"/>
        <d v="2010-06-15T00:00:00Z"/>
        <d v="2010-06-19T00:00:00Z"/>
        <d v="2010-06-20T00:00:00Z"/>
        <d v="2010-06-23T00:00:00Z"/>
        <d v="2010-06-26T00:00:00Z"/>
        <d v="2010-06-28T00:00:00Z"/>
        <d v="2010-07-02T00:00:00Z"/>
        <d v="2010-07-09T00:00:00Z"/>
        <d v="2010-07-10T00:00:00Z"/>
        <d v="2010-07-11T00:00:00Z"/>
        <d v="2010-07-16T00:00:00Z"/>
        <d v="2010-07-19T00:00:00Z"/>
        <d v="2010-07-20T00:00:00Z"/>
        <d v="2010-07-24T00:00:00Z"/>
        <d v="2010-07-28T00:00:00Z"/>
        <d v="2010-07-31T00:00:00Z"/>
        <d v="2010-08-03T00:00:00Z"/>
        <d v="2010-08-05T00:00:00Z"/>
        <d v="2010-08-12T00:00:00Z"/>
        <d v="2010-08-14T00:00:00Z"/>
        <d v="2010-08-15T00:00:00Z"/>
        <d v="2010-08-19T00:00:00Z"/>
        <d v="2010-08-21T00:00:00Z"/>
        <d v="2010-08-23T00:00:00Z"/>
        <d v="2010-08-25T00:00:00Z"/>
        <d v="2010-08-27T00:00:00Z"/>
        <d v="2010-08-28T00:00:00Z"/>
        <d v="2010-08-31T00:00:00Z"/>
        <d v="2010-09-04T00:00:00Z"/>
        <d v="2010-09-06T00:00:00Z"/>
        <d v="2010-09-07T00:00:00Z"/>
        <d v="2010-09-09T00:00:00Z"/>
        <d v="2010-09-10T00:00:00Z"/>
        <d v="2010-09-18T00:00:00Z"/>
        <d v="2010-09-19T00:00:00Z"/>
        <d v="2010-09-20T00:00:00Z"/>
        <d v="2010-09-25T00:00:00Z"/>
        <d v="2010-09-26T00:00:00Z"/>
        <d v="2010-09-27T00:00:00Z"/>
        <d v="2010-09-29T00:00:00Z"/>
        <d v="2010-10-01T00:00:00Z"/>
        <d v="2010-10-02T00:00:00Z"/>
        <d v="2010-10-04T00:00:00Z"/>
        <d v="2010-10-05T00:00:00Z"/>
        <d v="2010-10-07T00:00:00Z"/>
        <d v="2010-10-12T00:00:00Z"/>
        <d v="2010-10-13T00:00:00Z"/>
        <d v="2010-10-16T00:00:00Z"/>
        <d v="2010-10-20T00:00:00Z"/>
        <d v="2010-10-22T00:00:00Z"/>
        <d v="2010-10-25T00:00:00Z"/>
        <d v="2010-10-26T00:00:00Z"/>
        <d v="2010-10-29T00:00:00Z"/>
        <d v="2010-10-31T00:00:00Z"/>
        <d v="2010-11-01T00:00:00Z"/>
        <d v="2010-11-02T00:00:00Z"/>
        <d v="2010-11-11T00:00:00Z"/>
        <d v="2010-11-16T00:00:00Z"/>
        <d v="2010-11-22T00:00:00Z"/>
        <d v="2010-11-25T00:00:00Z"/>
        <d v="2010-11-28T00:00:00Z"/>
        <d v="2010-12-01T00:00:00Z"/>
        <d v="2010-12-07T00:00:00Z"/>
        <d v="2010-12-09T00:00:00Z"/>
        <d v="2010-12-10T00:00:00Z"/>
        <d v="2010-12-11T00:00:00Z"/>
        <d v="2010-12-13T00:00:00Z"/>
        <d v="2010-12-14T00:00:00Z"/>
        <d v="2010-12-16T00:00:00Z"/>
        <d v="2010-12-18T00:00:00Z"/>
        <d v="2010-12-20T00:00:00Z"/>
        <d v="2010-12-21T00:00:00Z"/>
        <d v="2010-12-26T00:00:00Z"/>
        <d v="2010-12-30T00:00:00Z"/>
        <d v="2011-01-02T00:00:00Z"/>
        <d v="2011-01-10T00:00:00Z"/>
        <d v="2011-01-13T00:00:00Z"/>
        <d v="2011-01-15T00:00:00Z"/>
        <d v="2011-01-18T00:00:00Z"/>
        <d v="2011-01-21T00:00:00Z"/>
        <d v="2011-01-22T00:00:00Z"/>
        <d v="2011-01-23T00:00:00Z"/>
        <d v="2011-01-25T00:00:00Z"/>
        <d v="2011-01-27T00:00:00Z"/>
        <d v="2011-01-28T00:00:00Z"/>
        <d v="2011-01-31T00:00:00Z"/>
        <d v="2011-02-01T00:00:00Z"/>
        <d v="2011-02-02T00:00:00Z"/>
        <d v="2011-02-03T00:00:00Z"/>
        <d v="2011-02-06T00:00:00Z"/>
        <d v="2011-02-09T00:00:00Z"/>
        <d v="2011-02-13T00:00:00Z"/>
        <d v="2011-02-15T00:00:00Z"/>
        <d v="2011-02-17T00:00:00Z"/>
        <d v="2011-02-21T00:00:00Z"/>
        <d v="2011-02-22T00:00:00Z"/>
        <d v="2011-02-25T00:00:00Z"/>
        <d v="2011-02-26T00:00:00Z"/>
        <d v="2011-02-28T00:00:00Z"/>
        <d v="2011-03-02T00:00:00Z"/>
        <d v="2011-03-03T00:00:00Z"/>
        <d v="2011-03-06T00:00:00Z"/>
        <d v="2011-03-10T00:00:00Z"/>
        <d v="2011-03-13T00:00:00Z"/>
        <d v="2011-03-14T00:00:00Z"/>
        <d v="2011-03-15T00:00:00Z"/>
        <d v="2011-03-18T00:00:00Z"/>
        <d v="2011-03-21T00:00:00Z"/>
        <d v="2011-03-23T00:00:00Z"/>
        <d v="2011-03-29T00:00:00Z"/>
        <d v="2011-03-30T00:00:00Z"/>
        <d v="2011-04-02T00:00:00Z"/>
        <d v="2011-04-03T00:00:00Z"/>
        <d v="2011-04-05T00:00:00Z"/>
        <d v="2011-04-11T00:00:00Z"/>
        <d v="2011-04-13T00:00:00Z"/>
        <d v="2011-04-14T00:00:00Z"/>
        <d v="2011-04-17T00:00:00Z"/>
        <d v="2011-04-18T00:00:00Z"/>
        <d v="2011-04-19T00:00:00Z"/>
        <d v="2011-04-20T00:00:00Z"/>
        <d v="2011-04-23T00:00:00Z"/>
        <d v="2011-04-26T00:00:00Z"/>
        <d v="2011-04-27T00:00:00Z"/>
        <d v="2011-04-28T00:00:00Z"/>
        <d v="2011-05-01T00:00:00Z"/>
        <d v="2011-05-04T00:00:00Z"/>
        <d v="2011-05-05T00:00:00Z"/>
        <d v="2011-05-06T00:00:00Z"/>
        <d v="2011-05-07T00:00:00Z"/>
        <d v="2011-05-11T00:00:00Z"/>
        <d v="2011-05-12T00:00:00Z"/>
        <d v="2011-05-14T00:00:00Z"/>
        <d v="2011-05-17T00:00:00Z"/>
        <d v="2011-05-18T00:00:00Z"/>
        <d v="2011-05-21T00:00:00Z"/>
        <d v="2011-05-22T00:00:00Z"/>
        <d v="2011-05-23T00:00:00Z"/>
        <d v="2011-05-25T00:00:00Z"/>
        <d v="2011-06-01T00:00:00Z"/>
        <d v="2011-06-05T00:00:00Z"/>
        <d v="2011-06-08T00:00:00Z"/>
        <d v="2011-06-11T00:00:00Z"/>
        <d v="2011-06-12T00:00:00Z"/>
        <d v="2011-06-13T00:00:00Z"/>
        <d v="2011-06-16T00:00:00Z"/>
        <d v="2011-06-24T00:00:00Z"/>
        <d v="2011-06-25T00:00:00Z"/>
        <d v="2011-06-27T00:00:00Z"/>
        <d v="2011-07-04T00:00:00Z"/>
        <d v="2011-07-05T00:00:00Z"/>
        <d v="2011-07-10T00:00:00Z"/>
        <d v="2011-07-12T00:00:00Z"/>
        <d v="2011-07-13T00:00:00Z"/>
        <d v="2011-07-14T00:00:00Z"/>
        <d v="2011-07-16T00:00:00Z"/>
        <d v="2011-07-17T00:00:00Z"/>
        <d v="2011-07-20T00:00:00Z"/>
        <d v="2011-07-22T00:00:00Z"/>
        <d v="2011-07-24T00:00:00Z"/>
        <d v="2011-07-28T00:00:00Z"/>
        <d v="2011-07-29T00:00:00Z"/>
        <d v="2011-08-01T00:00:00Z"/>
        <d v="2011-08-03T00:00:00Z"/>
        <d v="2011-08-07T00:00:00Z"/>
        <d v="2011-08-09T00:00:00Z"/>
        <d v="2011-08-12T00:00:00Z"/>
        <d v="2011-08-13T00:00:00Z"/>
        <d v="2011-08-16T00:00:00Z"/>
        <d v="2011-08-17T00:00:00Z"/>
        <d v="2011-08-20T00:00:00Z"/>
        <d v="2011-08-21T00:00:00Z"/>
        <d v="2011-08-22T00:00:00Z"/>
        <d v="2011-08-23T00:00:00Z"/>
        <d v="2011-08-27T00:00:00Z"/>
        <d v="2011-08-30T00:00:00Z"/>
        <d v="2011-09-02T00:00:00Z"/>
        <d v="2011-09-03T00:00:00Z"/>
        <d v="2011-09-04T00:00:00Z"/>
        <d v="2011-09-06T00:00:00Z"/>
        <d v="2011-09-10T00:00:00Z"/>
        <d v="2011-09-11T00:00:00Z"/>
        <d v="2011-09-12T00:00:00Z"/>
        <d v="2011-09-14T00:00:00Z"/>
        <d v="2011-09-17T00:00:00Z"/>
        <d v="2011-09-18T00:00:00Z"/>
        <d v="2011-09-22T00:00:00Z"/>
        <d v="2011-09-26T00:00:00Z"/>
        <d v="2011-10-04T00:00:00Z"/>
        <d v="2011-10-06T00:00:00Z"/>
        <d v="2011-10-09T00:00:00Z"/>
        <d v="2011-10-10T00:00:00Z"/>
        <d v="2011-10-16T00:00:00Z"/>
        <d v="2011-10-21T00:00:00Z"/>
        <d v="2011-10-22T00:00:00Z"/>
        <d v="2011-10-23T00:00:00Z"/>
        <d v="2011-10-29T00:00:00Z"/>
        <d v="2011-10-30T00:00:00Z"/>
        <d v="2011-11-05T00:00:00Z"/>
        <d v="2011-11-09T00:00:00Z"/>
        <d v="2011-11-19T00:00:00Z"/>
        <d v="2011-11-21T00:00:00Z"/>
        <d v="2011-11-26T00:00:00Z"/>
        <d v="2011-11-27T00:00:00Z"/>
        <d v="2011-11-28T00:00:00Z"/>
        <d v="2011-11-29T00:00:00Z"/>
        <d v="2011-12-07T00:00:00Z"/>
        <d v="2011-12-09T00:00:00Z"/>
        <d v="2011-12-11T00:00:00Z"/>
        <d v="2011-12-12T00:00:00Z"/>
        <d v="2011-12-15T00:00:00Z"/>
        <d v="2011-12-20T00:00:00Z"/>
        <d v="2011-12-21T00:00:00Z"/>
        <d v="2011-12-24T00:00:00Z"/>
        <d v="2011-12-26T00:00:00Z"/>
        <d v="2011-12-28T00:00:00Z"/>
        <d v="2011-12-30T00:00:00Z"/>
        <d v="2012-01-02T00:00:00Z"/>
        <d v="2012-01-03T00:00:00Z"/>
        <d v="2012-01-08T00:00:00Z"/>
        <d v="2012-01-10T00:00:00Z"/>
        <d v="2012-01-11T00:00:00Z"/>
        <d v="2012-01-12T00:00:00Z"/>
        <d v="2012-01-17T00:00:00Z"/>
        <d v="2012-01-18T00:00:00Z"/>
        <d v="2012-01-19T00:00:00Z"/>
        <d v="2012-01-23T00:00:00Z"/>
        <d v="2012-01-25T00:00:00Z"/>
        <d v="2012-01-27T00:00:00Z"/>
        <d v="2012-01-29T00:00:00Z"/>
        <d v="2012-01-30T00:00:00Z"/>
        <d v="2012-02-01T00:00:00Z"/>
        <d v="2012-02-03T00:00:00Z"/>
        <d v="2012-02-04T00:00:00Z"/>
        <d v="2012-02-05T00:00:00Z"/>
        <d v="2012-02-10T00:00:00Z"/>
        <d v="2012-02-13T00:00:00Z"/>
        <d v="2012-02-15T00:00:00Z"/>
        <d v="2012-02-17T00:00:00Z"/>
        <d v="2012-02-19T00:00:00Z"/>
        <d v="2012-02-20T00:00:00Z"/>
        <d v="2012-02-21T00:00:00Z"/>
        <d v="2012-02-26T00:00:00Z"/>
        <d v="2012-03-06T00:00:00Z"/>
        <d v="2012-03-09T00:00:00Z"/>
        <d v="2012-03-12T00:00:00Z"/>
        <d v="2012-03-15T00:00:00Z"/>
        <d v="2012-03-16T00:00:00Z"/>
        <d v="2012-03-20T00:00:00Z"/>
        <d v="2012-03-21T00:00:00Z"/>
        <d v="2012-03-23T00:00:00Z"/>
        <d v="2012-03-25T00:00:00Z"/>
        <d v="2012-03-31T00:00:00Z"/>
        <d v="2012-04-01T00:00:00Z"/>
        <d v="2012-04-03T00:00:00Z"/>
        <d v="2012-04-10T00:00:00Z"/>
        <d v="2012-04-13T00:00:00Z"/>
        <d v="2012-04-19T00:00:00Z"/>
        <d v="2012-04-21T00:00:00Z"/>
        <d v="2012-04-22T00:00:00Z"/>
        <d v="2012-04-23T00:00:00Z"/>
        <d v="2012-04-26T00:00:00Z"/>
        <d v="2012-04-28T00:00:00Z"/>
        <d v="2012-04-29T00:00:00Z"/>
        <d v="2012-05-03T00:00:00Z"/>
        <d v="2012-05-04T00:00:00Z"/>
        <d v="2012-05-05T00:00:00Z"/>
        <d v="2012-05-06T00:00:00Z"/>
        <d v="2012-05-07T00:00:00Z"/>
        <d v="2012-05-10T00:00:00Z"/>
        <d v="2012-05-11T00:00:00Z"/>
        <d v="2012-05-12T00:00:00Z"/>
        <d v="2012-05-17T00:00:00Z"/>
        <d v="2012-05-18T00:00:00Z"/>
        <d v="2012-05-21T00:00:00Z"/>
        <d v="2012-05-22T00:00:00Z"/>
        <d v="2012-05-24T00:00:00Z"/>
        <d v="2012-05-26T00:00:00Z"/>
        <d v="2012-05-28T00:00:00Z"/>
        <d v="2012-05-30T00:00:00Z"/>
        <d v="2012-06-01T00:00:00Z"/>
        <d v="2012-06-02T00:00:00Z"/>
        <d v="2012-06-04T00:00:00Z"/>
        <d v="2012-06-09T00:00:00Z"/>
        <d v="2012-06-11T00:00:00Z"/>
        <d v="2012-06-12T00:00:00Z"/>
        <d v="2012-06-13T00:00:00Z"/>
        <d v="2012-06-14T00:00:00Z"/>
        <d v="2012-06-15T00:00:00Z"/>
        <d v="2012-06-17T00:00:00Z"/>
        <d v="2012-06-18T00:00:00Z"/>
        <d v="2012-06-22T00:00:00Z"/>
        <d v="2012-06-25T00:00:00Z"/>
        <d v="2012-06-29T00:00:00Z"/>
        <d v="2012-06-30T00:00:00Z"/>
        <d v="2012-07-01T00:00:00Z"/>
        <d v="2012-07-04T00:00:00Z"/>
        <d v="2012-07-05T00:00:00Z"/>
        <d v="2012-07-08T00:00:00Z"/>
        <d v="2012-07-15T00:00:00Z"/>
        <d v="2012-07-18T00:00:00Z"/>
        <d v="2012-07-22T00:00:00Z"/>
        <d v="2012-07-24T00:00:00Z"/>
        <d v="2012-07-28T00:00:00Z"/>
        <d v="2012-07-31T00:00:00Z"/>
        <d v="2012-08-04T00:00:00Z"/>
        <d v="2012-08-06T00:00:00Z"/>
        <d v="2012-08-07T00:00:00Z"/>
        <d v="2012-08-09T00:00:00Z"/>
        <d v="2012-08-11T00:00:00Z"/>
        <d v="2012-08-14T00:00:00Z"/>
        <d v="2012-08-16T00:00:00Z"/>
        <d v="2012-08-19T00:00:00Z"/>
        <d v="2012-08-20T00:00:00Z"/>
        <d v="2012-08-21T00:00:00Z"/>
        <d v="2012-08-22T00:00:00Z"/>
        <d v="2012-08-23T00:00:00Z"/>
        <d v="2012-08-26T00:00:00Z"/>
        <d v="2012-08-29T00:00:00Z"/>
        <d v="2012-09-05T00:00:00Z"/>
        <d v="2012-09-09T00:00:00Z"/>
        <d v="2012-09-10T00:00:00Z"/>
        <d v="2012-09-11T00:00:00Z"/>
        <d v="2012-09-12T00:00:00Z"/>
        <d v="2012-09-13T00:00:00Z"/>
        <d v="2012-09-16T00:00:00Z"/>
        <d v="2012-09-17T00:00:00Z"/>
        <d v="2012-09-19T00:00:00Z"/>
        <d v="2012-09-20T00:00:00Z"/>
        <d v="2012-09-28T00:00:00Z"/>
        <d v="2012-09-29T00:00:00Z"/>
        <d v="2012-09-30T00:00:00Z"/>
        <d v="2012-10-01T00:00:00Z"/>
        <d v="2012-10-03T00:00:00Z"/>
        <d v="2012-10-04T00:00:00Z"/>
        <d v="2012-10-06T00:00:00Z"/>
        <d v="2012-10-14T00:00:00Z"/>
        <d v="2012-10-18T00:00:00Z"/>
        <d v="2012-10-19T00:00:00Z"/>
        <d v="2012-10-20T00:00:00Z"/>
        <d v="2012-10-22T00:00:00Z"/>
        <d v="2012-10-24T00:00:00Z"/>
        <d v="2012-10-26T00:00:00Z"/>
        <d v="2012-10-27T00:00:00Z"/>
        <d v="2012-10-28T00:00:00Z"/>
        <d v="2012-10-30T00:00:00Z"/>
        <d v="2012-11-05T00:00:00Z"/>
        <d v="2012-11-06T00:00:00Z"/>
        <d v="2012-11-07T00:00:00Z"/>
        <d v="2012-11-08T00:00:00Z"/>
        <d v="2012-11-09T00:00:00Z"/>
        <d v="2012-11-14T00:00:00Z"/>
        <d v="2012-11-16T00:00:00Z"/>
        <d v="2012-11-19T00:00:00Z"/>
        <d v="2012-11-21T00:00:00Z"/>
        <d v="2012-11-25T00:00:00Z"/>
        <d v="2012-11-30T00:00:00Z"/>
        <d v="2012-12-02T00:00:00Z"/>
        <d v="2012-12-03T00:00:00Z"/>
        <d v="2012-12-04T00:00:00Z"/>
        <d v="2012-12-08T00:00:00Z"/>
        <d v="2012-12-09T00:00:00Z"/>
        <d v="2012-12-10T00:00:00Z"/>
        <d v="2012-12-14T00:00:00Z"/>
        <d v="2012-12-15T00:00:00Z"/>
        <d v="2012-12-18T00:00:00Z"/>
        <d v="2012-12-21T00:00:00Z"/>
        <d v="2012-12-22T00:00:00Z"/>
        <d v="2012-12-23T00:00:00Z"/>
        <d v="2012-12-24T00:00:00Z"/>
        <d v="2012-12-31T00:00:00Z"/>
        <d v="2013-01-06T00:00:00Z"/>
        <d v="2013-01-09T00:00:00Z"/>
        <d v="2013-01-11T00:00:00Z"/>
        <d v="2013-01-24T00:00:00Z"/>
        <d v="2013-01-30T00:00:00Z"/>
        <d v="2013-01-31T00:00:00Z"/>
        <d v="2013-02-04T00:00:00Z"/>
        <d v="2013-02-11T00:00:00Z"/>
        <d v="2013-02-13T00:00:00Z"/>
        <d v="2013-02-14T00:00:00Z"/>
        <d v="2013-02-16T00:00:00Z"/>
        <d v="2013-02-21T00:00:00Z"/>
        <d v="2013-02-22T00:00:00Z"/>
        <d v="2013-02-24T00:00:00Z"/>
        <d v="2013-02-25T00:00:00Z"/>
        <d v="2013-03-03T00:00:00Z"/>
        <d v="2013-03-04T00:00:00Z"/>
        <d v="2013-03-06T00:00:00Z"/>
        <d v="2013-03-14T00:00:00Z"/>
        <d v="2013-03-15T00:00:00Z"/>
        <d v="2013-03-16T00:00:00Z"/>
        <d v="2013-03-20T00:00:00Z"/>
        <d v="2013-03-24T00:00:00Z"/>
        <d v="2013-03-27T00:00:00Z"/>
        <d v="2013-03-29T00:00:00Z"/>
        <d v="2013-03-30T00:00:00Z"/>
        <d v="2013-03-31T00:00:00Z"/>
        <d v="2013-04-01T00:00:00Z"/>
        <d v="2013-04-11T00:00:00Z"/>
        <d v="2013-04-20T00:00:00Z"/>
        <d v="2013-04-21T00:00:00Z"/>
        <d v="2013-04-26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6T00:00:00Z"/>
        <d v="2013-05-08T00:00:00Z"/>
        <d v="2013-05-11T00:00:00Z"/>
        <d v="2013-05-14T00:00:00Z"/>
        <d v="2013-05-22T00:00:00Z"/>
        <d v="2013-05-24T00:00:00Z"/>
        <d v="2013-05-26T00:00:00Z"/>
        <d v="2013-06-01T00:00:00Z"/>
        <d v="2013-06-02T00:00:00Z"/>
        <d v="2013-06-09T00:00:00Z"/>
        <d v="2013-06-11T00:00:00Z"/>
        <d v="2013-06-13T00:00:00Z"/>
        <d v="2013-06-15T00:00:00Z"/>
        <d v="2013-06-16T00:00:00Z"/>
        <d v="2013-06-17T00:00:00Z"/>
        <d v="2013-06-19T00:00:00Z"/>
        <d v="2013-06-20T00:00:00Z"/>
        <d v="2013-06-25T00:00:00Z"/>
        <d v="2013-06-27T00:00:00Z"/>
        <d v="2013-06-29T00:00:00Z"/>
        <d v="2013-07-03T00:00:00Z"/>
        <d v="2013-07-09T00:00:00Z"/>
        <d v="2013-07-11T00:00:00Z"/>
        <d v="2013-07-12T00:00:00Z"/>
        <d v="2013-07-13T00:00:00Z"/>
        <d v="2013-07-14T00:00:00Z"/>
        <d v="2013-07-15T00:00:00Z"/>
        <d v="2013-07-18T00:00:00Z"/>
        <d v="2013-07-19T00:00:00Z"/>
        <d v="2013-07-20T00:00:00Z"/>
        <d v="2013-07-24T00:00:00Z"/>
        <d v="2013-07-27T00:00:00Z"/>
        <d v="2013-07-29T00:00:00Z"/>
        <d v="2013-07-30T00:00:00Z"/>
        <d v="2013-07-31T00:00:00Z"/>
        <d v="2013-08-02T00:00:00Z"/>
        <d v="2013-08-05T00:00:00Z"/>
        <d v="2013-08-06T00:00:00Z"/>
        <d v="2013-08-08T00:00:00Z"/>
        <d v="2013-08-09T00:00:00Z"/>
        <d v="2013-08-10T00:00:00Z"/>
        <d v="2013-08-12T00:00:00Z"/>
        <d v="2013-08-18T00:00:00Z"/>
        <d v="2013-08-19T00:00:00Z"/>
        <d v="2013-08-22T00:00:00Z"/>
        <d v="2013-08-24T00:00:00Z"/>
        <d v="2013-09-01T00:00:00Z"/>
        <d v="2013-09-02T00:00:00Z"/>
        <d v="2013-09-10T00:00:00Z"/>
        <d v="2013-09-18T00:00:00Z"/>
        <d v="2013-09-19T00:00:00Z"/>
        <d v="2013-09-20T00:00:00Z"/>
        <d v="2013-09-23T00:00:00Z"/>
        <d v="2013-09-26T00:00:00Z"/>
        <d v="2013-09-29T00:00:00Z"/>
        <d v="2013-09-30T00:00:00Z"/>
        <d v="2013-10-02T00:00:00Z"/>
        <d v="2013-10-03T00:00:00Z"/>
        <d v="2013-10-06T00:00:00Z"/>
        <d v="2013-10-09T00:00:00Z"/>
        <d v="2013-10-10T00:00:00Z"/>
        <d v="2013-10-11T00:00:00Z"/>
        <d v="2013-10-14T00:00:00Z"/>
        <d v="2013-10-17T00:00:00Z"/>
        <d v="2013-10-19T00:00:00Z"/>
        <d v="2013-10-21T00:00:00Z"/>
        <d v="2013-10-23T00:00:00Z"/>
        <d v="2013-10-27T00:00:00Z"/>
        <d v="2013-10-28T00:00:00Z"/>
        <d v="2013-10-29T00:00:00Z"/>
        <d v="2013-10-31T00:00:00Z"/>
        <d v="2013-11-02T00:00:00Z"/>
        <d v="2013-11-03T00:00:00Z"/>
        <d v="2013-11-07T00:00:00Z"/>
        <d v="2013-11-09T00:00:00Z"/>
        <d v="2013-11-13T00:00:00Z"/>
        <d v="2013-11-15T00:00:00Z"/>
        <d v="2013-11-18T00:00:00Z"/>
        <d v="2013-11-25T00:00:00Z"/>
        <d v="2013-11-26T00:00:00Z"/>
        <d v="2013-11-27T00:00:00Z"/>
        <d v="2013-11-30T00:00:00Z"/>
        <d v="2013-12-03T00:00:00Z"/>
        <d v="2013-12-08T00:00:00Z"/>
        <d v="2013-12-11T00:00:00Z"/>
        <d v="2013-12-14T00:00:00Z"/>
        <d v="2013-12-15T00:00:00Z"/>
        <d v="2013-12-19T00:00:00Z"/>
        <d v="2013-12-23T00:00:00Z"/>
        <d v="2013-12-27T00:00:00Z"/>
        <d v="2014-01-01T00:00:00Z"/>
        <d v="2014-01-04T00:00:00Z"/>
        <d v="2014-01-07T00:00:00Z"/>
        <d v="2014-01-11T00:00:00Z"/>
        <d v="2014-01-13T00:00:00Z"/>
        <d v="2014-01-14T00:00:00Z"/>
        <d v="2014-01-16T00:00:00Z"/>
        <d v="2014-01-17T00:00:00Z"/>
        <d v="2014-01-21T00:00:00Z"/>
        <d v="2014-01-26T00:00:00Z"/>
        <d v="2014-01-27T00:00:00Z"/>
        <d v="2014-01-28T00:00:00Z"/>
        <d v="2014-01-30T00:00:00Z"/>
        <d v="2014-02-01T00:00:00Z"/>
        <d v="2014-02-02T00:00:00Z"/>
        <d v="2014-02-07T00:00:00Z"/>
        <d v="2014-02-08T00:00:00Z"/>
        <d v="2014-02-10T00:00:00Z"/>
        <d v="2014-02-17T00:00:00Z"/>
        <d v="2014-02-19T00:00:00Z"/>
        <d v="2014-02-21T00:00:00Z"/>
        <d v="2014-03-06T00:00:00Z"/>
        <d v="2014-03-08T00:00:00Z"/>
        <d v="2014-03-09T00:00:00Z"/>
        <d v="2014-03-10T00:00:00Z"/>
        <d v="2014-03-11T00:00:00Z"/>
        <d v="2014-03-14T00:00:00Z"/>
        <d v="2014-03-17T00:00:00Z"/>
        <d v="2014-03-18T00:00:00Z"/>
        <d v="2014-03-20T00:00:00Z"/>
        <d v="2014-03-21T00:00:00Z"/>
        <d v="2014-03-22T00:00:00Z"/>
        <d v="2014-03-29T00:00:00Z"/>
        <d v="2014-03-31T00:00:00Z"/>
        <d v="2014-04-01T00:00:00Z"/>
        <d v="2014-04-12T00:00:00Z"/>
        <d v="2014-04-13T00:00:00Z"/>
        <d v="2014-04-14T00:00:00Z"/>
        <d v="2014-04-15T00:00:00Z"/>
        <d v="2014-04-19T00:00:00Z"/>
        <d v="2014-04-21T00:00:00Z"/>
        <d v="2014-04-22T00:00:00Z"/>
        <d v="2014-04-24T00:00:00Z"/>
        <d v="2014-04-27T00:00:00Z"/>
        <d v="2014-04-30T00:00:00Z"/>
        <d v="2014-05-01T00:00:00Z"/>
        <d v="2014-05-04T00:00:00Z"/>
        <d v="2014-05-05T00:00:00Z"/>
        <d v="2014-05-08T00:00:00Z"/>
        <d v="2014-05-12T00:00:00Z"/>
        <d v="2014-05-15T00:00:00Z"/>
        <d v="2014-05-16T00:00:00Z"/>
        <d v="2014-05-17T00:00:00Z"/>
        <d v="2014-05-19T00:00:00Z"/>
        <d v="2014-05-20T00:00:00Z"/>
        <d v="2014-05-22T00:00:00Z"/>
        <d v="2014-05-23T00:00:00Z"/>
        <d v="2014-05-27T00:00:00Z"/>
        <d v="2014-05-28T00:00:00Z"/>
        <d v="2014-06-01T00:00:00Z"/>
        <d v="2014-06-02T00:00:00Z"/>
        <d v="2014-06-07T00:00:00Z"/>
        <d v="2014-06-10T00:00:00Z"/>
        <d v="2014-06-11T00:00:00Z"/>
        <d v="2014-06-14T00:00:00Z"/>
        <d v="2014-06-15T00:00:00Z"/>
        <d v="2014-06-18T00:00:00Z"/>
        <d v="2014-06-19T00:00:00Z"/>
        <d v="2014-06-21T00:00:00Z"/>
        <d v="2014-06-23T00:00:00Z"/>
        <d v="2014-06-24T00:00:00Z"/>
        <d v="2014-06-26T00:00:00Z"/>
        <d v="2014-06-27T00:00:00Z"/>
        <d v="2014-07-01T00:00:00Z"/>
        <d v="2014-07-08T00:00:00Z"/>
        <d v="2014-07-09T00:00:00Z"/>
        <d v="2014-07-11T00:00:00Z"/>
        <d v="2014-07-14T00:00:00Z"/>
        <d v="2014-07-18T00:00:00Z"/>
        <d v="2014-07-19T00:00:00Z"/>
        <d v="2014-07-21T00:00:00Z"/>
        <d v="2014-07-24T00:00:00Z"/>
        <d v="2014-07-25T00:00:00Z"/>
        <d v="2014-07-26T00:00:00Z"/>
        <d v="2014-07-27T00:00:00Z"/>
        <d v="2014-07-28T00:00:00Z"/>
        <d v="2014-07-31T00:00:00Z"/>
        <d v="2014-08-01T00:00:00Z"/>
        <d v="2014-08-02T00:00:00Z"/>
        <d v="2014-08-03T00:00:00Z"/>
        <d v="2014-08-05T00:00:00Z"/>
        <d v="2014-08-06T00:00:00Z"/>
        <d v="2014-08-07T00:00:00Z"/>
        <d v="2014-08-10T00:00:00Z"/>
        <d v="2014-08-13T00:00:00Z"/>
        <d v="2014-08-16T00:00:00Z"/>
        <d v="2014-08-18T00:00:00Z"/>
        <d v="2014-08-22T00:00:00Z"/>
        <d v="2014-08-24T00:00:00Z"/>
        <d v="2014-08-25T00:00:00Z"/>
        <d v="2014-08-30T00:00:00Z"/>
        <d v="2014-08-31T00:00:00Z"/>
        <d v="2014-09-01T00:00:00Z"/>
        <d v="2014-09-02T00:00:00Z"/>
        <d v="2014-09-03T00:00:00Z"/>
        <d v="2014-09-04T00:00:00Z"/>
        <d v="2014-09-05T00:00:00Z"/>
        <d v="2014-09-06T00:00:00Z"/>
        <d v="2014-09-08T00:00:00Z"/>
        <d v="2014-09-12T00:00:00Z"/>
        <d v="2014-09-14T00:00:00Z"/>
        <d v="2014-09-25T00:00:00Z"/>
        <d v="2014-09-28T00:00:00Z"/>
        <d v="2014-09-30T00:00:00Z"/>
        <d v="2014-10-01T00:00:00Z"/>
        <d v="2014-10-02T00:00:00Z"/>
        <d v="2014-10-05T00:00:00Z"/>
        <d v="2014-10-06T00:00:00Z"/>
        <d v="2014-10-08T00:00:00Z"/>
        <d v="2014-10-09T00:00:00Z"/>
        <d v="2014-10-11T00:00:00Z"/>
        <d v="2014-10-14T00:00:00Z"/>
        <d v="2014-10-16T00:00:00Z"/>
        <d v="2014-10-17T00:00:00Z"/>
        <d v="2014-10-18T00:00:00Z"/>
        <d v="2014-10-21T00:00:00Z"/>
        <d v="2014-10-27T00:00:00Z"/>
        <d v="2014-10-29T00:00:00Z"/>
        <d v="2014-10-31T00:00:00Z"/>
        <d v="2014-11-03T00:00:00Z"/>
        <d v="2014-11-06T00:00:00Z"/>
        <d v="2014-11-08T00:00:00Z"/>
        <d v="2014-11-12T00:00:00Z"/>
        <d v="2014-11-22T00:00:00Z"/>
        <d v="2014-11-23T00:00:00Z"/>
        <d v="2014-11-24T00:00:00Z"/>
        <d v="2014-11-25T00:00:00Z"/>
        <d v="2014-11-29T00:00:00Z"/>
        <d v="2014-12-02T00:00:00Z"/>
        <d v="2014-12-03T00:00:00Z"/>
        <d v="2014-12-08T00:00:00Z"/>
        <d v="2014-12-12T00:00:00Z"/>
        <d v="2014-12-19T00:00:00Z"/>
        <d v="2014-12-21T00:00:00Z"/>
        <d v="2014-12-23T00:00:00Z"/>
        <d v="2014-12-25T00:00:00Z"/>
        <d v="2015-01-03T00:00:00Z"/>
        <d v="2015-01-04T00:00:00Z"/>
        <d v="2015-01-06T00:00:00Z"/>
        <d v="2015-01-11T00:00:00Z"/>
        <d v="2015-01-14T00:00:00Z"/>
        <d v="2015-01-15T00:00:00Z"/>
        <d v="2015-01-18T00:00:00Z"/>
        <d v="2015-01-20T00:00:00Z"/>
        <d v="2015-01-21T00:00:00Z"/>
        <d v="2015-01-22T00:00:00Z"/>
        <d v="2015-01-24T00:00:00Z"/>
        <d v="2015-01-30T00:00:00Z"/>
        <d v="2015-01-31T00:00:00Z"/>
        <d v="2015-02-06T00:00:00Z"/>
        <d v="2015-02-09T00:00:00Z"/>
        <d v="2015-02-11T00:00:00Z"/>
        <d v="2015-02-12T00:00:00Z"/>
        <d v="2015-02-13T00:00:00Z"/>
        <d v="2015-02-16T00:00:00Z"/>
        <d v="2015-02-18T00:00:00Z"/>
        <d v="2015-02-19T00:00:00Z"/>
        <d v="2015-02-26T00:00:00Z"/>
        <d v="2015-03-04T00:00:00Z"/>
        <d v="2015-03-07T00:00:00Z"/>
        <d v="2015-03-08T00:00:00Z"/>
        <d v="2015-03-12T00:00:00Z"/>
        <d v="2015-03-14T00:00:00Z"/>
        <d v="2015-03-15T00:00:00Z"/>
        <d v="2015-03-16T00:00:00Z"/>
        <d v="2015-03-17T00:00:00Z"/>
        <d v="2015-03-19T00:00:00Z"/>
        <d v="2015-03-20T00:00:00Z"/>
        <d v="2015-03-21T00:00:00Z"/>
        <d v="2015-03-22T00:00:00Z"/>
        <d v="2015-03-24T00:00:00Z"/>
        <d v="2015-04-01T00:00:00Z"/>
        <d v="2015-04-04T00:00:00Z"/>
        <d v="2015-04-11T00:00:00Z"/>
        <d v="2015-04-12T00:00:00Z"/>
        <d v="2015-04-15T00:00:00Z"/>
        <d v="2015-04-18T00:00:00Z"/>
        <d v="2015-04-22T00:00:00Z"/>
        <d v="2015-04-24T00:00:00Z"/>
        <d v="2015-04-27T00:00:00Z"/>
        <d v="2015-04-30T00:00:00Z"/>
        <d v="2015-05-05T00:00:00Z"/>
        <d v="2015-05-07T00:00:00Z"/>
        <d v="2015-05-11T00:00:00Z"/>
        <d v="2015-05-13T00:00:00Z"/>
        <d v="2015-05-14T00:00:00Z"/>
        <d v="2015-05-15T00:00:00Z"/>
        <d v="2015-05-19T00:00:00Z"/>
        <d v="2015-05-20T00:00:00Z"/>
        <d v="2015-05-22T00:00:00Z"/>
        <d v="2015-05-26T00:00:00Z"/>
        <d v="2015-05-30T00:00:00Z"/>
        <d v="2015-05-31T00:00:00Z"/>
        <d v="2015-06-05T00:00:00Z"/>
        <d v="2015-06-06T00:00:00Z"/>
        <d v="2015-06-11T00:00:00Z"/>
        <d v="2015-06-14T00:00:00Z"/>
        <d v="2015-06-22T00:00:00Z"/>
        <d v="2015-06-23T00:00:00Z"/>
        <d v="2015-06-24T00:00:00Z"/>
        <d v="2015-06-26T00:00:00Z"/>
        <d v="2015-06-27T00:00:00Z"/>
        <d v="2015-07-03T00:00:00Z"/>
        <d v="2015-07-06T00:00:00Z"/>
        <d v="2015-07-08T00:00:00Z"/>
        <d v="2015-07-10T00:00:00Z"/>
        <d v="2015-07-13T00:00:00Z"/>
        <d v="2015-07-18T00:00:00Z"/>
        <d v="2015-07-19T00:00:00Z"/>
        <d v="2015-07-22T00:00:00Z"/>
        <d v="2015-07-24T00:00:00Z"/>
        <d v="2015-07-26T00:00:00Z"/>
        <d v="2015-07-27T00:00:00Z"/>
        <d v="2015-07-28T00:00:00Z"/>
        <d v="2015-07-30T00:00:00Z"/>
        <d v="2015-08-04T00:00:00Z"/>
        <d v="2015-08-06T00:00:00Z"/>
        <d v="2015-08-13T00:00:00Z"/>
        <d v="2015-08-15T00:00:00Z"/>
        <d v="2015-08-21T00:00:00Z"/>
        <d v="2015-08-22T00:00:00Z"/>
        <d v="2015-08-25T00:00:00Z"/>
        <d v="2015-08-26T00:00:00Z"/>
        <d v="2015-08-28T00:00:00Z"/>
        <d v="2015-08-29T00:00:00Z"/>
        <d v="2015-08-31T00:00:00Z"/>
        <d v="2015-09-01T00:00:00Z"/>
        <d v="2015-09-03T00:00:00Z"/>
        <d v="2015-09-05T00:00:00Z"/>
        <d v="2015-09-07T00:00:00Z"/>
        <d v="2015-09-09T00:00:00Z"/>
        <d v="2015-09-11T00:00:00Z"/>
        <d v="2015-09-12T00:00:00Z"/>
        <d v="2015-09-15T00:00:00Z"/>
        <d v="2015-09-18T00:00:00Z"/>
        <d v="2015-09-20T00:00:00Z"/>
        <d v="2015-09-23T00:00:00Z"/>
        <d v="2015-09-25T00:00:00Z"/>
        <d v="2015-09-26T00:00:00Z"/>
        <d v="2015-09-27T00:00:00Z"/>
        <d v="2015-09-29T00:00:00Z"/>
        <d v="2015-10-05T00:00:00Z"/>
        <d v="2015-10-10T00:00:00Z"/>
        <d v="2015-10-13T00:00:00Z"/>
        <d v="2015-10-18T00:00:00Z"/>
        <d v="2015-10-19T00:00:00Z"/>
        <d v="2015-10-24T00:00:00Z"/>
        <d v="2015-10-27T00:00:00Z"/>
        <d v="2015-10-31T00:00:00Z"/>
        <d v="2015-11-02T00:00:00Z"/>
        <d v="2015-11-03T00:00:00Z"/>
        <d v="2015-11-08T00:00:00Z"/>
        <d v="2015-11-16T00:00:00Z"/>
        <d v="2015-11-21T00:00:00Z"/>
        <d v="2015-11-25T00:00:00Z"/>
        <d v="2015-11-26T00:00:00Z"/>
        <d v="2015-11-27T00:00:00Z"/>
        <d v="2015-11-28T00:00:00Z"/>
        <d v="2015-11-29T00:00:00Z"/>
        <d v="2015-11-30T00:00:00Z"/>
        <d v="2015-12-01T00:00:00Z"/>
        <d v="2015-12-02T00:00:00Z"/>
        <d v="2015-12-03T00:00:00Z"/>
        <d v="2015-12-07T00:00:00Z"/>
        <d v="2015-12-14T00:00:00Z"/>
        <d v="2015-12-17T00:00:00Z"/>
        <d v="2015-12-19T00:00:00Z"/>
        <d v="2015-12-23T00:00:00Z"/>
        <d v="2015-12-24T00:00:00Z"/>
        <d v="2015-12-25T00:00:00Z"/>
        <d v="2015-12-27T00:00:00Z"/>
        <d v="2016-01-06T00:00:00Z"/>
        <d v="2016-01-08T00:00:00Z"/>
        <d v="2016-01-10T00:00:00Z"/>
        <d v="2016-01-11T00:00:00Z"/>
        <d v="2016-01-16T00:00:00Z"/>
        <d v="2016-01-20T00:00:00Z"/>
        <d v="2016-01-21T00:00:00Z"/>
        <d v="2016-01-22T00:00:00Z"/>
        <d v="2016-01-24T00:00:00Z"/>
        <d v="2016-01-25T00:00:00Z"/>
        <d v="2016-01-27T00:00:00Z"/>
        <d v="2016-01-30T00:00:00Z"/>
        <d v="2016-01-31T00:00:00Z"/>
        <d v="2016-02-03T00:00:00Z"/>
        <d v="2016-02-06T00:00:00Z"/>
        <d v="2016-02-12T00:00:00Z"/>
        <d v="2016-02-15T00:00:00Z"/>
        <d v="2016-02-17T00:00:00Z"/>
        <d v="2016-02-19T00:00:00Z"/>
        <d v="2016-02-20T00:00:00Z"/>
        <d v="2016-02-21T00:00:00Z"/>
        <d v="2016-02-25T00:00:00Z"/>
        <d v="2016-02-26T00:00:00Z"/>
        <d v="2016-02-29T00:00:00Z"/>
        <d v="2016-03-04T00:00:00Z"/>
        <d v="2016-03-06T00:00:00Z"/>
        <d v="2016-03-07T00:00:00Z"/>
        <d v="2016-03-08T00:00:00Z"/>
        <d v="2016-03-14T00:00:00Z"/>
        <d v="2016-03-17T00:00:00Z"/>
        <d v="2016-03-22T00:00:00Z"/>
        <d v="2016-03-23T00:00:00Z"/>
        <d v="2016-03-27T00:00:00Z"/>
        <d v="2016-03-28T00:00:00Z"/>
        <d v="2016-03-29T00:00:00Z"/>
        <d v="2016-04-02T00:00:00Z"/>
        <d v="2016-04-03T00:00:00Z"/>
        <d v="2016-04-08T00:00:00Z"/>
        <d v="2016-04-11T00:00:00Z"/>
        <d v="2016-04-15T00:00:00Z"/>
        <d v="2016-04-17T00:00:00Z"/>
        <d v="2016-04-24T00:00:00Z"/>
        <d v="2016-04-26T00:00:00Z"/>
        <d v="2016-04-29T00:00:00Z"/>
        <d v="2016-04-30T00:00:00Z"/>
        <d v="2016-05-01T00:00:00Z"/>
        <d v="2016-05-06T00:00:00Z"/>
        <d v="2016-05-09T00:00:00Z"/>
        <d v="2016-05-10T00:00:00Z"/>
        <d v="2016-05-13T00:00:00Z"/>
        <d v="2016-05-15T00:00:00Z"/>
        <d v="2016-05-23T00:00:00Z"/>
        <d v="2016-05-25T00:00:00Z"/>
        <d v="2016-05-28T00:00:00Z"/>
        <d v="2016-05-29T00:00:00Z"/>
        <d v="2016-05-31T00:00:00Z"/>
        <d v="2016-06-05T00:00:00Z"/>
        <d v="2016-06-07T00:00:00Z"/>
        <d v="2016-06-08T00:00:00Z"/>
        <d v="2016-06-09T00:00:00Z"/>
        <d v="2016-06-12T00:00:00Z"/>
        <d v="2016-06-17T00:00:00Z"/>
        <d v="2016-06-26T00:00:00Z"/>
        <d v="2016-06-27T00:00:00Z"/>
        <d v="2016-06-28T00:00:00Z"/>
        <d v="2016-06-29T00:00:00Z"/>
        <d v="2016-07-12T00:00:00Z"/>
        <d v="2016-07-16T00:00:00Z"/>
        <d v="2016-07-17T00:00:00Z"/>
        <d v="2016-07-20T00:00:00Z"/>
        <d v="2016-07-22T00:00:00Z"/>
        <d v="2016-07-25T00:00:00Z"/>
        <d v="2016-07-26T00:00:00Z"/>
        <d v="2016-07-27T00:00:00Z"/>
        <d v="2016-07-29T00:00:00Z"/>
        <d v="2016-07-30T00:00:00Z"/>
        <d v="2016-08-02T00:00:00Z"/>
        <d v="2016-08-14T00:00:00Z"/>
        <d v="2016-08-16T00:00:00Z"/>
        <d v="2016-08-18T00:00:00Z"/>
        <d v="2016-08-21T00:00:00Z"/>
        <d v="2016-08-27T00:00:00Z"/>
        <d v="2016-09-05T00:00:00Z"/>
        <d v="2016-09-06T00:00:00Z"/>
        <d v="2016-09-16T00:00:00Z"/>
        <d v="2016-09-18T00:00:00Z"/>
        <d v="2016-09-19T00:00:00Z"/>
        <d v="2016-09-20T00:00:00Z"/>
        <d v="2016-09-25T00:00:00Z"/>
        <d v="2016-09-27T00:00:00Z"/>
        <d v="2016-09-28T00:00:00Z"/>
        <d v="2016-09-30T00:00:00Z"/>
        <d v="2016-10-01T00:00:00Z"/>
        <d v="2016-10-03T00:00:00Z"/>
        <d v="2016-10-05T00:00:00Z"/>
        <d v="2016-10-08T00:00:00Z"/>
        <d v="2016-10-15T00:00:00Z"/>
        <d v="2016-10-22T00:00:00Z"/>
        <d v="2016-10-24T00:00:00Z"/>
        <d v="2016-10-27T00:00:00Z"/>
        <d v="2016-10-28T00:00:00Z"/>
        <d v="2016-11-01T00:00:00Z"/>
        <d v="2016-11-03T00:00:00Z"/>
        <d v="2016-11-04T00:00:00Z"/>
        <d v="2016-11-05T00:00:00Z"/>
        <d v="2016-11-08T00:00:00Z"/>
        <d v="2016-11-11T00:00:00Z"/>
        <d v="2016-11-13T00:00:00Z"/>
        <d v="2016-11-14T00:00:00Z"/>
        <d v="2016-11-15T00:00:00Z"/>
        <d v="2016-11-16T00:00:00Z"/>
        <d v="2016-11-17T00:00:00Z"/>
        <d v="2016-11-21T00:00:00Z"/>
        <d v="2016-11-27T00:00:00Z"/>
        <d v="2016-11-28T00:00:00Z"/>
        <d v="2016-11-29T00:00:00Z"/>
        <d v="2016-11-30T00:00:00Z"/>
        <d v="2016-12-01T00:00:00Z"/>
        <d v="2016-12-03T00:00:00Z"/>
        <d v="2016-12-07T00:00:00Z"/>
        <d v="2016-12-08T00:00:00Z"/>
        <d v="2016-12-09T00:00:00Z"/>
        <d v="2016-12-11T00:00:00Z"/>
        <d v="2016-12-12T00:00:00Z"/>
        <d v="2016-12-14T00:00:00Z"/>
        <d v="2016-12-15T00:00:00Z"/>
        <d v="2016-12-18T00:00:00Z"/>
        <d v="2016-12-20T00:00:00Z"/>
        <d v="2016-12-21T00:00:00Z"/>
        <d v="2016-12-23T00:00:00Z"/>
        <d v="2016-12-27T00:00:00Z"/>
        <d v="2016-12-31T00:00:00Z"/>
        <d v="2017-01-02T00:00:00Z"/>
        <d v="2017-01-03T00:00:00Z"/>
        <d v="2017-01-05T00:00:00Z"/>
        <d v="2017-01-14T00:00:00Z"/>
        <d v="2017-01-22T00:00:00Z"/>
        <d v="2017-01-24T00:00:00Z"/>
        <d v="2017-01-26T00:00:00Z"/>
        <d v="2017-01-28T00:00:00Z"/>
        <d v="2017-02-05T00:00:00Z"/>
        <d v="2017-02-07T00:00:00Z"/>
        <d v="2017-02-13T00:00:00Z"/>
        <d v="2017-02-18T00:00:00Z"/>
        <d v="2017-02-19T00:00:00Z"/>
        <d v="2017-02-21T00:00:00Z"/>
        <d v="2017-02-22T00:00:00Z"/>
        <d v="2017-02-26T00:00:00Z"/>
        <d v="2017-03-01T00:00:00Z"/>
        <d v="2017-03-03T00:00:00Z"/>
        <d v="2017-03-04T00:00:00Z"/>
        <d v="2017-03-05T00:00:00Z"/>
        <d v="2017-03-06T00:00:00Z"/>
        <d v="2017-03-07T00:00:00Z"/>
        <d v="2017-03-13T00:00:00Z"/>
        <d v="2017-03-15T00:00:00Z"/>
        <d v="2017-03-17T00:00:00Z"/>
        <d v="2017-03-18T00:00:00Z"/>
        <d v="2017-03-19T00:00:00Z"/>
        <d v="2017-03-23T00:00:00Z"/>
        <d v="2017-03-24T00:00:00Z"/>
        <d v="2017-03-31T00:00:00Z"/>
        <d v="2017-04-01T00:00:00Z"/>
        <d v="2017-04-03T00:00:00Z"/>
        <d v="2017-04-04T00:00:00Z"/>
        <d v="2017-04-13T00:00:00Z"/>
        <d v="2017-04-16T00:00:00Z"/>
        <d v="2017-04-17T00:00:00Z"/>
        <d v="2017-04-21T00:00:00Z"/>
        <d v="2017-04-22T00:00:00Z"/>
        <d v="2017-04-25T00:00:00Z"/>
        <d v="2017-04-27T00:00:00Z"/>
        <d v="2017-04-30T00:00:00Z"/>
        <d v="2017-05-05T00:00:00Z"/>
        <d v="2017-05-07T00:00:00Z"/>
        <d v="2017-05-13T00:00:00Z"/>
        <d v="2017-05-14T00:00:00Z"/>
        <d v="2017-05-22T00:00:00Z"/>
        <d v="2017-05-23T00:00:00Z"/>
        <d v="2017-05-24T00:00:00Z"/>
        <d v="2017-05-28T00:00:00Z"/>
        <d v="2017-05-31T00:00:00Z"/>
        <d v="2017-06-01T00:00:00Z"/>
        <d v="2017-06-02T00:00:00Z"/>
        <d v="2017-06-05T00:00:00Z"/>
        <d v="2017-06-06T00:00:00Z"/>
        <d v="2017-06-16T00:00:00Z"/>
        <d v="2017-06-20T00:00:00Z"/>
        <d v="2017-06-21T00:00:00Z"/>
        <d v="2017-06-24T00:00:00Z"/>
        <d v="2017-06-28T00:00:00Z"/>
        <d v="2017-06-30T00:00:00Z"/>
        <d v="2017-07-04T00:00:00Z"/>
        <d v="2017-07-06T00:00:00Z"/>
        <d v="2017-07-07T00:00:00Z"/>
        <d v="2017-07-14T00:00:00Z"/>
        <d v="2017-07-17T00:00:00Z"/>
        <d v="2017-07-18T00:00:00Z"/>
        <d v="2017-07-20T00:00:00Z"/>
        <d v="2017-07-22T00:00:00Z"/>
        <d v="2017-07-23T00:00:00Z"/>
        <d v="2017-08-03T00:00:00Z"/>
        <d v="2017-08-04T00:00:00Z"/>
        <d v="2017-09-02T00:00:00Z"/>
        <d v="2017-09-05T00:00:00Z"/>
        <d v="2017-09-06T00:00:00Z"/>
        <d v="2017-09-07T00:00:00Z"/>
        <d v="2017-10-01T00:00:00Z"/>
        <d v="2017-10-07T00:00:00Z"/>
        <d v="2017-11-02T00:00:00Z"/>
        <d v="2017-11-03T00:00:00Z"/>
        <d v="2017-11-06T00:00:00Z"/>
        <d v="2017-11-07T00:00:00Z"/>
        <d v="2017-12-01T00:00:00Z"/>
        <d v="2017-12-02T00:00:00Z"/>
        <d v="2017-12-03T00:00:00Z"/>
      </sharedItems>
    </cacheField>
    <cacheField name="Day of Week" numFmtId="164">
      <sharedItems>
        <s v="Friday"/>
        <s v="Sunday"/>
        <s v="Tuesday"/>
        <s v="Saturday"/>
        <s v="Wednesday"/>
        <s v="Monday"/>
        <s v="Thursday"/>
      </sharedItems>
    </cacheField>
    <cacheField name="Ship Date" numFmtId="164">
      <sharedItems containsSemiMixedTypes="0" containsDate="1" containsString="0">
        <d v="2010-10-01T00:00:00Z"/>
        <d v="2010-09-02T00:00:00Z"/>
        <d v="2010-03-15T00:00:00Z"/>
        <d v="2010-03-23T00:00:00Z"/>
        <d v="2010-05-20T00:00:00Z"/>
        <d v="2010-07-09T00:00:00Z"/>
        <d v="2010-03-10T00:00:00Z"/>
        <d v="2010-09-18T00:00:00Z"/>
        <d v="2010-10-15T00:00:00Z"/>
        <d v="2010-01-20T00:00:00Z"/>
        <d v="2010-02-20T00:00:00Z"/>
        <d v="2010-02-23T00:00:00Z"/>
        <d v="2010-01-18T00:00:00Z"/>
        <d v="2010-02-18T00:00:00Z"/>
        <d v="2010-04-02T00:00:00Z"/>
        <d v="2010-05-02T00:00:00Z"/>
        <d v="2010-02-21T00:00:00Z"/>
        <d v="2010-04-15T00:00:00Z"/>
        <d v="2010-03-19T00:00:00Z"/>
        <d v="2010-08-05T00:00:00Z"/>
        <d v="2010-03-05T00:00:00Z"/>
        <d v="2010-06-06T00:00:00Z"/>
        <d v="2010-07-12T00:00:00Z"/>
        <d v="2010-01-04T00:00:00Z"/>
        <d v="2010-03-04T00:00:00Z"/>
        <d v="2010-02-03T00:00:00Z"/>
        <d v="2010-03-26T00:00:00Z"/>
        <d v="2010-11-04T00:00:00Z"/>
        <d v="2010-02-24T00:00:00Z"/>
        <d v="2010-02-28T00:00:00Z"/>
        <d v="2010-02-22T00:00:00Z"/>
        <d v="2010-11-02T00:00:00Z"/>
        <d v="2010-05-19T00:00:00Z"/>
        <d v="2010-01-10T00:00:00Z"/>
        <d v="2010-11-18T00:00:00Z"/>
        <d v="2011-04-01T00:00:00Z"/>
        <d v="2010-03-16T00:00:00Z"/>
        <d v="2010-04-20T00:00:00Z"/>
        <d v="2010-04-26T00:00:00Z"/>
        <d v="2010-03-20T00:00:00Z"/>
        <d v="2010-12-06T00:00:00Z"/>
        <d v="2010-08-12T00:00:00Z"/>
        <d v="2010-04-25T00:00:00Z"/>
        <d v="2010-01-05T00:00:00Z"/>
        <d v="2010-11-05T00:00:00Z"/>
        <d v="2010-04-24T00:00:00Z"/>
        <d v="2010-06-25T00:00:00Z"/>
        <d v="2011-01-17T00:00:00Z"/>
        <d v="2010-06-22T00:00:00Z"/>
        <d v="2010-06-26T00:00:00Z"/>
        <d v="2010-06-17T00:00:00Z"/>
        <d v="2010-01-06T00:00:00Z"/>
        <d v="2010-06-27T00:00:00Z"/>
        <d v="2010-08-06T00:00:00Z"/>
        <d v="2010-12-07T00:00:00Z"/>
        <d v="2010-03-02T00:00:00Z"/>
        <d v="2010-01-07T00:00:00Z"/>
        <d v="2010-11-22T00:00:00Z"/>
        <d v="2010-01-08T00:00:00Z"/>
        <d v="2010-03-08T00:00:00Z"/>
        <d v="2010-07-18T00:00:00Z"/>
        <d v="2010-03-07T00:00:00Z"/>
        <d v="2010-07-19T00:00:00Z"/>
        <d v="2010-07-26T00:00:00Z"/>
        <d v="2010-07-08T00:00:00Z"/>
        <d v="2010-07-20T00:00:00Z"/>
        <d v="2010-03-18T00:00:00Z"/>
        <d v="2010-09-23T00:00:00Z"/>
        <d v="2010-09-26T00:00:00Z"/>
        <d v="2010-10-19T00:00:00Z"/>
        <d v="2010-02-12T00:00:00Z"/>
        <d v="2010-08-27T00:00:00Z"/>
        <d v="2010-07-29T00:00:00Z"/>
        <d v="2010-08-25T00:00:00Z"/>
        <d v="2010-07-23T00:00:00Z"/>
        <d v="2010-01-09T00:00:00Z"/>
        <d v="2010-08-15T00:00:00Z"/>
        <d v="2010-09-13T00:00:00Z"/>
        <d v="2010-04-09T00:00:00Z"/>
        <d v="2010-03-22T00:00:00Z"/>
        <d v="2010-03-06T00:00:00Z"/>
        <d v="2010-11-12T00:00:00Z"/>
        <d v="2010-08-26T00:00:00Z"/>
        <d v="2010-11-09T00:00:00Z"/>
        <d v="2010-08-09T00:00:00Z"/>
        <d v="2010-05-10T00:00:00Z"/>
        <d v="2010-09-25T00:00:00Z"/>
        <d v="2010-10-09T00:00:00Z"/>
        <d v="2010-02-10T00:00:00Z"/>
        <d v="2010-04-05T00:00:00Z"/>
        <d v="2010-06-18T00:00:00Z"/>
        <d v="2010-09-07T00:00:00Z"/>
        <d v="2010-10-23T00:00:00Z"/>
        <d v="2010-11-20T00:00:00Z"/>
        <d v="2010-10-10T00:00:00Z"/>
        <d v="2010-03-11T00:00:00Z"/>
        <d v="2010-10-25T00:00:00Z"/>
        <d v="2010-09-22T00:00:00Z"/>
        <d v="2010-04-11T00:00:00Z"/>
        <d v="2010-05-11T00:00:00Z"/>
        <d v="2010-08-10T00:00:00Z"/>
        <d v="2010-10-29T00:00:00Z"/>
        <d v="2010-02-26T00:00:00Z"/>
        <d v="2010-01-31T00:00:00Z"/>
        <d v="2010-07-06T00:00:00Z"/>
        <d v="2010-12-26T00:00:00Z"/>
        <d v="2010-11-23T00:00:00Z"/>
        <d v="2010-11-11T00:00:00Z"/>
        <d v="2010-11-13T00:00:00Z"/>
        <d v="2010-10-12T00:00:00Z"/>
        <d v="2010-06-11T00:00:00Z"/>
        <d v="2010-10-31T00:00:00Z"/>
        <d v="2010-09-12T00:00:00Z"/>
        <d v="2010-11-29T00:00:00Z"/>
        <d v="2010-01-27T00:00:00Z"/>
        <d v="2010-06-03T00:00:00Z"/>
        <d v="2010-12-19T00:00:00Z"/>
        <d v="2010-12-23T00:00:00Z"/>
        <d v="2010-12-12T00:00:00Z"/>
        <d v="2011-11-01T00:00:00Z"/>
        <d v="2010-07-14T00:00:00Z"/>
        <d v="2010-09-20T00:00:00Z"/>
        <d v="2010-01-12T00:00:00Z"/>
        <d v="2010-12-21T00:00:00Z"/>
        <d v="2011-01-01T00:00:00Z"/>
        <d v="2011-08-01T00:00:00Z"/>
        <d v="2010-12-27T00:00:00Z"/>
        <d v="2011-02-01T00:00:00Z"/>
        <d v="2011-01-26T00:00:00Z"/>
        <d v="2010-12-25T00:00:00Z"/>
        <d v="2010-12-24T00:00:00Z"/>
        <d v="2011-01-31T00:00:00Z"/>
        <d v="2011-02-02T00:00:00Z"/>
        <d v="2011-01-22T00:00:00Z"/>
        <d v="2011-06-01T00:00:00Z"/>
        <d v="2011-02-17T00:00:00Z"/>
        <d v="2011-10-03T00:00:00Z"/>
        <d v="2011-10-21T00:00:00Z"/>
        <d v="2011-02-16T00:00:00Z"/>
        <d v="2011-01-23T00:00:00Z"/>
        <d v="2011-02-26T00:00:00Z"/>
        <d v="2011-01-28T00:00:00Z"/>
        <d v="2011-02-22T00:00:00Z"/>
        <d v="2011-03-13T00:00:00Z"/>
        <d v="2011-02-13T00:00:00Z"/>
        <d v="2011-02-19T00:00:00Z"/>
        <d v="2011-02-25T00:00:00Z"/>
        <d v="2011-04-15T00:00:00Z"/>
        <d v="2011-02-04T00:00:00Z"/>
        <d v="2011-01-07T00:00:00Z"/>
        <d v="2011-03-28T00:00:00Z"/>
        <d v="2011-03-27T00:00:00Z"/>
        <d v="2011-03-15T00:00:00Z"/>
        <d v="2011-02-27T00:00:00Z"/>
        <d v="2011-02-03T00:00:00Z"/>
        <d v="2011-08-04T00:00:00Z"/>
        <d v="2011-12-04T00:00:00Z"/>
        <d v="2011-04-17T00:00:00Z"/>
        <d v="2011-06-21T00:00:00Z"/>
        <d v="2011-02-11T00:00:00Z"/>
        <d v="2011-04-16T00:00:00Z"/>
        <d v="2011-03-14T00:00:00Z"/>
        <d v="2011-03-29T00:00:00Z"/>
        <d v="2011-11-04T00:00:00Z"/>
        <d v="2011-02-05T00:00:00Z"/>
        <d v="2011-04-30T00:00:00Z"/>
        <d v="2011-03-04T00:00:00Z"/>
        <d v="2011-10-05T00:00:00Z"/>
        <d v="2011-03-22T00:00:00Z"/>
        <d v="2011-03-21T00:00:00Z"/>
        <d v="2011-05-14T00:00:00Z"/>
        <d v="2011-12-22T00:00:00Z"/>
        <d v="2011-12-05T00:00:00Z"/>
        <d v="2011-03-06T00:00:00Z"/>
        <d v="2011-05-06T00:00:00Z"/>
        <d v="2011-04-24T00:00:00Z"/>
        <d v="2011-09-05T00:00:00Z"/>
        <d v="2011-04-26T00:00:00Z"/>
        <d v="2011-05-28T00:00:00Z"/>
        <d v="2011-05-24T00:00:00Z"/>
        <d v="2011-06-15T00:00:00Z"/>
        <d v="2011-04-06T00:00:00Z"/>
        <d v="2011-12-01T00:00:00Z"/>
        <d v="2011-05-17T00:00:00Z"/>
        <d v="2011-05-22T00:00:00Z"/>
        <d v="2011-06-19T00:00:00Z"/>
        <d v="2011-06-29T00:00:00Z"/>
        <d v="2011-06-08T00:00:00Z"/>
        <d v="2011-07-22T00:00:00Z"/>
        <d v="2011-07-30T00:00:00Z"/>
        <d v="2011-11-24T00:00:00Z"/>
        <d v="2011-07-12T00:00:00Z"/>
        <d v="2012-06-01T00:00:00Z"/>
        <d v="2011-05-26T00:00:00Z"/>
        <d v="2011-05-25T00:00:00Z"/>
        <d v="2011-08-06T00:00:00Z"/>
        <d v="2011-06-24T00:00:00Z"/>
        <d v="2011-06-17T00:00:00Z"/>
        <d v="2011-05-29T00:00:00Z"/>
        <d v="2011-02-06T00:00:00Z"/>
        <d v="2011-05-30T00:00:00Z"/>
        <d v="2011-06-25T00:00:00Z"/>
        <d v="2011-09-20T00:00:00Z"/>
        <d v="2011-06-09T00:00:00Z"/>
        <d v="2011-09-24T00:00:00Z"/>
        <d v="2011-11-25T00:00:00Z"/>
        <d v="2012-07-01T00:00:00Z"/>
        <d v="2011-07-29T00:00:00Z"/>
        <d v="2011-09-08T00:00:00Z"/>
        <d v="2011-03-07T00:00:00Z"/>
        <d v="2011-04-08T00:00:00Z"/>
        <d v="2011-12-08T00:00:00Z"/>
        <d v="2011-04-18T00:00:00Z"/>
        <d v="2011-11-14T00:00:00Z"/>
        <d v="2011-12-27T00:00:00Z"/>
        <d v="2011-12-21T00:00:00Z"/>
        <d v="2011-08-28T00:00:00Z"/>
        <d v="2011-08-27T00:00:00Z"/>
        <d v="2011-11-08T00:00:00Z"/>
        <d v="2011-04-09T00:00:00Z"/>
        <d v="2011-08-26T00:00:00Z"/>
        <d v="2011-01-09T00:00:00Z"/>
        <d v="2011-09-16T00:00:00Z"/>
        <d v="2011-09-03T00:00:00Z"/>
        <d v="2011-05-08T00:00:00Z"/>
        <d v="2011-07-25T00:00:00Z"/>
        <d v="2011-08-18T00:00:00Z"/>
        <d v="2011-08-16T00:00:00Z"/>
        <d v="2011-06-10T00:00:00Z"/>
        <d v="2011-09-26T00:00:00Z"/>
        <d v="2011-03-09T00:00:00Z"/>
        <d v="2011-09-18T00:00:00Z"/>
        <d v="2011-10-19T00:00:00Z"/>
        <d v="2011-03-19T00:00:00Z"/>
        <d v="2011-05-23T00:00:00Z"/>
        <d v="2011-07-14T00:00:00Z"/>
        <d v="2011-11-26T00:00:00Z"/>
        <d v="2012-01-28T00:00:00Z"/>
        <d v="2011-10-25T00:00:00Z"/>
        <d v="2011-09-27T00:00:00Z"/>
        <d v="2011-10-17T00:00:00Z"/>
        <d v="2011-07-24T00:00:00Z"/>
        <d v="2011-07-17T00:00:00Z"/>
        <d v="2011-10-14T00:00:00Z"/>
        <d v="2011-11-21T00:00:00Z"/>
        <d v="2011-08-11T00:00:00Z"/>
        <d v="2011-07-11T00:00:00Z"/>
        <d v="2011-10-24T00:00:00Z"/>
        <d v="2011-11-13T00:00:00Z"/>
        <d v="2011-11-30T00:00:00Z"/>
        <d v="2011-05-18T00:00:00Z"/>
        <d v="2011-12-10T00:00:00Z"/>
        <d v="2011-04-12T00:00:00Z"/>
        <d v="2011-10-12T00:00:00Z"/>
        <d v="2011-12-19T00:00:00Z"/>
        <d v="2011-12-23T00:00:00Z"/>
        <d v="2011-12-17T00:00:00Z"/>
        <d v="2012-09-01T00:00:00Z"/>
        <d v="2011-09-29T00:00:00Z"/>
        <d v="2011-12-14T00:00:00Z"/>
        <d v="2011-12-16T00:00:00Z"/>
        <d v="2011-12-24T00:00:00Z"/>
        <d v="2011-12-18T00:00:00Z"/>
        <d v="2012-08-01T00:00:00Z"/>
        <d v="2011-12-29T00:00:00Z"/>
        <d v="2012-10-01T00:00:00Z"/>
        <d v="2012-02-01T00:00:00Z"/>
        <d v="2012-02-02T00:00:00Z"/>
        <d v="2011-12-31T00:00:00Z"/>
        <d v="2012-03-22T00:00:00Z"/>
        <d v="2012-03-27T00:00:00Z"/>
        <d v="2012-08-21T00:00:00Z"/>
        <d v="2012-10-30T00:00:00Z"/>
        <d v="2012-12-16T00:00:00Z"/>
        <d v="2012-11-13T00:00:00Z"/>
        <d v="2012-02-12T00:00:00Z"/>
        <d v="2012-01-31T00:00:00Z"/>
        <d v="2012-02-13T00:00:00Z"/>
        <d v="2012-02-21T00:00:00Z"/>
        <d v="2012-07-02T00:00:00Z"/>
        <d v="2012-11-02T00:00:00Z"/>
        <d v="2012-02-26T00:00:00Z"/>
        <d v="2012-06-03T00:00:00Z"/>
        <d v="2012-03-14T00:00:00Z"/>
        <d v="2012-04-16T00:00:00Z"/>
        <d v="2012-03-26T00:00:00Z"/>
        <d v="2012-04-26T00:00:00Z"/>
        <d v="2012-01-05T00:00:00Z"/>
        <d v="2012-05-28T00:00:00Z"/>
        <d v="2012-03-10T00:00:00Z"/>
        <d v="2012-02-14T00:00:00Z"/>
        <d v="2012-02-19T00:00:00Z"/>
        <d v="2012-03-04T00:00:00Z"/>
        <d v="2012-05-03T00:00:00Z"/>
        <d v="2012-03-19T00:00:00Z"/>
        <d v="2012-10-03T00:00:00Z"/>
        <d v="2012-03-25T00:00:00Z"/>
        <d v="2012-03-18T00:00:00Z"/>
        <d v="2012-05-07T00:00:00Z"/>
        <d v="2012-09-24T00:00:00Z"/>
        <d v="2012-09-21T00:00:00Z"/>
        <d v="2013-05-01T00:00:00Z"/>
        <d v="2012-04-20T00:00:00Z"/>
        <d v="2012-03-23T00:00:00Z"/>
        <d v="2012-04-13T00:00:00Z"/>
        <d v="2012-03-30T00:00:00Z"/>
        <d v="2012-05-05T00:00:00Z"/>
        <d v="2012-04-04T00:00:00Z"/>
        <d v="2012-10-05T00:00:00Z"/>
        <d v="2012-04-22T00:00:00Z"/>
        <d v="2012-10-04T00:00:00Z"/>
        <d v="2012-06-05T00:00:00Z"/>
        <d v="2012-11-01T00:00:00Z"/>
        <d v="2012-04-11T00:00:00Z"/>
        <d v="2012-04-05T00:00:00Z"/>
        <d v="2012-05-19T00:00:00Z"/>
        <d v="2012-02-05T00:00:00Z"/>
        <d v="2012-09-06T00:00:00Z"/>
        <d v="2012-05-15T00:00:00Z"/>
        <d v="2012-05-30T00:00:00Z"/>
        <d v="2012-11-05T00:00:00Z"/>
        <d v="2012-12-05T00:00:00Z"/>
        <d v="2012-04-15T00:00:00Z"/>
        <d v="2012-05-16T00:00:00Z"/>
        <d v="2012-02-06T00:00:00Z"/>
        <d v="2012-06-15T00:00:00Z"/>
        <d v="2012-07-18T00:00:00Z"/>
        <d v="2012-08-14T00:00:00Z"/>
        <d v="2012-03-11T00:00:00Z"/>
        <d v="2012-11-12T00:00:00Z"/>
        <d v="2012-12-17T00:00:00Z"/>
        <d v="2012-06-25T00:00:00Z"/>
        <d v="2012-06-06T00:00:00Z"/>
        <d v="2012-06-22T00:00:00Z"/>
        <d v="2012-03-06T00:00:00Z"/>
        <d v="2012-05-06T00:00:00Z"/>
        <d v="2012-06-16T00:00:00Z"/>
        <d v="2012-07-13T00:00:00Z"/>
        <d v="2012-10-07T00:00:00Z"/>
        <d v="2012-11-06T00:00:00Z"/>
        <d v="2012-01-27T00:00:00Z"/>
        <d v="2012-01-30T00:00:00Z"/>
        <d v="2012-02-18T00:00:00Z"/>
        <d v="2012-02-22T00:00:00Z"/>
        <d v="2012-08-04T00:00:00Z"/>
        <d v="2012-10-20T00:00:00Z"/>
        <d v="2012-10-12T00:00:00Z"/>
        <d v="2013-01-16T00:00:00Z"/>
        <d v="2012-07-07T00:00:00Z"/>
        <d v="2012-07-30T00:00:00Z"/>
        <d v="2012-06-20T00:00:00Z"/>
        <d v="2012-12-07T00:00:00Z"/>
        <d v="2012-06-26T00:00:00Z"/>
        <d v="2012-02-08T00:00:00Z"/>
        <d v="2012-01-08T00:00:00Z"/>
        <d v="2012-12-08T00:00:00Z"/>
        <d v="2012-08-13T00:00:00Z"/>
        <d v="2012-03-08T00:00:00Z"/>
        <d v="2012-07-19T00:00:00Z"/>
        <d v="2012-01-26T00:00:00Z"/>
        <d v="2012-08-27T00:00:00Z"/>
        <d v="2012-09-15T00:00:00Z"/>
        <d v="2012-07-15T00:00:00Z"/>
        <d v="2012-08-16T00:00:00Z"/>
        <d v="2012-06-08T00:00:00Z"/>
        <d v="2012-07-28T00:00:00Z"/>
        <d v="2012-08-17T00:00:00Z"/>
        <d v="2012-07-31T00:00:00Z"/>
        <d v="2012-01-09T00:00:00Z"/>
        <d v="2012-03-09T00:00:00Z"/>
        <d v="2012-09-18T00:00:00Z"/>
        <d v="2012-06-17T00:00:00Z"/>
        <d v="2012-07-29T00:00:00Z"/>
        <d v="2012-09-16T00:00:00Z"/>
        <d v="2012-11-24T00:00:00Z"/>
        <d v="2012-08-29T00:00:00Z"/>
        <d v="2012-06-09T00:00:00Z"/>
        <d v="2012-08-22T00:00:00Z"/>
        <d v="2012-09-25T00:00:00Z"/>
        <d v="2012-09-26T00:00:00Z"/>
        <d v="2012-09-17T00:00:00Z"/>
        <d v="2012-10-22T00:00:00Z"/>
        <d v="2012-11-28T00:00:00Z"/>
        <d v="2012-10-29T00:00:00Z"/>
        <d v="2012-12-11T00:00:00Z"/>
        <d v="2013-01-24T00:00:00Z"/>
        <d v="2012-10-15T00:00:00Z"/>
        <d v="2012-09-30T00:00:00Z"/>
        <d v="2012-06-11T00:00:00Z"/>
        <d v="2012-10-21T00:00:00Z"/>
        <d v="2012-10-17T00:00:00Z"/>
        <d v="2012-02-23T00:00:00Z"/>
        <d v="2012-05-26T00:00:00Z"/>
        <d v="2012-06-29T00:00:00Z"/>
        <d v="2012-11-27T00:00:00Z"/>
        <d v="2012-10-31T00:00:00Z"/>
        <d v="2012-11-21T00:00:00Z"/>
        <d v="2012-11-20T00:00:00Z"/>
        <d v="2012-12-12T00:00:00Z"/>
        <d v="2012-11-11T00:00:00Z"/>
        <d v="2012-11-18T00:00:00Z"/>
        <d v="2012-06-30T00:00:00Z"/>
        <d v="2012-08-07T00:00:00Z"/>
        <d v="2012-09-27T00:00:00Z"/>
        <d v="2012-12-26T00:00:00Z"/>
        <d v="2012-08-12T00:00:00Z"/>
        <d v="2012-12-29T00:00:00Z"/>
        <d v="2012-03-12T00:00:00Z"/>
        <d v="2012-02-20T00:00:00Z"/>
        <d v="2012-04-25T00:00:00Z"/>
        <d v="2012-04-09T00:00:00Z"/>
        <d v="2012-09-23T00:00:00Z"/>
        <d v="2012-01-11T00:00:00Z"/>
        <d v="2013-06-01T00:00:00Z"/>
        <d v="2013-04-01T00:00:00Z"/>
        <d v="2013-01-15T00:00:00Z"/>
        <d v="2012-12-24T00:00:00Z"/>
        <d v="2012-12-21T00:00:00Z"/>
        <d v="2013-07-02T00:00:00Z"/>
        <d v="2013-01-17T00:00:00Z"/>
        <d v="2013-09-02T00:00:00Z"/>
        <d v="2013-07-01T00:00:00Z"/>
        <d v="2013-11-01T00:00:00Z"/>
        <d v="2013-01-06T00:00:00Z"/>
        <d v="2013-10-18T00:00:00Z"/>
        <d v="2013-10-09T00:00:00Z"/>
        <d v="2013-11-16T00:00:00Z"/>
        <d v="2013-01-31T00:00:00Z"/>
        <d v="2013-07-03T00:00:00Z"/>
        <d v="2013-03-13T00:00:00Z"/>
        <d v="2013-02-05T00:00:00Z"/>
        <d v="2013-09-05T00:00:00Z"/>
        <d v="2013-12-17T00:00:00Z"/>
        <d v="2013-11-03T00:00:00Z"/>
        <d v="2013-03-21T00:00:00Z"/>
        <d v="2013-03-27T00:00:00Z"/>
        <d v="2013-01-04T00:00:00Z"/>
        <d v="2013-07-04T00:00:00Z"/>
        <d v="2013-03-17T00:00:00Z"/>
        <d v="2013-02-28T00:00:00Z"/>
        <d v="2013-12-03T00:00:00Z"/>
        <d v="2013-03-19T00:00:00Z"/>
        <d v="2013-06-15T00:00:00Z"/>
        <d v="2013-03-23T00:00:00Z"/>
        <d v="2013-04-29T00:00:00Z"/>
        <d v="2013-03-31T00:00:00Z"/>
        <d v="2013-11-04T00:00:00Z"/>
        <d v="2013-03-30T00:00:00Z"/>
        <d v="2013-04-21T00:00:00Z"/>
        <d v="2013-03-04T00:00:00Z"/>
        <d v="2013-05-18T00:00:00Z"/>
        <d v="2013-05-04T00:00:00Z"/>
        <d v="2013-02-21T00:00:00Z"/>
        <d v="2013-05-12T00:00:00Z"/>
        <d v="2013-03-12T00:00:00Z"/>
        <d v="2013-06-06T00:00:00Z"/>
        <d v="2013-05-13T00:00:00Z"/>
        <d v="2013-05-27T00:00:00Z"/>
        <d v="2013-05-25T00:00:00Z"/>
        <d v="2013-05-29T00:00:00Z"/>
        <d v="2013-05-22T00:00:00Z"/>
        <d v="2013-08-02T00:00:00Z"/>
        <d v="2013-04-03T00:00:00Z"/>
        <d v="2013-08-03T00:00:00Z"/>
        <d v="2013-09-03T00:00:00Z"/>
        <d v="2013-04-19T00:00:00Z"/>
        <d v="2013-05-17T00:00:00Z"/>
        <d v="2013-10-06T00:00:00Z"/>
        <d v="2013-11-08T00:00:00Z"/>
        <d v="2013-07-13T00:00:00Z"/>
        <d v="2013-10-02T00:00:00Z"/>
        <d v="2013-03-22T00:00:00Z"/>
        <d v="2013-08-10T00:00:00Z"/>
        <d v="2013-12-14T00:00:00Z"/>
        <d v="2013-07-29T00:00:00Z"/>
        <d v="2013-09-07T00:00:00Z"/>
        <d v="2013-06-20T00:00:00Z"/>
        <d v="2013-03-07T00:00:00Z"/>
        <d v="2013-10-07T00:00:00Z"/>
        <d v="2013-07-21T00:00:00Z"/>
        <d v="2013-07-26T00:00:00Z"/>
        <d v="2013-05-07T00:00:00Z"/>
        <d v="2013-08-07T00:00:00Z"/>
        <d v="2013-06-29T00:00:00Z"/>
        <d v="2013-04-25T00:00:00Z"/>
        <d v="2013-04-13T00:00:00Z"/>
        <d v="2013-10-20T00:00:00Z"/>
        <d v="2013-12-19T00:00:00Z"/>
        <d v="2013-11-23T00:00:00Z"/>
        <d v="2013-10-12T00:00:00Z"/>
        <d v="2013-03-08T00:00:00Z"/>
        <d v="2013-01-08T00:00:00Z"/>
        <d v="2013-08-19T00:00:00Z"/>
        <d v="2013-08-29T00:00:00Z"/>
        <d v="2013-08-17T00:00:00Z"/>
        <d v="2013-08-14T00:00:00Z"/>
        <d v="2013-07-09T00:00:00Z"/>
        <d v="2013-08-24T00:00:00Z"/>
        <d v="2013-08-21T00:00:00Z"/>
        <d v="2013-09-08T00:00:00Z"/>
        <d v="2013-10-08T00:00:00Z"/>
        <d v="2013-08-08T00:00:00Z"/>
        <d v="2013-09-13T00:00:00Z"/>
        <d v="2013-12-05T00:00:00Z"/>
        <d v="2013-10-28T00:00:00Z"/>
        <d v="2013-01-11T00:00:00Z"/>
        <d v="2014-04-01T00:00:00Z"/>
        <d v="2014-01-27T00:00:00Z"/>
        <d v="2013-01-09T00:00:00Z"/>
        <d v="2013-09-27T00:00:00Z"/>
        <d v="2013-04-09T00:00:00Z"/>
        <d v="2013-08-31T00:00:00Z"/>
        <d v="2013-03-02T00:00:00Z"/>
        <d v="2013-02-24T00:00:00Z"/>
        <d v="2013-11-21T00:00:00Z"/>
        <d v="2013-01-10T00:00:00Z"/>
        <d v="2013-09-25T00:00:00Z"/>
        <d v="2013-10-29T00:00:00Z"/>
        <d v="2013-10-10T00:00:00Z"/>
        <d v="2013-11-10T00:00:00Z"/>
        <d v="2013-11-13T00:00:00Z"/>
        <d v="2013-07-23T00:00:00Z"/>
        <d v="2013-03-10T00:00:00Z"/>
        <d v="2013-07-10T00:00:00Z"/>
        <d v="2013-11-28T00:00:00Z"/>
        <d v="2013-10-13T00:00:00Z"/>
        <d v="2013-11-17T00:00:00Z"/>
        <d v="2013-11-30T00:00:00Z"/>
        <d v="2013-10-17T00:00:00Z"/>
        <d v="2013-04-11T00:00:00Z"/>
        <d v="2013-11-24T00:00:00Z"/>
        <d v="2013-10-26T00:00:00Z"/>
        <d v="2013-06-12T00:00:00Z"/>
        <d v="2013-10-27T00:00:00Z"/>
        <d v="2013-02-11T00:00:00Z"/>
        <d v="2013-11-11T00:00:00Z"/>
        <d v="2013-07-11T00:00:00Z"/>
        <d v="2013-03-28T00:00:00Z"/>
        <d v="2013-12-04T00:00:00Z"/>
        <d v="2013-07-20T00:00:00Z"/>
        <d v="2013-10-16T00:00:00Z"/>
        <d v="2013-04-12T00:00:00Z"/>
        <d v="2013-12-16T00:00:00Z"/>
        <d v="2014-02-01T00:00:00Z"/>
        <d v="2013-11-12T00:00:00Z"/>
        <d v="2014-01-13T00:00:00Z"/>
        <d v="2013-06-09T00:00:00Z"/>
        <d v="2013-07-12T00:00:00Z"/>
        <d v="2013-12-30T00:00:00Z"/>
        <d v="2014-03-02T00:00:00Z"/>
        <d v="2014-05-01T00:00:00Z"/>
        <d v="2014-01-26T00:00:00Z"/>
        <d v="2014-04-05T00:00:00Z"/>
        <d v="2014-07-14T00:00:00Z"/>
        <d v="2014-11-16T00:00:00Z"/>
        <d v="2014-01-23T00:00:00Z"/>
        <d v="2014-01-15T00:00:00Z"/>
        <d v="2014-01-28T00:00:00Z"/>
        <d v="2014-02-18T00:00:00Z"/>
        <d v="2014-10-02T00:00:00Z"/>
        <d v="2014-04-03T00:00:00Z"/>
        <d v="2014-08-03T00:00:00Z"/>
        <d v="2014-01-03T00:00:00Z"/>
        <d v="2014-02-17T00:00:00Z"/>
        <d v="2014-05-02T00:00:00Z"/>
        <d v="2014-03-16T00:00:00Z"/>
        <d v="2014-02-20T00:00:00Z"/>
        <d v="2014-01-29T00:00:00Z"/>
        <d v="2014-03-22T00:00:00Z"/>
        <d v="2014-08-21T00:00:00Z"/>
        <d v="2014-07-19T00:00:00Z"/>
        <d v="2014-08-17T00:00:00Z"/>
        <d v="2014-11-08T00:00:00Z"/>
        <d v="2014-04-10T00:00:00Z"/>
        <d v="2014-02-19T00:00:00Z"/>
        <d v="2014-02-04T00:00:00Z"/>
        <d v="2014-02-27T00:00:00Z"/>
        <d v="2014-03-14T00:00:00Z"/>
        <d v="2014-07-20T00:00:00Z"/>
        <d v="2014-09-21T00:00:00Z"/>
        <d v="2014-04-09T00:00:00Z"/>
        <d v="2014-08-09T00:00:00Z"/>
        <d v="2014-11-10T00:00:00Z"/>
        <d v="2014-09-10T00:00:00Z"/>
        <d v="2014-11-18T00:00:00Z"/>
        <d v="2014-12-04T00:00:00Z"/>
        <d v="2014-06-04T00:00:00Z"/>
        <d v="2014-01-05T00:00:00Z"/>
        <d v="2014-04-20T00:00:00Z"/>
        <d v="2014-03-19T00:00:00Z"/>
        <d v="2014-04-16T00:00:00Z"/>
        <d v="2014-04-29T00:00:00Z"/>
        <d v="2014-04-24T00:00:00Z"/>
        <d v="2014-10-04T00:00:00Z"/>
        <d v="2014-10-05T00:00:00Z"/>
        <d v="2014-04-17T00:00:00Z"/>
        <d v="2014-03-04T00:00:00Z"/>
        <d v="2014-05-14T00:00:00Z"/>
        <d v="2014-05-04T00:00:00Z"/>
        <d v="2014-01-20T00:00:00Z"/>
        <d v="2014-06-01T00:00:00Z"/>
        <d v="2014-06-12T00:00:00Z"/>
        <d v="2015-07-01T00:00:00Z"/>
        <d v="2014-05-21T00:00:00Z"/>
        <d v="2014-04-26T00:00:00Z"/>
        <d v="2014-04-23T00:00:00Z"/>
        <d v="2014-01-06T00:00:00Z"/>
        <d v="2014-11-05T00:00:00Z"/>
        <d v="2014-05-13T00:00:00Z"/>
        <d v="2014-11-06T00:00:00Z"/>
        <d v="2014-05-30T00:00:00Z"/>
        <d v="2014-06-16T00:00:00Z"/>
        <d v="2014-04-02T00:00:00Z"/>
        <d v="2014-04-25T00:00:00Z"/>
        <d v="2014-12-06T00:00:00Z"/>
        <d v="2014-02-09T00:00:00Z"/>
        <d v="2015-02-01T00:00:00Z"/>
        <d v="2014-09-06T00:00:00Z"/>
        <d v="2014-05-20T00:00:00Z"/>
        <d v="2014-05-26T00:00:00Z"/>
        <d v="2014-03-06T00:00:00Z"/>
        <d v="2014-08-06T00:00:00Z"/>
        <d v="2014-06-21T00:00:00Z"/>
        <d v="2014-06-19T00:00:00Z"/>
        <d v="2014-02-06T00:00:00Z"/>
        <d v="2014-11-07T00:00:00Z"/>
        <d v="2014-09-07T00:00:00Z"/>
        <d v="2014-06-15T00:00:00Z"/>
        <d v="2014-08-02T00:00:00Z"/>
        <d v="2014-09-03T00:00:00Z"/>
        <d v="2014-05-08T00:00:00Z"/>
        <d v="2014-10-23T00:00:00Z"/>
        <d v="2014-11-12T00:00:00Z"/>
        <d v="2014-07-16T00:00:00Z"/>
        <d v="2014-05-07T00:00:00Z"/>
        <d v="2014-02-07T00:00:00Z"/>
        <d v="2014-07-26T00:00:00Z"/>
        <d v="2014-07-21T00:00:00Z"/>
        <d v="2014-06-26T00:00:00Z"/>
        <d v="2014-07-30T00:00:00Z"/>
        <d v="2014-07-07T00:00:00Z"/>
        <d v="2014-03-08T00:00:00Z"/>
        <d v="2014-07-28T00:00:00Z"/>
        <d v="2014-08-25T00:00:00Z"/>
        <d v="2014-10-16T00:00:00Z"/>
        <d v="2014-07-11T00:00:00Z"/>
        <d v="2014-08-18T00:00:00Z"/>
        <d v="2014-07-23T00:00:00Z"/>
        <d v="2014-07-09T00:00:00Z"/>
        <d v="2014-08-19T00:00:00Z"/>
        <d v="2014-07-29T00:00:00Z"/>
        <d v="2014-08-31T00:00:00Z"/>
        <d v="2014-08-08T00:00:00Z"/>
        <d v="2014-02-02T00:00:00Z"/>
        <d v="2014-06-23T00:00:00Z"/>
        <d v="2014-04-07T00:00:00Z"/>
        <d v="2014-07-15T00:00:00Z"/>
        <d v="2014-10-18T00:00:00Z"/>
        <d v="2014-06-09T00:00:00Z"/>
        <d v="2014-01-10T00:00:00Z"/>
        <d v="2014-09-26T00:00:00Z"/>
        <d v="2014-09-15T00:00:00Z"/>
        <d v="2014-09-19T00:00:00Z"/>
        <d v="2014-09-24T00:00:00Z"/>
        <d v="2014-09-30T00:00:00Z"/>
        <d v="2014-11-09T00:00:00Z"/>
        <d v="2014-05-09T00:00:00Z"/>
        <d v="2014-02-25T00:00:00Z"/>
        <d v="2014-04-14T00:00:00Z"/>
        <d v="2014-05-27T00:00:00Z"/>
        <d v="2014-06-14T00:00:00Z"/>
        <d v="2014-08-16T00:00:00Z"/>
        <d v="2014-08-10T00:00:00Z"/>
        <d v="2014-10-10T00:00:00Z"/>
        <d v="2014-05-10T00:00:00Z"/>
        <d v="2014-07-10T00:00:00Z"/>
        <d v="2014-11-17T00:00:00Z"/>
        <d v="2014-02-24T00:00:00Z"/>
        <d v="2014-09-17T00:00:00Z"/>
        <d v="2014-11-29T00:00:00Z"/>
        <d v="2014-10-25T00:00:00Z"/>
        <d v="2014-11-13T00:00:00Z"/>
        <d v="2014-02-11T00:00:00Z"/>
        <d v="2014-01-11T00:00:00Z"/>
        <d v="2014-11-11T00:00:00Z"/>
        <d v="2014-10-24T00:00:00Z"/>
        <d v="2014-10-31T00:00:00Z"/>
        <d v="2014-01-12T00:00:00Z"/>
        <d v="2014-02-12T00:00:00Z"/>
        <d v="2014-03-20T00:00:00Z"/>
        <d v="2014-08-04T00:00:00Z"/>
        <d v="2014-09-25T00:00:00Z"/>
        <d v="2015-01-24T00:00:00Z"/>
        <d v="2015-05-01T00:00:00Z"/>
        <d v="2014-12-15T00:00:00Z"/>
        <d v="2014-12-21T00:00:00Z"/>
        <d v="2014-11-27T00:00:00Z"/>
        <d v="2014-11-28T00:00:00Z"/>
        <d v="2014-12-14T00:00:00Z"/>
        <d v="2014-03-28T00:00:00Z"/>
        <d v="2014-12-19T00:00:00Z"/>
        <d v="2015-01-31T00:00:00Z"/>
        <d v="2015-01-13T00:00:00Z"/>
        <d v="2014-12-24T00:00:00Z"/>
        <d v="2014-12-31T00:00:00Z"/>
        <d v="2015-07-04T00:00:00Z"/>
        <d v="2015-03-04T00:00:00Z"/>
        <d v="2015-06-24T00:00:00Z"/>
        <d v="2015-12-15T00:00:00Z"/>
        <d v="2015-01-27T00:00:00Z"/>
        <d v="2015-01-22T00:00:00Z"/>
        <d v="2015-10-02T00:00:00Z"/>
        <d v="2015-02-16T00:00:00Z"/>
        <d v="2015-02-19T00:00:00Z"/>
        <d v="2015-10-03T00:00:00Z"/>
        <d v="2015-02-14T00:00:00Z"/>
        <d v="2015-03-13T00:00:00Z"/>
        <d v="2015-02-03T00:00:00Z"/>
        <d v="2015-02-23T00:00:00Z"/>
        <d v="2015-06-02T00:00:00Z"/>
        <d v="2015-07-19T00:00:00Z"/>
        <d v="2015-06-23T00:00:00Z"/>
        <d v="2015-10-19T00:00:00Z"/>
        <d v="2015-12-14T00:00:00Z"/>
        <d v="2015-12-16T00:00:00Z"/>
        <d v="2015-02-26T00:00:00Z"/>
        <d v="2015-02-20T00:00:00Z"/>
        <d v="2015-02-22T00:00:00Z"/>
        <d v="2015-03-27T00:00:00Z"/>
        <d v="2015-01-04T00:00:00Z"/>
        <d v="2015-04-26T00:00:00Z"/>
        <d v="2015-07-16T00:00:00Z"/>
        <d v="2015-08-09T00:00:00Z"/>
        <d v="2015-11-12T00:00:00Z"/>
        <d v="2015-11-04T00:00:00Z"/>
        <d v="2015-04-18T00:00:00Z"/>
        <d v="2015-02-04T00:00:00Z"/>
        <d v="2015-03-26T00:00:00Z"/>
        <d v="2015-03-21T00:00:00Z"/>
        <d v="2015-09-04T00:00:00Z"/>
        <d v="2015-04-15T00:00:00Z"/>
        <d v="2015-07-05T00:00:00Z"/>
        <d v="2015-04-29T00:00:00Z"/>
        <d v="2015-03-28T00:00:00Z"/>
        <d v="2015-05-05T00:00:00Z"/>
        <d v="2015-04-16T00:00:00Z"/>
        <d v="2015-11-24T00:00:00Z"/>
        <d v="2016-10-01T00:00:00Z"/>
        <d v="2015-05-28T00:00:00Z"/>
        <d v="2015-10-05T00:00:00Z"/>
        <d v="2015-05-25T00:00:00Z"/>
        <d v="2015-04-06T00:00:00Z"/>
        <d v="2015-05-15T00:00:00Z"/>
        <d v="2015-06-13T00:00:00Z"/>
        <d v="2015-07-21T00:00:00Z"/>
        <d v="2015-12-19T00:00:00Z"/>
        <d v="2015-06-26T00:00:00Z"/>
        <d v="2015-07-06T00:00:00Z"/>
        <d v="2015-06-22T00:00:00Z"/>
        <d v="2015-06-21T00:00:00Z"/>
        <d v="2015-06-18T00:00:00Z"/>
        <d v="2015-05-20T00:00:00Z"/>
        <d v="2015-06-29T00:00:00Z"/>
        <d v="2015-07-17T00:00:00Z"/>
        <d v="2015-11-06T00:00:00Z"/>
        <d v="2015-05-23T00:00:00Z"/>
        <d v="2015-07-07T00:00:00Z"/>
        <d v="2015-07-11T00:00:00Z"/>
        <d v="2015-06-20T00:00:00Z"/>
        <d v="2015-01-08T00:00:00Z"/>
        <d v="2015-07-14T00:00:00Z"/>
        <d v="2015-07-28T00:00:00Z"/>
        <d v="2015-08-13T00:00:00Z"/>
        <d v="2015-07-31T00:00:00Z"/>
        <d v="2015-11-03T00:00:00Z"/>
        <d v="2015-06-30T00:00:00Z"/>
        <d v="2015-03-09T00:00:00Z"/>
        <d v="2015-05-11T00:00:00Z"/>
        <d v="2015-09-11T00:00:00Z"/>
        <d v="2015-07-29T00:00:00Z"/>
        <d v="2015-02-09T00:00:00Z"/>
        <d v="2015-08-21T00:00:00Z"/>
        <d v="2015-07-25T00:00:00Z"/>
        <d v="2015-12-08T00:00:00Z"/>
        <d v="2015-04-08T00:00:00Z"/>
        <d v="2015-11-08T00:00:00Z"/>
        <d v="2015-09-16T00:00:00Z"/>
        <d v="2015-01-05T00:00:00Z"/>
        <d v="2015-01-09T00:00:00Z"/>
        <d v="2015-09-24T00:00:00Z"/>
        <d v="2015-03-10T00:00:00Z"/>
        <d v="2015-09-21T00:00:00Z"/>
        <d v="2015-04-10T00:00:00Z"/>
        <d v="2015-08-29T00:00:00Z"/>
        <d v="2015-10-13T00:00:00Z"/>
        <d v="2015-07-10T00:00:00Z"/>
        <d v="2015-10-15T00:00:00Z"/>
        <d v="2015-10-16T00:00:00Z"/>
        <d v="2015-01-02T00:00:00Z"/>
        <d v="2015-05-16T00:00:00Z"/>
        <d v="2015-07-15T00:00:00Z"/>
        <d v="2015-12-23T00:00:00Z"/>
        <d v="2016-11-01T00:00:00Z"/>
        <d v="2015-09-12T00:00:00Z"/>
        <d v="2015-08-10T00:00:00Z"/>
        <d v="2015-10-20T00:00:00Z"/>
        <d v="2015-10-18T00:00:00Z"/>
        <d v="2015-09-10T00:00:00Z"/>
        <d v="2015-09-29T00:00:00Z"/>
        <d v="2015-10-10T00:00:00Z"/>
        <d v="2015-10-30T00:00:00Z"/>
        <d v="2015-01-10T00:00:00Z"/>
        <d v="2015-05-31T00:00:00Z"/>
        <d v="2015-10-06T00:00:00Z"/>
        <d v="2015-11-18T00:00:00Z"/>
        <d v="2015-11-30T00:00:00Z"/>
        <d v="2015-01-11T00:00:00Z"/>
        <d v="2015-12-02T00:00:00Z"/>
        <d v="2015-04-17T00:00:00Z"/>
        <d v="2015-03-30T00:00:00Z"/>
        <d v="2015-09-19T00:00:00Z"/>
        <d v="2015-11-20T00:00:00Z"/>
        <d v="2015-11-23T00:00:00Z"/>
        <d v="2016-02-01T00:00:00Z"/>
        <d v="2015-12-20T00:00:00Z"/>
        <d v="2015-12-25T00:00:00Z"/>
        <d v="2015-12-29T00:00:00Z"/>
        <d v="2015-12-17T00:00:00Z"/>
        <d v="2015-03-12T00:00:00Z"/>
        <d v="2015-12-30T00:00:00Z"/>
        <d v="2016-01-18T00:00:00Z"/>
        <d v="2015-02-21T00:00:00Z"/>
        <d v="2015-01-17T00:00:00Z"/>
        <d v="2015-03-29T00:00:00Z"/>
        <d v="2015-08-30T00:00:00Z"/>
        <d v="2016-01-14T00:00:00Z"/>
        <d v="2015-12-22T00:00:00Z"/>
        <d v="2016-02-02T00:00:00Z"/>
        <d v="2016-01-02T00:00:00Z"/>
        <d v="2016-01-19T00:00:00Z"/>
        <d v="2016-05-07T00:00:00Z"/>
        <d v="2016-09-13T00:00:00Z"/>
        <d v="2016-06-11T00:00:00Z"/>
        <d v="2016-11-20T00:00:00Z"/>
        <d v="2016-05-03T00:00:00Z"/>
        <d v="2016-02-19T00:00:00Z"/>
        <d v="2016-02-26T00:00:00Z"/>
        <d v="2016-02-23T00:00:00Z"/>
        <d v="2016-01-28T00:00:00Z"/>
        <d v="2016-02-22T00:00:00Z"/>
        <d v="2016-01-27T00:00:00Z"/>
        <d v="2016-03-03T00:00:00Z"/>
        <d v="2016-03-15T00:00:00Z"/>
        <d v="2016-01-03T00:00:00Z"/>
        <d v="2016-09-02T00:00:00Z"/>
        <d v="2016-03-22T00:00:00Z"/>
        <d v="2016-03-30T00:00:00Z"/>
        <d v="2016-06-13T00:00:00Z"/>
        <d v="2017-12-01T00:00:00Z"/>
        <d v="2016-03-21T00:00:00Z"/>
        <d v="2016-03-13T00:00:00Z"/>
        <d v="2016-03-19T00:00:00Z"/>
        <d v="2016-08-03T00:00:00Z"/>
        <d v="2016-08-04T00:00:00Z"/>
        <d v="2016-02-04T00:00:00Z"/>
        <d v="2016-03-28T00:00:00Z"/>
        <d v="2016-03-04T00:00:00Z"/>
        <d v="2016-03-16T00:00:00Z"/>
        <d v="2016-05-19T00:00:00Z"/>
        <d v="2016-11-06T00:00:00Z"/>
        <d v="2016-08-14T00:00:00Z"/>
        <d v="2016-11-08T00:00:00Z"/>
        <d v="2016-01-04T00:00:00Z"/>
        <d v="2016-04-23T00:00:00Z"/>
        <d v="2016-04-19T00:00:00Z"/>
        <d v="2016-06-04T00:00:00Z"/>
        <d v="2016-05-16T00:00:00Z"/>
        <d v="2016-04-05T00:00:00Z"/>
        <d v="2016-08-05T00:00:00Z"/>
        <d v="2016-07-03T00:00:00Z"/>
        <d v="2016-03-26T00:00:00Z"/>
        <d v="2016-08-08T00:00:00Z"/>
        <d v="2016-11-19T00:00:00Z"/>
        <d v="2016-05-05T00:00:00Z"/>
        <d v="2016-05-23T00:00:00Z"/>
        <d v="2016-04-28T00:00:00Z"/>
        <d v="2016-05-27T00:00:00Z"/>
        <d v="2016-05-13T00:00:00Z"/>
        <d v="2016-06-16T00:00:00Z"/>
        <d v="2016-02-17T00:00:00Z"/>
        <d v="2016-01-25T00:00:00Z"/>
        <d v="2016-06-26T00:00:00Z"/>
        <d v="2016-09-22T00:00:00Z"/>
        <d v="2016-01-10T00:00:00Z"/>
        <d v="2016-11-13T00:00:00Z"/>
        <d v="2016-09-06T00:00:00Z"/>
        <d v="2016-06-17T00:00:00Z"/>
        <d v="2016-05-31T00:00:00Z"/>
        <d v="2016-05-28T00:00:00Z"/>
        <d v="2016-07-16T00:00:00Z"/>
        <d v="2016-10-07T00:00:00Z"/>
        <d v="2016-04-07T00:00:00Z"/>
        <d v="2016-12-06T00:00:00Z"/>
        <d v="2016-12-05T00:00:00Z"/>
        <d v="2016-07-31T00:00:00Z"/>
        <d v="2016-04-09T00:00:00Z"/>
        <d v="2016-06-09T00:00:00Z"/>
        <d v="2017-02-01T00:00:00Z"/>
        <d v="2016-01-08T00:00:00Z"/>
        <d v="2016-05-08T00:00:00Z"/>
        <d v="2016-07-18T00:00:00Z"/>
        <d v="2016-02-07T00:00:00Z"/>
        <d v="2016-12-27T00:00:00Z"/>
        <d v="2017-01-01T00:00:00Z"/>
        <d v="2016-08-15T00:00:00Z"/>
        <d v="2016-07-26T00:00:00Z"/>
        <d v="2016-01-09T00:00:00Z"/>
        <d v="2016-02-09T00:00:00Z"/>
        <d v="2016-08-26T00:00:00Z"/>
        <d v="2016-07-29T00:00:00Z"/>
        <d v="2016-05-09T00:00:00Z"/>
        <d v="2016-11-09T00:00:00Z"/>
        <d v="2016-06-08T00:00:00Z"/>
        <d v="2016-04-08T00:00:00Z"/>
        <d v="2016-02-16T00:00:00Z"/>
        <d v="2016-09-14T00:00:00Z"/>
        <d v="2016-09-09T00:00:00Z"/>
        <d v="2016-02-10T00:00:00Z"/>
        <d v="2016-01-06T00:00:00Z"/>
        <d v="2016-07-28T00:00:00Z"/>
        <d v="2016-07-19T00:00:00Z"/>
        <d v="2016-06-18T00:00:00Z"/>
        <d v="2016-09-28T00:00:00Z"/>
        <d v="2016-10-27T00:00:00Z"/>
        <d v="2016-05-10T00:00:00Z"/>
        <d v="2016-09-30T00:00:00Z"/>
        <d v="2016-09-10T00:00:00Z"/>
        <d v="2016-10-29T00:00:00Z"/>
        <d v="2016-10-14T00:00:00Z"/>
        <d v="2016-10-19T00:00:00Z"/>
        <d v="2016-10-25T00:00:00Z"/>
        <d v="2016-01-11T00:00:00Z"/>
        <d v="2016-01-13T00:00:00Z"/>
        <d v="2016-01-21T00:00:00Z"/>
        <d v="2016-11-05T00:00:00Z"/>
        <d v="2016-11-24T00:00:00Z"/>
        <d v="2016-10-31T00:00:00Z"/>
        <d v="2016-10-15T00:00:00Z"/>
        <d v="2016-10-22T00:00:00Z"/>
        <d v="2016-11-26T00:00:00Z"/>
        <d v="2016-03-12T00:00:00Z"/>
        <d v="2016-02-12T00:00:00Z"/>
        <d v="2016-05-02T00:00:00Z"/>
        <d v="2016-04-20T00:00:00Z"/>
        <d v="2016-07-05T00:00:00Z"/>
        <d v="2016-12-04T00:00:00Z"/>
        <d v="2016-12-14T00:00:00Z"/>
        <d v="2016-12-30T00:00:00Z"/>
        <d v="2016-12-13T00:00:00Z"/>
        <d v="2016-12-16T00:00:00Z"/>
        <d v="2016-12-29T00:00:00Z"/>
        <d v="2016-12-26T00:00:00Z"/>
        <d v="2016-11-25T00:00:00Z"/>
        <d v="2016-12-18T00:00:00Z"/>
        <d v="2017-04-01T00:00:00Z"/>
        <d v="2016-12-22T00:00:00Z"/>
        <d v="2016-11-28T00:00:00Z"/>
        <d v="2017-09-01T00:00:00Z"/>
        <d v="2016-11-29T00:00:00Z"/>
        <d v="2016-11-12T00:00:00Z"/>
        <d v="2016-02-14T00:00:00Z"/>
        <d v="2016-07-04T00:00:00Z"/>
        <d v="2016-08-30T00:00:00Z"/>
        <d v="2016-08-16T00:00:00Z"/>
        <d v="2016-09-26T00:00:00Z"/>
        <d v="2016-12-21T00:00:00Z"/>
        <d v="2017-11-01T00:00:00Z"/>
        <d v="2017-10-01T00:00:00Z"/>
        <d v="2017-05-01T00:00:00Z"/>
        <d v="2017-02-02T00:00:00Z"/>
        <d v="2017-01-22T00:00:00Z"/>
        <d v="2017-01-24T00:00:00Z"/>
        <d v="2017-07-02T00:00:00Z"/>
        <d v="2017-01-28T00:00:00Z"/>
        <d v="2017-01-26T00:00:00Z"/>
        <d v="2017-10-02T00:00:00Z"/>
        <d v="2017-10-04T00:00:00Z"/>
        <d v="2017-06-13T00:00:00Z"/>
        <d v="2017-05-28T00:00:00Z"/>
        <d v="2017-01-18T00:00:00Z"/>
        <d v="2017-07-03T00:00:00Z"/>
        <d v="2017-06-03T00:00:00Z"/>
        <d v="2017-02-24T00:00:00Z"/>
        <d v="2017-02-25T00:00:00Z"/>
        <d v="2017-12-05T00:00:00Z"/>
        <d v="2017-07-08T00:00:00Z"/>
        <d v="2017-02-20T00:00:00Z"/>
        <d v="2017-10-03T00:00:00Z"/>
        <d v="2017-03-27T00:00:00Z"/>
        <d v="2017-02-28T00:00:00Z"/>
        <d v="2017-12-03T00:00:00Z"/>
        <d v="2017-03-16T00:00:00Z"/>
        <d v="2017-04-17T00:00:00Z"/>
        <d v="2017-03-14T00:00:00Z"/>
        <d v="2017-03-15T00:00:00Z"/>
        <d v="2017-08-01T00:00:00Z"/>
        <d v="2017-03-22T00:00:00Z"/>
        <d v="2017-11-05T00:00:00Z"/>
        <d v="2017-03-06T00:00:00Z"/>
        <d v="2017-07-21T00:00:00Z"/>
        <d v="2017-07-31T00:00:00Z"/>
        <d v="2017-04-13T00:00:00Z"/>
        <d v="2017-09-04T00:00:00Z"/>
        <d v="2017-02-04T00:00:00Z"/>
        <d v="2017-04-14T00:00:00Z"/>
        <d v="2017-05-04T00:00:00Z"/>
        <d v="2017-04-25T00:00:00Z"/>
        <d v="2017-06-04T00:00:00Z"/>
        <d v="2017-01-17T00:00:00Z"/>
        <d v="2017-04-20T00:00:00Z"/>
        <d v="2017-05-16T00:00:00Z"/>
        <d v="2017-04-23T00:00:00Z"/>
        <d v="2017-05-14T00:00:00Z"/>
        <d v="2017-01-05T00:00:00Z"/>
        <d v="2017-05-19T00:00:00Z"/>
        <d v="2017-04-26T00:00:00Z"/>
        <d v="2017-06-06T00:00:00Z"/>
        <d v="2017-05-24T00:00:00Z"/>
        <d v="2017-05-06T00:00:00Z"/>
        <d v="2017-06-20T00:00:00Z"/>
        <d v="2017-08-14T00:00:00Z"/>
        <d v="2017-06-15T00:00:00Z"/>
        <d v="2017-05-25T00:00:00Z"/>
        <d v="2017-05-30T00:00:00Z"/>
        <d v="2017-09-07T00:00:00Z"/>
        <d v="2017-11-06T00:00:00Z"/>
        <d v="2017-06-24T00:00:00Z"/>
        <d v="2017-02-07T00:00:00Z"/>
        <d v="2017-02-15T00:00:00Z"/>
        <d v="2017-12-07T00:00:00Z"/>
        <d v="2017-03-07T00:00:00Z"/>
        <d v="2017-05-08T00:00:00Z"/>
        <d v="2017-10-07T00:00:00Z"/>
        <d v="2017-06-28T00:00:00Z"/>
        <d v="2017-07-23T00:00:00Z"/>
        <d v="2017-08-13T00:00:00Z"/>
        <d v="2017-07-13T00:00:00Z"/>
        <d v="2017-07-24T00:00:00Z"/>
        <d v="2017-06-21T00:00:00Z"/>
        <d v="2017-04-08T00:00:00Z"/>
        <d v="2017-07-16T00:00:00Z"/>
        <d v="2017-08-31T00:00:00Z"/>
        <d v="2017-07-22T00:00:00Z"/>
        <d v="2017-07-20T00:00:00Z"/>
        <d v="2017-10-08T00:00:00Z"/>
        <d v="2017-08-20T00:00:00Z"/>
        <d v="2017-03-04T00:00:00Z"/>
        <d v="2017-03-20T00:00:00Z"/>
        <d v="2017-12-04T00:00:00Z"/>
        <d v="2017-02-21T00:00:00Z"/>
        <d v="2017-05-13T00:00:00Z"/>
        <d v="2017-12-06T00:00:00Z"/>
        <d v="2017-05-07T00:00:00Z"/>
        <d v="2017-07-25T00:00:00Z"/>
        <d v="2017-01-13T00:00:00Z"/>
        <d v="2017-02-19T00:00:00Z"/>
        <d v="2017-08-23T00:00:00Z"/>
        <d v="2017-01-03T00:00:00Z"/>
        <d v="2017-03-23T00:00:00Z"/>
        <d v="2017-01-04T00:00:00Z"/>
      </sharedItems>
    </cacheField>
    <cacheField name="Days to Ship" numFmtId="3">
      <sharedItems containsSemiMixedTypes="0" containsString="0" containsNumber="1" containsInteger="1">
        <n v="273.0"/>
        <n v="244.0"/>
        <n v="71.0"/>
        <n v="79.0"/>
        <n v="135.0"/>
        <n v="182.0"/>
        <n v="60.0"/>
        <n v="252.0"/>
        <n v="278.0"/>
        <n v="7.0"/>
        <n v="38.0"/>
        <n v="2.0"/>
        <n v="227.0"/>
        <n v="31.0"/>
        <n v="72.0"/>
        <n v="99.0"/>
        <n v="26.0"/>
        <n v="92.0"/>
        <n v="44.0"/>
        <n v="181.0"/>
        <n v="28.0"/>
        <n v="121.0"/>
        <n v="150.0"/>
        <n v="40.0"/>
        <n v="16.0"/>
        <n v="35.0"/>
        <n v="257.0"/>
        <n v="4.0"/>
        <n v="34.0"/>
        <n v="3.0"/>
        <n v="245.0"/>
        <n v="75.0"/>
        <n v="58.0"/>
        <n v="253.0"/>
        <n v="385.0"/>
        <n v="37.0"/>
        <n v="14.0"/>
        <n v="122.0"/>
        <n v="91.0"/>
        <n v="11.0"/>
        <n v="201.0"/>
        <n v="50.0"/>
        <n v="250.0"/>
        <n v="21.0"/>
        <n v="22.0"/>
        <n v="141.0"/>
        <n v="68.0"/>
        <n v="190.0"/>
        <n v="189.0"/>
        <n v="165.0"/>
        <n v="156.0"/>
        <n v="98.0"/>
        <n v="33.0"/>
        <n v="100.0"/>
        <n v="30.0"/>
        <n v="36.0"/>
        <n v="15.0"/>
        <n v="111.0"/>
        <n v="24.0"/>
        <n v="162.0"/>
        <n v="106.0"/>
        <n v="76.0"/>
        <n v="101.0"/>
        <n v="149.0"/>
        <n v="42.0"/>
        <n v="10.0"/>
        <n v="196.0"/>
        <n v="47.0"/>
        <n v="113.0"/>
        <n v="134.0"/>
        <n v="152.0"/>
        <n v="43.0"/>
        <n v="82.0"/>
        <n v="103.0"/>
        <n v="45.0"/>
        <n v="229.0"/>
        <n v="48.0"/>
        <n v="202.0"/>
        <n v="70.0"/>
        <n v="80.0"/>
        <n v="0.0"/>
        <n v="8.0"/>
        <n v="192.0"/>
        <n v="222.0"/>
        <n v="198.0"/>
        <n v="168.0"/>
        <n v="27.0"/>
        <n v="139.0"/>
        <n v="217.0"/>
        <n v="243.0"/>
        <n v="218.0"/>
        <n v="137.0"/>
        <n v="81.0"/>
        <n v="41.0"/>
        <n v="167.0"/>
        <n v="136.0"/>
        <n v="5.0"/>
        <n v="29.0"/>
        <n v="287.0"/>
        <n v="17.0"/>
        <n v="338.0"/>
        <n v="317.0"/>
        <n v="304.0"/>
        <n v="146.0"/>
        <n v="332.0"/>
        <n v="18.0"/>
        <n v="230.0"/>
        <n v="39.0"/>
        <n v="153.0"/>
        <n v="46.0"/>
        <n v="274.0"/>
        <n v="284.0"/>
        <n v="9.0"/>
        <n v="32.0"/>
        <n v="6.0"/>
        <n v="19.0"/>
        <n v="23.0"/>
        <n v="1.0"/>
        <n v="254.0"/>
        <n v="13.0"/>
        <n v="157.0"/>
        <n v="279.0"/>
        <n v="107.0"/>
        <n v="228.0"/>
        <n v="25.0"/>
        <n v="184.0"/>
        <n v="255.0"/>
        <n v="236.0"/>
        <n v="140.0"/>
        <n v="214.0"/>
        <n v="54.0"/>
        <n v="84.0"/>
        <n v="197.0"/>
        <n v="61.0"/>
        <n v="386.0"/>
        <n v="12.0"/>
        <n v="102.0"/>
        <n v="20.0"/>
        <n v="104.0"/>
        <n v="108.0"/>
        <n v="110.0"/>
        <n v="78.0"/>
        <n v="164.0"/>
        <n v="77.0"/>
        <n v="127.0"/>
        <n v="114.0"/>
        <n v="200.0"/>
        <n v="49.0"/>
        <n v="73.0"/>
        <n v="294.0"/>
        <n v="138.0"/>
        <n v="131.0"/>
        <n v="74.0"/>
        <n v="213.0"/>
        <n v="97.0"/>
        <n v="171.0"/>
        <n v="221.0"/>
        <n v="277.0"/>
        <n v="225.0"/>
        <n v="285.0"/>
        <n v="226.0"/>
        <n v="340.0"/>
        <n v="307.0"/>
        <n v="161.0"/>
        <n v="126.0"/>
        <n v="52.0"/>
        <n v="105.0"/>
        <n v="62.0"/>
        <n v="199.0"/>
        <n v="415.0"/>
        <n v="188.0"/>
        <n v="187.0"/>
        <n v="66.0"/>
        <n v="115.0"/>
        <n v="220.0"/>
        <n v="89.0"/>
        <n v="185.0"/>
        <n v="219.0"/>
        <n v="132.0"/>
        <n v="160.0"/>
        <n v="123.0"/>
        <n v="133.0"/>
        <n v="175.0"/>
        <n v="166.0"/>
        <n v="90.0"/>
        <n v="69.0"/>
        <n v="212.0"/>
        <n v="183.0"/>
        <n v="128.0"/>
        <n v="86.0"/>
        <n v="51.0"/>
        <n v="94.0"/>
        <n v="263.0"/>
        <n v="286.0"/>
        <n v="231.0"/>
        <n v="223.0"/>
        <n v="334.0"/>
        <n v="169.0"/>
        <n v="305.0"/>
        <n v="282.0"/>
        <n v="309.0"/>
        <n v="154.0"/>
        <n v="281.0"/>
        <n v="93.0"/>
        <n v="124.0"/>
        <n v="186.0"/>
        <n v="158.0"/>
        <n v="211.0"/>
        <n v="232.0"/>
        <n v="251.0"/>
        <n v="262.0"/>
        <n v="129.0"/>
        <n v="258.0"/>
        <n v="67.0"/>
        <n v="120.0"/>
        <n v="195.0"/>
        <n v="59.0"/>
        <n v="246.0"/>
        <n v="265.0"/>
        <n v="445.0"/>
        <n v="193.0"/>
        <n v="215.0"/>
        <n v="88.0"/>
        <n v="180.0"/>
        <n v="65.0"/>
        <n v="216.0"/>
        <n v="142.0"/>
        <n v="194.0"/>
        <n v="247.0"/>
        <n v="290.0"/>
        <n v="261.0"/>
        <n v="272.0"/>
        <n v="170.0"/>
        <n v="163.0"/>
        <n v="306.0"/>
        <n v="53.0"/>
        <n v="235.0"/>
        <n v="109.0"/>
        <n v="538.0"/>
        <n v="159.0"/>
        <n v="63.0"/>
        <n v="191.0"/>
        <n v="242.0"/>
        <n v="112.0"/>
        <n v="416.0"/>
        <n v="283.0"/>
        <n v="318.0"/>
        <n v="256.0"/>
        <n v="249.0"/>
        <n v="314.0"/>
        <n v="56.0"/>
        <n v="658.0"/>
        <n v="116.0"/>
        <n v="234.0"/>
        <n v="143.0"/>
        <n v="173.0"/>
        <n v="259.0"/>
        <n v="289.0"/>
        <n v="291.0"/>
        <n v="321.0"/>
        <n v="130.0"/>
        <n v="303.0"/>
        <n v="151.0"/>
        <n v="206.0"/>
        <n v="333.0"/>
      </sharedItems>
    </cacheField>
    <cacheField name="Order Priority" numFmtId="0">
      <sharedItems>
        <s v="C"/>
        <s v="L"/>
        <s v="M"/>
        <s v="H"/>
      </sharedItems>
    </cacheField>
    <cacheField name="Country Code" numFmtId="49">
      <sharedItems>
        <s v="HUN"/>
        <s v="LIE"/>
        <s v="SVK"/>
        <s v="BGR"/>
        <s v="Unknown"/>
        <s v="BLR"/>
        <s v="LVA"/>
        <s v="MKD"/>
        <s v="POL"/>
        <s v="AND"/>
        <s v="SWE"/>
        <s v="ARM"/>
        <s v="SVN"/>
        <s v="CYP"/>
        <s v="CHE"/>
        <s v="BIH"/>
        <s v="CZE"/>
        <s v="ALB"/>
        <s v="LUX"/>
        <s v="DEU"/>
        <s v="ROU"/>
        <s v="GRC"/>
        <s v="LTU"/>
        <s v="AUT"/>
        <s v="MLT"/>
        <s v="GBR"/>
        <s v="NOR"/>
        <s v="NLD"/>
        <s v="ESP"/>
        <s v="SRB"/>
        <s v="ITA"/>
        <s v="DNK"/>
        <s v="SMR"/>
        <s v="IRL"/>
        <s v="GEO"/>
        <s v="MNE"/>
        <s v="ISL"/>
        <s v="FRA"/>
        <s v="PRT"/>
        <s v="UKR"/>
        <s v="EST"/>
        <s v="HRV"/>
        <s v="RUS"/>
        <s v="FIN"/>
        <s v="MCO"/>
        <s v="BEL"/>
      </sharedItems>
    </cacheField>
    <cacheField name="Product ID" numFmtId="0">
      <sharedItems containsSemiMixedTypes="0" containsString="0" containsNumber="1" containsInteger="1">
        <n v="7331.0"/>
        <n v="2103.0"/>
        <n v="8293.0"/>
        <n v="8969.0"/>
        <n v="4594.0"/>
        <n v="2455.0"/>
        <n v="5988.0"/>
        <n v="1270.0"/>
        <n v="3127.0"/>
        <n v="8681.0"/>
        <n v="8875.0"/>
        <n v="7940.0"/>
      </sharedItems>
    </cacheField>
    <cacheField name="Sales Channel" numFmtId="0">
      <sharedItems>
        <s v="Offline"/>
        <s v="Online"/>
      </sharedItems>
    </cacheField>
    <cacheField name="Units Sold">
      <sharedItems containsMixedTypes="1" containsNumber="1" containsInteger="1">
        <n v="9367.0"/>
        <n v="7652.0"/>
        <n v="496.0"/>
        <n v="422.0"/>
        <n v="5772.0"/>
        <n v="1886.0"/>
        <n v="3136.0"/>
        <n v="6850.0"/>
        <n v="2735.0"/>
        <n v="4396.0"/>
        <n v="1255.0"/>
        <n v="9492.0"/>
        <n v="3559.0"/>
        <n v="723.0"/>
        <n v="649.0"/>
        <n v="7455.0"/>
        <n v="9048.0"/>
        <n v="5427.0"/>
        <n v="5391.0"/>
        <n v="8504.0"/>
        <n v="2787.0"/>
        <n v="2.0"/>
        <n v="1785.0"/>
        <n v="6788.0"/>
        <n v="1891.0"/>
        <n v="7291.0"/>
        <n v="5957.0"/>
        <n v="4629.0"/>
        <n v="3199.0"/>
        <n v="773.0"/>
        <n v="8850.0"/>
        <n v="4348.0"/>
        <n v="6672.0"/>
        <n v="313.0"/>
        <n v="6349.0"/>
        <n v="3646.0"/>
        <n v="8942.0"/>
        <n v="9898.0"/>
        <n v="5540.0"/>
        <n v="6028.0"/>
        <n v="6833.0"/>
        <n v="8337.0"/>
        <n v="9278.0"/>
        <n v="933.0"/>
        <n v="3092.0"/>
        <n v="6153.0"/>
        <n v="2334.0"/>
        <n v="8186.0"/>
        <n v="4852.0"/>
        <n v="4567.0"/>
        <n v="6667.0"/>
        <n v="7338.0"/>
        <n v="4419.0"/>
        <n v="5552.0"/>
        <n v="8302.0"/>
        <n v="7684.0"/>
        <n v="7948.0"/>
        <n v="4840.0"/>
        <n v="6916.0"/>
        <n v="6801.0"/>
        <n v="1011.0"/>
        <n v="4375.0"/>
        <n v="5310.0"/>
        <n v="8878.0"/>
        <n v="2979.0"/>
        <n v="3851.0"/>
        <n v="7642.0"/>
        <n v="9495.0"/>
        <n v="4338.0"/>
        <n v="6280.0"/>
        <n v="3931.0"/>
        <n v="2070.0"/>
        <n v="3886.0"/>
        <n v="5682.0"/>
        <n v="5926.0"/>
        <n v="6592.0"/>
        <n v="4377.0"/>
        <n v="8591.0"/>
        <n v="5462.0"/>
        <n v="6742.0"/>
        <n v="2326.0"/>
        <n v="4757.0"/>
        <n v="5075.0"/>
        <n v="9895.0"/>
        <n v="9967.0"/>
        <n v="3135.0"/>
        <n v="1210.0"/>
        <n v="1644.0"/>
        <n v="7604.0"/>
        <n v="9958.0"/>
        <n v="3562.0"/>
        <n v="4159.0"/>
        <n v="2908.0"/>
        <n v="3045.0"/>
        <n v="5869.0"/>
        <n v="7701.0"/>
        <n v="3214.0"/>
        <n v="7955.0"/>
        <n v="532.0"/>
        <n v="1044.0"/>
        <n v="9560.0"/>
        <n v="6505.0"/>
        <n v="2599.0"/>
        <n v="1462.0"/>
        <n v="8267.0"/>
        <n v="9340.0"/>
        <n v="9736.0"/>
        <n v="1522.0"/>
        <n v="8980.0"/>
        <n v="7918.0"/>
        <n v="3062.0"/>
        <n v="3664.0"/>
        <n v="235.0"/>
        <n v="5421.0"/>
        <n v="2715.0"/>
        <n v="1151.0"/>
        <n v="4080.0"/>
        <n v="574.0"/>
        <n v="2902.0"/>
        <n v="1126.0"/>
        <n v="1557.0"/>
        <n v="3206.0"/>
        <n v="707.0"/>
        <n v="8439.0"/>
        <n v="8367.0"/>
        <n v="4011.0"/>
        <n v="4983.0"/>
        <n v="1458.0"/>
        <n v="6348.0"/>
        <n v="6700.0"/>
        <n v="4593.0"/>
        <n v="5118.0"/>
        <n v="5504.0"/>
        <n v="4752.0"/>
        <n v="3627.0"/>
        <n v="7080.0"/>
        <n v="5930.0"/>
        <n v="9875.0"/>
        <n v="3325.0"/>
        <n v="6266.0"/>
        <n v="6238.0"/>
        <n v="8517.0"/>
        <n v="8416.0"/>
        <n v="1004.0"/>
        <n v="3331.0"/>
        <n v="8524.0"/>
        <n v="3473.0"/>
        <n v="1713.0"/>
        <n v="9528.0"/>
        <n v="5742.0"/>
        <n v="7151.0"/>
        <n v="7296.0"/>
        <n v="4615.0"/>
        <n v="865.0"/>
        <n v="50.0"/>
        <n v="558.0"/>
        <n v="1911.0"/>
        <n v="9648.0"/>
        <n v="9501.0"/>
        <n v="4657.0"/>
        <n v="3235.0"/>
        <n v="5534.0"/>
        <n v="7392.0"/>
        <n v="8753.0"/>
        <n v="869.0"/>
        <n v="8614.0"/>
        <n v="7603.0"/>
        <n v="955.0"/>
        <n v="5720.0"/>
        <n v="5090.0"/>
        <n v="7458.0"/>
        <n v="3988.0"/>
        <n v="4077.0"/>
        <n v="7873.0"/>
        <n v="7315.0"/>
        <n v="9968.0"/>
        <n v="342.0"/>
        <n v="6856.0"/>
        <n v="2378.0"/>
        <n v="9711.0"/>
        <n v="3824.0"/>
        <n v="3979.0"/>
        <n v="3050.0"/>
        <n v="2013.0"/>
        <n v="8338.0"/>
        <n v="3844.0"/>
        <n v="2771.0"/>
        <n v="1856.0"/>
        <n v="4448.0"/>
        <n v="9405.0"/>
        <n v="198.0"/>
        <n v="222.0"/>
        <n v="6378.0"/>
        <n v="8246.0"/>
        <n v="2037.0"/>
        <n v="7404.0"/>
        <n v="347.0"/>
        <n v="9379.0"/>
        <n v="1875.0"/>
        <n v="3065.0"/>
        <n v="5579.0"/>
        <n v="8729.0"/>
        <n v="5539.0"/>
        <n v="7778.0"/>
        <n v="8866.0"/>
        <n v="5915.0"/>
        <n v="4486.0"/>
        <n v="710.0"/>
        <n v="6054.0"/>
        <n v="3836.0"/>
        <n v="5641.0"/>
        <n v="6924.0"/>
        <n v="4924.0"/>
        <n v="4175.0"/>
        <n v="3545.0"/>
        <n v="2212.0"/>
        <n v="7006.0"/>
        <n v="1793.0"/>
        <n v="8733.0"/>
        <n v="4406.0"/>
        <n v="5572.0"/>
        <n v="1573.0"/>
        <n v="5864.0"/>
        <n v="3015.0"/>
        <n v="6740.0"/>
        <n v="2111.0"/>
        <n v="8858.0"/>
        <n v="6212.0"/>
        <n v="6612.0"/>
        <n v="567.0"/>
        <n v="3574.0"/>
        <n v="4789.0"/>
        <n v="3006.0"/>
        <n v="9679.0"/>
        <n v="5745.0"/>
        <n v="5578.0"/>
        <n v="1742.0"/>
        <n v="6960.0"/>
        <n v="677.0"/>
        <n v="2485.0"/>
        <n v="9275.0"/>
        <n v="6285.0"/>
        <n v="1505.0"/>
        <n v="2647.0"/>
        <n v="7523.0"/>
        <n v="1246.0"/>
        <n v="6509.0"/>
        <n v="3042.0"/>
        <n v="475.0"/>
        <n v="9759.0"/>
        <n v="5794.0"/>
        <n v="614.0"/>
        <n v="5177.0"/>
        <n v="9419.0"/>
        <n v="7769.0"/>
        <n v="3705.0"/>
        <n v="7915.0"/>
        <n v="5009.0"/>
        <n v="9843.0"/>
        <n v="6375.0"/>
        <n v="8124.0"/>
        <n v="4906.0"/>
        <n v="6481.0"/>
        <n v="6765.0"/>
        <n v="4061.0"/>
        <n v="785.0"/>
        <n v="4016.0"/>
        <n v="167.0"/>
        <n v="8738.0"/>
        <n v="2260.0"/>
        <n v="9212.0"/>
        <n v="4157.0"/>
        <n v="3755.0"/>
        <n v="9691.0"/>
        <n v="4046.0"/>
        <n v="7454.0"/>
        <n v="9022.0"/>
        <n v="9453.0"/>
        <n v="4100.0"/>
        <n v="8626.0"/>
        <n v="1457.0"/>
        <n v="1201.0"/>
        <n v="6637.0"/>
        <n v="3086.0"/>
        <n v="5097.0"/>
        <n v="3464.0"/>
        <n v="5967.0"/>
        <n v="4219.0"/>
        <n v="2598.0"/>
        <n v="2019.0"/>
        <n v="9461.0"/>
        <n v="8076.0"/>
        <n v="2073.0"/>
        <n v="7495.0"/>
        <n v="3069.0"/>
        <n v="35.0"/>
        <n v="9634.0"/>
        <n v="3937.0"/>
        <n v="9321.0"/>
        <n v="7829.0"/>
        <n v="5997.0"/>
        <n v="4529.0"/>
        <n v="8869.0"/>
        <n v="2227.0"/>
        <n v="4507.0"/>
        <n v="2727.0"/>
        <n v="5046.0"/>
        <n v="1789.0"/>
        <n v="859.0"/>
        <n v="9270.0"/>
        <n v="9236.0"/>
        <n v="9172.0"/>
        <n v="8468.0"/>
        <n v="8732.0"/>
        <n v="7098.0"/>
        <n v="4977.0"/>
        <n v="7623.0"/>
        <n v="7547.0"/>
        <n v="8994.0"/>
        <n v="606.0"/>
        <n v="5036.0"/>
        <n v="5685.0"/>
        <n v="192.0"/>
        <n v="5201.0"/>
        <n v="4341.0"/>
        <n v="4778.0"/>
        <n v="344.0"/>
        <n v="8801.0"/>
        <n v="8902.0"/>
        <n v="8016.0"/>
        <n v="3229.0"/>
        <n v="9946.0"/>
        <n v="6589.0"/>
        <n v="6618.0"/>
        <n v="4988.0"/>
        <n v="3082.0"/>
        <n v="1448.0"/>
        <n v="7529.0"/>
        <n v="7245.0"/>
        <n v="2708.0"/>
        <n v="3064.0"/>
        <n v="314.0"/>
        <n v="1818.0"/>
        <n v="5419.0"/>
        <n v="1167.0"/>
        <n v="8253.0"/>
        <n v="1105.0"/>
        <n v="3827.0"/>
        <n v="791.0"/>
        <n v="9146.0"/>
        <n v="2738.0"/>
        <n v="7683.0"/>
        <n v="9053.0"/>
        <n v="7923.0"/>
        <n v="5122.0"/>
        <n v="3035.0"/>
        <n v="9821.0"/>
        <n v="6360.0"/>
        <n v="8863.0"/>
        <n v="461.0"/>
        <n v="9996.0"/>
        <n v="1465.0"/>
        <n v="6267.0"/>
        <n v="2265.0"/>
        <n v="9997.0"/>
        <n v="3796.0"/>
        <n v="7222.0"/>
        <n v="8307.0"/>
        <n v="8668.0"/>
        <n v="9569.0"/>
        <n v="1723.0"/>
        <n v="1051.0"/>
        <n v="978.0"/>
        <n v="71.0"/>
        <n v="6711.0"/>
        <n v="7581.0"/>
        <n v="2758.0"/>
        <n v="8910.0"/>
        <n v="8064.0"/>
        <n v="6065.0"/>
        <n v="3493.0"/>
        <n v="1494.0"/>
        <n v="4508.0"/>
        <n v="2203.0"/>
        <n v="5556.0"/>
        <n v="5486.0"/>
        <n v="6779.0"/>
        <n v="9914.0"/>
        <n v="8082.0"/>
        <n v="8586.0"/>
        <n v="3734.0"/>
        <n v="4282.0"/>
        <n v="5871.0"/>
        <n v="7728.0"/>
        <n v="3095.0"/>
        <n v="2819.0"/>
        <n v="3555.0"/>
        <n v="5143.0"/>
        <n v="5370.0"/>
        <n v="8938.0"/>
        <n v="7008.0"/>
        <n v="4417.0"/>
        <n v="3743.0"/>
        <n v="1420.0"/>
        <n v="7633.0"/>
        <n v="7171.0"/>
        <n v="4344.0"/>
        <n v="6128.0"/>
        <n v="7656.0"/>
        <n v="2447.0"/>
        <n v="5669.0"/>
        <n v="8473.0"/>
        <n v="4701.0"/>
        <n v="2129.0"/>
        <n v="3784.0"/>
        <n v="1854.0"/>
        <n v="4876.0"/>
        <n v="3231.0"/>
        <n v="4316.0"/>
        <n v="4835.0"/>
        <n v="4796.0"/>
        <n v="6506.0"/>
        <n v="5223.0"/>
        <n v="3119.0"/>
        <n v="7763.0"/>
        <n v="8319.0"/>
        <n v="5639.0"/>
        <n v="5072.0"/>
        <n v="3103.0"/>
        <n v="9381.0"/>
        <n v="4233.0"/>
        <n v="3314.0"/>
        <n v="9896.0"/>
        <n v="2554.0"/>
        <n v="8778.0"/>
        <n v="2948.0"/>
        <n v="6686.0"/>
        <n v="5259.0"/>
        <n v="3008.0"/>
        <n v="651.0"/>
        <n v="6876.0"/>
        <n v="1801.0"/>
        <n v="8872.0"/>
        <n v="6473.0"/>
        <n v="8503.0"/>
        <n v="1111.0"/>
        <n v="8539.0"/>
        <n v="138.0"/>
        <n v="4302.0"/>
        <n v="3981.0"/>
        <n v="4484.0"/>
        <n v="9264.0"/>
        <n v="5138.0"/>
        <n v="9353.0"/>
        <n v="6211.0"/>
        <n v="5598.0"/>
        <n v="4487.0"/>
        <n v="2839.0"/>
        <n v="7480.0"/>
        <n v="8152.0"/>
        <n v="1150.0"/>
        <n v="5016.0"/>
        <n v="6660.0"/>
        <n v="4897.0"/>
        <n v="4141.0"/>
        <n v="8286.0"/>
        <n v="2942.0"/>
        <n v="2089.0"/>
        <n v="8959.0"/>
        <n v="5269.0"/>
        <n v="3864.0"/>
        <n v="7088.0"/>
        <n v="9880.0"/>
        <n v="9410.0"/>
        <n v="1124.0"/>
        <n v="2666.0"/>
        <n v="1485.0"/>
        <n v="7413.0"/>
        <n v="3915.0"/>
        <n v="2866.0"/>
        <n v="306.0"/>
        <n v="5247.0"/>
        <n v="3532.0"/>
        <n v="9188.0"/>
        <n v="963.0"/>
        <n v="4828.0"/>
        <n v="3341.0"/>
        <n v="4543.0"/>
        <n v="9963.0"/>
        <n v="9780.0"/>
        <n v="8641.0"/>
        <n v="4985.0"/>
        <n v="6699.0"/>
        <n v="1352.0"/>
        <n v="1429.0"/>
        <n v="6443.0"/>
        <n v="9530.0"/>
        <n v="2981.0"/>
        <n v="8771.0"/>
        <n v="855.0"/>
        <n v="8441.0"/>
        <n v="249.0"/>
        <n v="6362.0"/>
        <n v="674.0"/>
        <n v="7648.0"/>
        <n v="3180.0"/>
        <n v="6993.0"/>
        <n v="7347.0"/>
        <n v="9005.0"/>
        <n v="5866.0"/>
        <n v="1620.0"/>
        <n v="7811.0"/>
        <n v="4908.0"/>
        <n v="8940.0"/>
        <n v="5510.0"/>
        <n v="8194.0"/>
        <n v="9223.0"/>
        <n v="9018.0"/>
        <n v="8807.0"/>
        <n v="1164.0"/>
        <n v="8315.0"/>
        <n v="1842.0"/>
        <n v="2337.0"/>
        <n v="1935.0"/>
        <n v="8944.0"/>
        <n v="17.0"/>
        <n v="8379.0"/>
        <n v="5312.0"/>
        <n v="2958.0"/>
        <n v="8086.0"/>
        <n v="5471.0"/>
        <n v="6291.0"/>
        <n v="2366.0"/>
        <n v="6936.0"/>
        <n v="2569.0"/>
        <n v="407.0"/>
        <n v="1272.0"/>
        <n v="983.0"/>
        <n v="2197.0"/>
        <n v="7870.0"/>
        <n v="5095.0"/>
        <n v="4453.0"/>
        <n v="3112.0"/>
        <n v="6903.0"/>
        <n v="5655.0"/>
        <n v="1668.0"/>
        <n v="2396.0"/>
        <n v="2973.0"/>
        <n v="9616.0"/>
        <n v="5593.0"/>
        <n v="5566.0"/>
        <n v="9631.0"/>
        <n v="757.0"/>
        <n v="3183.0"/>
        <n v="9766.0"/>
        <n v="7270.0"/>
        <n v="7302.0"/>
        <n v="7733.0"/>
        <n v="9127.0"/>
        <n v="7290.0"/>
        <n v="1223.0"/>
        <n v="523.0"/>
        <n v="4388.0"/>
        <n v="691.0"/>
        <n v="7813.0"/>
        <n v="389.0"/>
        <n v="6698.0"/>
        <n v="4284.0"/>
        <n v="1997.0"/>
        <n v="9680.0"/>
        <n v="2264.0"/>
        <n v="2350.0"/>
        <n v="6571.0"/>
        <n v="2705.0"/>
        <n v="7846.0"/>
        <n v="3600.0"/>
        <n v="2093.0"/>
        <n v="6380.0"/>
        <n v="6609.0"/>
        <n v="150.0"/>
        <n v="8860.0"/>
        <n v="2856.0"/>
        <n v="3969.0"/>
        <n v="1251.0"/>
        <n v="4602.0"/>
        <n v="263.0"/>
        <n v="7426.0"/>
        <n v="4920.0"/>
        <n v="3605.0"/>
        <n v="7120.0"/>
        <n v="4477.0"/>
        <n v="4765.0"/>
        <n v="5283.0"/>
        <n v="9586.0"/>
        <n v="520.0"/>
        <n v="4958.0"/>
        <n v="6416.0"/>
        <n v="1845.0"/>
        <n v="8098.0"/>
        <n v="1539.0"/>
        <n v="9625.0"/>
        <n v="5129.0"/>
        <n v="7271.0"/>
        <n v="3843.0"/>
        <n v="3529.0"/>
        <n v="5386.0"/>
        <n v="8039.0"/>
        <n v="46.0"/>
        <n v="615.0"/>
        <n v="6641.0"/>
        <n v="9229.0"/>
        <n v="829.0"/>
        <n v="7371.0"/>
        <n v="5523.0"/>
        <n v="1747.0"/>
        <n v="4836.0"/>
        <n v="3636.0"/>
        <n v="6169.0"/>
        <n v="166.0"/>
        <n v="6140.0"/>
        <n v="7742.0"/>
        <n v="8383.0"/>
        <n v="2112.0"/>
        <n v="7617.0"/>
        <n v="2859.0"/>
        <n v="661.0"/>
        <n v="6302.0"/>
        <n v="3802.0"/>
        <n v="6448.0"/>
        <n v="2130.0"/>
        <n v="9107.0"/>
        <n v="4364.0"/>
        <n v="85.0"/>
        <n v="9024.0"/>
        <n v="6115.0"/>
        <n v="356.0"/>
        <n v="9454.0"/>
        <n v="5102.0"/>
        <n v="4637.0"/>
        <n v="3223.0"/>
        <n v="2548.0"/>
        <n v="2796.0"/>
        <n v="3938.0"/>
        <n v="3968.0"/>
        <n v="2045.0"/>
        <n v="8685.0"/>
        <n v="3582.0"/>
        <n v="1504.0"/>
        <n v="927.0"/>
        <n v="8310.0"/>
        <n v="6531.0"/>
        <n v="5185.0"/>
        <n v="2199.0"/>
        <n v="9505.0"/>
        <n v="1962.0"/>
        <n v="5258.0"/>
        <n v="8854.0"/>
        <n v="7932.0"/>
        <n v="8092.0"/>
        <n v="6873.0"/>
        <n v="4445.0"/>
        <n v="1173.0"/>
        <n v="9336.0"/>
        <n v="8288.0"/>
        <n v="5633.0"/>
        <n v="1212.0"/>
        <n v="4723.0"/>
        <n v="7644.0"/>
        <n v="6526.0"/>
        <n v="1525.0"/>
        <n v="4705.0"/>
        <n v="6666.0"/>
        <n v="5928.0"/>
        <n v="653.0"/>
        <n v="6225.0"/>
        <n v="9044.0"/>
        <n v="9999.0"/>
        <n v="2749.0"/>
        <n v="7076.0"/>
        <n v="2980.0"/>
        <n v="2273.0"/>
        <n v="3394.0"/>
        <n v="3267.0"/>
        <n v="1138.0"/>
        <n v="1735.0"/>
        <n v="9956.0"/>
        <n v="3352.0"/>
        <n v="3287.0"/>
        <n v="792.0"/>
        <n v="2511.0"/>
        <n v="9666.0"/>
        <n v="2797.0"/>
        <n v="9445.0"/>
        <n v="7837.0"/>
        <n v="3061.0"/>
        <n v="9558.0"/>
        <n v="2960.0"/>
        <n v="3383.0"/>
        <n v="240.0"/>
        <n v="6605.0"/>
        <n v="3403.0"/>
        <n v="3975.0"/>
        <n v="4780.0"/>
        <n v="7962.0"/>
        <n v="2826.0"/>
        <n v="7462.0"/>
        <n v="9357.0"/>
        <n v="6819.0"/>
        <n v="9929.0"/>
        <n v="3661.0"/>
        <n v="9382.0"/>
        <n v="5119.0"/>
        <n v="1340.0"/>
        <n v="6000.0"/>
        <n v="7069.0"/>
        <n v="1860.0"/>
        <n v="3944.0"/>
        <n v="2018.0"/>
        <n v="1657.0"/>
        <n v="2854.0"/>
        <n v="3020.0"/>
        <n v="4744.0"/>
        <n v="1456.0"/>
        <n v="2258.0"/>
        <n v="6905.0"/>
        <n v="8631.0"/>
        <n v="3633.0"/>
        <n v="6213.0"/>
        <n v="114.0"/>
        <n v="6927.0"/>
        <n v="2169.0"/>
        <n v="474.0"/>
        <n v="478.0"/>
        <n v="2179.0"/>
        <n v="5060.0"/>
        <s v=""/>
        <n v="1161.0"/>
        <n v="6552.0"/>
        <n v="5192.0"/>
        <n v="2809.0"/>
        <n v="8750.0"/>
        <n v="6828.0"/>
        <n v="6986.0"/>
        <n v="6852.0"/>
        <n v="3227.0"/>
        <n v="8229.0"/>
        <n v="9809.0"/>
        <n v="2341.0"/>
        <n v="6201.0"/>
        <n v="7259.0"/>
        <n v="5086.0"/>
        <n v="7522.0"/>
        <n v="701.0"/>
        <n v="6707.0"/>
        <n v="9377.0"/>
        <n v="2802.0"/>
        <n v="3530.0"/>
        <n v="7397.0"/>
        <n v="6918.0"/>
        <n v="3841.0"/>
        <n v="5422.0"/>
        <n v="3870.0"/>
        <n v="2091.0"/>
        <n v="6413.0"/>
        <n v="286.0"/>
        <n v="8678.0"/>
        <n v="8676.0"/>
        <n v="5875.0"/>
        <n v="4693.0"/>
        <n v="6489.0"/>
        <n v="1645.0"/>
        <n v="4322.0"/>
        <n v="1547.0"/>
        <n v="6199.0"/>
        <n v="2009.0"/>
        <n v="888.0"/>
        <n v="7468.0"/>
        <n v="7967.0"/>
        <n v="9186.0"/>
        <n v="9293.0"/>
        <n v="5509.0"/>
        <n v="4613.0"/>
        <n v="4177.0"/>
        <n v="650.0"/>
        <n v="5616.0"/>
        <n v="1354.0"/>
        <n v="4869.0"/>
        <n v="9587.0"/>
        <n v="334.0"/>
        <n v="4568.0"/>
        <n v="8220.0"/>
        <n v="7042.0"/>
        <n v="8476.0"/>
        <n v="2069.0"/>
        <n v="3391.0"/>
        <n v="2767.0"/>
        <n v="374.0"/>
        <n v="2622.0"/>
        <n v="5479.0"/>
        <n v="9370.0"/>
        <n v="1946.0"/>
        <n v="10.0"/>
        <n v="9222.0"/>
        <n v="7162.0"/>
        <n v="5735.0"/>
        <n v="9950.0"/>
        <n v="2180.0"/>
        <n v="8566.0"/>
        <n v="1581.0"/>
        <n v="1293.0"/>
        <n v="5191.0"/>
        <n v="9559.0"/>
        <n v="6240.0"/>
        <n v="7807.0"/>
        <n v="4205.0"/>
        <n v="6992.0"/>
        <n v="1984.0"/>
        <n v="4839.0"/>
        <n v="280.0"/>
        <n v="7785.0"/>
        <n v="1722.0"/>
        <n v="6086.0"/>
        <n v="112.0"/>
        <n v="4301.0"/>
        <n v="8743.0"/>
        <n v="4622.0"/>
        <n v="1642.0"/>
        <n v="7643.0"/>
        <n v="7459.0"/>
        <n v="9246.0"/>
        <n v="4028.0"/>
        <n v="7670.0"/>
        <n v="6728.0"/>
        <n v="4376.0"/>
        <n v="6956.0"/>
        <n v="4611.0"/>
        <n v="9214.0"/>
        <n v="493.0"/>
        <n v="2717.0"/>
        <n v="611.0"/>
        <n v="4390.0"/>
        <n v="2736.0"/>
        <n v="5751.0"/>
        <n v="7128.0"/>
        <n v="3138.0"/>
        <n v="3961.0"/>
        <n v="6647.0"/>
        <n v="6142.0"/>
        <n v="7322.0"/>
        <n v="519.0"/>
        <n v="2303.0"/>
        <n v="5306.0"/>
        <n v="6171.0"/>
        <n v="9052.0"/>
        <n v="1482.0"/>
        <n v="2359.0"/>
        <n v="4509.0"/>
        <n v="3013.0"/>
        <n v="6813.0"/>
        <n v="9440.0"/>
        <n v="7084.0"/>
        <n v="9941.0"/>
        <n v="4191.0"/>
        <n v="4047.0"/>
        <n v="2789.0"/>
        <n v="2190.0"/>
        <n v="5217.0"/>
        <n v="1877.0"/>
        <n v="2873.0"/>
        <n v="9025.0"/>
        <n v="1798.0"/>
        <n v="4013.0"/>
        <n v="7516.0"/>
        <n v="979.0"/>
        <n v="5157.0"/>
        <n v="5722.0"/>
        <n v="7498.0"/>
        <n v="2220.0"/>
        <n v="2659.0"/>
        <n v="5731.0"/>
        <n v="3524.0"/>
        <n v="5971.0"/>
        <n v="5116.0"/>
        <n v="5413.0"/>
        <n v="5839.0"/>
        <n v="1797.0"/>
        <n v="8509.0"/>
        <n v="5222.0"/>
        <n v="531.0"/>
        <n v="2815.0"/>
        <n v="1276.0"/>
        <n v="7376.0"/>
        <n v="905.0"/>
        <n v="2144.0"/>
        <n v="9689.0"/>
        <n v="3504.0"/>
        <n v="8957.0"/>
        <n v="2422.0"/>
        <n v="5919.0"/>
        <n v="5282.0"/>
        <n v="3771.0"/>
        <n v="1211.0"/>
        <n v="7009.0"/>
        <n v="3965.0"/>
        <n v="6542.0"/>
        <n v="1779.0"/>
        <n v="2311.0"/>
        <n v="5769.0"/>
        <n v="8918.0"/>
        <n v="6864.0"/>
        <n v="6109.0"/>
        <n v="2864.0"/>
        <n v="9034.0"/>
        <n v="4104.0"/>
        <n v="8895.0"/>
        <n v="1905.0"/>
        <n v="9923.0"/>
        <n v="4429.0"/>
        <n v="803.0"/>
        <n v="5906.0"/>
        <n v="833.0"/>
        <n v="7048.0"/>
        <n v="5541.0"/>
        <n v="8775.0"/>
        <n v="810.0"/>
        <n v="1176.0"/>
        <n v="1607.0"/>
        <n v="3488.0"/>
        <n v="4503.0"/>
        <n v="4934.0"/>
        <n v="3382.0"/>
        <n v="171.0"/>
        <n v="391.0"/>
        <n v="3840.0"/>
        <n v="206.0"/>
        <n v="9773.0"/>
        <n v="4957.0"/>
        <n v="9808.0"/>
        <n v="3685.0"/>
        <n v="7658.0"/>
        <n v="9169.0"/>
        <n v="3911.0"/>
        <n v="2558.0"/>
        <n v="7929.0"/>
        <n v="1224.0"/>
        <n v="7242.0"/>
        <n v="1336.0"/>
        <n v="1172.0"/>
        <n v="6311.0"/>
        <n v="7309.0"/>
        <n v="7461.0"/>
        <n v="7390.0"/>
        <n v="8342.0"/>
        <n v="9985.0"/>
        <n v="5868.0"/>
        <n v="8179.0"/>
        <n v="1767.0"/>
        <n v="2502.0"/>
        <n v="3376.0"/>
        <n v="9102.0"/>
        <n v="7679.0"/>
        <n v="4119.0"/>
        <n v="2624.0"/>
        <n v="6395.0"/>
        <n v="317.0"/>
        <n v="9311.0"/>
        <n v="4565.0"/>
        <n v="5856.0"/>
        <n v="3540.0"/>
        <n v="3134.0"/>
        <n v="2523.0"/>
        <n v="5104.0"/>
        <n v="1545.0"/>
        <n v="2400.0"/>
        <n v="4868.0"/>
        <n v="5944.0"/>
        <n v="7840.0"/>
        <n v="3801.0"/>
        <n v="956.0"/>
        <n v="2098.0"/>
        <n v="8815.0"/>
        <n v="257.0"/>
        <n v="6052.0"/>
        <n v="3118.0"/>
        <n v="8632.0"/>
        <n v="8847.0"/>
        <n v="8857.0"/>
        <n v="5005.0"/>
        <n v="5754.0"/>
        <n v="7486.0"/>
        <n v="959.0"/>
        <n v="1194.0"/>
        <n v="495.0"/>
        <n v="2457.0"/>
        <n v="8609.0"/>
        <n v="479.0"/>
        <n v="3348.0"/>
        <n v="8843.0"/>
        <n v="9198.0"/>
        <n v="9234.0"/>
        <n v="2300.0"/>
        <n v="5873.0"/>
        <n v="6368.0"/>
        <n v="3256.0"/>
        <n v="1053.0"/>
        <n v="492.0"/>
        <n v="7147.0"/>
        <n v="1443.0"/>
        <n v="8318.0"/>
        <n v="5124.0"/>
        <n v="7346.0"/>
        <n v="4604.0"/>
        <n v="2602.0"/>
        <n v="9566.0"/>
        <n v="1775.0"/>
        <n v="616.0"/>
        <n v="920.0"/>
        <n v="3293.0"/>
        <n v="8222.0"/>
        <n v="5935.0"/>
        <n v="9014.0"/>
        <n v="1725.0"/>
        <n v="233.0"/>
        <n v="4695.0"/>
        <n v="2204.0"/>
        <n v="8993.0"/>
        <n v="7489.0"/>
        <n v="2004.0"/>
        <n v="8538.0"/>
        <n v="4197.0"/>
        <n v="153.0"/>
        <n v="8048.0"/>
        <n v="5342.0"/>
        <n v="1303.0"/>
        <n v="8458.0"/>
        <n v="884.0"/>
        <n v="750.0"/>
        <n v="2807.0"/>
        <n v="8451.0"/>
        <n v="3940.0"/>
        <n v="477.0"/>
        <n v="1529.0"/>
        <n v="5193.0"/>
        <n v="3534.0"/>
        <n v="7533.0"/>
        <n v="4339.0"/>
        <n v="2222.0"/>
        <n v="3867.0"/>
        <n v="800.0"/>
        <n v="9067.0"/>
        <n v="4354.0"/>
        <n v="589.0"/>
        <n v="840.0"/>
        <n v="5773.0"/>
        <n v="3519.0"/>
        <n v="8978.0"/>
        <n v="9132.0"/>
        <n v="339.0"/>
        <n v="1362.0"/>
        <n v="1390.0"/>
        <n v="4463.0"/>
        <n v="3548.0"/>
        <n v="8131.0"/>
        <n v="8739.0"/>
        <n v="1279.0"/>
        <n v="6447.0"/>
        <n v="2900.0"/>
        <n v="9620.0"/>
        <n v="1562.0"/>
        <n v="7360.0"/>
        <n v="101.0"/>
        <n v="6097.0"/>
        <n v="6997.0"/>
        <n v="8651.0"/>
        <n v="2938.0"/>
        <n v="8151.0"/>
        <n v="2670.0"/>
        <n v="7902.0"/>
        <n v="8431.0"/>
        <n v="6078.0"/>
        <n v="7797.0"/>
        <n v="1799.0"/>
        <n v="8662.0"/>
        <n v="2392.0"/>
        <n v="7756.0"/>
        <n v="8702.0"/>
        <n v="7518.0"/>
        <n v="3682.0"/>
        <n v="480.0"/>
        <n v="5933.0"/>
        <n v="1625.0"/>
        <n v="6485.0"/>
        <n v="8764.0"/>
        <n v="8841.0"/>
        <n v="3578.0"/>
        <n v="7577.0"/>
        <n v="6662.0"/>
        <n v="4021.0"/>
        <n v="4606.0"/>
        <n v="8181.0"/>
        <n v="1009.0"/>
        <n v="5382.0"/>
        <n v="9619.0"/>
        <n v="1603.0"/>
        <n v="5037.0"/>
        <n v="1342.0"/>
        <n v="5529.0"/>
        <n v="1523.0"/>
        <n v="244.0"/>
        <n v="1296.0"/>
        <n v="7170.0"/>
        <n v="7122.0"/>
        <n v="6411.0"/>
        <n v="486.0"/>
        <n v="5260.0"/>
        <n v="33.0"/>
        <n v="1743.0"/>
        <n v="6210.0"/>
        <n v="428.0"/>
        <n v="6744.0"/>
        <n v="1993.0"/>
        <n v="245.0"/>
        <n v="123.0"/>
        <n v="3699.0"/>
        <n v="9269.0"/>
        <n v="562.0"/>
        <n v="1500.0"/>
        <n v="8790.0"/>
        <n v="7152.0"/>
        <n v="8115.0"/>
        <n v="8687.0"/>
        <n v="4832.0"/>
        <n v="8159.0"/>
        <n v="2162.0"/>
        <n v="1027.0"/>
        <n v="2466.0"/>
        <n v="5972.0"/>
        <n v="54.0"/>
        <n v="4681.0"/>
        <n v="9394.0"/>
        <n v="4966.0"/>
        <n v="1220.0"/>
        <n v="1543.0"/>
        <n v="5397.0"/>
        <n v="9787.0"/>
        <n v="4728.0"/>
        <n v="22.0"/>
        <n v="5597.0"/>
        <n v="4922.0"/>
        <n v="789.0"/>
        <n v="5657.0"/>
        <n v="6158.0"/>
        <n v="3126.0"/>
        <n v="9284.0"/>
        <n v="6999.0"/>
        <n v="6287.0"/>
        <n v="6842.0"/>
        <n v="6191.0"/>
        <n v="9210.0"/>
        <n v="5077.0"/>
        <n v="8169.0"/>
        <n v="4437.0"/>
        <n v="5368.0"/>
        <n v="1913.0"/>
        <n v="4844.0"/>
        <n v="5436.0"/>
        <n v="1162.0"/>
        <n v="2304.0"/>
        <n v="548.0"/>
        <n v="2394.0"/>
        <n v="7416.0"/>
        <n v="7872.0"/>
        <n v="8659.0"/>
        <n v="7954.0"/>
        <n v="5755.0"/>
        <n v="6134.0"/>
        <n v="9640.0"/>
        <n v="5792.0"/>
        <n v="4755.0"/>
        <n v="7619.0"/>
        <n v="3747.0"/>
        <n v="8597.0"/>
        <n v="4133.0"/>
        <n v="1234.0"/>
        <n v="161.0"/>
        <n v="343.0"/>
        <n v="2022.0"/>
        <n v="4041.0"/>
        <n v="7990.0"/>
        <n v="176.0"/>
        <n v="1171.0"/>
        <n v="2531.0"/>
        <n v="1097.0"/>
        <n v="462.0"/>
        <n v="5762.0"/>
        <n v="4505.0"/>
        <n v="1957.0"/>
        <n v="673.0"/>
        <n v="600.0"/>
        <n v="9061.0"/>
        <n v="4674.0"/>
        <n v="7258.0"/>
        <n v="5581.0"/>
        <n v="7514.0"/>
        <n v="4909.0"/>
        <n v="2191.0"/>
        <n v="8196.0"/>
        <n v="1085.0"/>
        <n v="1975.0"/>
        <n v="2206.0"/>
        <n v="9085.0"/>
        <n v="1749.0"/>
        <n v="7410.0"/>
        <n v="3346.0"/>
        <n v="8792.0"/>
        <n v="2099.0"/>
        <n v="6893.0"/>
        <n v="1916.0"/>
        <n v="9917.0"/>
        <n v="5242.0"/>
        <n v="8412.0"/>
        <n v="2349.0"/>
        <n v="634.0"/>
        <n v="9103.0"/>
        <n v="1534.0"/>
        <n v="1205.0"/>
        <n v="4734.0"/>
        <n v="72.0"/>
        <n v="9641.0"/>
        <n v="6574.0"/>
        <n v="9350.0"/>
        <n v="8644.0"/>
        <n v="5796.0"/>
        <n v="1225.0"/>
        <n v="1046.0"/>
        <n v="9653.0"/>
        <n v="7939.0"/>
        <n v="9610.0"/>
        <n v="6791.0"/>
        <n v="6373.0"/>
      </sharedItems>
    </cacheField>
    <cacheField name="Unit Price" numFmtId="4">
      <sharedItems containsSemiMixedTypes="0" containsString="0" containsNumber="1" containsInteger="1">
        <n v="255.0"/>
        <n v="206.0"/>
        <n v="437.0"/>
        <n v="153.0"/>
        <n v="9.0"/>
        <n v="109.0"/>
        <n v="154.0"/>
        <n v="47.0"/>
        <n v="82.0"/>
        <n v="651.0"/>
        <n v="422.0"/>
        <n v="668.0"/>
      </sharedItems>
    </cacheField>
    <cacheField name="Unit Cost" numFmtId="4">
      <sharedItems containsSemiMixedTypes="0" containsString="0" containsNumber="1" containsInteger="1">
        <n v="159.0"/>
        <n v="117.0"/>
        <n v="263.0"/>
        <n v="97.0"/>
        <n v="7.0"/>
        <n v="36.0"/>
        <n v="91.0"/>
        <n v="32.0"/>
        <n v="57.0"/>
        <n v="525.0"/>
        <n v="365.0"/>
        <n v="503.0"/>
      </sharedItems>
    </cacheField>
    <cacheField name="Total Revenue" numFmtId="3">
      <sharedItems containsSemiMixedTypes="0" containsString="0" containsNumber="1" containsInteger="1">
        <n v="2388585.0"/>
        <n v="1576312.0"/>
        <n v="216752.0"/>
        <n v="64566.0"/>
        <n v="883116.0"/>
        <n v="16974.0"/>
        <n v="799680.0"/>
        <n v="1411100.0"/>
        <n v="298115.0"/>
        <n v="676984.0"/>
        <n v="58985.0"/>
        <n v="4148004.0"/>
        <n v="291838.0"/>
        <n v="6507.0"/>
        <n v="165495.0"/>
        <n v="1535730.0"/>
        <n v="1384344.0"/>
        <n v="835758.0"/>
        <n v="253377.0"/>
        <n v="926936.0"/>
        <n v="1814337.0"/>
        <n v="1302.0"/>
        <n v="83895.0"/>
        <n v="61092.0"/>
        <n v="289323.0"/>
        <n v="1122814.0"/>
        <n v="3878007.0"/>
        <n v="953574.0"/>
        <n v="1349978.0"/>
        <n v="516364.0"/>
        <n v="415950.0"/>
        <n v="1834856.0"/>
        <n v="4343472.0"/>
        <n v="34117.0"/>
        <n v="57141.0"/>
        <n v="557838.0"/>
        <n v="974678.0"/>
        <n v="465206.0"/>
        <n v="260380.0"/>
        <n v="494296.0"/>
        <n v="1742415.0"/>
        <n v="391839.0"/>
        <n v="1911268.0"/>
        <n v="623244.0"/>
        <n v="145324.0"/>
        <n v="670677.0"/>
        <n v="191388.0"/>
        <n v="1686316.0"/>
        <n v="2047544.0"/>
        <n v="41103.0"/>
        <n v="726703.0"/>
        <n v="601716.0"/>
        <n v="362358.0"/>
        <n v="3614352.0"/>
        <n v="1710212.0"/>
        <n v="5132912.0"/>
        <n v="3473276.0"/>
        <n v="1234200.0"/>
        <n v="567112.0"/>
        <n v="61209.0"/>
        <n v="82902.0"/>
        <n v="2848125.0"/>
        <n v="812430.0"/>
        <n v="1358334.0"/>
        <n v="1301823.0"/>
        <n v="315782.0"/>
        <n v="1574252.0"/>
        <n v="4149315.0"/>
        <n v="1830636.0"/>
        <n v="2650160.0"/>
        <n v="809786.0"/>
        <n v="904590.0"/>
        <n v="2529786.0"/>
        <n v="3698982.0"/>
        <n v="3958568.0"/>
        <n v="1008576.0"/>
        <n v="1116135.0"/>
        <n v="2190705.0"/>
        <n v="1125172.0"/>
        <n v="552844.0"/>
        <n v="355878.0"/>
        <n v="732578.0"/>
        <n v="776475.0"/>
        <n v="1078555.0"/>
        <n v="817294.0"/>
        <n v="799425.0"/>
        <n v="249260.0"/>
        <n v="693768.0"/>
        <n v="3322948.0"/>
        <n v="89622.0"/>
        <n v="2379416.0"/>
        <n v="37431.0"/>
        <n v="136676.0"/>
        <n v="249690.0"/>
        <n v="903826.0"/>
        <n v="839409.0"/>
        <n v="151058.0"/>
        <n v="373885.0"/>
        <n v="346332.0"/>
        <n v="159732.0"/>
        <n v="4177720.0"/>
        <n v="2745110.0"/>
        <n v="1736132.0"/>
        <n v="301172.0"/>
        <n v="74403.0"/>
        <n v="1429020.0"/>
        <n v="6338136.0"/>
        <n v="990822.0"/>
        <n v="978820.0"/>
        <n v="2019090.0"/>
        <n v="2045416.0"/>
        <n v="1546208.0"/>
        <n v="156980.0"/>
        <n v="1382355.0"/>
        <n v="222630.0"/>
        <n v="177254.0"/>
        <n v="36720.0"/>
        <n v="146370.0"/>
        <n v="237964.0"/>
        <n v="52922.0"/>
        <n v="680409.0"/>
        <n v="1401022.0"/>
        <n v="180285.0"/>
        <n v="5637252.0"/>
        <n v="1723602.0"/>
        <n v="437199.0"/>
        <n v="1270665.0"/>
        <n v="300348.0"/>
        <n v="520536.0"/>
        <n v="314900.0"/>
        <n v="376626.0"/>
        <n v="1305090.0"/>
        <n v="451328.0"/>
        <n v="3174336.0"/>
        <n v="1530594.0"/>
        <n v="63720.0"/>
        <n v="53370.0"/>
        <n v="4167250.0"/>
        <n v="1453025.0"/>
        <n v="4079166.0"/>
        <n v="1590690.0"/>
        <n v="1303101.0"/>
        <n v="3551552.0"/>
        <n v="109436.0"/>
        <n v="512974.0"/>
        <n v="1304172.0"/>
        <n v="2319964.0"/>
        <n v="352878.0"/>
        <n v="781296.0"/>
        <n v="625878.0"/>
        <n v="3017722.0"/>
        <n v="342912.0"/>
        <n v="216905.0"/>
        <n v="365030.0"/>
        <n v="10300.0"/>
        <n v="85374.0"/>
        <n v="393666.0"/>
        <n v="6280848.0"/>
        <n v="1463154.0"/>
        <n v="1965254.0"/>
        <n v="2160980.0"/>
        <n v="3696712.0"/>
        <n v="3119424.0"/>
        <n v="3693766.0"/>
        <n v="379753.0"/>
        <n v="77526.0"/>
        <n v="3208466.0"/>
        <n v="146115.0"/>
        <n v="1178320.0"/>
        <n v="783860.0"/>
        <n v="1901790.0"/>
        <n v="1742756.0"/>
        <n v="1039635.0"/>
        <n v="3440501.0"/>
        <n v="1506890.0"/>
        <n v="2541840.0"/>
        <n v="149454.0"/>
        <n v="2996072.0"/>
        <n v="1588504.0"/>
        <n v="1058499.0"/>
        <n v="2489424.0"/>
        <n v="608787.0"/>
        <n v="1332850.0"/>
        <n v="307989.0"/>
        <n v="3643706.0"/>
        <n v="2567792.0"/>
        <n v="570826.0"/>
        <n v="473280.0"/>
        <n v="916288.0"/>
        <n v="6282540.0"/>
        <n v="132264.0"/>
        <n v="18204.0"/>
        <n v="522996.0"/>
        <n v="1269884.0"/>
        <n v="311661.0"/>
        <n v="347988.0"/>
        <n v="53091.0"/>
        <n v="4098623.0"/>
        <n v="791250.0"/>
        <n v="2047420.0"/>
        <n v="859166.0"/>
        <n v="715778.0"/>
        <n v="853006.0"/>
        <n v="1602268.0"/>
        <n v="79794.0"/>
        <n v="485030.0"/>
        <n v="1143930.0"/>
        <n v="146260.0"/>
        <n v="926262.0"/>
        <n v="180292.0"/>
        <n v="50769.0"/>
        <n v="62316.0"/>
        <n v="231428.0"/>
        <n v="1824475.0"/>
        <n v="545930.0"/>
        <n v="1440012.0"/>
        <n v="1071918.0"/>
        <n v="756646.0"/>
        <n v="153750.0"/>
        <n v="78597.0"/>
        <n v="2868306.0"/>
        <n v="456904.0"/>
        <n v="14157.0"/>
        <n v="3917152.0"/>
        <n v="27135.0"/>
        <n v="1037960.0"/>
        <n v="434866.0"/>
        <n v="5766558.0"/>
        <n v="956648.0"/>
        <n v="310764.0"/>
        <n v="116802.0"/>
        <n v="167978.0"/>
        <n v="732717.0"/>
        <n v="459918.0"/>
        <n v="454913.0"/>
        <n v="2424390.0"/>
        <n v="608002.0"/>
        <n v="142844.0"/>
        <n v="570720.0"/>
        <n v="73793.0"/>
        <n v="1085945.0"/>
        <n v="1010975.0"/>
        <n v="1602675.0"/>
        <n v="657685.0"/>
        <n v="407638.0"/>
        <n v="353581.0"/>
        <n v="811146.0"/>
        <n v="1659795.0"/>
        <n v="27378.0"/>
        <n v="97850.0"/>
        <n v="4118298.0"/>
        <n v="892276.0"/>
        <n v="5526.0"/>
        <n v="424514.0"/>
        <n v="6291892.0"/>
        <n v="5189692.0"/>
        <n v="570570.0"/>
        <n v="862735.0"/>
        <n v="2188933.0"/>
        <n v="1072887.0"/>
        <n v="4150125.0"/>
        <n v="1673544.0"/>
        <n v="44154.0"/>
        <n v="998074.0"/>
        <n v="554730.0"/>
        <n v="621333.0"/>
        <n v="120105.0"/>
        <n v="827296.0"/>
        <n v="70474.0"/>
        <n v="1336914.0"/>
        <n v="987620.0"/>
        <n v="1418648.0"/>
        <n v="1754254.0"/>
        <n v="409295.0"/>
        <n v="6308841.0"/>
        <n v="623084.0"/>
        <n v="1147916.0"/>
        <n v="1858532.0"/>
        <n v="6153903.0"/>
        <n v="36900.0"/>
        <n v="707332.0"/>
        <n v="13113.0"/>
        <n v="98482.0"/>
        <n v="1022098.0"/>
        <n v="2008986.0"/>
        <n v="1299735.0"/>
        <n v="31176.0"/>
        <n v="3884517.0"/>
        <n v="37971.0"/>
        <n v="122106.0"/>
        <n v="882303.0"/>
        <n v="85149.0"/>
        <n v="1243704.0"/>
        <n v="427038.0"/>
        <n v="67455.0"/>
        <n v="27621.0"/>
        <n v="22785.0"/>
        <n v="4210058.0"/>
        <n v="811022.0"/>
        <n v="6067971.0"/>
        <n v="367963.0"/>
        <n v="491754.0"/>
        <n v="1154895.0"/>
        <n v="1365826.0"/>
        <n v="840480.0"/>
        <n v="104669.0"/>
        <n v="491263.0"/>
        <n v="417231.0"/>
        <n v="1039476.0"/>
        <n v="195001.0"/>
        <n v="176954.0"/>
        <n v="6034770.0"/>
        <n v="4036132.0"/>
        <n v="82548.0"/>
        <n v="1744408.0"/>
        <n v="716024.0"/>
        <n v="773682.0"/>
        <n v="2100294.0"/>
        <n v="625086.0"/>
        <n v="822623.0"/>
        <n v="3795468.0"/>
        <n v="255732.0"/>
        <n v="2200732.0"/>
        <n v="51165.0"/>
        <n v="29568.0"/>
        <n v="3249822.0"/>
        <n v="3385851.0"/>
        <n v="2825991.0"/>
        <n v="224566.0"/>
        <n v="680526.0"/>
        <n v="28208.0"/>
        <n v="3846037.0"/>
        <n v="3756644.0"/>
        <n v="376752.0"/>
        <n v="29061.0"/>
        <n v="4197212.0"/>
        <n v="4289439.0"/>
        <n v="1687590.0"/>
        <n v="768152.0"/>
        <n v="2058776.0"/>
        <n v="221544.0"/>
        <n v="847616.0"/>
        <n v="1919895.0"/>
        <n v="4839660.0"/>
        <n v="1762908.0"/>
        <n v="468792.0"/>
        <n v="2826.0"/>
        <n v="794466.0"/>
        <n v="3527769.0"/>
        <n v="779556.0"/>
        <n v="5372703.0"/>
        <n v="169065.0"/>
        <n v="2491377.0"/>
        <n v="201705.0"/>
        <n v="6109528.0"/>
        <n v="1828984.0"/>
        <n v="1175499.0"/>
        <n v="3956161.0"/>
        <n v="5157873.0"/>
        <n v="240734.0"/>
        <n v="467390.0"/>
        <n v="88389.0"/>
        <n v="693240.0"/>
        <n v="416561.0"/>
        <n v="21667.0"/>
        <n v="1089564.0"/>
        <n v="68855.0"/>
        <n v="2738679.0"/>
        <n v="246885.0"/>
        <n v="6508047.0"/>
        <n v="2535728.0"/>
        <n v="1112188.0"/>
        <n v="5407857.0"/>
        <n v="1785608.0"/>
        <n v="4181653.0"/>
        <n v="752951.0"/>
        <n v="702068.0"/>
        <n v="45966.0"/>
        <n v="5822.0"/>
        <n v="2832042.0"/>
        <n v="356307.0"/>
        <n v="421974.0"/>
        <n v="80190.0"/>
        <n v="878976.0"/>
        <n v="2559430.0"/>
        <n v="2333324.0"/>
        <n v="630468.0"/>
        <n v="1969996.0"/>
        <n v="337059.0"/>
        <n v="50004.0"/>
        <n v="3664648.0"/>
        <n v="555878.0"/>
        <n v="1080626.0"/>
        <n v="1244628.0"/>
        <n v="1322244.0"/>
        <n v="571302.0"/>
        <n v="351124.0"/>
        <n v="3921828.0"/>
        <n v="3261216.0"/>
        <n v="253790.0"/>
        <n v="1883092.0"/>
        <n v="1500210.0"/>
        <n v="421726.0"/>
        <n v="585330.0"/>
        <n v="974242.0"/>
        <n v="63072.0"/>
        <n v="1930229.0"/>
        <n v="1635691.0"/>
        <n v="620540.0"/>
        <n v="4969083.0"/>
        <n v="1104334.0"/>
        <n v="668976.0"/>
        <n v="817740.0"/>
        <n v="937584.0"/>
        <n v="967264.0"/>
        <n v="834504.0"/>
        <n v="504082.0"/>
        <n v="1445595.0"/>
        <n v="5659964.0"/>
        <n v="3060351.0"/>
        <n v="174578.0"/>
        <n v="1653608.0"/>
        <n v="152028.0"/>
        <n v="1243380.0"/>
        <n v="352179.0"/>
        <n v="660348.0"/>
        <n v="1232925.0"/>
        <n v="393272.0"/>
        <n v="709154.0"/>
        <n v="2282451.0"/>
        <n v="255758.0"/>
        <n v="1195502.0"/>
        <n v="1272807.0"/>
        <n v="862767.0"/>
        <n v="781088.0"/>
        <n v="27927.0"/>
        <n v="3958782.0"/>
        <n v="1849821.0"/>
        <n v="510356.0"/>
        <n v="2523480.0"/>
        <n v="209428.0"/>
        <n v="5863704.0"/>
        <n v="751740.0"/>
        <n v="1704930.0"/>
        <n v="2219298.0"/>
        <n v="27072.0"/>
        <n v="134106.0"/>
        <n v="3004812.0"/>
        <n v="371006.0"/>
        <n v="1366288.0"/>
        <n v="2731606.0"/>
        <n v="926827.0"/>
        <n v="52217.0"/>
        <n v="1759034.0"/>
        <n v="60306.0"/>
        <n v="468918.0"/>
        <n v="820086.0"/>
        <n v="1959508.0"/>
        <n v="1908384.0"/>
        <n v="241486.0"/>
        <n v="439591.0"/>
        <n v="2621042.0"/>
        <n v="856494.0"/>
        <n v="40383.0"/>
        <n v="324711.0"/>
        <n v="133433.0"/>
        <n v="613360.0"/>
        <n v="2078760.0"/>
        <n v="748650.0"/>
        <n v="546744.0"/>
        <n v="4335660.0"/>
        <n v="533773.0"/>
        <n v="1809617.0"/>
        <n v="3496692.0"/>
        <n v="320678.0"/>
        <n v="881558.0"/>
        <n v="3780698.0"/>
        <n v="811426.0"/>
        <n v="2581152.0"/>
        <n v="772592.0"/>
        <n v="1511640.0"/>
        <n v="2399550.0"/>
        <n v="52828.0"/>
        <n v="290594.0"/>
        <n v="378675.0"/>
        <n v="1890315.0"/>
        <n v="321030.0"/>
        <n v="438498.0"/>
        <n v="129132.0"/>
        <n v="1337985.0"/>
        <n v="727592.0"/>
        <n v="4015156.0"/>
        <n v="148302.0"/>
        <n v="994568.0"/>
        <n v="514514.0"/>
        <n v="1158465.0"/>
        <n v="816966.0"/>
        <n v="4273860.0"/>
        <n v="2203455.0"/>
        <n v="1271175.0"/>
        <n v="314853.0"/>
        <n v="278512.0"/>
        <n v="930279.0"/>
        <n v="57987.0"/>
        <n v="781460.0"/>
        <n v="1302697.0"/>
        <n v="1341963.0"/>
        <n v="7695.0"/>
        <n v="1291473.0"/>
        <n v="162099.0"/>
        <n v="57258.0"/>
        <n v="438774.0"/>
        <n v="359456.0"/>
        <n v="346620.0"/>
        <n v="573426.0"/>
        <n v="763230.0"/>
        <n v="4782897.0"/>
        <n v="3935185.0"/>
        <n v="1893108.0"/>
        <n v="275702.0"/>
        <n v="707940.0"/>
        <n v="3413407.0"/>
        <n v="534972.0"/>
        <n v="1376760.0"/>
        <n v="2325220.0"/>
        <n v="3457868.0"/>
        <n v="2351865.0"/>
        <n v="3940866.0"/>
        <n v="3848659.0"/>
        <n v="757764.0"/>
        <n v="1712890.0"/>
        <n v="379452.0"/>
        <n v="359898.0"/>
        <n v="158670.0"/>
        <n v="420368.0"/>
        <n v="7174.0"/>
        <n v="2136645.0"/>
        <n v="249664.0"/>
        <n v="452574.0"/>
        <n v="1245244.0"/>
        <n v="837063.0"/>
        <n v="962523.0"/>
        <n v="257894.0"/>
        <n v="3031032.0"/>
        <n v="529214.0"/>
        <n v="44363.0"/>
        <n v="536784.0"/>
        <n v="414826.0"/>
        <n v="1430247.0"/>
        <n v="645340.0"/>
        <n v="3403460.0"/>
        <n v="685762.0"/>
        <n v="255184.0"/>
        <n v="1422018.0"/>
        <n v="865215.0"/>
        <n v="78396.0"/>
        <n v="610980.0"/>
        <n v="457842.0"/>
        <n v="86544.0"/>
        <n v="1426215.0"/>
        <n v="1015168.0"/>
        <n v="1419330.0"/>
        <n v="1473543.0"/>
        <n v="35579.0"/>
        <n v="346947.0"/>
        <n v="6357666.0"/>
        <n v="1853850.0"/>
        <n v="4877736.0"/>
        <n v="1971915.0"/>
        <n v="82143.0"/>
        <n v="65610.0"/>
        <n v="251938.0"/>
        <n v="42886.0"/>
        <n v="675752.0"/>
        <n v="630006.0"/>
        <n v="291602.0"/>
        <n v="5086263.0"/>
        <n v="18283.0"/>
        <n v="60282.0"/>
        <n v="201348.0"/>
        <n v="307538.0"/>
        <n v="6466240.0"/>
        <n v="106408.0"/>
        <n v="1569800.0"/>
        <n v="2772962.0"/>
        <n v="24345.0"/>
        <n v="1200438.0"/>
        <n v="741600.0"/>
        <n v="431158.0"/>
        <n v="976140.0"/>
        <n v="4302459.0"/>
        <n v="97650.0"/>
        <n v="726520.0"/>
        <n v="436968.0"/>
        <n v="2583819.0"/>
        <n v="102582.0"/>
        <n v="2995902.0"/>
        <n v="114931.0"/>
        <n v="1143604.0"/>
        <n v="1013520.0"/>
        <n v="392945.0"/>
        <n v="3111440.0"/>
        <n v="922262.0"/>
        <n v="2010830.0"/>
        <n v="2308671.0"/>
        <n v="1974716.0"/>
        <n v="338520.0"/>
        <n v="233026.0"/>
        <n v="449841.0"/>
        <n v="1321696.0"/>
        <n v="380070.0"/>
        <n v="882682.0"/>
        <n v="392445.0"/>
        <n v="789250.0"/>
        <n v="3338979.0"/>
        <n v="1598085.0"/>
        <n v="341737.0"/>
        <n v="315126.0"/>
        <n v="730300.0"/>
        <n v="3081444.0"/>
        <n v="539937.0"/>
        <n v="1109516.0"/>
        <n v="2049945.0"/>
        <n v="11730.0"/>
        <n v="259530.0"/>
        <n v="1368046.0"/>
        <n v="2683920.0"/>
        <n v="1901174.0"/>
        <n v="67978.0"/>
        <n v="194627.0"/>
        <n v="66339.0"/>
        <n v="602007.0"/>
        <n v="267291.0"/>
        <n v="739908.0"/>
        <n v="2367036.0"/>
        <n v="672421.0"/>
        <n v="70052.0"/>
        <n v="1264840.0"/>
        <n v="69678.0"/>
        <n v="394001.0"/>
        <n v="218612.0"/>
        <n v="1410816.0"/>
        <n v="1942335.0"/>
        <n v="134373.0"/>
        <n v="288857.0"/>
        <n v="964206.0"/>
        <n v="414418.0"/>
        <n v="986544.0"/>
        <n v="1386630.0"/>
        <n v="428029.0"/>
        <n v="672056.0"/>
        <n v="55335.0"/>
        <n v="81216.0"/>
        <n v="4084820.0"/>
        <n v="237808.0"/>
        <n v="2410770.0"/>
        <n v="785708.0"/>
        <n v="714098.0"/>
        <n v="493119.0"/>
        <n v="1113476.0"/>
        <n v="1179912.0"/>
        <n v="429242.0"/>
        <n v="607104.0"/>
        <n v="421270.0"/>
        <n v="408195.0"/>
        <n v="32238.0"/>
        <n v="309824.0"/>
        <n v="101043.0"/>
        <n v="74790.0"/>
        <n v="1005774.0"/>
        <n v="243695.0"/>
        <n v="103353.0"/>
        <n v="446735.0"/>
        <n v="1277262.0"/>
        <n v="3512344.0"/>
        <n v="3331251.0"/>
        <n v="1363516.0"/>
        <n v="3347304.0"/>
        <n v="663544.0"/>
        <n v="1051569.0"/>
        <n v="2893695.0"/>
        <n v="96186.0"/>
        <n v="3939792.0"/>
        <n v="1268064.0"/>
        <n v="867482.0"/>
        <n v="309060.0"/>
        <n v="221981.0"/>
        <n v="1949220.0"/>
        <n v="4359368.0"/>
        <n v="388875.0"/>
        <n v="42345.0"/>
        <n v="2813052.0"/>
        <n v="2501616.0"/>
        <n v="100562.0"/>
        <n v="56025.0"/>
        <n v="5887644.0"/>
        <n v="819918.0"/>
        <n v="1201313.0"/>
        <n v="1804380.0"/>
        <n v="2118285.0"/>
        <n v="458920.0"/>
        <n v="579615.0"/>
        <n v="540422.0"/>
        <n v="278308.0"/>
        <n v="356103.0"/>
        <n v="760184.0"/>
        <n v="15615.0"/>
        <n v="6481356.0"/>
        <n v="854760.0"/>
        <n v="838185.0"/>
        <n v="64944.0"/>
        <n v="1097307.0"/>
        <n v="4079052.0"/>
        <n v="713235.0"/>
        <n v="774490.0"/>
        <n v="70533.0"/>
        <n v="1992711.0"/>
        <n v="1471932.0"/>
        <n v="609760.0"/>
        <n v="277406.0"/>
        <n v="19680.0"/>
        <n v="541610.0"/>
        <n v="159941.0"/>
        <n v="325950.0"/>
        <n v="1218900.0"/>
        <n v="206612.0"/>
        <n v="5183262.0"/>
        <n v="1192572.0"/>
        <n v="4857762.0"/>
        <n v="4089009.0"/>
        <n v="559158.0"/>
        <n v="89361.0"/>
        <n v="1599857.0"/>
        <n v="4099934.0"/>
        <n v="788326.0"/>
        <n v="3643269.0"/>
        <n v="206360.0"/>
        <n v="2622000.0"/>
        <n v="3089153.0"/>
        <n v="1336.0"/>
        <n v="784920.0"/>
        <n v="603432.0"/>
        <n v="514590.0"/>
        <n v="255178.0"/>
        <n v="1247198.0"/>
        <n v="872689.0"/>
        <n v="1966020.0"/>
        <n v="3168992.0"/>
        <n v="13104.0"/>
        <n v="912951.0"/>
        <n v="1469958.0"/>
        <n v="4495155.0"/>
        <n v="940779.0"/>
        <n v="748398.0"/>
        <n v="677217.0"/>
        <n v="242556.0"/>
        <n v="5358.0"/>
        <n v="1025690.0"/>
        <n v="755043.0"/>
        <n v="1448892.0"/>
        <n v="120870.0"/>
        <n v="319304.0"/>
        <n v="178678.0"/>
        <n v="414920.0"/>
        <n v="0.0"/>
        <n v="296055.0"/>
        <n v="1670760.0"/>
        <n v="244024.0"/>
        <n v="1828659.0"/>
        <n v="953750.0"/>
        <n v="1741140.0"/>
        <n v="2948092.0"/>
        <n v="322044.0"/>
        <n v="2155636.0"/>
        <n v="2098395.0"/>
        <n v="1510586.0"/>
        <n v="1023017.0"/>
        <n v="8847.0"/>
        <n v="55809.0"/>
        <n v="1117886.0"/>
        <n v="1047716.0"/>
        <n v="2692360.0"/>
        <n v="40374.0"/>
        <n v="432586.0"/>
        <n v="5024696.0"/>
        <n v="144406.0"/>
        <n v="4366257.0"/>
        <n v="3957094.0"/>
        <n v="229764.0"/>
        <n v="2358040.0"/>
        <n v="3121534.0"/>
        <n v="4503618.0"/>
        <n v="180527.0"/>
        <n v="48798.0"/>
        <n v="1633140.0"/>
        <n v="1396788.0"/>
        <n v="7429.0"/>
        <n v="981189.0"/>
        <n v="44044.0"/>
        <n v="2212890.0"/>
        <n v="1336104.0"/>
        <n v="276125.0"/>
        <n v="3134924.0"/>
        <n v="532098.0"/>
        <n v="179305.0"/>
        <n v="354404.0"/>
        <n v="1374912.0"/>
        <n v="126854.0"/>
        <n v="4140932.0"/>
        <n v="164738.0"/>
        <n v="298356.0"/>
        <n v="7992.0"/>
        <n v="814012.0"/>
        <n v="1641202.0"/>
        <n v="1001274.0"/>
        <n v="83637.0"/>
        <n v="451738.0"/>
        <n v="2015881.0"/>
        <n v="1825349.0"/>
        <n v="133900.0"/>
        <n v="1156896.0"/>
        <n v="12186.0"/>
        <n v="744957.0"/>
        <n v="1466811.0"/>
        <n v="145958.0"/>
        <n v="2973768.0"/>
        <n v="5490960.0"/>
        <n v="1795710.0"/>
        <n v="1305304.0"/>
        <n v="97243.0"/>
        <n v="2207541.0"/>
        <n v="986777.0"/>
        <n v="423351.0"/>
        <n v="3366.0"/>
        <n v="403788.0"/>
        <n v="3566829.0"/>
        <n v="6259160.0"/>
        <n v="850402.0"/>
        <n v="6510.0"/>
        <n v="2351610.0"/>
        <n v="587284.0"/>
        <n v="1181410.0"/>
        <n v="2049700.0"/>
        <n v="919960.0"/>
        <n v="933694.0"/>
        <n v="668464.0"/>
        <n v="243474.0"/>
        <n v="266358.0"/>
        <n v="1069346.0"/>
        <n v="449273.0"/>
        <n v="680160.0"/>
        <n v="1990785.0"/>
        <n v="1837585.0"/>
        <n v="4670656.0"/>
        <n v="408704.0"/>
        <n v="3232452.0"/>
        <n v="57680.0"/>
        <n v="638370.0"/>
        <n v="752514.0"/>
        <n v="931158.0"/>
        <n v="1008.0"/>
        <n v="468809.0"/>
        <n v="410921.0"/>
        <n v="3008922.0"/>
        <n v="178978.0"/>
        <n v="1177022.0"/>
        <n v="4459350.0"/>
        <n v="1148686.0"/>
        <n v="2357730.0"/>
        <n v="189316.0"/>
        <n v="69030.0"/>
        <n v="1385968.0"/>
        <n v="358832.0"/>
        <n v="62604.0"/>
        <n v="1945842.0"/>
        <n v="82926.0"/>
        <n v="4437.0"/>
        <n v="1768767.0"/>
        <n v="408148.0"/>
        <n v="359980.0"/>
        <n v="697680.0"/>
        <n v="471582.0"/>
        <n v="776952.0"/>
        <n v="2096184.0"/>
        <n v="606033.0"/>
        <n v="1694985.0"/>
        <n v="945868.0"/>
        <n v="4766622.0"/>
        <n v="42558.0"/>
        <n v="474418.0"/>
        <n v="47754.0"/>
        <n v="1573605.0"/>
        <n v="2308260.0"/>
        <n v="625404.0"/>
        <n v="369117.0"/>
        <n v="257131.0"/>
        <n v="369738.0"/>
        <n v="1271486.0"/>
        <n v="61317.0"/>
        <n v="781793.0"/>
        <n v="1028960.0"/>
        <n v="2989448.0"/>
        <n v="815162.0"/>
        <n v="196977.0"/>
        <n v="2634597.0"/>
        <n v="429506.0"/>
        <n v="337260.0"/>
        <n v="3396267.0"/>
        <n v="1221927.0"/>
        <n v="1919164.0"/>
        <n v="2301375.0"/>
        <n v="758756.0"/>
        <n v="618002.0"/>
        <n v="4892916.0"/>
        <n v="637329.0"/>
        <n v="1315035.0"/>
        <n v="875466.0"/>
        <n v="5008664.0"/>
        <n v="1445220.0"/>
        <n v="1122098.0"/>
        <n v="882574.0"/>
        <n v="31716.0"/>
        <n v="280637.0"/>
        <n v="1053896.0"/>
        <n v="590017.0"/>
        <n v="3801189.0"/>
        <n v="2921928.0"/>
        <n v="84459.0"/>
        <n v="3590798.0"/>
        <n v="1075732.0"/>
        <n v="135405.0"/>
        <n v="1832565.0"/>
        <n v="262856.0"/>
        <n v="4801776.0"/>
        <n v="395485.0"/>
        <n v="546720.0"/>
        <n v="587074.0"/>
        <n v="794498.0"/>
        <n v="893520.0"/>
        <n v="420979.0"/>
        <n v="498932.0"/>
        <n v="278193.0"/>
        <n v="2308234.0"/>
        <n v="309222.0"/>
        <n v="529207.0"/>
        <n v="4682012.0"/>
        <n v="2581215.0"/>
        <n v="1668210.0"/>
        <n v="186430.0"/>
        <n v="777423.0"/>
        <n v="353583.0"/>
        <n v="2521053.0"/>
        <n v="5805618.0"/>
        <n v="2999568.0"/>
        <n v="1258454.0"/>
        <n v="1251568.0"/>
        <n v="81306.0"/>
        <n v="2741472.0"/>
        <n v="2268225.0"/>
        <n v="485775.0"/>
        <n v="466381.0"/>
        <n v="1129395.0"/>
        <n v="7227.0"/>
        <n v="277582.0"/>
        <n v="128282.0"/>
        <n v="1451888.0"/>
        <n v="1412955.0"/>
        <n v="5712525.0"/>
        <n v="206550.0"/>
        <n v="181104.0"/>
        <n v="1073476.0"/>
        <n v="533664.0"/>
        <n v="40527.0"/>
        <n v="404588.0"/>
        <n v="517446.0"/>
        <n v="26163.0"/>
        <n v="170867.0"/>
        <n v="1678080.0"/>
        <n v="137608.0"/>
        <n v="1065257.0"/>
        <n v="232979.0"/>
        <n v="804256.0"/>
        <n v="401665.0"/>
        <n v="5115544.0"/>
        <n v="1412026.0"/>
        <n v="602294.0"/>
        <n v="526948.0"/>
        <n v="372663.0"/>
        <n v="534888.0"/>
        <n v="340374.0"/>
        <n v="563792.0"/>
        <n v="127748.0"/>
        <n v="687899.0"/>
        <n v="3084398.0"/>
        <n v="4983948.0"/>
        <n v="3118580.0"/>
        <n v="3520324.0"/>
        <n v="6669980.0"/>
        <n v="275796.0"/>
        <n v="5324529.0"/>
        <n v="1180356.0"/>
        <n v="1055844.0"/>
        <n v="276832.0"/>
        <n v="81918.0"/>
        <n v="4999029.0"/>
        <n v="1800003.0"/>
        <n v="215168.0"/>
        <n v="300565.0"/>
        <n v="14899.0"/>
        <n v="3224924.0"/>
        <n v="6219748.0"/>
        <n v="940390.0"/>
        <n v="3812256.0"/>
        <n v="31860.0"/>
        <n v="147298.0"/>
        <n v="22707.0"/>
        <n v="418528.0"/>
        <n v="72615.0"/>
        <n v="261600.0"/>
        <n v="1002808.0"/>
        <n v="647896.0"/>
        <n v="1999200.0"/>
        <n v="2539068.0"/>
        <n v="44932.0"/>
        <n v="916826.0"/>
        <n v="5738565.0"/>
        <n v="108454.0"/>
        <n v="925956.0"/>
        <n v="28062.0"/>
        <n v="5619432.0"/>
        <n v="1822482.0"/>
        <n v="3870509.0"/>
        <n v="765765.0"/>
        <n v="3843672.0"/>
        <n v="67374.0"/>
        <n v="41598.0"/>
        <n v="197554.0"/>
        <n v="56118.0"/>
        <n v="6030864.0"/>
        <n v="208890.0"/>
        <n v="267813.0"/>
        <n v="1773454.0"/>
        <n v="73766.0"/>
        <n v="157356.0"/>
        <n v="1361822.0"/>
        <n v="1002582.0"/>
        <n v="144324.0"/>
        <n v="1902204.0"/>
        <n v="935874.0"/>
        <n v="351900.0"/>
        <n v="2478406.0"/>
        <n v="694112.0"/>
        <n v="153032.0"/>
        <n v="86346.0"/>
        <n v="75768.0"/>
        <n v="779023.0"/>
        <n v="220779.0"/>
        <n v="682076.0"/>
        <n v="3422832.0"/>
        <n v="66114.0"/>
        <n v="1942888.0"/>
        <n v="1137074.0"/>
        <n v="1042694.0"/>
        <n v="15975.0"/>
        <n v="157080.0"/>
        <n v="75440.0"/>
        <n v="503829.0"/>
        <n v="386434.0"/>
        <n v="913990.0"/>
        <n v="423658.0"/>
        <n v="439875.0"/>
        <n v="98326.0"/>
        <n v="220665.0"/>
        <n v="963148.0"/>
        <n v="1852558.0"/>
        <n v="3272693.0"/>
        <n v="464125.0"/>
        <n v="511020.0"/>
        <n v="1306314.0"/>
        <n v="4960568.0"/>
        <n v="864582.0"/>
        <n v="39015.0"/>
        <n v="1231344.0"/>
        <n v="3477642.0"/>
        <n v="332265.0"/>
        <n v="1302532.0"/>
        <n v="386308.0"/>
        <n v="61500.0"/>
        <n v="131929.0"/>
        <n v="692982.0"/>
        <n v="47322.0"/>
        <n v="429460.0"/>
        <n v="318636.0"/>
        <n v="125378.0"/>
        <n v="46737.0"/>
        <n v="166098.0"/>
        <n v="1160082.0"/>
        <n v="2824689.0"/>
        <n v="242198.0"/>
        <n v="796602.0"/>
        <n v="37600.0"/>
        <n v="5902617.0"/>
        <n v="1110270.0"/>
        <n v="27683.0"/>
        <n v="39480.0"/>
        <n v="3856364.0"/>
        <n v="541926.0"/>
        <n v="3788716.0"/>
        <n v="2679278.0"/>
        <n v="1406328.0"/>
        <n v="143058.0"/>
        <n v="909816.0"/>
        <n v="51021.0"/>
        <n v="12510.0"/>
        <n v="919378.0"/>
        <n v="166756.0"/>
        <n v="1764090.0"/>
        <n v="5293281.0"/>
        <n v="410733.0"/>
        <n v="326145.0"/>
        <n v="528654.0"/>
        <n v="1887900.0"/>
        <n v="1048580.0"/>
        <n v="228690.0"/>
        <n v="170258.0"/>
        <n v="66240.0"/>
        <n v="15554.0"/>
        <n v="938938.0"/>
        <n v="1784235.0"/>
        <n v="709382.0"/>
        <n v="452452.0"/>
        <n v="5444868.0"/>
        <n v="1166790.0"/>
        <n v="861318.0"/>
        <n v="75879.0"/>
        <n v="2656086.0"/>
        <n v="849873.0"/>
        <n v="786163.0"/>
        <n v="3655364.0"/>
        <n v="1597856.0"/>
        <n v="5181008.0"/>
        <n v="713564.0"/>
        <n v="5022024.0"/>
        <n v="1158542.0"/>
        <n v="1553804.0"/>
        <n v="73440.0"/>
        <n v="3963244.0"/>
        <n v="710125.0"/>
        <n v="25218.0"/>
        <n v="531770.0"/>
        <n v="5705364.0"/>
        <n v="963669.0"/>
        <n v="912390.0"/>
        <n v="4932627.0"/>
        <n v="59958.0"/>
        <n v="615213.0"/>
        <n v="79335.0"/>
        <n v="216482.0"/>
        <n v="891729.0"/>
        <n v="9081.0"/>
        <n v="586638.0"/>
        <n v="44622.0"/>
        <n v="4203503.0"/>
        <n v="75341.0"/>
        <n v="775698.0"/>
        <n v="1773780.0"/>
        <n v="1025948.0"/>
        <n v="873642.0"/>
        <n v="851466.0"/>
        <n v="13707.0"/>
        <n v="37576.0"/>
        <n v="266976.0"/>
        <n v="1828350.0"/>
        <n v="3112314.0"/>
        <n v="57699.0"/>
        <n v="123930.0"/>
        <n v="804780.0"/>
        <n v="21483.0"/>
        <n v="1164324.0"/>
        <n v="55890.0"/>
        <n v="65912.0"/>
        <n v="4390344.0"/>
        <n v="410558.0"/>
        <n v="37485.0"/>
        <n v="13407.0"/>
        <n v="303318.0"/>
        <n v="435643.0"/>
        <n v="2904464.0"/>
        <n v="85986.0"/>
        <n v="229500.0"/>
        <n v="958110.0"/>
        <n v="64368.0"/>
        <n v="73035.0"/>
        <n v="408289.0"/>
        <n v="3145632.0"/>
        <n v="1256486.0"/>
        <n v="1407462.0"/>
        <n v="48269.0"/>
        <n v="115902.0"/>
        <n v="1230232.0"/>
        <n v="486.0"/>
        <n v="716193.0"/>
        <n v="84546.0"/>
        <n v="1022996.0"/>
        <n v="187880.0"/>
        <n v="651146.0"/>
        <n v="831138.0"/>
        <n v="4130114.0"/>
        <n v="1205640.0"/>
        <n v="14322.0"/>
        <n v="3643647.0"/>
        <n v="753066.0"/>
        <n v="37083.0"/>
        <n v="3778876.0"/>
        <n v="504956.0"/>
        <n v="682994.0"/>
        <n v="15507.0"/>
        <n v="478278.0"/>
        <n v="6043884.0"/>
        <n v="1077846.0"/>
        <n v="4092837.0"/>
        <n v="2887324.0"/>
        <n v="947223.0"/>
        <n v="4024770.0"/>
        <n v="2218649.0"/>
        <n v="73521.0"/>
        <n v="485722.0"/>
        <n v="2888487.0"/>
        <n v="3585824.0"/>
        <n v="1245363.0"/>
        <n v="741132.0"/>
        <n v="592524.0"/>
        <n v="490364.0"/>
        <n v="1539072.0"/>
        <n v="273142.0"/>
        <n v="59732.0"/>
        <n v="2040370.0"/>
        <n v="1046178.0"/>
        <n v="278942.0"/>
        <n v="4953888.0"/>
        <n v="5124672.0"/>
        <n v="452582.0"/>
        <n v="3783983.0"/>
        <n v="652228.0"/>
        <n v="880515.0"/>
        <n v="4097512.0"/>
        <n v="1474920.0"/>
        <n v="52128.0"/>
        <n v="1212525.0"/>
        <n v="358093.0"/>
        <n v="577038.0"/>
        <n v="1640935.0"/>
        <n v="444006.0"/>
        <n v="5596647.0"/>
        <n v="194251.0"/>
        <n v="579658.0"/>
        <n v="539258.0"/>
        <n v="13202.0"/>
        <n v="2948379.0"/>
        <n v="506022.0"/>
        <n v="87465.0"/>
        <n v="1519137.0"/>
        <n v="853284.0"/>
        <n v="189927.0"/>
        <n v="375530.0"/>
        <n v="76912.0"/>
        <n v="270015.0"/>
        <n v="127639.0"/>
        <n v="275879.0"/>
        <n v="462934.0"/>
        <n v="117810.0"/>
        <n v="1469310.0"/>
        <n v="1901110.0"/>
        <n v="825854.0"/>
        <n v="31631.0"/>
        <n v="400800.0"/>
        <n v="2310555.0"/>
        <n v="219678.0"/>
        <n v="3171746.0"/>
        <n v="2438897.0"/>
        <n v="1149642.0"/>
        <n v="535081.0"/>
        <n v="335223.0"/>
        <n v="3581652.0"/>
        <n v="339262.0"/>
        <n v="276675.0"/>
        <n v="863075.0"/>
        <n v="1436106.0"/>
        <n v="1390005.0"/>
        <n v="772464.0"/>
        <n v="604540.0"/>
        <n v="1168332.0"/>
        <n v="438980.0"/>
        <n v="4823910.0"/>
        <n v="689276.0"/>
        <n v="3842104.0"/>
        <n v="321147.0"/>
        <n v="1061522.0"/>
        <n v="808552.0"/>
        <n v="1527218.0"/>
        <n v="246374.0"/>
        <n v="395364.0"/>
        <n v="361746.0"/>
        <n v="267548.0"/>
        <n v="3841466.0"/>
        <n v="391170.0"/>
        <n v="98810.0"/>
        <n v="86040.0"/>
        <n v="42606.0"/>
        <n v="48096.0"/>
        <n v="1484714.0"/>
        <n v="59166.0"/>
        <n v="439450.0"/>
        <n v="5774192.0"/>
        <n v="272412.0"/>
        <n v="187425.0"/>
        <n v="441412.0"/>
        <n v="1476909.0"/>
        <n v="373133.0"/>
        <n v="1047490.0"/>
        <n v="2865802.0"/>
        <n v="57357.0"/>
        <n v="3388.0"/>
      </sharedItems>
    </cacheField>
    <cacheField name="Total Cost" numFmtId="3">
      <sharedItems containsSemiMixedTypes="0" containsString="0" containsNumber="1" containsInteger="1">
        <n v="1489353.0"/>
        <n v="895284.0"/>
        <n v="130448.0"/>
        <n v="40934.0"/>
        <n v="559884.0"/>
        <n v="13202.0"/>
        <n v="498624.0"/>
        <n v="801450.0"/>
        <n v="98460.0"/>
        <n v="400036.0"/>
        <n v="40160.0"/>
        <n v="2496396.0"/>
        <n v="202863.0"/>
        <n v="5061.0"/>
        <n v="103191.0"/>
        <n v="872235.0"/>
        <n v="877656.0"/>
        <n v="493857.0"/>
        <n v="172512.0"/>
        <n v="306144.0"/>
        <n v="1463175.0"/>
        <n v="1050.0"/>
        <n v="57120.0"/>
        <n v="47516.0"/>
        <n v="183427.0"/>
        <n v="663481.0"/>
        <n v="3127425.0"/>
        <n v="541593.0"/>
        <n v="1167635.0"/>
        <n v="388819.0"/>
        <n v="283200.0"/>
        <n v="1587020.0"/>
        <n v="3502800.0"/>
        <n v="11268.0"/>
        <n v="44443.0"/>
        <n v="353662.0"/>
        <n v="321912.0"/>
        <n v="316736.0"/>
        <n v="177280.0"/>
        <n v="343596.0"/>
        <n v="1086447.0"/>
        <n v="266784.0"/>
        <n v="1085526.0"/>
        <n v="469299.0"/>
        <n v="98944.0"/>
        <n v="221508.0"/>
        <n v="133038.0"/>
        <n v="957762.0"/>
        <n v="1770980.0"/>
        <n v="31969.0"/>
        <n v="240012.0"/>
        <n v="418266.0"/>
        <n v="251883.0"/>
        <n v="2914800.0"/>
        <n v="971334.0"/>
        <n v="3865052.0"/>
        <n v="2090324.0"/>
        <n v="769560.0"/>
        <n v="394212.0"/>
        <n v="47607.0"/>
        <n v="57627.0"/>
        <n v="2296875.0"/>
        <n v="515070.0"/>
        <n v="861166.0"/>
        <n v="783477.0"/>
        <n v="219507.0"/>
        <n v="894114.0"/>
        <n v="2497185.0"/>
        <n v="1583370.0"/>
        <n v="2292200.0"/>
        <n v="459927.0"/>
        <n v="544410.0"/>
        <n v="2040150.0"/>
        <n v="2983050.0"/>
        <n v="2980778.0"/>
        <n v="639424.0"/>
        <n v="695943.0"/>
        <n v="1365969.0"/>
        <n v="639054.0"/>
        <n v="384294.0"/>
        <n v="225622.0"/>
        <n v="432887.0"/>
        <n v="492275.0"/>
        <n v="356220.0"/>
        <n v="568119.0"/>
        <n v="498465.0"/>
        <n v="141570.0"/>
        <n v="600060.0"/>
        <n v="1999852.0"/>
        <n v="69706.0"/>
        <n v="1791686.0"/>
        <n v="29113.0"/>
        <n v="93056.0"/>
        <n v="173565.0"/>
        <n v="534079.0"/>
        <n v="277236.0"/>
        <n v="102848.0"/>
        <n v="254560.0"/>
        <n v="279300.0"/>
        <n v="101268.0"/>
        <n v="2514280.0"/>
        <n v="2374325.0"/>
        <n v="1307297.0"/>
        <n v="171054.0"/>
        <n v="57869.0"/>
        <n v="905980.0"/>
        <n v="5111400.0"/>
        <n v="799050.0"/>
        <n v="323280.0"/>
        <n v="1258962.0"/>
        <n v="1540186.0"/>
        <n v="1337360.0"/>
        <n v="118205.0"/>
        <n v="861939.0"/>
        <n v="154755.0"/>
        <n v="104741.0"/>
        <n v="28560.0"/>
        <n v="91266.0"/>
        <n v="165414.0"/>
        <n v="36032.0"/>
        <n v="409491.0"/>
        <n v="843178.0"/>
        <n v="112413.0"/>
        <n v="4244817.0"/>
        <n v="978939.0"/>
        <n v="144396.0"/>
        <n v="792297.0"/>
        <n v="170586.0"/>
        <n v="361836.0"/>
        <n v="214400.0"/>
        <n v="261801.0"/>
        <n v="813762.0"/>
        <n v="313728.0"/>
        <n v="2390256.0"/>
        <n v="1323855.0"/>
        <n v="49560.0"/>
        <n v="41510.0"/>
        <n v="3604375.0"/>
        <n v="874475.0"/>
        <n v="3289650.0"/>
        <n v="991842.0"/>
        <n v="826149.0"/>
        <n v="3071840.0"/>
        <n v="36144.0"/>
        <n v="303121.0"/>
        <n v="826828.0"/>
        <n v="1746919.0"/>
        <n v="200421.0"/>
        <n v="543096.0"/>
        <n v="206712.0"/>
        <n v="2610115.0"/>
        <n v="233472.0"/>
        <n v="147680.0"/>
        <n v="315725.0"/>
        <n v="5850.0"/>
        <n v="54126.0"/>
        <n v="223587.0"/>
        <n v="5065200.0"/>
        <n v="864591.0"/>
        <n v="1699805.0"/>
        <n v="1627205.0"/>
        <n v="2783602.0"/>
        <n v="2698080.0"/>
        <n v="3194845.0"/>
        <n v="228547.0"/>
        <n v="60298.0"/>
        <n v="2775095.0"/>
        <n v="92635.0"/>
        <n v="669240.0"/>
        <n v="463190.0"/>
        <n v="1185822.0"/>
        <n v="1048844.0"/>
        <n v="648243.0"/>
        <n v="2070599.0"/>
        <n v="855855.0"/>
        <n v="1584912.0"/>
        <n v="89946.0"/>
        <n v="1803128.0"/>
        <n v="1196134.0"/>
        <n v="349596.0"/>
        <n v="2007600.0"/>
        <n v="385963.0"/>
        <n v="802150.0"/>
        <n v="195261.0"/>
        <n v="2192894.0"/>
        <n v="1933532.0"/>
        <n v="324207.0"/>
        <n v="295104.0"/>
        <n v="520416.0"/>
        <n v="4730715.0"/>
        <n v="99594.0"/>
        <n v="12654.0"/>
        <n v="363546.0"/>
        <n v="750386.0"/>
        <n v="197589.0"/>
        <n v="236928.0"/>
        <n v="33659.0"/>
        <n v="2466677.0"/>
        <n v="684375.0"/>
        <n v="1541695.0"/>
        <n v="507689.0"/>
        <n v="497553.0"/>
        <n v="504049.0"/>
        <n v="910026.0"/>
        <n v="62062.0"/>
        <n v="337155.0"/>
        <n v="713274.0"/>
        <n v="83070.0"/>
        <n v="587238.0"/>
        <n v="122752.0"/>
        <n v="39487.0"/>
        <n v="48468.0"/>
        <n v="157568.0"/>
        <n v="1098025.0"/>
        <n v="322595.0"/>
        <n v="1161300.0"/>
        <n v="679582.0"/>
        <n v="654445.0"/>
        <n v="106875.0"/>
        <n v="61131.0"/>
        <n v="2313150.0"/>
        <n v="317604.0"/>
        <n v="11011.0"/>
        <n v="2949592.0"/>
        <n v="21105.0"/>
        <n v="613340.0"/>
        <n v="246987.0"/>
        <n v="4650450.0"/>
        <n v="565292.0"/>
        <n v="211584.0"/>
        <n v="66339.0"/>
        <n v="114368.0"/>
        <n v="464533.0"/>
        <n v="291582.0"/>
        <n v="309728.0"/>
        <n v="2096925.0"/>
        <n v="200808.0"/>
        <n v="99294.0"/>
        <n v="396720.0"/>
        <n v="24372.0"/>
        <n v="653555.0"/>
        <n v="333900.0"/>
        <n v="999315.0"/>
        <n v="395815.0"/>
        <n v="240877.0"/>
        <n v="240736.0"/>
        <n v="654150.0"/>
        <n v="1034931.0"/>
        <n v="21294.0"/>
        <n v="55575.0"/>
        <n v="3562035.0"/>
        <n v="527254.0"/>
        <n v="4298.0"/>
        <n v="295089.0"/>
        <n v="4737757.0"/>
        <n v="3907807.0"/>
        <n v="284940.0"/>
        <n v="1317367.0"/>
        <n v="354348.0"/>
        <n v="3346875.0"/>
        <n v="950508.0"/>
        <n v="34342.0"/>
        <n v="589771.0"/>
        <n v="385605.0"/>
        <n v="393917.0"/>
        <n v="76145.0"/>
        <n v="469872.0"/>
        <n v="60955.0"/>
        <n v="847586.0"/>
        <n v="594380.0"/>
        <n v="838292.0"/>
        <n v="1517305.0"/>
        <n v="135180.0"/>
        <n v="5087775.0"/>
        <n v="368186.0"/>
        <n v="678314.0"/>
        <n v="1055574.0"/>
        <n v="4962825.0"/>
        <n v="28700.0"/>
        <n v="491682.0"/>
        <n v="10199.0"/>
        <n v="68457.0"/>
        <n v="603967.0"/>
        <n v="1620150.0"/>
        <n v="810423.0"/>
        <n v="24248.0"/>
        <n v="3132675.0"/>
        <n v="29533.0"/>
        <n v="83136.0"/>
        <n v="530997.0"/>
        <n v="66227.0"/>
        <n v="734916.0"/>
        <n v="242541.0"/>
        <n v="52465.0"/>
        <n v="21483.0"/>
        <n v="18375.0"/>
        <n v="2533742.0"/>
        <n v="460629.0"/>
        <n v="4893525.0"/>
        <n v="250528.0"/>
        <n v="341829.0"/>
        <n v="720111.0"/>
        <n v="807079.0"/>
        <n v="477360.0"/>
        <n v="71264.0"/>
        <n v="162252.0"/>
        <n v="264519.0"/>
        <n v="590382.0"/>
        <n v="64404.0"/>
        <n v="100503.0"/>
        <n v="4866750.0"/>
        <n v="2429068.0"/>
        <n v="64204.0"/>
        <n v="990756.0"/>
        <n v="497724.0"/>
        <n v="255528.0"/>
        <n v="1816605.0"/>
        <n v="434511.0"/>
        <n v="271692.0"/>
        <n v="3282810.0"/>
        <n v="221190.0"/>
        <n v="1324468.0"/>
        <n v="39795.0"/>
        <n v="17472.0"/>
        <n v="2810865.0"/>
        <n v="2730525.0"/>
        <n v="2279025.0"/>
        <n v="152896.0"/>
        <n v="402129.0"/>
        <n v="19608.0"/>
        <n v="2314663.0"/>
        <n v="3249230.0"/>
        <n v="256512.0"/>
        <n v="22603.0"/>
        <n v="3630290.0"/>
        <n v="3459225.0"/>
        <n v="1052262.0"/>
        <n v="453908.0"/>
        <n v="1550246.0"/>
        <n v="140456.0"/>
        <n v="500864.0"/>
        <n v="1197111.0"/>
        <n v="3644235.0"/>
        <n v="1421700.0"/>
        <n v="297208.0"/>
        <n v="2198.0"/>
        <n v="478134.0"/>
        <n v="2844975.0"/>
        <n v="587001.0"/>
        <n v="4332825.0"/>
        <n v="107185.0"/>
        <n v="2009175.0"/>
        <n v="125769.0"/>
        <n v="4600438.0"/>
        <n v="1377214.0"/>
        <n v="745251.0"/>
        <n v="2380939.0"/>
        <n v="4159575.0"/>
        <n v="163904.0"/>
        <n v="276185.0"/>
        <n v="68747.0"/>
        <n v="228960.0"/>
        <n v="283616.0"/>
        <n v="14752.0"/>
        <n v="359856.0"/>
        <n v="46880.0"/>
        <n v="1648221.0"/>
        <n v="81540.0"/>
        <n v="5248425.0"/>
        <n v="1909388.0"/>
        <n v="657202.0"/>
        <n v="4361175.0"/>
        <n v="1014156.0"/>
        <n v="2516647.0"/>
        <n v="453149.0"/>
        <n v="528653.0"/>
        <n v="31296.0"/>
        <n v="4047.0"/>
        <n v="2449515.0"/>
        <n v="242592.0"/>
        <n v="267526.0"/>
        <n v="62370.0"/>
        <n v="290304.0"/>
        <n v="2213725.0"/>
        <n v="1756979.0"/>
        <n v="545310.0"/>
        <n v="1185604.0"/>
        <n v="213691.0"/>
        <n v="38892.0"/>
        <n v="2759458.0"/>
        <n v="386403.0"/>
        <n v="356904.0"/>
        <n v="735462.0"/>
        <n v="781326.0"/>
        <n v="362198.0"/>
        <n v="244074.0"/>
        <n v="2953113.0"/>
        <n v="2820720.0"/>
        <n v="176415.0"/>
        <n v="1417957.0"/>
        <n v="1297575.0"/>
        <n v="293151.0"/>
        <n v="193320.0"/>
        <n v="321768.0"/>
        <n v="49056.0"/>
        <n v="1161671.0"/>
        <n v="984409.0"/>
        <n v="373460.0"/>
        <n v="4007325.0"/>
        <n v="652561.0"/>
        <n v="395304.0"/>
        <n v="483210.0"/>
        <n v="594416.0"/>
        <n v="728344.0"/>
        <n v="275616.0"/>
        <n v="286299.0"/>
        <n v="901371.0"/>
        <n v="4261919.0"/>
        <n v="2468025.0"/>
        <n v="121353.0"/>
        <n v="995192.0"/>
        <n v="105678.0"/>
        <n v="775284.0"/>
        <n v="116316.0"/>
        <n v="418652.0"/>
        <n v="768765.0"/>
        <n v="273372.0"/>
        <n v="234216.0"/>
        <n v="1373649.0"/>
        <n v="177783.0"/>
        <n v="706433.0"/>
        <n v="806943.0"/>
        <n v="546983.0"/>
        <n v="461552.0"/>
        <n v="21721.0"/>
        <n v="3424065.0"/>
        <n v="1113279.0"/>
        <n v="301574.0"/>
        <n v="1573464.0"/>
        <n v="145578.0"/>
        <n v="4415334.0"/>
        <n v="468732.0"/>
        <n v="1063074.0"/>
        <n v="1919535.0"/>
        <n v="21056.0"/>
        <n v="76167.0"/>
        <n v="1808388.0"/>
        <n v="210717.0"/>
        <n v="807352.0"/>
        <n v="2362645.0"/>
        <n v="306108.0"/>
        <n v="35552.0"/>
        <n v="999063.0"/>
        <n v="36294.0"/>
        <n v="154872.0"/>
        <n v="465777.0"/>
        <n v="1179292.0"/>
        <n v="1083888.0"/>
        <n v="164416.0"/>
        <n v="299296.0"/>
        <n v="2267015.0"/>
        <n v="543006.0"/>
        <n v="31409.0"/>
        <n v="107244.0"/>
        <n v="90848.0"/>
        <n v="426360.0"/>
        <n v="1296168.0"/>
        <n v="603750.0"/>
        <n v="180576.0"/>
        <n v="3496500.0"/>
        <n v="176292.0"/>
        <n v="1089083.0"/>
        <n v="3024390.0"/>
        <n v="105912.0"/>
        <n v="762485.0"/>
        <n v="3270035.0"/>
        <n v="479479.0"/>
        <n v="1943592.0"/>
        <n v="255168.0"/>
        <n v="958360.0"/>
        <n v="1496190.0"/>
        <n v="35968.0"/>
        <n v="95976.0"/>
        <n v="236115.0"/>
        <n v="1178667.0"/>
        <n v="223155.0"/>
        <n v="278002.0"/>
        <n v="111690.0"/>
        <n v="834273.0"/>
        <n v="413244.0"/>
        <n v="2416444.0"/>
        <n v="87633.0"/>
        <n v="564876.0"/>
        <n v="304031.0"/>
        <n v="722337.0"/>
        <n v="567891.0"/>
        <n v="2572140.0"/>
        <n v="1373919.0"/>
        <n v="792615.0"/>
        <n v="214368.0"/>
        <n v="158184.0"/>
        <n v="750225.0"/>
        <n v="45101.0"/>
        <n v="543210.0"/>
        <n v="784003.0"/>
        <n v="850787.0"/>
        <n v="5985.0"/>
        <n v="818777.0"/>
        <n v="130725.0"/>
        <n v="44534.0"/>
        <n v="353850.0"/>
        <n v="244736.0"/>
        <n v="114480.0"/>
        <n v="398601.0"/>
        <n v="433485.0"/>
        <n v="3857175.0"/>
        <n v="2368315.0"/>
        <n v="1526700.0"/>
        <n v="187712.0"/>
        <n v="426060.0"/>
        <n v="2054293.0"/>
        <n v="176688.0"/>
        <n v="813540.0"/>
        <n v="2011150.0"/>
        <n v="2990810.0"/>
        <n v="1466457.0"/>
        <n v="2371734.0"/>
        <n v="2316241.0"/>
        <n v="611100.0"/>
        <n v="972855.0"/>
        <n v="215514.0"/>
        <n v="212667.0"/>
        <n v="110295.0"/>
        <n v="286208.0"/>
        <n v="6205.0"/>
        <n v="1332261.0"/>
        <n v="169984.0"/>
        <n v="286926.0"/>
        <n v="735826.0"/>
        <n v="530687.0"/>
        <n v="610227.0"/>
        <n v="85176.0"/>
        <n v="1824168.0"/>
        <n v="300573.0"/>
        <n v="14652.0"/>
        <n v="464280.0"/>
        <n v="358795.0"/>
        <n v="1153425.0"/>
        <n v="448590.0"/>
        <n v="2562785.0"/>
        <n v="405223.0"/>
        <n v="177384.0"/>
        <n v="807651.0"/>
        <n v="548535.0"/>
        <n v="53376.0"/>
        <n v="380964.0"/>
        <n v="270543.0"/>
        <n v="67312.0"/>
        <n v="889287.0"/>
        <n v="599872.0"/>
        <n v="884994.0"/>
        <n v="934207.0"/>
        <n v="24224.0"/>
        <n v="114588.0"/>
        <n v="5127150.0"/>
        <n v="1155930.0"/>
        <n v="3672906.0"/>
        <n v="1229547.0"/>
        <n v="63889.0"/>
        <n v="51030.0"/>
        <n v="143091.0"/>
        <n v="29811.0"/>
        <n v="399308.0"/>
        <n v="437931.0"/>
        <n v="252215.0"/>
        <n v="4101825.0"/>
        <n v="12448.0"/>
        <n v="46886.0"/>
        <n v="137088.0"/>
        <n v="181727.0"/>
        <n v="4869040.0"/>
        <n v="72448.0"/>
        <n v="1182050.0"/>
        <n v="2398415.0"/>
        <n v="18935.0"/>
        <n v="761062.0"/>
        <n v="421200.0"/>
        <n v="244881.0"/>
        <n v="618860.0"/>
        <n v="3469725.0"/>
        <n v="78750.0"/>
        <n v="505020.0"/>
        <n v="277032.0"/>
        <n v="2083725.0"/>
        <n v="71307.0"/>
        <n v="2416050.0"/>
        <n v="69169.0"/>
        <n v="675766.0"/>
        <n v="575640.0"/>
        <n v="129780.0"/>
        <n v="1872560.0"/>
        <n v="523809.0"/>
        <n v="1739225.0"/>
        <n v="1389429.0"/>
        <n v="1121562.0"/>
        <n v="273000.0"/>
        <n v="158656.0"/>
        <n v="362775.0"/>
        <n v="750672.0"/>
        <n v="215865.0"/>
        <n v="291528.0"/>
        <n v="244701.0"/>
        <n v="548625.0"/>
        <n v="2692725.0"/>
        <n v="996453.0"/>
        <n v="232672.0"/>
        <n v="219051.0"/>
        <n v="241200.0"/>
        <n v="2665230.0"/>
        <n v="342313.0"/>
        <n v="630162.0"/>
        <n v="1278201.0"/>
        <n v="7314.0"/>
        <n v="224475.0"/>
        <n v="776997.0"/>
        <n v="2321400.0"/>
        <n v="1079793.0"/>
        <n v="47253.0"/>
        <n v="132512.0"/>
        <n v="51597.0"/>
        <n v="198828.0"/>
        <n v="169459.0"/>
        <n v="469092.0"/>
        <n v="1908900.0"/>
        <n v="222084.0"/>
        <n v="60590.0"/>
        <n v="718380.0"/>
        <n v="54194.0"/>
        <n v="268256.0"/>
        <n v="151962.0"/>
        <n v="1062336.0"/>
        <n v="1211103.0"/>
        <n v="91488.0"/>
        <n v="173843.0"/>
        <n v="611294.0"/>
        <n v="136872.0"/>
        <n v="625456.0"/>
        <n v="1118250.0"/>
        <n v="291424.0"/>
        <n v="397124.0"/>
        <n v="44625.0"/>
        <n v="63168.0"/>
        <n v="3075845.0"/>
        <n v="179068.0"/>
        <n v="1503186.0"/>
        <n v="464282.0"/>
        <n v="421967.0"/>
        <n v="312631.0"/>
        <n v="670124.0"/>
        <n v="1020540.0"/>
        <n v="141768.0"/>
        <n v="384896.0"/>
        <n v="239265.0"/>
        <n v="277920.0"/>
        <n v="25074.0"/>
        <n v="175968.0"/>
        <n v="33372.0"/>
        <n v="58170.0"/>
        <n v="594321.0"/>
        <n v="165920.0"/>
        <n v="70368.0"/>
        <n v="304160.0"/>
        <n v="1030050.0"/>
        <n v="2644774.0"/>
        <n v="2004849.0"/>
        <n v="805714.0"/>
        <n v="2895180.0"/>
        <n v="461244.0"/>
        <n v="666681.0"/>
        <n v="2333625.0"/>
        <n v="66861.0"/>
        <n v="3407640.0"/>
        <n v="803936.0"/>
        <n v="512603.0"/>
        <n v="192708.0"/>
        <n v="151136.0"/>
        <n v="1215396.0"/>
        <n v="3282578.0"/>
        <n v="242475.0"/>
        <n v="32935.0"/>
        <n v="2433090.0"/>
        <n v="2163720.0"/>
        <n v="59423.0"/>
        <n v="43575.0"/>
        <n v="4748100.0"/>
        <n v="569943.0"/>
        <n v="722987.0"/>
        <n v="1125084.0"/>
        <n v="1320813.0"/>
        <n v="271180.0"/>
        <n v="361407.0"/>
        <n v="178488.0"/>
        <n v="193458.0"/>
        <n v="117612.0"/>
        <n v="572414.0"/>
        <n v="12145.0"/>
        <n v="5226900.0"/>
        <n v="532968.0"/>
        <n v="522633.0"/>
        <n v="45144.0"/>
        <n v="660393.0"/>
        <n v="3528090.0"/>
        <n v="444723.0"/>
        <n v="538365.0"/>
        <n v="54859.0"/>
        <n v="1607025.0"/>
        <n v="869778.0"/>
        <n v="346320.0"/>
        <n v="192831.0"/>
        <n v="13680.0"/>
        <n v="376485.0"/>
        <n v="108896.0"/>
        <n v="226575.0"/>
        <n v="760020.0"/>
        <n v="140672.0"/>
        <n v="4180050.0"/>
        <n v="1031490.0"/>
        <n v="3917550.0"/>
        <n v="2460891.0"/>
        <n v="388683.0"/>
        <n v="69503.0"/>
        <n v="962843.0"/>
        <n v="2467466.0"/>
        <n v="465829.0"/>
        <n v="2192631.0"/>
        <n v="121940.0"/>
        <n v="1578000.0"/>
        <n v="1859147.0"/>
        <n v="1006.0"/>
        <n v="678900.0"/>
        <n v="382568.0"/>
        <n v="320862.0"/>
        <n v="150787.0"/>
        <n v="750602.0"/>
        <n v="525211.0"/>
        <n v="1585500.0"/>
        <n v="2386232.0"/>
        <n v="10192.0"/>
        <n v="578799.0"/>
        <n v="1185450.0"/>
        <n v="3625125.0"/>
        <n v="310716.0"/>
        <n v="425061.0"/>
        <n v="223668.0"/>
        <n v="168606.0"/>
        <n v="3648.0"/>
        <n v="338760.0"/>
        <n v="249372.0"/>
        <n v="1091007.0"/>
        <n v="75366.0"/>
        <n v="240434.0"/>
        <n v="124203.0"/>
        <n v="288420.0"/>
        <n v="0.0"/>
        <n v="184599.0"/>
        <n v="1041768.0"/>
        <n v="166144.0"/>
        <n v="1474725.0"/>
        <n v="315000.0"/>
        <n v="1085652.0"/>
        <n v="2549890.0"/>
        <n v="219264.0"/>
        <n v="1623181.0"/>
        <n v="1308411.0"/>
        <n v="892619.0"/>
        <n v="615683.0"/>
        <n v="6881.0"/>
        <n v="43407.0"/>
        <n v="660569.0"/>
        <n v="595062.0"/>
        <n v="2328700.0"/>
        <n v="31402.0"/>
        <n v="255619.0"/>
        <n v="3783566.0"/>
        <n v="82017.0"/>
        <n v="3521175.0"/>
        <n v="3422605.0"/>
        <n v="159714.0"/>
        <n v="1775590.0"/>
        <n v="2699905.0"/>
        <n v="3631950.0"/>
        <n v="122912.0"/>
        <n v="37954.0"/>
        <n v="1412550.0"/>
        <n v="1051773.0"/>
        <n v="4471.0"/>
        <n v="622061.0"/>
        <n v="26026.0"/>
        <n v="1379802.0"/>
        <n v="789516.0"/>
        <n v="188000.0"/>
        <n v="2360579.0"/>
        <n v="369873.0"/>
        <n v="59220.0"/>
        <n v="246354.0"/>
        <n v="1108800.0"/>
        <n v="88179.0"/>
        <n v="3118097.0"/>
        <n v="114513.0"/>
        <n v="203136.0"/>
        <n v="6216.0"/>
        <n v="268848.0"/>
        <n v="932139.0"/>
        <n v="330696.0"/>
        <n v="65051.0"/>
        <n v="314013.0"/>
        <n v="1213219.0"/>
        <n v="1098551.0"/>
        <n v="76050.0"/>
        <n v="657072.0"/>
        <n v="9478.0"/>
        <n v="472293.0"/>
        <n v="929939.0"/>
        <n v="87842.0"/>
        <n v="2398200.0"/>
        <n v="4134660.0"/>
        <n v="1119678.0"/>
        <n v="771316.0"/>
        <n v="66208.0"/>
        <n v="1780275.0"/>
        <n v="325908.0"/>
        <n v="268399.0"/>
        <n v="2618.0"/>
        <n v="238602.0"/>
        <n v="2876475.0"/>
        <n v="4713110.0"/>
        <n v="511798.0"/>
        <n v="5250.0"/>
        <n v="1466298.0"/>
        <n v="408234.0"/>
        <n v="670995.0"/>
        <n v="1164150.0"/>
        <n v="795700.0"/>
        <n v="308376.0"/>
        <n v="464664.0"/>
        <n v="143871.0"/>
        <n v="151281.0"/>
        <n v="607347.0"/>
        <n v="305888.0"/>
        <n v="224640.0"/>
        <n v="1241313.0"/>
        <n v="1105915.0"/>
        <n v="3516976.0"/>
        <n v="232128.0"/>
        <n v="2434017.0"/>
        <n v="32760.0"/>
        <n v="443745.0"/>
        <n v="452886.0"/>
        <n v="590342.0"/>
        <n v="784.0"/>
        <n v="154836.0"/>
        <n v="279776.0"/>
        <n v="2426550.0"/>
        <n v="59112.0"/>
        <n v="695513.0"/>
        <n v="3596250.0"/>
        <n v="678769.0"/>
        <n v="1470114.0"/>
        <n v="128896.0"/>
        <n v="53690.0"/>
        <n v="787176.0"/>
        <n v="249432.0"/>
        <n v="48692.0"/>
        <n v="1683015.0"/>
        <n v="64498.0"/>
        <n v="3451.0"/>
        <n v="1426425.0"/>
        <n v="307333.0"/>
        <n v="250230.0"/>
        <n v="435024.0"/>
        <n v="327807.0"/>
        <n v="256608.0"/>
        <n v="1578414.0"/>
        <n v="384217.0"/>
        <n v="1056873.0"/>
        <n v="558922.0"/>
        <n v="3844050.0"/>
        <n v="29583.0"/>
        <n v="269451.0"/>
        <n v="37142.0"/>
        <n v="981189.0"/>
        <n v="1439268.0"/>
        <n v="540930.0"/>
        <n v="297675.0"/>
        <n v="84924.0"/>
        <n v="257013.0"/>
        <n v="1099745.0"/>
        <n v="47691.0"/>
        <n v="470507.0"/>
        <n v="339840.0"/>
        <n v="2585660.0"/>
        <n v="566637.0"/>
        <n v="134112.0"/>
        <n v="2124675.0"/>
        <n v="253799.0"/>
        <n v="199290.0"/>
        <n v="2738925.0"/>
        <n v="985425.0"/>
        <n v="1445119.0"/>
        <n v="1434975.0"/>
        <n v="656270.0"/>
        <n v="365183.0"/>
        <n v="3945900.0"/>
        <n v="513975.0"/>
        <n v="819963.0"/>
        <n v="555034.0"/>
        <n v="3771494.0"/>
        <n v="1165500.0"/>
        <n v="970535.0"/>
        <n v="521521.0"/>
        <n v="24668.0"/>
        <n v="191072.0"/>
        <n v="598572.0"/>
        <n v="194868.0"/>
        <n v="3065475.0"/>
        <n v="2527260.0"/>
        <n v="57504.0"/>
        <n v="3105785.0"/>
        <n v="610974.0"/>
        <n v="84429.0"/>
        <n v="1477875.0"/>
        <n v="149292.0"/>
        <n v="3872400.0"/>
        <n v="238015.0"/>
        <n v="340896.0"/>
        <n v="193896.0"/>
        <n v="552273.0"/>
        <n v="557136.0"/>
        <n v="286624.0"/>
        <n v="283374.0"/>
        <n v="189408.0"/>
        <n v="1389166.0"/>
        <n v="214947.0"/>
        <n v="318493.0"/>
        <n v="3525527.0"/>
        <n v="2081625.0"/>
        <n v="1040178.0"/>
        <n v="105885.0"/>
        <n v="467877.0"/>
        <n v="224167.0"/>
        <n v="1517247.0"/>
        <n v="4681950.0"/>
        <n v="1805232.0"/>
        <n v="714753.0"/>
        <n v="753232.0"/>
        <n v="63238.0"/>
        <n v="2064312.0"/>
        <n v="1414305.0"/>
        <n v="302895.0"/>
        <n v="317536.0"/>
        <n v="704211.0"/>
        <n v="5621.0"/>
        <n v="188992.0"/>
        <n v="75803.0"/>
        <n v="824616.0"/>
        <n v="881019.0"/>
        <n v="4606875.0"/>
        <n v="128790.0"/>
        <n v="107016.0"/>
        <n v="808321.0"/>
        <n v="338336.0"/>
        <n v="31521.0"/>
        <n v="281238.0"/>
        <n v="328054.0"/>
        <n v="16587.0"/>
        <n v="102833.0"/>
        <n v="1009920.0"/>
        <n v="103618.0"/>
        <n v="351828.0"/>
        <n v="158624.0"/>
        <n v="559056.0"/>
        <n v="132660.0"/>
        <n v="3851974.0"/>
        <n v="834379.0"/>
        <n v="355901.0"/>
        <n v="299286.0"/>
        <n v="253728.0"/>
        <n v="231744.0"/>
        <n v="487640.0"/>
        <n v="42192.0"/>
        <n v="227196.0"/>
        <n v="2667785.0"/>
        <n v="3752883.0"/>
        <n v="2697350.0"/>
        <n v="3044830.0"/>
        <n v="5022455.0"/>
        <n v="187776.0"/>
        <n v="4293975.0"/>
        <n v="888801.0"/>
        <n v="913230.0"/>
        <n v="192432.0"/>
        <n v="63714.0"/>
        <n v="4031475.0"/>
        <n v="1083297.0"/>
        <n v="149568.0"/>
        <n v="204640.0"/>
        <n v="10144.0"/>
        <n v="2789330.0"/>
        <n v="4683433.0"/>
        <n v="534105.0"/>
        <n v="3074400.0"/>
        <n v="24780.0"/>
        <n v="100288.0"/>
        <n v="17661.0"/>
        <n v="290928.0"/>
        <n v="49440.0"/>
        <n v="86400.0"/>
        <n v="569556.0"/>
        <n v="213984.0"/>
        <n v="1246560.0"/>
        <n v="1911903.0"/>
        <n v="30592.0"/>
        <n v="551774.0"/>
        <n v="4627875.0"/>
        <n v="93805.0"/>
        <n v="587044.0"/>
        <n v="21826.0"/>
        <n v="4531800.0"/>
        <n v="1035099.0"/>
        <n v="2329391.0"/>
        <n v="485485.0"/>
        <n v="2894262.0"/>
        <n v="52402.0"/>
        <n v="32354.0"/>
        <n v="112203.0"/>
        <n v="38208.0"/>
        <n v="4863600.0"/>
        <n v="180675.0"/>
        <n v="88452.0"/>
        <n v="1007253.0"/>
        <n v="43589.0"/>
        <n v="107136.0"/>
        <n v="804713.0"/>
        <n v="331128.0"/>
        <n v="124830.0"/>
        <n v="1080378.0"/>
        <n v="309096.0"/>
        <n v="223100.0"/>
        <n v="2143645.0"/>
        <n v="229248.0"/>
        <n v="104192.0"/>
        <n v="60021.0"/>
        <n v="44772.0"/>
        <n v="257292.0"/>
        <n v="139971.0"/>
        <n v="474126.0"/>
        <n v="2577372.0"/>
        <n v="51422.0"/>
        <n v="1680460.0"/>
        <n v="684326.0"/>
        <n v="344376.0"/>
        <n v="12425.0"/>
        <n v="97944.0"/>
        <n v="52440.0"/>
        <n v="319421.0"/>
        <n v="263104.0"/>
        <n v="540085.0"/>
        <n v="288448.0"/>
        <n v="274275.0"/>
        <n v="85045.0"/>
        <n v="150240.0"/>
        <n v="579652.0"/>
        <n v="1052181.0"/>
        <n v="1969607.0"/>
        <n v="316000.0"/>
        <n v="318636.0"/>
        <n v="828186.0"/>
        <n v="3735278.0"/>
        <n v="491049.0"/>
        <n v="24327.0"/>
        <n v="780656.0"/>
        <n v="2804550.0"/>
        <n v="207177.0"/>
        <n v="769678.0"/>
        <n v="232492.0"/>
        <n v="42750.0"/>
        <n v="89824.0"/>
        <n v="481707.0"/>
        <n v="36806.0"/>
        <n v="141840.0"/>
        <n v="239931.0"/>
        <n v="87153.0"/>
        <n v="36351.0"/>
        <n v="113088.0"/>
        <n v="685503.0"/>
        <n v="2277975.0"/>
        <n v="79992.0"/>
        <n v="452439.0"/>
        <n v="25600.0"/>
        <n v="4760175.0"/>
        <n v="692286.0"/>
        <n v="18848.0"/>
        <n v="26880.0"/>
        <n v="2903819.0"/>
        <n v="320229.0"/>
        <n v="3276970.0"/>
        <n v="2317385.0"/>
        <n v="831012.0"/>
        <n v="123735.0"/>
        <n v="685086.0"/>
        <n v="39683.0"/>
        <n v="9730.0"/>
        <n v="522171.0"/>
        <n v="113536.0"/>
        <n v="1099962.0"/>
        <n v="4268775.0"/>
        <n v="279648.0"/>
        <n v="203361.0"/>
        <n v="367479.0"/>
        <n v="1522500.0"/>
        <n v="135135.0"/>
        <n v="56232.0"/>
        <n v="51520.0"/>
        <n v="9191.0"/>
        <n v="554827.0"/>
        <n v="1112523.0"/>
        <n v="493107.0"/>
        <n v="267358.0"/>
        <n v="4099953.0"/>
        <n v="702210.0"/>
        <n v="284472.0"/>
        <n v="59017.0"/>
        <n v="1598514.0"/>
        <n v="280692.0"/>
        <n v="473137.0"/>
        <n v="3161630.0"/>
        <n v="1203176.0"/>
        <n v="3901268.0"/>
        <n v="496014.0"/>
        <n v="3781554.0"/>
        <n v="684593.0"/>
        <n v="1343930.0"/>
        <n v="46560.0"/>
        <n v="2984299.0"/>
        <n v="427375.0"/>
        <n v="19614.0"/>
        <n v="369645.0"/>
        <n v="4601100.0"/>
        <n v="318276.0"/>
        <n v="568902.0"/>
        <n v="3977925.0"/>
        <n v="46634.0"/>
        <n v="390037.0"/>
        <n v="61705.0"/>
        <n v="147392.0"/>
        <n v="294516.0"/>
        <n v="7063.0"/>
        <n v="193752.0"/>
        <n v="34706.0"/>
        <n v="2529797.0"/>
        <n v="51296.0"/>
        <n v="458367.0"/>
        <n v="1106004.0"/>
        <n v="606242.0"/>
        <n v="704550.0"/>
        <n v="503139.0"/>
        <n v="10661.0"/>
        <n v="22204.0"/>
        <n v="151632.0"/>
        <n v="1140030.0"/>
        <n v="1873086.0"/>
        <n v="44877.0"/>
        <n v="77274.0"/>
        <n v="510220.0"/>
        <n v="17325.0"/>
        <n v="876729.0"/>
        <n v="43470.0"/>
        <n v="38948.0"/>
        <n v="3540600.0"/>
        <n v="233181.0"/>
        <n v="23765.0"/>
        <n v="4428.0"/>
        <n v="210843.0"/>
        <n v="296608.0"/>
        <n v="2187044.0"/>
        <n v="54514.0"/>
        <n v="145500.0"/>
        <n v="316440.0"/>
        <n v="50064.0"/>
        <n v="56805.0"/>
        <n v="277984.0"/>
        <n v="2536800.0"/>
        <n v="742469.0"/>
        <n v="1135050.0"/>
        <n v="32864.0"/>
        <n v="78912.0"/>
        <n v="698724.0"/>
        <n v="378.0"/>
        <n v="454057.0"/>
        <n v="65758.0"/>
        <n v="581022.0"/>
        <n v="111020.0"/>
        <n v="563195.0"/>
        <n v="491127.0"/>
        <n v="3572255.0"/>
        <n v="751752.0"/>
        <n v="11550.0"/>
        <n v="2938425.0"/>
        <n v="477434.0"/>
        <n v="25248.0"/>
        <n v="2845471.0"/>
        <n v="351006.0"/>
        <n v="225576.0"/>
        <n v="12061.0"/>
        <n v="303222.0"/>
        <n v="4874100.0"/>
        <n v="636909.0"/>
        <n v="3300675.0"/>
        <n v="2497330.0"/>
        <n v="600527.0"/>
        <n v="2422230.0"/>
        <n v="1335251.0"/>
        <n v="57183.0"/>
        <n v="420115.0"/>
        <n v="2329425.0"/>
        <n v="2700104.0"/>
        <n v="1004325.0"/>
        <n v="469868.0"/>
        <n v="195696.0"/>
        <n v="424130.0"/>
        <n v="1158912.0"/>
        <n v="189867.0"/>
        <n v="19728.0"/>
        <n v="1764775.0"/>
        <n v="629622.0"/>
        <n v="241265.0"/>
        <n v="3730248.0"/>
        <n v="4132800.0"/>
        <n v="257049.0"/>
        <n v="2277317.0"/>
        <n v="453378.0"/>
        <n v="558235.0"/>
        <n v="3085402.0"/>
        <n v="935080.0"/>
        <n v="40544.0"/>
        <n v="756045.0"/>
        <n v="243808.0"/>
        <n v="340977.0"/>
        <n v="987565.0"/>
        <n v="281494.0"/>
        <n v="4513425.0"/>
        <n v="132256.0"/>
        <n v="402933.0"/>
        <n v="324542.0"/>
        <n v="9177.0"/>
        <n v="2377725.0"/>
        <n v="351747.0"/>
        <n v="54537.0"/>
        <n v="963113.0"/>
        <n v="738030.0"/>
        <n v="129312.0"/>
        <n v="255680.0"/>
        <n v="46288.0"/>
        <n v="183840.0"/>
        <n v="42156.0"/>
        <n v="91116.0"/>
        <n v="400405.0"/>
        <n v="73458.0"/>
        <n v="916158.0"/>
        <n v="1644325.0"/>
        <n v="714305.0"/>
        <n v="21536.0"/>
        <n v="301800.0"/>
        <n v="1440699.0"/>
        <n v="1908854.0"/>
        <n v="1467803.0"/>
        <n v="728858.0"/>
        <n v="176724.0"/>
        <n v="212527.0"/>
        <n v="2155548.0"/>
        <n v="200473.0"/>
        <n v="172515.0"/>
        <n v="519425.0"/>
        <n v="1158150.0"/>
        <n v="881245.0"/>
        <n v="456456.0"/>
        <n v="455215.0"/>
        <n v="879747.0"/>
        <n v="298880.0"/>
        <n v="3890250.0"/>
        <n v="391482.0"/>
        <n v="2312296.0"/>
        <n v="203603.0"/>
        <n v="627263.0"/>
        <n v="699340.0"/>
        <n v="902447.0"/>
        <n v="167744.0"/>
        <n v="269184.0"/>
        <n v="213759.0"/>
        <n v="231410.0"/>
        <n v="3322595.0"/>
        <n v="243906.0"/>
        <n v="68685.0"/>
        <n v="66920.0"/>
        <n v="33138.0"/>
        <n v="36216.0"/>
        <n v="877331.0"/>
        <n v="46018.0"/>
        <n v="299200.0"/>
        <n v="4347932.0"/>
        <n v="185472.0"/>
        <n v="118825.0"/>
        <n v="381790.0"/>
        <n v="936341.0"/>
        <n v="254048.0"/>
        <n v="345960.0"/>
        <n v="2478715.0"/>
        <n v="44611.0"/>
        <n v="2002.0"/>
      </sharedItems>
    </cacheField>
    <cacheField name="Total Profit " numFmtId="3">
      <sharedItems containsSemiMixedTypes="0" containsString="0" containsNumber="1" containsInteger="1">
        <n v="899232.0"/>
        <n v="681028.0"/>
        <n v="86304.0"/>
        <n v="23632.0"/>
        <n v="323232.0"/>
        <n v="3772.0"/>
        <n v="301056.0"/>
        <n v="609650.0"/>
        <n v="199655.0"/>
        <n v="276948.0"/>
        <n v="18825.0"/>
        <n v="1651608.0"/>
        <n v="88975.0"/>
        <n v="1446.0"/>
        <n v="62304.0"/>
        <n v="663495.0"/>
        <n v="506688.0"/>
        <n v="341901.0"/>
        <n v="80865.0"/>
        <n v="620792.0"/>
        <n v="351162.0"/>
        <n v="252.0"/>
        <n v="26775.0"/>
        <n v="13576.0"/>
        <n v="105896.0"/>
        <n v="459333.0"/>
        <n v="750582.0"/>
        <n v="411981.0"/>
        <n v="182343.0"/>
        <n v="127545.0"/>
        <n v="132750.0"/>
        <n v="247836.0"/>
        <n v="840672.0"/>
        <n v="22849.0"/>
        <n v="12698.0"/>
        <n v="204176.0"/>
        <n v="652766.0"/>
        <n v="148470.0"/>
        <n v="83100.0"/>
        <n v="150700.0"/>
        <n v="655968.0"/>
        <n v="125055.0"/>
        <n v="825742.0"/>
        <n v="153945.0"/>
        <n v="46380.0"/>
        <n v="449169.0"/>
        <n v="58350.0"/>
        <n v="728554.0"/>
        <n v="276564.0"/>
        <n v="9134.0"/>
        <n v="486691.0"/>
        <n v="183450.0"/>
        <n v="110475.0"/>
        <n v="699552.0"/>
        <n v="738878.0"/>
        <n v="1267860.0"/>
        <n v="1382952.0"/>
        <n v="464640.0"/>
        <n v="172900.0"/>
        <n v="13602.0"/>
        <n v="25275.0"/>
        <n v="551250.0"/>
        <n v="297360.0"/>
        <n v="497168.0"/>
        <n v="518346.0"/>
        <n v="96275.0"/>
        <n v="680138.0"/>
        <n v="1652130.0"/>
        <n v="247266.0"/>
        <n v="357960.0"/>
        <n v="349859.0"/>
        <n v="360180.0"/>
        <n v="489636.0"/>
        <n v="715932.0"/>
        <n v="977790.0"/>
        <n v="369152.0"/>
        <n v="420192.0"/>
        <n v="824736.0"/>
        <n v="486118.0"/>
        <n v="168550.0"/>
        <n v="130256.0"/>
        <n v="299691.0"/>
        <n v="284200.0"/>
        <n v="722335.0"/>
        <n v="249175.0"/>
        <n v="300960.0"/>
        <n v="107690.0"/>
        <n v="93708.0"/>
        <n v="1323096.0"/>
        <n v="19916.0"/>
        <n v="587730.0"/>
        <n v="8318.0"/>
        <n v="43620.0"/>
        <n v="76125.0"/>
        <n v="369747.0"/>
        <n v="562173.0"/>
        <n v="48210.0"/>
        <n v="119325.0"/>
        <n v="67032.0"/>
        <n v="58464.0"/>
        <n v="1663440.0"/>
        <n v="370785.0"/>
        <n v="428835.0"/>
        <n v="130118.0"/>
        <n v="16534.0"/>
        <n v="523040.0"/>
        <n v="1226736.0"/>
        <n v="191772.0"/>
        <n v="655540.0"/>
        <n v="760128.0"/>
        <n v="505230.0"/>
        <n v="208848.0"/>
        <n v="38775.0"/>
        <n v="520416.0"/>
        <n v="67875.0"/>
        <n v="72513.0"/>
        <n v="8160.0"/>
        <n v="55104.0"/>
        <n v="72550.0"/>
        <n v="16890.0"/>
        <n v="270918.0"/>
        <n v="557844.0"/>
        <n v="67872.0"/>
        <n v="1392435.0"/>
        <n v="744663.0"/>
        <n v="292803.0"/>
        <n v="478368.0"/>
        <n v="129762.0"/>
        <n v="158700.0"/>
        <n v="100500.0"/>
        <n v="114825.0"/>
        <n v="491328.0"/>
        <n v="137600.0"/>
        <n v="784080.0"/>
        <n v="206739.0"/>
        <n v="14160.0"/>
        <n v="11860.0"/>
        <n v="562875.0"/>
        <n v="578550.0"/>
        <n v="789516.0"/>
        <n v="598848.0"/>
        <n v="476952.0"/>
        <n v="479712.0"/>
        <n v="73292.0"/>
        <n v="209853.0"/>
        <n v="477344.0"/>
        <n v="573045.0"/>
        <n v="152457.0"/>
        <n v="238200.0"/>
        <n v="419166.0"/>
        <n v="407607.0"/>
        <n v="109440.0"/>
        <n v="69225.0"/>
        <n v="49305.0"/>
        <n v="4450.0"/>
        <n v="31248.0"/>
        <n v="170079.0"/>
        <n v="1215648.0"/>
        <n v="598563.0"/>
        <n v="265449.0"/>
        <n v="533775.0"/>
        <n v="913110.0"/>
        <n v="421344.0"/>
        <n v="498921.0"/>
        <n v="151206.0"/>
        <n v="17228.0"/>
        <n v="433371.0"/>
        <n v="53480.0"/>
        <n v="509080.0"/>
        <n v="320670.0"/>
        <n v="715968.0"/>
        <n v="693912.0"/>
        <n v="391392.0"/>
        <n v="1369902.0"/>
        <n v="651035.0"/>
        <n v="956928.0"/>
        <n v="59508.0"/>
        <n v="1192944.0"/>
        <n v="392370.0"/>
        <n v="708903.0"/>
        <n v="481824.0"/>
        <n v="222824.0"/>
        <n v="530700.0"/>
        <n v="112728.0"/>
        <n v="1450812.0"/>
        <n v="634260.0"/>
        <n v="246619.0"/>
        <n v="178176.0"/>
        <n v="395872.0"/>
        <n v="1551825.0"/>
        <n v="32670.0"/>
        <n v="5550.0"/>
        <n v="159450.0"/>
        <n v="519498.0"/>
        <n v="114072.0"/>
        <n v="111060.0"/>
        <n v="19432.0"/>
        <n v="1631946.0"/>
        <n v="106875.0"/>
        <n v="505725.0"/>
        <n v="351477.0"/>
        <n v="218225.0"/>
        <n v="348957.0"/>
        <n v="692242.0"/>
        <n v="17732.0"/>
        <n v="147875.0"/>
        <n v="430656.0"/>
        <n v="63190.0"/>
        <n v="339024.0"/>
        <n v="57540.0"/>
        <n v="11282.0"/>
        <n v="13848.0"/>
        <n v="73860.0"/>
        <n v="726450.0"/>
        <n v="223335.0"/>
        <n v="278712.0"/>
        <n v="392336.0"/>
        <n v="102201.0"/>
        <n v="46875.0"/>
        <n v="17466.0"/>
        <n v="555156.0"/>
        <n v="139300.0"/>
        <n v="3146.0"/>
        <n v="967560.0"/>
        <n v="6030.0"/>
        <n v="424620.0"/>
        <n v="187879.0"/>
        <n v="1116108.0"/>
        <n v="391356.0"/>
        <n v="99180.0"/>
        <n v="50463.0"/>
        <n v="53610.0"/>
        <n v="268184.0"/>
        <n v="168336.0"/>
        <n v="145185.0"/>
        <n v="327465.0"/>
        <n v="407194.0"/>
        <n v="43550.0"/>
        <n v="174000.0"/>
        <n v="49421.0"/>
        <n v="432390.0"/>
        <n v="677075.0"/>
        <n v="603360.0"/>
        <n v="261870.0"/>
        <n v="166761.0"/>
        <n v="112845.0"/>
        <n v="156996.0"/>
        <n v="624864.0"/>
        <n v="6084.0"/>
        <n v="42275.0"/>
        <n v="556263.0"/>
        <n v="365022.0"/>
        <n v="1228.0"/>
        <n v="129425.0"/>
        <n v="1554135.0"/>
        <n v="1281885.0"/>
        <n v="233415.0"/>
        <n v="577795.0"/>
        <n v="871566.0"/>
        <n v="718539.0"/>
        <n v="803250.0"/>
        <n v="723036.0"/>
        <n v="9812.0"/>
        <n v="408303.0"/>
        <n v="169125.0"/>
        <n v="227416.0"/>
        <n v="43960.0"/>
        <n v="357424.0"/>
        <n v="9519.0"/>
        <n v="489328.0"/>
        <n v="393240.0"/>
        <n v="580356.0"/>
        <n v="236949.0"/>
        <n v="274115.0"/>
        <n v="1221066.0"/>
        <n v="254898.0"/>
        <n v="469602.0"/>
        <n v="802958.0"/>
        <n v="1191078.0"/>
        <n v="8200.0"/>
        <n v="215650.0"/>
        <n v="2914.0"/>
        <n v="30025.0"/>
        <n v="418131.0"/>
        <n v="388836.0"/>
        <n v="489312.0"/>
        <n v="6928.0"/>
        <n v="751842.0"/>
        <n v="8438.0"/>
        <n v="38970.0"/>
        <n v="351306.0"/>
        <n v="18922.0"/>
        <n v="508788.0"/>
        <n v="184497.0"/>
        <n v="14990.0"/>
        <n v="6138.0"/>
        <n v="4410.0"/>
        <n v="1676316.0"/>
        <n v="350393.0"/>
        <n v="1174446.0"/>
        <n v="117435.0"/>
        <n v="149925.0"/>
        <n v="434784.0"/>
        <n v="558747.0"/>
        <n v="363120.0"/>
        <n v="33405.0"/>
        <n v="329011.0"/>
        <n v="152712.0"/>
        <n v="449094.0"/>
        <n v="130597.0"/>
        <n v="76451.0"/>
        <n v="1168020.0"/>
        <n v="1607064.0"/>
        <n v="18344.0"/>
        <n v="753652.0"/>
        <n v="218300.0"/>
        <n v="518154.0"/>
        <n v="283689.0"/>
        <n v="190575.0"/>
        <n v="550931.0"/>
        <n v="512658.0"/>
        <n v="34542.0"/>
        <n v="876264.0"/>
        <n v="11370.0"/>
        <n v="12096.0"/>
        <n v="438957.0"/>
        <n v="655326.0"/>
        <n v="546966.0"/>
        <n v="71670.0"/>
        <n v="278397.0"/>
        <n v="8600.0"/>
        <n v="1531374.0"/>
        <n v="507414.0"/>
        <n v="120240.0"/>
        <n v="6458.0"/>
        <n v="566922.0"/>
        <n v="830214.0"/>
        <n v="635328.0"/>
        <n v="314244.0"/>
        <n v="508530.0"/>
        <n v="81088.0"/>
        <n v="346752.0"/>
        <n v="722784.0"/>
        <n v="1195425.0"/>
        <n v="341208.0"/>
        <n v="171584.0"/>
        <n v="628.0"/>
        <n v="316332.0"/>
        <n v="682794.0"/>
        <n v="192555.0"/>
        <n v="1039878.0"/>
        <n v="61880.0"/>
        <n v="482202.0"/>
        <n v="75936.0"/>
        <n v="1509090.0"/>
        <n v="451770.0"/>
        <n v="430248.0"/>
        <n v="1575222.0"/>
        <n v="998298.0"/>
        <n v="76830.0"/>
        <n v="191205.0"/>
        <n v="19642.0"/>
        <n v="464280.0"/>
        <n v="132945.0"/>
        <n v="6915.0"/>
        <n v="729708.0"/>
        <n v="21975.0"/>
        <n v="1090458.0"/>
        <n v="165345.0"/>
        <n v="1259622.0"/>
        <n v="626340.0"/>
        <n v="454986.0"/>
        <n v="1046682.0"/>
        <n v="771452.0"/>
        <n v="1665006.0"/>
        <n v="299802.0"/>
        <n v="173415.0"/>
        <n v="14670.0"/>
        <n v="1775.0"/>
        <n v="382527.0"/>
        <n v="113715.0"/>
        <n v="154448.0"/>
        <n v="17820.0"/>
        <n v="588672.0"/>
        <n v="345705.0"/>
        <n v="576345.0"/>
        <n v="85158.0"/>
        <n v="784392.0"/>
        <n v="123368.0"/>
        <n v="11112.0"/>
        <n v="905190.0"/>
        <n v="169475.0"/>
        <n v="723722.0"/>
        <n v="509166.0"/>
        <n v="540918.0"/>
        <n v="209104.0"/>
        <n v="107050.0"/>
        <n v="968715.0"/>
        <n v="440496.0"/>
        <n v="77375.0"/>
        <n v="465135.0"/>
        <n v="202635.0"/>
        <n v="128575.0"/>
        <n v="392010.0"/>
        <n v="652474.0"/>
        <n v="14016.0"/>
        <n v="768558.0"/>
        <n v="651282.0"/>
        <n v="247080.0"/>
        <n v="961758.0"/>
        <n v="451773.0"/>
        <n v="273672.0"/>
        <n v="334530.0"/>
        <n v="343168.0"/>
        <n v="238920.0"/>
        <n v="558888.0"/>
        <n v="217783.0"/>
        <n v="544224.0"/>
        <n v="1398045.0"/>
        <n v="592326.0"/>
        <n v="53225.0"/>
        <n v="658416.0"/>
        <n v="46350.0"/>
        <n v="468096.0"/>
        <n v="235863.0"/>
        <n v="241696.0"/>
        <n v="464160.0"/>
        <n v="119900.0"/>
        <n v="474938.0"/>
        <n v="908802.0"/>
        <n v="77975.0"/>
        <n v="489069.0"/>
        <n v="465864.0"/>
        <n v="315784.0"/>
        <n v="319536.0"/>
        <n v="6206.0"/>
        <n v="534717.0"/>
        <n v="736542.0"/>
        <n v="208782.0"/>
        <n v="950016.0"/>
        <n v="63850.0"/>
        <n v="1448370.0"/>
        <n v="283008.0"/>
        <n v="641856.0"/>
        <n v="299763.0"/>
        <n v="6016.0"/>
        <n v="57939.0"/>
        <n v="1196424.0"/>
        <n v="160289.0"/>
        <n v="558936.0"/>
        <n v="368961.0"/>
        <n v="620719.0"/>
        <n v="16665.0"/>
        <n v="759971.0"/>
        <n v="24012.0"/>
        <n v="314046.0"/>
        <n v="354309.0"/>
        <n v="780216.0"/>
        <n v="824496.0"/>
        <n v="77070.0"/>
        <n v="140295.0"/>
        <n v="354027.0"/>
        <n v="313488.0"/>
        <n v="8974.0"/>
        <n v="217467.0"/>
        <n v="42585.0"/>
        <n v="187000.0"/>
        <n v="782592.0"/>
        <n v="144900.0"/>
        <n v="366168.0"/>
        <n v="839160.0"/>
        <n v="357481.0"/>
        <n v="720534.0"/>
        <n v="472302.0"/>
        <n v="214766.0"/>
        <n v="119073.0"/>
        <n v="510663.0"/>
        <n v="331947.0"/>
        <n v="637560.0"/>
        <n v="517424.0"/>
        <n v="553280.0"/>
        <n v="903360.0"/>
        <n v="16860.0"/>
        <n v="194618.0"/>
        <n v="142560.0"/>
        <n v="711648.0"/>
        <n v="97875.0"/>
        <n v="160496.0"/>
        <n v="17442.0"/>
        <n v="503712.0"/>
        <n v="314348.0"/>
        <n v="1598712.0"/>
        <n v="60669.0"/>
        <n v="429692.0"/>
        <n v="210483.0"/>
        <n v="436128.0"/>
        <n v="249075.0"/>
        <n v="1701720.0"/>
        <n v="829536.0"/>
        <n v="478560.0"/>
        <n v="100485.0"/>
        <n v="120328.0"/>
        <n v="180054.0"/>
        <n v="12886.0"/>
        <n v="238250.0"/>
        <n v="518694.0"/>
        <n v="491176.0"/>
        <n v="1710.0"/>
        <n v="472696.0"/>
        <n v="31374.0"/>
        <n v="12724.0"/>
        <n v="84924.0"/>
        <n v="114720.0"/>
        <n v="232140.0"/>
        <n v="174825.0"/>
        <n v="329745.0"/>
        <n v="925722.0"/>
        <n v="1566870.0"/>
        <n v="366408.0"/>
        <n v="87990.0"/>
        <n v="281880.0"/>
        <n v="1359114.0"/>
        <n v="358284.0"/>
        <n v="563220.0"/>
        <n v="314070.0"/>
        <n v="467058.0"/>
        <n v="885408.0"/>
        <n v="1569132.0"/>
        <n v="1532418.0"/>
        <n v="146664.0"/>
        <n v="740035.0"/>
        <n v="163938.0"/>
        <n v="147231.0"/>
        <n v="48375.0"/>
        <n v="134160.0"/>
        <n v="969.0"/>
        <n v="804384.0"/>
        <n v="79680.0"/>
        <n v="165648.0"/>
        <n v="509418.0"/>
        <n v="306376.0"/>
        <n v="352296.0"/>
        <n v="172718.0"/>
        <n v="1206864.0"/>
        <n v="228641.0"/>
        <n v="29711.0"/>
        <n v="72504.0"/>
        <n v="56031.0"/>
        <n v="276822.0"/>
        <n v="196750.0"/>
        <n v="840675.0"/>
        <n v="280539.0"/>
        <n v="77800.0"/>
        <n v="614367.0"/>
        <n v="316680.0"/>
        <n v="25020.0"/>
        <n v="230016.0"/>
        <n v="187299.0"/>
        <n v="19232.0"/>
        <n v="536928.0"/>
        <n v="415296.0"/>
        <n v="534336.0"/>
        <n v="539336.0"/>
        <n v="11355.0"/>
        <n v="232359.0"/>
        <n v="1230516.0"/>
        <n v="697920.0"/>
        <n v="1204830.0"/>
        <n v="742368.0"/>
        <n v="18254.0"/>
        <n v="14580.0"/>
        <n v="108847.0"/>
        <n v="13075.0"/>
        <n v="276444.0"/>
        <n v="192075.0"/>
        <n v="39387.0"/>
        <n v="984438.0"/>
        <n v="5835.0"/>
        <n v="13396.0"/>
        <n v="64260.0"/>
        <n v="125811.0"/>
        <n v="1597200.0"/>
        <n v="33960.0"/>
        <n v="387750.0"/>
        <n v="374547.0"/>
        <n v="5410.0"/>
        <n v="439376.0"/>
        <n v="320400.0"/>
        <n v="186277.0"/>
        <n v="357280.0"/>
        <n v="832734.0"/>
        <n v="18900.0"/>
        <n v="221500.0"/>
        <n v="159936.0"/>
        <n v="500094.0"/>
        <n v="31275.0"/>
        <n v="579852.0"/>
        <n v="45762.0"/>
        <n v="467838.0"/>
        <n v="437880.0"/>
        <n v="263165.0"/>
        <n v="1238880.0"/>
        <n v="398453.0"/>
        <n v="271605.0"/>
        <n v="919242.0"/>
        <n v="853154.0"/>
        <n v="65520.0"/>
        <n v="74370.0"/>
        <n v="87066.0"/>
        <n v="571024.0"/>
        <n v="164205.0"/>
        <n v="591154.0"/>
        <n v="147744.0"/>
        <n v="240625.0"/>
        <n v="646254.0"/>
        <n v="601632.0"/>
        <n v="109065.0"/>
        <n v="96075.0"/>
        <n v="489100.0"/>
        <n v="416214.0"/>
        <n v="197624.0"/>
        <n v="479354.0"/>
        <n v="771744.0"/>
        <n v="4416.0"/>
        <n v="35055.0"/>
        <n v="591049.0"/>
        <n v="362520.0"/>
        <n v="821381.0"/>
        <n v="20725.0"/>
        <n v="62115.0"/>
        <n v="14742.0"/>
        <n v="403179.0"/>
        <n v="97832.0"/>
        <n v="270816.0"/>
        <n v="458136.0"/>
        <n v="450337.0"/>
        <n v="9462.0"/>
        <n v="546460.0"/>
        <n v="15484.0"/>
        <n v="125745.0"/>
        <n v="66650.0"/>
        <n v="348480.0"/>
        <n v="731232.0"/>
        <n v="42885.0"/>
        <n v="115014.0"/>
        <n v="352912.0"/>
        <n v="277546.0"/>
        <n v="361088.0"/>
        <n v="268380.0"/>
        <n v="136605.0"/>
        <n v="274932.0"/>
        <n v="10710.0"/>
        <n v="18048.0"/>
        <n v="1008975.0"/>
        <n v="58740.0"/>
        <n v="907584.0"/>
        <n v="321426.0"/>
        <n v="292131.0"/>
        <n v="180488.0"/>
        <n v="443352.0"/>
        <n v="159372.0"/>
        <n v="287474.0"/>
        <n v="222208.0"/>
        <n v="182005.0"/>
        <n v="130275.0"/>
        <n v="7164.0"/>
        <n v="133856.0"/>
        <n v="67671.0"/>
        <n v="16620.0"/>
        <n v="411453.0"/>
        <n v="77775.0"/>
        <n v="32985.0"/>
        <n v="142575.0"/>
        <n v="247212.0"/>
        <n v="867570.0"/>
        <n v="1326402.0"/>
        <n v="557802.0"/>
        <n v="452124.0"/>
        <n v="202300.0"/>
        <n v="384888.0"/>
        <n v="560070.0"/>
        <n v="29325.0"/>
        <n v="532152.0"/>
        <n v="464128.0"/>
        <n v="354879.0"/>
        <n v="116352.0"/>
        <n v="70845.0"/>
        <n v="733824.0"/>
        <n v="1076790.0"/>
        <n v="146400.0"/>
        <n v="9410.0"/>
        <n v="379962.0"/>
        <n v="337896.0"/>
        <n v="41139.0"/>
        <n v="12450.0"/>
        <n v="1139544.0"/>
        <n v="249975.0"/>
        <n v="478326.0"/>
        <n v="679296.0"/>
        <n v="797472.0"/>
        <n v="187740.0"/>
        <n v="218208.0"/>
        <n v="361934.0"/>
        <n v="84850.0"/>
        <n v="238491.0"/>
        <n v="187770.0"/>
        <n v="3470.0"/>
        <n v="1254456.0"/>
        <n v="321792.0"/>
        <n v="315552.0"/>
        <n v="19800.0"/>
        <n v="436914.0"/>
        <n v="550962.0"/>
        <n v="268512.0"/>
        <n v="236125.0"/>
        <n v="15674.0"/>
        <n v="385686.0"/>
        <n v="602154.0"/>
        <n v="263440.0"/>
        <n v="84575.0"/>
        <n v="6000.0"/>
        <n v="165125.0"/>
        <n v="51045.0"/>
        <n v="99375.0"/>
        <n v="458880.0"/>
        <n v="65940.0"/>
        <n v="1003212.0"/>
        <n v="161082.0"/>
        <n v="940212.0"/>
        <n v="1628118.0"/>
        <n v="170475.0"/>
        <n v="19858.0"/>
        <n v="637014.0"/>
        <n v="1632468.0"/>
        <n v="322497.0"/>
        <n v="1450638.0"/>
        <n v="84420.0"/>
        <n v="1044000.0"/>
        <n v="1230006.0"/>
        <n v="330.0"/>
        <n v="106020.0"/>
        <n v="220864.0"/>
        <n v="193728.0"/>
        <n v="104391.0"/>
        <n v="496596.0"/>
        <n v="347478.0"/>
        <n v="380520.0"/>
        <n v="782760.0"/>
        <n v="2912.0"/>
        <n v="334152.0"/>
        <n v="284508.0"/>
        <n v="870030.0"/>
        <n v="630063.0"/>
        <n v="323337.0"/>
        <n v="453549.0"/>
        <n v="73950.0"/>
        <n v="686930.0"/>
        <n v="505671.0"/>
        <n v="357885.0"/>
        <n v="45504.0"/>
        <n v="78870.0"/>
        <n v="54475.0"/>
        <n v="126500.0"/>
        <n v="0.0"/>
        <n v="111456.0"/>
        <n v="628992.0"/>
        <n v="77880.0"/>
        <n v="353934.0"/>
        <n v="638750.0"/>
        <n v="655488.0"/>
        <n v="398202.0"/>
        <n v="102780.0"/>
        <n v="532455.0"/>
        <n v="789984.0"/>
        <n v="617967.0"/>
        <n v="407334.0"/>
        <n v="1966.0"/>
        <n v="12402.0"/>
        <n v="457317.0"/>
        <n v="452654.0"/>
        <n v="363660.0"/>
        <n v="8972.0"/>
        <n v="176967.0"/>
        <n v="1241130.0"/>
        <n v="62389.0"/>
        <n v="845082.0"/>
        <n v="534489.0"/>
        <n v="70050.0"/>
        <n v="582450.0"/>
        <n v="421629.0"/>
        <n v="871668.0"/>
        <n v="57615.0"/>
        <n v="10844.0"/>
        <n v="220590.0"/>
        <n v="345015.0"/>
        <n v="2958.0"/>
        <n v="359128.0"/>
        <n v="18018.0"/>
        <n v="833088.0"/>
        <n v="546588.0"/>
        <n v="88125.0"/>
        <n v="774345.0"/>
        <n v="162225.0"/>
        <n v="120085.0"/>
        <n v="108050.0"/>
        <n v="266112.0"/>
        <n v="38675.0"/>
        <n v="1022835.0"/>
        <n v="50225.0"/>
        <n v="95220.0"/>
        <n v="1776.0"/>
        <n v="545164.0"/>
        <n v="709063.0"/>
        <n v="670578.0"/>
        <n v="18586.0"/>
        <n v="137725.0"/>
        <n v="802662.0"/>
        <n v="726798.0"/>
        <n v="57850.0"/>
        <n v="499824.0"/>
        <n v="2708.0"/>
        <n v="272664.0"/>
        <n v="536872.0"/>
        <n v="58116.0"/>
        <n v="575568.0"/>
        <n v="1356300.0"/>
        <n v="676032.0"/>
        <n v="533988.0"/>
        <n v="31035.0"/>
        <n v="427266.0"/>
        <n v="660869.0"/>
        <n v="154952.0"/>
        <n v="748.0"/>
        <n v="165186.0"/>
        <n v="690354.0"/>
        <n v="1546050.0"/>
        <n v="338604.0"/>
        <n v="1260.0"/>
        <n v="885312.0"/>
        <n v="179050.0"/>
        <n v="510415.0"/>
        <n v="885550.0"/>
        <n v="124260.0"/>
        <n v="625318.0"/>
        <n v="203800.0"/>
        <n v="99603.0"/>
        <n v="115077.0"/>
        <n v="461999.0"/>
        <n v="143385.0"/>
        <n v="455520.0"/>
        <n v="749472.0"/>
        <n v="731670.0"/>
        <n v="1153680.0"/>
        <n v="176576.0"/>
        <n v="798435.0"/>
        <n v="24920.0"/>
        <n v="194625.0"/>
        <n v="299628.0"/>
        <n v="340816.0"/>
        <n v="224.0"/>
        <n v="313973.0"/>
        <n v="131145.0"/>
        <n v="582372.0"/>
        <n v="119866.0"/>
        <n v="481509.0"/>
        <n v="863100.0"/>
        <n v="469917.0"/>
        <n v="887616.0"/>
        <n v="60420.0"/>
        <n v="15340.0"/>
        <n v="598792.0"/>
        <n v="109400.0"/>
        <n v="13912.0"/>
        <n v="262827.0"/>
        <n v="18428.0"/>
        <n v="986.0"/>
        <n v="342342.0"/>
        <n v="100815.0"/>
        <n v="109750.0"/>
        <n v="262656.0"/>
        <n v="143775.0"/>
        <n v="520344.0"/>
        <n v="517770.0"/>
        <n v="221816.0"/>
        <n v="638112.0"/>
        <n v="386946.0"/>
        <n v="922572.0"/>
        <n v="12975.0"/>
        <n v="204967.0"/>
        <n v="10612.0"/>
        <n v="592416.0"/>
        <n v="868992.0"/>
        <n v="84474.0"/>
        <n v="71442.0"/>
        <n v="172207.0"/>
        <n v="112725.0"/>
        <n v="171741.0"/>
        <n v="13626.0"/>
        <n v="311286.0"/>
        <n v="689120.0"/>
        <n v="403788.0"/>
        <n v="248525.0"/>
        <n v="62865.0"/>
        <n v="509922.0"/>
        <n v="175707.0"/>
        <n v="137970.0"/>
        <n v="657342.0"/>
        <n v="236502.0"/>
        <n v="474045.0"/>
        <n v="866400.0"/>
        <n v="102486.0"/>
        <n v="252819.0"/>
        <n v="947016.0"/>
        <n v="123354.0"/>
        <n v="495072.0"/>
        <n v="320432.0"/>
        <n v="1237170.0"/>
        <n v="279720.0"/>
        <n v="151563.0"/>
        <n v="361053.0"/>
        <n v="7048.0"/>
        <n v="89565.0"/>
        <n v="455324.0"/>
        <n v="395149.0"/>
        <n v="735714.0"/>
        <n v="394668.0"/>
        <n v="26955.0"/>
        <n v="485013.0"/>
        <n v="464758.0"/>
        <n v="50976.0"/>
        <n v="354690.0"/>
        <n v="113564.0"/>
        <n v="929376.0"/>
        <n v="157470.0"/>
        <n v="205824.0"/>
        <n v="393178.0"/>
        <n v="242225.0"/>
        <n v="336384.0"/>
        <n v="134355.0"/>
        <n v="215558.0"/>
        <n v="88785.0"/>
        <n v="919068.0"/>
        <n v="94275.0"/>
        <n v="210714.0"/>
        <n v="1156485.0"/>
        <n v="499590.0"/>
        <n v="628032.0"/>
        <n v="80545.0"/>
        <n v="309546.0"/>
        <n v="129416.0"/>
        <n v="1003806.0"/>
        <n v="1123668.0"/>
        <n v="1194336.0"/>
        <n v="543701.0"/>
        <n v="498336.0"/>
        <n v="18068.0"/>
        <n v="677160.0"/>
        <n v="853920.0"/>
        <n v="182880.0"/>
        <n v="148845.0"/>
        <n v="425184.0"/>
        <n v="1606.0"/>
        <n v="88590.0"/>
        <n v="52479.0"/>
        <n v="627272.0"/>
        <n v="531936.0"/>
        <n v="1105650.0"/>
        <n v="77760.0"/>
        <n v="74088.0"/>
        <n v="265155.0"/>
        <n v="195328.0"/>
        <n v="9006.0"/>
        <n v="123350.0"/>
        <n v="189392.0"/>
        <n v="9576.0"/>
        <n v="68034.0"/>
        <n v="668160.0"/>
        <n v="33990.0"/>
        <n v="713429.0"/>
        <n v="74355.0"/>
        <n v="245200.0"/>
        <n v="269005.0"/>
        <n v="1263570.0"/>
        <n v="577647.0"/>
        <n v="246393.0"/>
        <n v="227662.0"/>
        <n v="118935.0"/>
        <n v="212976.0"/>
        <n v="108630.0"/>
        <n v="76152.0"/>
        <n v="85556.0"/>
        <n v="460703.0"/>
        <n v="416613.0"/>
        <n v="1231065.0"/>
        <n v="421230.0"/>
        <n v="475494.0"/>
        <n v="1647525.0"/>
        <n v="88020.0"/>
        <n v="1030554.0"/>
        <n v="291555.0"/>
        <n v="142614.0"/>
        <n v="84400.0"/>
        <n v="18204.0"/>
        <n v="967554.0"/>
        <n v="716706.0"/>
        <n v="65600.0"/>
        <n v="95925.0"/>
        <n v="4755.0"/>
        <n v="435594.0"/>
        <n v="1536315.0"/>
        <n v="406285.0"/>
        <n v="737856.0"/>
        <n v="7080.0"/>
        <n v="47010.0"/>
        <n v="5046.0"/>
        <n v="127600.0"/>
        <n v="23175.0"/>
        <n v="175200.0"/>
        <n v="433252.0"/>
        <n v="433912.0"/>
        <n v="752640.0"/>
        <n v="627165.0"/>
        <n v="14340.0"/>
        <n v="365052.0"/>
        <n v="1110690.0"/>
        <n v="14649.0"/>
        <n v="338912.0"/>
        <n v="6236.0"/>
        <n v="1087632.0"/>
        <n v="787383.0"/>
        <n v="1541118.0"/>
        <n v="280280.0"/>
        <n v="949410.0"/>
        <n v="14972.0"/>
        <n v="9244.0"/>
        <n v="85351.0"/>
        <n v="17910.0"/>
        <n v="1167264.0"/>
        <n v="28215.0"/>
        <n v="179361.0"/>
        <n v="766201.0"/>
        <n v="30177.0"/>
        <n v="50220.0"/>
        <n v="557109.0"/>
        <n v="671454.0"/>
        <n v="19494.0"/>
        <n v="821826.0"/>
        <n v="626778.0"/>
        <n v="128800.0"/>
        <n v="334761.0"/>
        <n v="464864.0"/>
        <n v="48840.0"/>
        <n v="26325.0"/>
        <n v="30996.0"/>
        <n v="521731.0"/>
        <n v="80808.0"/>
        <n v="207950.0"/>
        <n v="845460.0"/>
        <n v="14692.0"/>
        <n v="262428.0"/>
        <n v="452748.0"/>
        <n v="698318.0"/>
        <n v="3550.0"/>
        <n v="59136.0"/>
        <n v="23000.0"/>
        <n v="184408.0"/>
        <n v="123330.0"/>
        <n v="373905.0"/>
        <n v="135210.0"/>
        <n v="165600.0"/>
        <n v="13281.0"/>
        <n v="70425.0"/>
        <n v="383496.0"/>
        <n v="800377.0"/>
        <n v="1303086.0"/>
        <n v="148125.0"/>
        <n v="192384.0"/>
        <n v="478128.0"/>
        <n v="1225290.0"/>
        <n v="373533.0"/>
        <n v="14688.0"/>
        <n v="450688.0"/>
        <n v="673092.0"/>
        <n v="125088.0"/>
        <n v="532854.0"/>
        <n v="153816.0"/>
        <n v="18750.0"/>
        <n v="42105.0"/>
        <n v="211275.0"/>
        <n v="10516.0"/>
        <n v="287620.0"/>
        <n v="78705.0"/>
        <n v="38225.0"/>
        <n v="10386.0"/>
        <n v="53010.0"/>
        <n v="474579.0"/>
        <n v="546714.0"/>
        <n v="162206.0"/>
        <n v="344163.0"/>
        <n v="12000.0"/>
        <n v="1142442.0"/>
        <n v="417984.0"/>
        <n v="8835.0"/>
        <n v="12600.0"/>
        <n v="952545.0"/>
        <n v="221697.0"/>
        <n v="511746.0"/>
        <n v="361893.0"/>
        <n v="575316.0"/>
        <n v="19323.0"/>
        <n v="224730.0"/>
        <n v="11338.0"/>
        <n v="2780.0"/>
        <n v="397207.0"/>
        <n v="53220.0"/>
        <n v="664128.0"/>
        <n v="1024506.0"/>
        <n v="131085.0"/>
        <n v="122784.0"/>
        <n v="161175.0"/>
        <n v="365400.0"/>
        <n v="702260.0"/>
        <n v="93555.0"/>
        <n v="114026.0"/>
        <n v="14720.0"/>
        <n v="6363.0"/>
        <n v="384111.0"/>
        <n v="671712.0"/>
        <n v="216275.0"/>
        <n v="185094.0"/>
        <n v="1344915.0"/>
        <n v="464580.0"/>
        <n v="576846.0"/>
        <n v="16862.0"/>
        <n v="1057572.0"/>
        <n v="569181.0"/>
        <n v="313026.0"/>
        <n v="493734.0"/>
        <n v="394680.0"/>
        <n v="1279740.0"/>
        <n v="217550.0"/>
        <n v="1240470.0"/>
        <n v="473949.0"/>
        <n v="209874.0"/>
        <n v="26880.0"/>
        <n v="978945.0"/>
        <n v="282750.0"/>
        <n v="5604.0"/>
        <n v="162125.0"/>
        <n v="1104264.0"/>
        <n v="645393.0"/>
        <n v="343488.0"/>
        <n v="954702.0"/>
        <n v="13324.0"/>
        <n v="225176.0"/>
        <n v="17630.0"/>
        <n v="69090.0"/>
        <n v="597213.0"/>
        <n v="2018.0"/>
        <n v="392886.0"/>
        <n v="9916.0"/>
        <n v="1673706.0"/>
        <n v="24045.0"/>
        <n v="317331.0"/>
        <n v="667776.0"/>
        <n v="419706.0"/>
        <n v="169092.0"/>
        <n v="348327.0"/>
        <n v="3046.0"/>
        <n v="15372.0"/>
        <n v="115344.0"/>
        <n v="688320.0"/>
        <n v="1239228.0"/>
        <n v="12822.0"/>
        <n v="46656.0"/>
        <n v="294560.0"/>
        <n v="4158.0"/>
        <n v="287595.0"/>
        <n v="12420.0"/>
        <n v="26964.0"/>
        <n v="849744.0"/>
        <n v="177377.0"/>
        <n v="13720.0"/>
        <n v="8979.0"/>
        <n v="92475.0"/>
        <n v="139035.0"/>
        <n v="717420.0"/>
        <n v="31472.0"/>
        <n v="84000.0"/>
        <n v="641670.0"/>
        <n v="14304.0"/>
        <n v="16230.0"/>
        <n v="130305.0"/>
        <n v="608832.0"/>
        <n v="514017.0"/>
        <n v="272412.0"/>
        <n v="15405.0"/>
        <n v="36990.0"/>
        <n v="531508.0"/>
        <n v="108.0"/>
        <n v="262136.0"/>
        <n v="18788.0"/>
        <n v="441974.0"/>
        <n v="76860.0"/>
        <n v="87951.0"/>
        <n v="340011.0"/>
        <n v="557859.0"/>
        <n v="453888.0"/>
        <n v="2772.0"/>
        <n v="705222.0"/>
        <n v="275632.0"/>
        <n v="11835.0"/>
        <n v="933405.0"/>
        <n v="153950.0"/>
        <n v="457418.0"/>
        <n v="3446.0"/>
        <n v="175056.0"/>
        <n v="1169784.0"/>
        <n v="440937.0"/>
        <n v="792162.0"/>
        <n v="389994.0"/>
        <n v="346696.0"/>
        <n v="1602540.0"/>
        <n v="883398.0"/>
        <n v="16338.0"/>
        <n v="65607.0"/>
        <n v="559062.0"/>
        <n v="885720.0"/>
        <n v="241038.0"/>
        <n v="271264.0"/>
        <n v="396828.0"/>
        <n v="66234.0"/>
        <n v="380160.0"/>
        <n v="83275.0"/>
        <n v="40004.0"/>
        <n v="275595.0"/>
        <n v="416556.0"/>
        <n v="37677.0"/>
        <n v="1223640.0"/>
        <n v="991872.0"/>
        <n v="195533.0"/>
        <n v="1506666.0"/>
        <n v="198850.0"/>
        <n v="322280.0"/>
        <n v="1012110.0"/>
        <n v="539840.0"/>
        <n v="11584.0"/>
        <n v="456480.0"/>
        <n v="114285.0"/>
        <n v="236061.0"/>
        <n v="653370.0"/>
        <n v="162512.0"/>
        <n v="1083222.0"/>
        <n v="61995.0"/>
        <n v="176725.0"/>
        <n v="214716.0"/>
        <n v="4025.0"/>
        <n v="570654.0"/>
        <n v="154275.0"/>
        <n v="32928.0"/>
        <n v="556024.0"/>
        <n v="115254.0"/>
        <n v="60615.0"/>
        <n v="119850.0"/>
        <n v="30624.0"/>
        <n v="86175.0"/>
        <n v="85483.0"/>
        <n v="184763.0"/>
        <n v="62529.0"/>
        <n v="44352.0"/>
        <n v="553152.0"/>
        <n v="256785.0"/>
        <n v="111549.0"/>
        <n v="10095.0"/>
        <n v="99000.0"/>
        <n v="869856.0"/>
        <n v="70110.0"/>
        <n v="1262892.0"/>
        <n v="971094.0"/>
        <n v="420784.0"/>
        <n v="358357.0"/>
        <n v="122696.0"/>
        <n v="1426104.0"/>
        <n v="138789.0"/>
        <n v="104160.0"/>
        <n v="343650.0"/>
        <n v="277956.0"/>
        <n v="508760.0"/>
        <n v="316008.0"/>
        <n v="149325.0"/>
        <n v="288585.0"/>
        <n v="140100.0"/>
        <n v="933660.0"/>
        <n v="297794.0"/>
        <n v="1529808.0"/>
        <n v="117544.0"/>
        <n v="434259.0"/>
        <n v="109212.0"/>
        <n v="624771.0"/>
        <n v="78630.0"/>
        <n v="126180.0"/>
        <n v="147987.0"/>
        <n v="36138.0"/>
        <n v="518871.0"/>
        <n v="147264.0"/>
        <n v="30125.0"/>
        <n v="19120.0"/>
        <n v="9468.0"/>
        <n v="11880.0"/>
        <n v="607383.0"/>
        <n v="13148.0"/>
        <n v="140250.0"/>
        <n v="1426260.0"/>
        <n v="86940.0"/>
        <n v="68600.0"/>
        <n v="59622.0"/>
        <n v="540568.0"/>
        <n v="119085.0"/>
        <n v="701530.0"/>
        <n v="387087.0"/>
        <n v="12746.0"/>
        <n v="1386.0"/>
      </sharedItems>
    </cacheField>
    <cacheField name="Category" numFmtId="0">
      <sharedItems>
        <s v="Baby Food"/>
        <s v="Cereal"/>
        <s v="Cosmetics"/>
        <s v="Snacks"/>
        <s v="Fruits"/>
        <s v="Clothes"/>
        <s v="Vegetables"/>
        <s v="Beverages"/>
        <s v="Personal Care"/>
        <s v="Office Supplies"/>
        <s v="Meat"/>
        <s v="Household"/>
      </sharedItems>
    </cacheField>
    <cacheField name="Country" numFmtId="0">
      <sharedItems>
        <s v="Hong Kong"/>
        <s v="Libya"/>
        <s v="Svalbard and Jan Mayen"/>
        <s v="Bermuda"/>
        <s v="United States Minor Outlying Islands"/>
        <s v="Bhutan"/>
        <s v="Luxembourg"/>
        <s v="Micronesia (Federated States of)"/>
        <s v="Pitcairn"/>
        <s v="American Samoa"/>
        <s v="Argentina"/>
        <s v="Curaçao"/>
        <s v="Chad"/>
        <s v="Cyprus"/>
        <s v="Åland Islands"/>
        <s v="Lithuania"/>
        <s v="Denmark"/>
        <s v="Romania"/>
        <s v="Gibraltar"/>
        <s v="Austria"/>
        <s v="Gambia"/>
        <s v="Macedonia"/>
        <s v="Eritrea"/>
        <s v="Spain"/>
        <s v="Israel"/>
        <s v="Djibouti"/>
        <s v="Slovenia"/>
        <s v="Ireland"/>
        <s v="Finland"/>
        <s v="Portugal"/>
        <s v="Uganda"/>
        <s v="Fiji"/>
        <s v="Mayotte"/>
        <s v="Barbados"/>
      </sharedItems>
    </cacheField>
    <cacheField name="Region " numFmtId="0">
      <sharedItems>
        <s v="Asia"/>
        <s v="Africa"/>
        <s v="Europe"/>
        <s v="Americas"/>
        <s v="Oceania"/>
      </sharedItems>
    </cacheField>
    <cacheField name="Sub-region" numFmtId="0">
      <sharedItems>
        <s v="Southern Asia"/>
        <s v="Northern Africa"/>
        <s v="Northern Europe"/>
        <s v="Latin America and the Caribbean"/>
        <s v="Polynesia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1331" sheet="events"/>
  </cacheSource>
  <cacheFields>
    <cacheField name="Order ID" numFmtId="0">
      <sharedItems containsSemiMixedTypes="0" containsString="0" containsNumber="1" containsInteger="1">
        <n v="2.79703605E8"/>
        <n v="9.40682303E8"/>
        <n v="1.61399304E8"/>
        <n v="2.11344611E8"/>
        <n v="4.89848029E8"/>
        <n v="4.66517961E8"/>
        <n v="9.17485272E8"/>
        <n v="9.63219296E8"/>
        <n v="8.80176818E8"/>
        <n v="8.05095136E8"/>
        <n v="8.61180341E8"/>
        <n v="3.36813628E8"/>
        <n v="6.67420995E8"/>
        <n v="7.56252324E8"/>
        <n v="8.06197631E8"/>
        <n v="4.77282845E8"/>
        <n v="4.80904042E8"/>
        <n v="8.17061221E8"/>
        <n v="7.97461354E8"/>
        <n v="5.20777547E8"/>
        <n v="6.01894414E8"/>
        <n v="1.52746713E8"/>
        <n v="2.42168128E8"/>
        <n v="2.91995418E8"/>
        <n v="6.5308727E8"/>
        <n v="7.44683635E8"/>
        <n v="5.21681344E8"/>
        <n v="3.98333632E8"/>
        <n v="6.27003753E8"/>
        <n v="5.85362994E8"/>
        <n v="7.95141351E8"/>
        <n v="9.3029679E8"/>
        <n v="2.68373954E8"/>
        <n v="2.31450879E8"/>
        <n v="1.14954173E8"/>
        <n v="3.48080623E8"/>
        <n v="2.51823222E8"/>
        <n v="9.35789954E8"/>
        <n v="9.48075759E8"/>
        <n v="9.3820995E8"/>
        <n v="2.22720611E8"/>
        <n v="8.44105184E8"/>
        <n v="6.96197879E8"/>
        <n v="3.84128224E8"/>
        <n v="6.01422345E8"/>
        <n v="5.0586704E8"/>
        <n v="3.53415429E8"/>
        <n v="8.06662404E8"/>
        <n v="4.47536504E8"/>
        <n v="8.79845082E8"/>
        <n v="3.34539973E8"/>
        <n v="9.17904984E8"/>
        <n v="2.45556294E8"/>
        <n v="3.13821303E8"/>
        <n v="1.23544108E8"/>
        <n v="7.02815854E8"/>
        <n v="5.83089339E8"/>
        <n v="4.69974792E8"/>
        <n v="2.93178594E8"/>
        <n v="2.23869454E8"/>
        <n v="3.54931628E8"/>
        <n v="1.82228696E8"/>
        <n v="7.68230426E8"/>
        <n v="9.47073256E8"/>
        <n v="5.21874034E8"/>
        <n v="2.43391644E8"/>
        <n v="3.05616748E8"/>
        <n v="3.32353007E8"/>
        <n v="9.07047402E8"/>
        <n v="2.29105556E8"/>
        <n v="2.03955876E8"/>
        <n v="9.98043382E8"/>
        <n v="8.85046851E8"/>
        <n v="3.40213811E8"/>
        <n v="6.88650786E8"/>
        <n v="2.72361218E8"/>
        <n v="7.48357188E8"/>
        <n v="9.79073941E8"/>
        <n v="4.00904691E8"/>
        <n v="3.96718728E8"/>
        <n v="5.10956799E8"/>
        <n v="6.52252137E8"/>
        <n v="5.83654105E8"/>
        <n v="3.79900634E8"/>
        <n v="9.8745917E8"/>
        <n v="6.2930144E8"/>
        <n v="7.72643411E8"/>
        <n v="2.73662412E8"/>
        <n v="5.4098252E8"/>
        <n v="6.65786778E8"/>
        <n v="7.41866242E8"/>
        <n v="4.7517656E8"/>
        <n v="6.81713092E8"/>
        <n v="3.92752492E8"/>
        <n v="5.79094779E8"/>
        <n v="7.44583642E8"/>
        <n v="3.11921012E8"/>
        <n v="4.25547969E8"/>
        <n v="4.337345E8"/>
        <n v="8.84462773E8"/>
        <n v="6.9491471E8"/>
        <n v="9.66800153E8"/>
        <n v="8.3526591E8"/>
        <n v="7.97718417E8"/>
        <n v="4.68803632E8"/>
        <n v="7.5560559E8"/>
        <n v="4.83981502E8"/>
        <n v="6.50078475E8"/>
        <n v="1.38820683E8"/>
        <n v="1.28003442E8"/>
        <n v="8.45067346E8"/>
        <n v="3.44160735E8"/>
        <n v="7.66118133E8"/>
        <n v="9.80381143E8"/>
        <n v="5.70703542E8"/>
        <n v="2.98228013E8"/>
        <n v="5.91287887E8"/>
        <n v="9.96754205E8"/>
        <n v="4.34485948E8"/>
        <n v="5.11155498E8"/>
        <n v="8.45738112E8"/>
        <n v="4.34013879E8"/>
        <n v="4.42318427E8"/>
        <n v="5.33314406E8"/>
        <n v="6.87374913E8"/>
        <n v="6.89421546E8"/>
        <n v="8.38788402E8"/>
        <n v="8.89093768E8"/>
        <n v="5.35740411E8"/>
        <n v="8.64071118E8"/>
        <n v="8.40747058E8"/>
        <n v="6.46981704E8"/>
        <n v="7.62655293E8"/>
        <n v="8.4078139E8"/>
        <n v="1.68979442E8"/>
        <n v="2.78513133E8"/>
        <n v="8.75220096E8"/>
        <n v="9.70427358E8"/>
        <n v="1.13524663E8"/>
        <n v="6.72330081E8"/>
        <n v="4.79171121E8"/>
        <n v="6.53920686E8"/>
        <n v="5.16485583E8"/>
        <n v="5.63939225E8"/>
        <n v="9.01670968E8"/>
        <n v="8.8171705E8"/>
        <n v="5.46544349E8"/>
        <n v="9.88614022E8"/>
        <n v="3.56413495E8"/>
        <n v="3.93842971E8"/>
        <n v="7.30490243E8"/>
        <n v="6.07620608E8"/>
        <n v="3.95562589E8"/>
        <n v="8.63138997E8"/>
        <n v="8.56648051E8"/>
        <n v="3.07721745E8"/>
        <n v="9.62560546E8"/>
        <n v="2.53211104E8"/>
        <n v="3.86319911E8"/>
        <n v="4.69129359E8"/>
        <n v="8.63890445E8"/>
        <n v="5.7047652E8"/>
        <n v="6.09952628E8"/>
        <n v="5.30882394E8"/>
        <n v="3.50977408E8"/>
        <n v="7.07718932E8"/>
        <n v="5.15773189E8"/>
        <n v="9.77324712E8"/>
        <n v="9.85417258E8"/>
        <n v="4.69840466E8"/>
        <n v="9.26826655E8"/>
        <n v="3.29529607E8"/>
        <n v="6.11766231E8"/>
        <n v="7.73645913E8"/>
        <n v="1.04008615E8"/>
        <n v="1.28686225E8"/>
        <n v="8.7861427E8"/>
        <n v="8.15917098E8"/>
        <n v="5.82563626E8"/>
        <n v="6.26011979E8"/>
        <n v="7.1929363E8"/>
        <n v="4.18404281E8"/>
        <n v="8.3205713E8"/>
        <n v="1.18859469E8"/>
        <n v="6.13166129E8"/>
        <n v="1.28766906E8"/>
        <n v="7.41964948E8"/>
        <n v="5.87799727E8"/>
        <n v="9.28168189E8"/>
        <n v="7.59086453E8"/>
        <n v="6.77851569E8"/>
        <n v="3.09342658E8"/>
        <n v="7.62117564E8"/>
        <n v="1.34121024E8"/>
        <n v="1.96346127E8"/>
        <n v="2.63882005E8"/>
        <n v="4.88815915E8"/>
        <n v="5.26018369E8"/>
        <n v="5.04973971E8"/>
        <n v="1.41875827E8"/>
        <n v="4.65753209E8"/>
        <n v="5.75758969E8"/>
        <n v="3.46498763E8"/>
        <n v="4.01993882E8"/>
        <n v="1.20977771E8"/>
        <n v="1.40499961E8"/>
        <n v="3.69170081E8"/>
        <n v="6.39126908E8"/>
        <n v="5.7547959E8"/>
        <n v="9.85039174E8"/>
        <n v="2.72425591E8"/>
        <n v="1.8710345E8"/>
        <n v="5.10762822E8"/>
        <n v="8.92042911E8"/>
        <n v="3.05569112E8"/>
        <n v="9.82566821E8"/>
        <n v="5.81193768E8"/>
        <n v="9.13729751E8"/>
        <n v="1.29875409E8"/>
        <n v="1.85960614E8"/>
        <n v="8.19152915E8"/>
        <n v="5.87846076E8"/>
        <n v="9.7442063E8"/>
        <n v="3.21628463E8"/>
        <n v="1.11496055E8"/>
        <n v="1.80479466E8"/>
        <n v="5.56947886E8"/>
        <n v="2.43070638E8"/>
        <n v="3.84483993E8"/>
        <n v="4.32031619E8"/>
        <n v="3.92676532E8"/>
        <n v="7.35445678E8"/>
        <n v="7.8948425E8"/>
        <n v="8.20195758E8"/>
        <n v="5.56263816E8"/>
        <n v="6.93583905E8"/>
        <n v="4.75992381E8"/>
        <n v="1.94858253E8"/>
        <n v="8.6197685E8"/>
        <n v="9.7414726E8"/>
        <n v="6.95059764E8"/>
        <n v="9.33963048E8"/>
        <n v="9.56594026E8"/>
        <n v="7.90149009E8"/>
        <n v="9.27351081E8"/>
        <n v="6.42123687E8"/>
        <n v="1.44978606E8"/>
        <n v="2.17920958E8"/>
        <n v="2.6342796E8"/>
        <n v="4.54550588E8"/>
        <n v="5.52276551E8"/>
        <n v="4.46019017E8"/>
        <n v="2.42265546E8"/>
        <n v="4.38683927E8"/>
        <n v="3.67328155E8"/>
        <n v="6.56689155E8"/>
        <n v="3.92518174E8"/>
        <n v="5.23580348E8"/>
        <n v="7.2879337E8"/>
        <n v="6.47943866E8"/>
        <n v="6.1677531E8"/>
        <n v="4.3964008E8"/>
        <n v="4.79234206E8"/>
        <n v="1.27694451E8"/>
        <n v="5.95385873E8"/>
        <n v="4.99101436E8"/>
        <n v="9.54040992E8"/>
        <n v="2.8019241E8"/>
        <n v="6.33312737E8"/>
        <n v="8.61982858E8"/>
        <n v="8.21916663E8"/>
        <n v="3.59893071E8"/>
        <n v="8.25065791E8"/>
        <n v="2.21628844E8"/>
        <n v="8.57457864E8"/>
        <n v="9.3654741E8"/>
        <n v="9.92992675E8"/>
        <n v="5.52037513E8"/>
        <n v="8.86620128E8"/>
        <n v="6.28595054E8"/>
        <n v="7.01298367E8"/>
        <n v="3.03534495E8"/>
        <n v="4.66988742E8"/>
        <n v="9.17835032E8"/>
        <n v="2.04392325E8"/>
        <n v="2.76850593E8"/>
        <n v="1.5397495E8"/>
        <n v="2.12106788E8"/>
        <n v="9.19922006E8"/>
        <n v="1.62791907E8"/>
        <n v="9.42454278E8"/>
        <n v="9.65796363E8"/>
        <n v="9.23922574E8"/>
        <n v="5.47587192E8"/>
        <n v="7.53166282E8"/>
        <n v="9.048128E8"/>
        <n v="3.74663245E8"/>
        <n v="3.37354791E8"/>
        <n v="2.73940503E8"/>
        <n v="3.39786803E8"/>
        <n v="8.84147775E8"/>
        <n v="5.09380948E8"/>
        <n v="6.85233008E8"/>
        <n v="8.4268769E8"/>
        <n v="5.2039088E8"/>
        <n v="5.8056935E8"/>
        <n v="7.55318915E8"/>
        <n v="7.65552079E8"/>
        <n v="5.80342328E8"/>
        <n v="1.668105E8"/>
        <n v="5.80463349E8"/>
        <n v="5.20915305E8"/>
        <n v="5.67751824E8"/>
        <n v="8.17006289E8"/>
        <n v="2.80477797E8"/>
        <n v="1.60751283E8"/>
        <n v="9.3787564E8"/>
        <n v="6.43027484E8"/>
        <n v="5.88528859E8"/>
        <n v="5.26350104E8"/>
        <n v="6.63080108E8"/>
        <n v="1.98537814E8"/>
        <n v="1.46545875E8"/>
        <n v="2.64856183E8"/>
        <n v="2.29355323E8"/>
        <n v="4.36969029E8"/>
        <n v="4.45273578E8"/>
        <n v="8.67138278E8"/>
        <n v="4.7805103E8"/>
        <n v="1.0376228E8"/>
        <n v="4.73845756E8"/>
        <n v="2.99335229E8"/>
        <n v="8.47317397E8"/>
        <n v="4.24297845E8"/>
        <n v="9.91761863E8"/>
        <n v="3.80610454E8"/>
        <n v="7.19404351E8"/>
        <n v="4.50550019E8"/>
        <n v="3.94110763E8"/>
        <n v="9.69289243E8"/>
        <n v="8.464136E8"/>
        <n v="4.55040681E8"/>
        <n v="4.59372985E8"/>
        <n v="8.91681563E8"/>
        <n v="7.60280358E8"/>
        <n v="2.55047452E8"/>
        <n v="1.92589318E8"/>
        <n v="8.13973891E8"/>
        <n v="4.56527268E8"/>
        <n v="2.00432097E8"/>
        <n v="2.39554154E8"/>
        <n v="5.16122949E8"/>
        <n v="3.91200673E8"/>
        <n v="1.94922626E8"/>
        <n v="7.06301438E8"/>
        <n v="5.16635358E8"/>
        <n v="9.81808078E8"/>
        <n v="2.02047002E8"/>
        <n v="3.30590474E8"/>
        <n v="7.72893178E8"/>
        <n v="7.6061939E8"/>
        <n v="8.99868094E8"/>
        <n v="1.34790503E8"/>
        <n v="1.92922341E8"/>
        <n v="8.6232661E8"/>
        <n v="2.6118735E8"/>
        <n v="5.99997556E8"/>
        <n v="3.64715468E8"/>
        <n v="6.84853637E8"/>
        <n v="7.75849616E8"/>
        <n v="1.04165685E8"/>
        <n v="5.15771901E8"/>
        <n v="1.68319404E8"/>
        <n v="6.52501904E8"/>
        <n v="3.85340154E8"/>
        <n v="6.79039466E8"/>
        <n v="5.16460692E8"/>
        <n v="5.99624192E8"/>
        <n v="2.87917602E8"/>
        <n v="6.3117212E8"/>
        <n v="5.66428315E8"/>
        <n v="2.14292466E8"/>
        <n v="5.67412793E8"/>
        <n v="2.63647687E8"/>
        <n v="4.56934964E8"/>
        <n v="5.48403012E8"/>
        <n v="7.41690289E8"/>
        <n v="3.50550401E8"/>
        <n v="3.8872832E8"/>
        <n v="8.50279843E8"/>
        <n v="9.99879729E8"/>
        <n v="5.2725991E8"/>
        <n v="3.81759297E8"/>
        <n v="6.70274865E8"/>
        <n v="9.2169398E8"/>
        <n v="5.85677134E8"/>
        <n v="9.33642041E8"/>
        <n v="8.37608659E8"/>
        <n v="8.77084767E8"/>
        <n v="5.77530944E8"/>
        <n v="3.09148681E8"/>
        <n v="6.43259227E8"/>
        <n v="5.47225844E8"/>
        <n v="5.30262696E8"/>
        <n v="7.09105527E8"/>
        <n v="7.52792918E8"/>
        <n v="2.46603858E8"/>
        <n v="9.07349526E8"/>
        <n v="1.79819428E8"/>
        <n v="2.17248904E8"/>
        <n v="4.95631301E8"/>
        <n v="4.16682088E8"/>
        <n v="4.76633536E8"/>
        <n v="5.93018233E8"/>
        <n v="5.74247491E8"/>
        <n v="5.93158566E8"/>
        <n v="1.25349128E8"/>
        <n v="1.52191388E8"/>
        <n v="1.43414771E8"/>
        <n v="5.13026177E8"/>
        <n v="6.04494225E8"/>
        <n v="2.92424571E8"/>
        <n v="3.36111962E8"/>
        <n v="1.11063039E8"/>
        <n v="6.22441852E8"/>
        <n v="2.74989354E8"/>
        <n v="8.91808593E8"/>
        <n v="1.8594731E8"/>
        <n v="3.25314033E8"/>
        <n v="4.20875346E8"/>
        <n v="4.10291135E8"/>
        <n v="9.4237231E8"/>
        <n v="7.2224878E8"/>
        <n v="5.97105491E8"/>
        <n v="6.71616399E8"/>
        <n v="2.62177836E8"/>
        <n v="6.97617518E8"/>
        <n v="7.80899035E8"/>
        <n v="5.27079236E8"/>
        <n v="3.14782178E8"/>
        <n v="4.39114367E8"/>
        <n v="7.09071195E8"/>
        <n v="7.20878922E8"/>
        <n v="3.98104035E8"/>
        <n v="6.93210542E8"/>
        <n v="2.49606645E8"/>
        <n v="9.58366E8"/>
        <n v="3.28322827E8"/>
        <n v="3.61659038E8"/>
        <n v="7.15863835E8"/>
        <n v="9.48518216E8"/>
        <n v="1.52505099E8"/>
        <n v="5.34641349E8"/>
        <n v="6.26109397E8"/>
        <n v="2.29693067E8"/>
        <n v="1.41846215E8"/>
        <n v="5.54554927E8"/>
        <n v="8.05974042E8"/>
        <n v="9.72419059E8"/>
        <n v="1.2393893E8"/>
        <n v="3.54655683E8"/>
        <n v="4.10740888E8"/>
        <n v="1.89667212E8"/>
        <n v="7.50047194E8"/>
        <n v="7.19730079E8"/>
        <n v="1.29169023E8"/>
        <n v="5.94813811E8"/>
        <n v="8.44307315E8"/>
        <n v="9.87767302E8"/>
        <n v="1.76722657E8"/>
        <n v="5.75583016E8"/>
        <n v="3.9385842E8"/>
        <n v="3.74848639E8"/>
        <n v="3.53320157E8"/>
        <n v="7.33636796E8"/>
        <n v="6.31463515E8"/>
        <n v="1.61607444E8"/>
        <n v="4.83438193E8"/>
        <n v="9.69195258E8"/>
        <n v="8.29356467E8"/>
        <n v="7.1335715E8"/>
        <n v="5.25749719E8"/>
        <n v="6.3804115E8"/>
        <n v="8.77062451E8"/>
        <n v="1.6181215E8"/>
        <n v="4.71484124E8"/>
        <n v="3.64854514E8"/>
        <n v="9.36411798E8"/>
        <n v="2.81100928E8"/>
        <n v="6.38314521E8"/>
        <n v="1.03832662E8"/>
        <n v="7.6481136E8"/>
        <n v="1.32603538E8"/>
        <n v="8.00352561E8"/>
        <n v="8.12632358E8"/>
        <n v="5.56647908E8"/>
        <n v="4.15837943E8"/>
        <n v="5.44741475E8"/>
        <n v="2.91160714E8"/>
        <n v="2.63852393E8"/>
        <n v="3.54270303E8"/>
        <n v="6.67324435E8"/>
        <n v="9.06345736E8"/>
        <n v="7.3773607E8"/>
        <n v="7.54227149E8"/>
        <n v="1.69799983E8"/>
        <n v="5.95496594E8"/>
        <n v="6.385939E8"/>
        <n v="5.07531726E8"/>
        <n v="4.96826493E8"/>
        <n v="7.20931279E8"/>
        <n v="1.89108455E8"/>
        <n v="9.89102828E8"/>
        <n v="4.34275662E8"/>
        <n v="1.03435266E8"/>
        <n v="6.02301251E8"/>
        <n v="3.06256616E8"/>
        <n v="4.95450627E8"/>
        <n v="6.24348151E8"/>
        <n v="3.78714883E8"/>
        <n v="1.59805858E8"/>
        <n v="3.54667699E8"/>
        <n v="3.7887324E8"/>
        <n v="2.282112E8"/>
        <n v="2.05354487E8"/>
        <n v="1.09914195E8"/>
        <n v="9.87050187E8"/>
        <n v="5.95922315E8"/>
        <n v="9.17874085E8"/>
        <n v="6.51895511E8"/>
        <n v="3.1058892E8"/>
        <n v="6.92952191E8"/>
        <n v="8.84192836E8"/>
        <n v="6.74060428E8"/>
        <n v="7.33648812E8"/>
        <n v="8.18976962E8"/>
        <n v="2.15540015E8"/>
        <n v="2.38170993E8"/>
        <n v="5.24972951E8"/>
        <n v="3.02442729E8"/>
        <n v="3.08582627E8"/>
        <n v="1.83778369E8"/>
        <n v="4.13078916E8"/>
        <n v="9.71899354E8"/>
        <n v="2.64959609E8"/>
        <n v="6.01588857E8"/>
        <n v="3.27072703E8"/>
        <n v="4.12215459E8"/>
        <n v="2.50848186E8"/>
        <n v="9.86449801E8"/>
        <n v="4.62561166E8"/>
        <n v="5.16599738E8"/>
        <n v="9.13074433E8"/>
        <n v="7.23893725E8"/>
        <n v="7.71674382E8"/>
        <n v="3.82581126E8"/>
        <n v="4.4480623E8"/>
        <n v="4.37604176E8"/>
        <n v="1.89924275E8"/>
        <n v="3.57943856E8"/>
        <n v="5.59417665E8"/>
        <n v="8.98211562E8"/>
        <n v="6.30931794E8"/>
        <n v="9.67679059E8"/>
        <n v="4.43551385E8"/>
        <n v="7.84397923E8"/>
        <n v="7.57468974E8"/>
        <n v="7.99109733E8"/>
        <n v="5.86812674E8"/>
        <n v="6.94771802E8"/>
        <n v="4.92353856E8"/>
        <n v="8.26936471E8"/>
        <n v="5.78666484E8"/>
        <n v="1.04245078E8"/>
        <n v="8.33706796E8"/>
        <n v="3.96832883E8"/>
        <n v="4.09112679E8"/>
        <n v="3.86009633E8"/>
        <n v="1.52411115E8"/>
        <n v="4.28419864E8"/>
        <n v="4.36606395E8"/>
        <n v="1.03499639E8"/>
        <n v="3.27604424E8"/>
        <n v="8.86763894E8"/>
        <n v="6.59196269E8"/>
        <n v="8.33473765E8"/>
        <n v="1.49274003E8"/>
        <n v="5.46081721E8"/>
        <n v="2.91305768E8"/>
        <n v="9.41933286E8"/>
        <n v="4.24181544E8"/>
        <n v="6.36360585E8"/>
        <n v="7.83913838E8"/>
        <n v="4.33079183E8"/>
        <n v="4.24541604E8"/>
        <n v="4.3068751E8"/>
        <n v="9.21133935E8"/>
        <n v="8.8119477E8"/>
        <n v="8.53036296E8"/>
        <n v="2.59006392E8"/>
        <n v="6.26453149E8"/>
        <n v="6.82066285E8"/>
        <n v="7.15309798E8"/>
        <n v="5.23836123E8"/>
        <n v="9.80961358E8"/>
        <n v="3.32268464E8"/>
        <n v="8.66396272E8"/>
        <n v="8.30172288E8"/>
        <n v="4.43125665E8"/>
        <n v="1.29127395E8"/>
        <n v="2.4322642E8"/>
        <n v="5.27509677E8"/>
        <n v="6.45701968E8"/>
        <n v="9.30457293E8"/>
        <n v="9.31559789E8"/>
        <n v="7.75347936E8"/>
        <n v="2.84435451E8"/>
        <n v="3.43185698E8"/>
        <n v="3.80733191E8"/>
        <n v="9.47507131E8"/>
        <n v="5.46140086E8"/>
        <n v="9.2236346E8"/>
        <n v="4.21456849E8"/>
        <n v="1.38025033E8"/>
        <n v="1.44282948E8"/>
        <n v="1.68960559E8"/>
        <n v="1.41764247E8"/>
        <n v="1.7714709E8"/>
        <n v="1.95212733E8"/>
        <n v="7.27175891E8"/>
        <n v="4.69144809E8"/>
        <n v="6.38856971E8"/>
        <n v="9.81154048E8"/>
        <n v="3.07305467E8"/>
        <n v="4.67138516E8"/>
        <n v="7.37095344E8"/>
        <n v="9.43274819E8"/>
        <n v="8.97785842E8"/>
        <n v="3.5319184E8"/>
        <n v="8.76856458E8"/>
        <n v="1.76050603E8"/>
        <n v="9.11891257E8"/>
        <n v="8.74349772E8"/>
        <n v="9.55466639E8"/>
        <n v="1.42987763E8"/>
        <n v="4.44234168E8"/>
        <n v="7.42843854E8"/>
        <n v="6.84239947E8"/>
        <n v="2.01294267E8"/>
        <n v="2.09598815E8"/>
        <n v="9.6818546E8"/>
        <n v="5.33597218E8"/>
        <n v="9.32475602E8"/>
        <n v="1.30356919E8"/>
        <n v="1.48894631E8"/>
        <n v="1.27838218E8"/>
        <n v="2.66614854E8"/>
        <n v="1.95259082E8"/>
        <n v="3.06839406E8"/>
        <n v="4.08540618E8"/>
        <n v="6.91383635E8"/>
        <n v="9.18364179E8"/>
        <n v="6.89349019E8"/>
        <n v="7.80590045E8"/>
        <n v="9.17792117E8"/>
        <n v="3.15066277E8"/>
        <n v="5.24844634E8"/>
        <n v="7.97202146E8"/>
        <n v="6.09939754E8"/>
        <n v="2.20607459E8"/>
        <n v="9.19133651E8"/>
        <n v="7.91692674E8"/>
        <n v="8.01925837E8"/>
        <n v="3.13178002E8"/>
        <n v="4.35463559E8"/>
        <n v="2.91531503E8"/>
        <n v="1.30754315E8"/>
        <n v="1.07651269E8"/>
        <n v="4.98201072E8"/>
        <n v="9.17639768E8"/>
        <n v="6.68280589E8"/>
        <n v="4.67045819E8"/>
        <n v="4.00267398E8"/>
        <n v="3.68865811E8"/>
        <n v="9.33699119E8"/>
        <n v="4.59277713E8"/>
        <n v="7.03966844E8"/>
        <n v="5.23707807E8"/>
        <n v="7.75008904E8"/>
        <n v="4.69197165E8"/>
        <n v="5.96166074E8"/>
        <n v="9.9045509E8"/>
        <n v="1.44743001E8"/>
        <n v="6.38937652E8"/>
        <n v="9.69199979E8"/>
        <n v="9.79200112E8"/>
        <n v="7.27426946E8"/>
        <n v="8.12637078E8"/>
        <n v="2.36042392E8"/>
        <n v="3.87098824E8"/>
        <n v="8.60104024E8"/>
        <n v="1.0454849E8"/>
        <n v="2.0035485E8"/>
        <n v="1.39949357E8"/>
        <n v="5.23899209E8"/>
        <n v="9.06508815E8"/>
        <n v="6.34033286E8"/>
        <n v="2.98978602E8"/>
        <n v="9.9077481E8"/>
        <n v="7.24085128E8"/>
        <n v="7.34318292E8"/>
        <n v="3.59197413E8"/>
        <n v="6.08451879E8"/>
        <n v="7.16411006E8"/>
        <n v="1.55086886E8"/>
        <n v="9.44609057E8"/>
        <n v="1.23086202E8"/>
        <n v="5.61534678E8"/>
        <n v="6.36278617E8"/>
        <n v="2.56095016E8"/>
        <n v="7.2799772E8"/>
        <n v="1.18659913E8"/>
        <n v="2.87151563E8"/>
        <n v="3.5347594E8"/>
        <n v="8.38895261E8"/>
        <n v="3.4388951E8"/>
        <n v="4.45708739E8"/>
        <n v="6.30219399E8"/>
        <n v="8.794052E8"/>
        <n v="1.68487203E8"/>
        <n v="5.17514264E8"/>
        <n v="8.83504474E8"/>
        <n v="4.86345708E8"/>
        <n v="9.41524302E8"/>
        <n v="5.98404109E8"/>
        <n v="7.46563756E8"/>
        <n v="7.65101468E8"/>
        <n v="2.49039304E8"/>
        <n v="2.09445178E8"/>
        <n v="4.52559745E8"/>
        <n v="4.50041043E8"/>
        <n v="6.37188422E8"/>
        <n v="1.29902875E8"/>
        <n v="1.69378983E8"/>
        <n v="1.58673751E8"/>
        <n v="3.02015721E8"/>
        <n v="7.1783322E8"/>
        <n v="2.84108436E8"/>
        <n v="6.14597785E8"/>
        <n v="5.82836139E8"/>
        <n v="4.44798934E8"/>
        <n v="6.33992946E8"/>
        <n v="5.48343789E8"/>
        <n v="6.02264344E8"/>
        <n v="9.04589211E8"/>
        <n v="5.09356057E8"/>
        <n v="5.59183347E8"/>
        <n v="6.33806264E8"/>
        <n v="6.53800523E8"/>
        <n v="5.43322694E8"/>
        <n v="9.06794202E8"/>
        <n v="3.80498874E8"/>
        <n v="6.7910856E8"/>
        <n v="8.71923768E8"/>
        <n v="9.71578347E8"/>
        <n v="7.02357947E8"/>
        <n v="3.86440074E8"/>
        <n v="3.09655511E8"/>
        <n v="9.20688903E8"/>
        <n v="8.28993833E8"/>
        <n v="9.94978797E8"/>
        <n v="3.53383243E8"/>
        <n v="1.88866841E8"/>
        <n v="3.98645198E8"/>
        <n v="5.31281936E8"/>
        <n v="2.17165648E8"/>
        <n v="9.30136287E8"/>
        <n v="2.66638886E8"/>
        <n v="3.16466176E8"/>
        <n v="9.54341828E8"/>
        <n v="7.43619334E8"/>
        <n v="8.89125955E8"/>
        <n v="6.56244552E8"/>
        <n v="7.68676316E8"/>
        <n v="9.07691991E8"/>
        <n v="7.64483058E8"/>
        <n v="3.81774747E8"/>
        <n v="6.06118571E8"/>
        <n v="9.8859986E8"/>
        <n v="2.43144452E8"/>
        <n v="7.29373586E8"/>
        <n v="2.1945132E8"/>
        <n v="5.97839343E8"/>
        <n v="7.65858924E8"/>
        <n v="8.44575107E8"/>
        <n v="2.2464708E8"/>
        <n v="9.3147782E8"/>
        <n v="6.69353473E8"/>
        <n v="6.62623488E8"/>
        <n v="6.72856652E8"/>
        <n v="9.16089236E8"/>
        <n v="4.6491121E8"/>
        <n v="4.06564366E8"/>
        <n v="4.81308305E8"/>
        <n v="4.91547477E8"/>
        <n v="3.57482516E8"/>
        <n v="1.01025998E8"/>
        <n v="4.56192958E8"/>
        <n v="5.39002406E8"/>
        <n v="4.09514796E8"/>
        <n v="1.95171105E8"/>
        <n v="7.70821654E8"/>
        <n v="8.3509339E8"/>
        <n v="6.66483724E8"/>
        <n v="9.67258059E8"/>
        <n v="7.14165675E8"/>
        <n v="1.42375361E8"/>
        <n v="3.96552217E8"/>
        <n v="5.91774117E8"/>
        <n v="7.45467269E8"/>
        <n v="1.59232509E8"/>
        <n v="2.63098371E8"/>
        <n v="1.40461766E8"/>
        <n v="6.06224572E8"/>
        <n v="1.00640618E8"/>
        <n v="9.87410676E8"/>
        <n v="4.71348512E8"/>
        <n v="2.65191352E8"/>
        <n v="7.4732722E8"/>
        <n v="4.4718331E8"/>
        <n v="2.09736573E8"/>
        <n v="5.71161448E8"/>
        <n v="4.14359509E8"/>
        <n v="2.85343968E8"/>
        <n v="7.32703387E8"/>
        <n v="2.00507199E8"/>
        <n v="2.34082448E8"/>
        <n v="2.79816472E8"/>
        <n v="6.0188626E8"/>
        <n v="4.89600837E8"/>
        <n v="8.6582421E8"/>
        <n v="1.75723588E8"/>
        <n v="1.83910119E8"/>
        <n v="1.38182103E8"/>
        <n v="4.05986297E8"/>
        <n v="3.71814954E8"/>
        <n v="6.6692146E8"/>
        <n v="8.97638213E8"/>
        <n v="6.3146094E8"/>
        <n v="2.33709084E8"/>
        <n v="2.64526593E8"/>
        <n v="7.42569196E8"/>
        <n v="2.79338395E8"/>
        <n v="6.55328738E8"/>
        <n v="5.95395314E8"/>
        <n v="4.97554337E8"/>
        <n v="8.79923617E8"/>
        <n v="3.47609412E8"/>
        <n v="8.73432672E8"/>
        <n v="7.34189975E8"/>
        <n v="5.44284856E8"/>
        <n v="1.94785726E8"/>
        <n v="3.02744853E8"/>
        <n v="2.3186115E8"/>
        <n v="4.29123675E8"/>
        <n v="6.40476596E8"/>
        <n v="1.84120833E8"/>
        <n v="3.97874438E8"/>
        <n v="5.49048888E8"/>
        <n v="5.08014523E8"/>
        <n v="8.94589078E8"/>
        <n v="9.75823962E8"/>
        <n v="6.51247489E8"/>
        <n v="8.50562655E8"/>
        <n v="2.70358788E8"/>
        <n v="3.99256312E8"/>
        <n v="7.91890084E8"/>
        <n v="7.00304019E8"/>
        <n v="7.74926936E8"/>
        <n v="8.49431836E8"/>
        <n v="3.62258565E8"/>
        <n v="6.0502938E8"/>
        <n v="8.61252868E8"/>
        <n v="8.71147E8"/>
        <n v="7.54541289E8"/>
        <n v="9.4424771E8"/>
        <n v="5.53107821E8"/>
        <n v="8.39437711E8"/>
        <n v="5.25321424E8"/>
        <n v="2.51907765E8"/>
        <n v="6.40295922E8"/>
        <n v="3.99115979E8"/>
        <n v="1.86597907E8"/>
        <n v="1.19935786E8"/>
        <n v="2.09357202E8"/>
        <n v="4.52471768E8"/>
        <n v="2.88073384E8"/>
        <n v="2.95787847E8"/>
        <n v="4.37083184E8"/>
        <n v="2.82917964E8"/>
        <n v="5.38430345E8"/>
        <n v="3.1168884E8"/>
        <n v="7.56395232E8"/>
        <n v="1.17929494E8"/>
        <n v="3.80684268E8"/>
        <n v="3.55534589E8"/>
        <n v="2.51208674E8"/>
        <n v="6.27432048E8"/>
        <n v="4.31753098E8"/>
        <n v="6.41537463E8"/>
        <n v="9.34718358E8"/>
        <n v="7.06176555E8"/>
        <n v="5.8078221E8"/>
        <n v="3.84976232E8"/>
        <n v="6.5528711E8"/>
        <n v="1.08407437E8"/>
        <n v="2.12903726E8"/>
        <n v="6.36907756E8"/>
        <n v="5.75552117E8"/>
        <n v="5.60762631E8"/>
        <n v="4.04789817E8"/>
        <n v="4.27432811E8"/>
        <n v="4.21660268E8"/>
        <n v="1.03450715E8"/>
        <n v="6.04124295E8"/>
        <n v="6.97638976E8"/>
        <n v="4.39725911E8"/>
        <n v="9.46421372E8"/>
        <n v="4.43347108E8"/>
        <n v="2.76784074E8"/>
        <n v="5.1171211E8"/>
        <n v="1.64259612E8"/>
        <n v="7.12595832E8"/>
        <n v="9.01789844E8"/>
        <n v="3.92252957E8"/>
        <n v="1.84412229E8"/>
        <n v="4.58816373E8"/>
        <n v="4.81114327E8"/>
        <n v="1.15363156E8"/>
        <n v="8.1197704E8"/>
        <n v="4.97506701E8"/>
        <n v="9.89403665E8"/>
        <n v="6.02357041E8"/>
        <n v="2.96073234E8"/>
        <n v="2.12319648E8"/>
        <n v="5.87598884E8"/>
        <n v="9.26280772E8"/>
        <n v="2.60630738E8"/>
        <n v="1.20419871E8"/>
        <n v="4.77633464E8"/>
        <n v="5.12662255E8"/>
        <n v="1.50293242E8"/>
        <n v="1.58479773E8"/>
        <n v="3.22524106E8"/>
        <n v="3.5743488E8"/>
        <n v="3.39999663E8"/>
        <n v="5.49187934E8"/>
        <n v="6.59193694E8"/>
        <n v="8.01352488E8"/>
        <n v="4.45952498E8"/>
        <n v="3.85080945E8"/>
        <n v="5.16994559E8"/>
        <n v="2.61640536E8"/>
        <n v="6.93831098E8"/>
        <n v="2.0303663E8"/>
        <n v="7.6172403E8"/>
        <n v="7.2622317E8"/>
        <n v="7.20229613E8"/>
        <n v="9.94406735E8"/>
        <n v="2.04418504E8"/>
        <n v="3.18523538E8"/>
        <n v="5.30702579E8"/>
        <n v="2.46922719E8"/>
        <n v="8.50872075E8"/>
        <n v="5.34709155E8"/>
        <n v="8.6929177E8"/>
        <n v="5.07040774E8"/>
        <n v="3.09188163E8"/>
        <n v="6.43770778E8"/>
        <n v="6.37040793E8"/>
        <n v="8.42725884E8"/>
        <n v="6.59671771E8"/>
        <n v="6.69550883E8"/>
        <n v="4.97466361E8"/>
        <n v="1.73122918E8"/>
        <n v="8.97317206E8"/>
        <n v="9.80598723E8"/>
        <n v="3.58624064E8"/>
        <n v="1.84976994E8"/>
        <n v="9.72452533E8"/>
        <n v="1.8607949E8"/>
        <n v="4.31240689E8"/>
        <n v="2.31341445E8"/>
        <n v="2.08238399E8"/>
        <n v="9.60213077E8"/>
        <n v="6.92555224E8"/>
        <n v="4.70503079E8"/>
        <n v="2.31369769E8"/>
        <n v="5.78356206E8"/>
        <n v="6.21577537E8"/>
        <n v="7.81416594E8"/>
        <n v="4.9894694E8"/>
        <n v="8.21131742E8"/>
        <n v="4.95593106E8"/>
        <n v="4.67924726E8"/>
        <n v="1.78604066E8"/>
        <n v="5.12714612E8"/>
        <n v="5.47625386E8"/>
        <n v="6.65817677E8"/>
        <n v="1.60578763E8"/>
        <n v="1.47826898E8"/>
        <n v="6.25751483E8"/>
        <n v="4.13951814E8"/>
        <n v="9.1088618E8"/>
        <n v="8.85397469E8"/>
        <n v="9.05509746E8"/>
        <n v="5.69864976E8"/>
        <n v="6.40394628E8"/>
        <n v="4.46045196E8"/>
        <n v="6.4295367E8"/>
        <n v="4.8831638E8"/>
        <n v="6.67054498E8"/>
        <n v="3.20431125E8"/>
        <n v="8.23505389E8"/>
        <n v="6.15080583E8"/>
        <n v="5.22323358E8"/>
        <n v="5.25472486E8"/>
        <n v="7.92792594E8"/>
        <n v="6.82314765E8"/>
        <n v="8.19516837E8"/>
        <n v="2.08365428E8"/>
        <n v="2.45440852E8"/>
        <n v="2.14033257E8"/>
        <n v="7.21318805E8"/>
        <n v="2.88656175E8"/>
        <n v="9.05947482E8"/>
        <n v="2.65914475E8"/>
        <n v="5.19380223E8"/>
        <n v="7.85364806E8"/>
        <n v="1.55914723E8"/>
        <n v="6.00515115E8"/>
        <n v="5.04024684E8"/>
        <n v="6.53152501E8"/>
        <n v="6.96839892E8"/>
        <n v="2.16278588E8"/>
        <n v="8.70173251E8"/>
        <n v="3.23293578E8"/>
        <n v="6.28515231E8"/>
        <n v="3.70484149E8"/>
        <n v="9.36664998E8"/>
        <n v="4.31432092E8"/>
        <n v="6.45309722E8"/>
        <n v="9.05036389E8"/>
        <n v="3.57930982E8"/>
        <n v="4.03665006E8"/>
        <n v="6.82162415E8"/>
        <n v="7.67490565E8"/>
        <n v="5.54721438E8"/>
        <n v="3.96462953E8"/>
        <n v="5.60389268E8"/>
        <n v="2.6492871E8"/>
        <n v="6.11791121E8"/>
        <n v="1.3327645E8"/>
        <n v="7.04361665E8"/>
        <n v="3.9445666E8"/>
        <n v="4.98089492E8"/>
        <n v="6.24940383E8"/>
        <n v="1.0503E8"/>
        <n v="5.26533353E8"/>
        <n v="4.61917865E8"/>
        <n v="4.61445796E8"/>
        <n v="1.18086564E8"/>
        <n v="2.1785916E8"/>
        <n v="7.7701863E8"/>
        <n v="1.36624276E8"/>
        <n v="6.45956456E8"/>
        <n v="2.90317428E8"/>
        <n v="9.35907542E8"/>
        <n v="2.43521249E8"/>
        <n v="4.4920634E8"/>
        <n v="7.27821767E8"/>
        <n v="6.50208079E8"/>
        <n v="4.06270396E8"/>
        <n v="4.12416303E8"/>
        <n v="4.47684133E8"/>
        <n v="6.07756221E8"/>
        <n v="5.72634732E8"/>
        <n v="7.40300261E8"/>
        <n v="1.63587558E8"/>
        <n v="6.53909957E8"/>
        <n v="9.21230065E8"/>
        <n v="8.10752236E8"/>
        <n v="8.52392995E8"/>
        <n v="3.51247346E8"/>
        <n v="4.7679404E8"/>
        <n v="4.78840672E8"/>
        <n v="7.16054379E8"/>
        <n v="5.45059049E8"/>
        <n v="6.9022063E8"/>
        <n v="6.26322257E8"/>
        <n v="3.53492677E8"/>
        <n v="4.43544518E8"/>
        <n v="9.56969964E8"/>
        <n v="6.28055179E8"/>
        <n v="6.8559693E8"/>
        <n v="1.74218118E8"/>
        <n v="1.80358016E8"/>
        <n v="2.33440434E8"/>
        <n v="7.50959146E8"/>
        <n v="9.73268353E8"/>
        <n v="2.64163959E8"/>
        <n v="4.63591134E8"/>
        <n v="4.8646115E8"/>
        <n v="8.15755307E8"/>
        <n v="4.22568786E8"/>
        <n v="8.48737466E8"/>
        <n v="6.14321839E8"/>
        <n v="5.82560193E8"/>
        <n v="2.95168149E8"/>
        <n v="3.13705861E8"/>
        <n v="4.07220542E8"/>
        <n v="2.53055322E8"/>
        <n v="5.80314862E8"/>
        <n v="6.44592607E8"/>
        <n v="2.43340575E8"/>
        <n v="7.64837539E8"/>
        <n v="7.89760196E8"/>
        <n v="8.23236739E8"/>
        <n v="1.56158483E8"/>
        <n v="3.61725556E8"/>
        <n v="3.78216636E8"/>
        <n v="4.13245427E8"/>
        <n v="2.84403264E8"/>
        <n v="5.71323239E8"/>
        <n v="5.51118266E8"/>
        <n v="2.39048612E8"/>
        <n v="3.86601865E8"/>
        <n v="9.54065883E8"/>
        <n v="2.84310567E8"/>
        <n v="3.83611094E8"/>
        <n v="2.99739491E8"/>
        <n v="1.74935233E8"/>
        <n v="5.13611114E8"/>
        <n v="1.93472945E8"/>
        <n v="3.49212729E8"/>
        <n v="7.60346877E8"/>
        <n v="3.94356667E8"/>
        <n v="9.93368613E8"/>
        <n v="8.34065997E8"/>
        <n v="9.33720576E8"/>
        <n v="5.52931869E8"/>
        <n v="9.57926118E8"/>
        <n v="8.74172532E8"/>
        <n v="1.39201343E8"/>
        <n v="8.31143891E8"/>
        <n v="5.89842927E8"/>
        <n v="7.64592492E8"/>
        <n v="7.81083571E8"/>
        <n v="3.4906038E8"/>
        <n v="8.62485826E8"/>
        <n v="7.08320605E8"/>
        <n v="9.49388539E8"/>
        <n v="5.48015487E8"/>
        <n v="4.16953313E8"/>
        <n v="7.61887109E8"/>
        <n v="3.84601581E8"/>
        <n v="7.47955071E8"/>
        <n v="5.79463422E8"/>
        <n v="5.7694472E8"/>
        <n v="1.22372519E8"/>
        <n v="7.00069701E8"/>
        <n v="4.67312324E8"/>
        <n v="7.43769109E8"/>
        <n v="8.49454581E8"/>
        <n v="4.03337991E8"/>
        <n v="6.2382158E8"/>
        <n v="8.19037473E8"/>
        <n v="5.18421494E8"/>
        <n v="5.69941365E8"/>
        <n v="2.84595954E8"/>
        <n v="4.81976497E8"/>
        <n v="1.11893022E8"/>
        <n v="5.83451974E8"/>
        <n v="6.60481584E8"/>
        <n v="7.99848306E8"/>
        <n v="3.11221492E8"/>
        <n v="6.08374631E8"/>
        <n v="8.59914767E8"/>
        <n v="1.00983083E8"/>
        <n v="4.85165965E8"/>
        <n v="2.49765861E8"/>
        <n v="5.94699656E8"/>
        <n v="6.46691596E8"/>
        <n v="7.13009965E8"/>
        <n v="7.50439441E8"/>
        <n v="5.3609575E8"/>
        <n v="9.2676357E8"/>
        <n v="7.04233348E8"/>
        <n v="1.21380746E8"/>
        <n v="2.23199975E8"/>
        <n v="4.10229337E8"/>
        <n v="1.84708344E8"/>
        <n v="7.97788369E8"/>
        <n v="8.26677262E8"/>
        <n v="7.973163E8"/>
        <n v="3.91849982E8"/>
        <n v="1.82078921E8"/>
        <n v="3.92217338E8"/>
        <n v="7.74698626E8"/>
        <n v="9.46823489E8"/>
        <n v="6.14054477E8"/>
        <n v="6.45111024E8"/>
        <n v="4.68320834E8"/>
        <n v="8.63202941E8"/>
        <n v="3.28721082E8"/>
        <n v="1.12330758E8"/>
        <n v="2.63977277E8"/>
        <n v="6.60312926E8"/>
        <n v="3.58594453E8"/>
        <n v="2.44023358E8"/>
        <n v="6.92704999E8"/>
        <n v="8.77687728E8"/>
        <n v="6.91760861E8"/>
        <n v="7.07661855E8"/>
        <n v="2.91611325E8"/>
        <n v="4.10514724E8"/>
        <n v="1.46349751E8"/>
        <n v="3.43730294E8"/>
        <n v="6.15290009E8"/>
        <n v="3.41398274E8"/>
        <n v="9.49912965E8"/>
        <n v="8.3534187E8"/>
        <n v="4.60693061E8"/>
        <n v="6.92757356E8"/>
        <n v="5.13802516E8"/>
        <n v="2.91179597E8"/>
        <n v="9.26064479E8"/>
        <n v="3.52342545E8"/>
        <n v="8.85998284E8"/>
        <n v="1.04190576E8"/>
        <n v="2.41392648E8"/>
        <n v="3.09285581E8"/>
        <n v="7.831169E8"/>
        <n v="9.30670154E8"/>
        <n v="3.91026866E8"/>
        <n v="6.96844613E8"/>
        <n v="5.4905833E8"/>
        <n v="1.81260526E8"/>
        <n v="7.92178905E8"/>
        <n v="9.10610234E8"/>
        <n v="1.31585586E8"/>
        <n v="9.72981679E8"/>
        <n v="9.22564303E8"/>
        <n v="5.17097985E8"/>
        <n v="8.70218312E8"/>
        <n v="4.80652987E8"/>
        <n v="1.22967326E8"/>
        <n v="7.22233331E8"/>
        <n v="3.11956632E8"/>
        <n v="7.4210056E8"/>
        <n v="2.39386355E8"/>
        <n v="8.3790692E8"/>
        <n v="2.74694526E8"/>
        <n v="1.86847674E8"/>
        <n v="8.00045716E8"/>
        <n v="1.63744628E8"/>
        <n v="4.85929429E8"/>
        <n v="5.64173543E8"/>
        <n v="5.94991052E8"/>
        <n v="7.83594977E8"/>
        <n v="1.2214421E8"/>
        <n v="3.17006051E8"/>
        <n v="8.8750118E8"/>
        <n v="9.49732291E8"/>
        <n v="1.02230632E8"/>
        <n v="9.23160398E8"/>
        <n v="9.29812705E8"/>
        <n v="2.43684327E8"/>
        <n v="1.26948583E8"/>
        <n v="8.20437371E8"/>
        <n v="5.43396508E8"/>
        <n v="6.38957822E8"/>
        <n v="6.88903129E8"/>
        <n v="3.61311852E8"/>
        <n v="9.76323497E8"/>
        <n v="8.26968657E8"/>
        <n v="1.51312482E8"/>
        <n v="9.51698243E8"/>
        <n v="1.9000281E8"/>
        <n v="4.14579665E8"/>
        <n v="9.00808799E8"/>
        <n v="6.8032521E8"/>
        <n v="1.74614226E8"/>
        <n v="5.74925124E8"/>
        <n v="6.24398362E8"/>
        <n v="5.69170606E8"/>
        <n v="2.15584218E8"/>
        <n v="2.32196319E8"/>
        <n v="3.80379998E8"/>
        <n v="7.04139363E8"/>
        <n v="7.47826755E8"/>
        <n v="4.83655774E8"/>
        <n v="2.33811223E8"/>
        <n v="4.76453721E8"/>
        <n v="9.75080668E8"/>
        <n v="7.47774398E8"/>
        <n v="9.41061675E8"/>
        <n v="1.21945512E8"/>
        <n v="6.5354861E8"/>
        <n v="2.59032571E8"/>
        <n v="9.2001127E8"/>
        <n v="1.11246287E8"/>
        <n v="2.52541625E8"/>
        <n v="1.32069671E8"/>
        <n v="6.43448483E8"/>
        <n v="9.94504153E8"/>
        <n v="1.94176757E8"/>
        <n v="7.59594142E8"/>
        <n v="7.6573404E8"/>
        <n v="4.39204919E8"/>
        <n v="7.36240041E8"/>
        <n v="1.92236125E8"/>
        <n v="4.7699145E8"/>
        <n v="3.3330444E8"/>
        <n v="1.25339686E8"/>
        <n v="7.86318385E8"/>
        <n v="7.09276759E8"/>
        <n v="7.96418511E8"/>
        <n v="3.93709933E8"/>
        <n v="6.88698422E8"/>
      </sharedItems>
    </cacheField>
    <cacheField name="Order Date" numFmtId="164">
      <sharedItems containsSemiMixedTypes="0" containsDate="1" containsString="0">
        <d v="2010-01-01T00:00:00Z"/>
        <d v="2010-01-03T00:00:00Z"/>
        <d v="2010-01-05T00:00:00Z"/>
        <d v="2010-01-08T00:00:00Z"/>
        <d v="2010-01-09T00:00:00Z"/>
        <d v="2010-01-10T00:00:00Z"/>
        <d v="2010-01-13T00:00:00Z"/>
        <d v="2010-01-16T00:00:00Z"/>
        <d v="2010-01-18T00:00:00Z"/>
        <d v="2010-01-20T00:00:00Z"/>
        <d v="2010-01-23T00:00:00Z"/>
        <d v="2010-01-26T00:00:00Z"/>
        <d v="2010-01-30T00:00:00Z"/>
        <d v="2010-02-03T00:00:00Z"/>
        <d v="2010-02-05T00:00:00Z"/>
        <d v="2010-02-12T00:00:00Z"/>
        <d v="2010-02-13T00:00:00Z"/>
        <d v="2010-02-16T00:00:00Z"/>
        <d v="2010-02-19T00:00:00Z"/>
        <d v="2010-02-20T00:00:00Z"/>
        <d v="2010-02-25T00:00:00Z"/>
        <d v="2010-03-01T00:00:00Z"/>
        <d v="2010-03-02T00:00:00Z"/>
        <d v="2010-03-05T00:00:00Z"/>
        <d v="2010-03-09T00:00:00Z"/>
        <d v="2010-03-10T00:00:00Z"/>
        <d v="2010-03-12T00:00:00Z"/>
        <d v="2010-03-14T00:00:00Z"/>
        <d v="2010-03-16T00:00:00Z"/>
        <d v="2010-03-17T00:00:00Z"/>
        <d v="2010-03-19T00:00:00Z"/>
        <d v="2010-03-20T00:00:00Z"/>
        <d v="2010-04-03T00:00:00Z"/>
        <d v="2010-04-05T00:00:00Z"/>
        <d v="2010-04-12T00:00:00Z"/>
        <d v="2010-04-14T00:00:00Z"/>
        <d v="2010-04-18T00:00:00Z"/>
        <d v="2010-04-21T00:00:00Z"/>
        <d v="2010-05-06T00:00:00Z"/>
        <d v="2010-05-12T00:00:00Z"/>
        <d v="2010-05-13T00:00:00Z"/>
        <d v="2010-05-16T00:00:00Z"/>
        <d v="2010-05-22T00:00:00Z"/>
        <d v="2010-05-26T00:00:00Z"/>
        <d v="2010-05-27T00:00:00Z"/>
        <d v="2010-05-30T00:00:00Z"/>
        <d v="2010-05-31T00:00:00Z"/>
        <d v="2010-06-01T00:00:00Z"/>
        <d v="2010-06-06T00:00:00Z"/>
        <d v="2010-06-10T00:00:00Z"/>
        <d v="2010-06-13T00:00:00Z"/>
        <d v="2010-06-14T00:00:00Z"/>
        <d v="2010-06-15T00:00:00Z"/>
        <d v="2010-06-19T00:00:00Z"/>
        <d v="2010-06-20T00:00:00Z"/>
        <d v="2010-06-23T00:00:00Z"/>
        <d v="2010-06-26T00:00:00Z"/>
        <d v="2010-06-28T00:00:00Z"/>
        <d v="2010-07-02T00:00:00Z"/>
        <d v="2010-07-09T00:00:00Z"/>
        <d v="2010-07-10T00:00:00Z"/>
        <d v="2010-07-11T00:00:00Z"/>
        <d v="2010-07-16T00:00:00Z"/>
        <d v="2010-07-19T00:00:00Z"/>
        <d v="2010-07-20T00:00:00Z"/>
        <d v="2010-07-24T00:00:00Z"/>
        <d v="2010-07-28T00:00:00Z"/>
        <d v="2010-07-31T00:00:00Z"/>
        <d v="2010-08-03T00:00:00Z"/>
        <d v="2010-08-05T00:00:00Z"/>
        <d v="2010-08-12T00:00:00Z"/>
        <d v="2010-08-14T00:00:00Z"/>
        <d v="2010-08-15T00:00:00Z"/>
        <d v="2010-08-19T00:00:00Z"/>
        <d v="2010-08-21T00:00:00Z"/>
        <d v="2010-08-23T00:00:00Z"/>
        <d v="2010-08-25T00:00:00Z"/>
        <d v="2010-08-27T00:00:00Z"/>
        <d v="2010-08-28T00:00:00Z"/>
        <d v="2010-08-31T00:00:00Z"/>
        <d v="2010-09-04T00:00:00Z"/>
        <d v="2010-09-06T00:00:00Z"/>
        <d v="2010-09-07T00:00:00Z"/>
        <d v="2010-09-09T00:00:00Z"/>
        <d v="2010-09-10T00:00:00Z"/>
        <d v="2010-09-18T00:00:00Z"/>
        <d v="2010-09-19T00:00:00Z"/>
        <d v="2010-09-20T00:00:00Z"/>
        <d v="2010-09-25T00:00:00Z"/>
        <d v="2010-09-26T00:00:00Z"/>
        <d v="2010-09-27T00:00:00Z"/>
        <d v="2010-09-29T00:00:00Z"/>
        <d v="2010-10-01T00:00:00Z"/>
        <d v="2010-10-02T00:00:00Z"/>
        <d v="2010-10-04T00:00:00Z"/>
        <d v="2010-10-05T00:00:00Z"/>
        <d v="2010-10-07T00:00:00Z"/>
        <d v="2010-10-12T00:00:00Z"/>
        <d v="2010-10-13T00:00:00Z"/>
        <d v="2010-10-16T00:00:00Z"/>
        <d v="2010-10-20T00:00:00Z"/>
        <d v="2010-10-22T00:00:00Z"/>
        <d v="2010-10-25T00:00:00Z"/>
        <d v="2010-10-26T00:00:00Z"/>
        <d v="2010-10-29T00:00:00Z"/>
        <d v="2010-10-31T00:00:00Z"/>
        <d v="2010-11-01T00:00:00Z"/>
        <d v="2010-11-02T00:00:00Z"/>
        <d v="2010-11-11T00:00:00Z"/>
        <d v="2010-11-16T00:00:00Z"/>
        <d v="2010-11-22T00:00:00Z"/>
        <d v="2010-11-25T00:00:00Z"/>
        <d v="2010-11-28T00:00:00Z"/>
        <d v="2010-12-01T00:00:00Z"/>
        <d v="2010-12-07T00:00:00Z"/>
        <d v="2010-12-09T00:00:00Z"/>
        <d v="2010-12-10T00:00:00Z"/>
        <d v="2010-12-11T00:00:00Z"/>
        <d v="2010-12-13T00:00:00Z"/>
        <d v="2010-12-14T00:00:00Z"/>
        <d v="2010-12-16T00:00:00Z"/>
        <d v="2010-12-18T00:00:00Z"/>
        <d v="2010-12-20T00:00:00Z"/>
        <d v="2010-12-21T00:00:00Z"/>
        <d v="2010-12-26T00:00:00Z"/>
        <d v="2010-12-30T00:00:00Z"/>
        <d v="2011-01-02T00:00:00Z"/>
        <d v="2011-01-10T00:00:00Z"/>
        <d v="2011-01-13T00:00:00Z"/>
        <d v="2011-01-15T00:00:00Z"/>
        <d v="2011-01-18T00:00:00Z"/>
        <d v="2011-01-21T00:00:00Z"/>
        <d v="2011-01-22T00:00:00Z"/>
        <d v="2011-01-23T00:00:00Z"/>
        <d v="2011-01-25T00:00:00Z"/>
        <d v="2011-01-27T00:00:00Z"/>
        <d v="2011-01-28T00:00:00Z"/>
        <d v="2011-01-31T00:00:00Z"/>
        <d v="2011-02-01T00:00:00Z"/>
        <d v="2011-02-02T00:00:00Z"/>
        <d v="2011-02-03T00:00:00Z"/>
        <d v="2011-02-06T00:00:00Z"/>
        <d v="2011-02-09T00:00:00Z"/>
        <d v="2011-02-13T00:00:00Z"/>
        <d v="2011-02-15T00:00:00Z"/>
        <d v="2011-02-17T00:00:00Z"/>
        <d v="2011-02-21T00:00:00Z"/>
        <d v="2011-02-22T00:00:00Z"/>
        <d v="2011-02-25T00:00:00Z"/>
        <d v="2011-02-26T00:00:00Z"/>
        <d v="2011-02-28T00:00:00Z"/>
        <d v="2011-03-02T00:00:00Z"/>
        <d v="2011-03-03T00:00:00Z"/>
        <d v="2011-03-06T00:00:00Z"/>
        <d v="2011-03-10T00:00:00Z"/>
        <d v="2011-03-13T00:00:00Z"/>
        <d v="2011-03-14T00:00:00Z"/>
        <d v="2011-03-15T00:00:00Z"/>
        <d v="2011-03-18T00:00:00Z"/>
        <d v="2011-03-21T00:00:00Z"/>
        <d v="2011-03-23T00:00:00Z"/>
        <d v="2011-03-29T00:00:00Z"/>
        <d v="2011-03-30T00:00:00Z"/>
        <d v="2011-04-02T00:00:00Z"/>
        <d v="2011-04-03T00:00:00Z"/>
        <d v="2011-04-05T00:00:00Z"/>
        <d v="2011-04-11T00:00:00Z"/>
        <d v="2011-04-13T00:00:00Z"/>
        <d v="2011-04-14T00:00:00Z"/>
        <d v="2011-04-17T00:00:00Z"/>
        <d v="2011-04-18T00:00:00Z"/>
        <d v="2011-04-19T00:00:00Z"/>
        <d v="2011-04-20T00:00:00Z"/>
        <d v="2011-04-23T00:00:00Z"/>
        <d v="2011-04-26T00:00:00Z"/>
        <d v="2011-04-27T00:00:00Z"/>
        <d v="2011-04-28T00:00:00Z"/>
        <d v="2011-05-01T00:00:00Z"/>
        <d v="2011-05-04T00:00:00Z"/>
        <d v="2011-05-05T00:00:00Z"/>
        <d v="2011-05-06T00:00:00Z"/>
        <d v="2011-05-07T00:00:00Z"/>
        <d v="2011-05-11T00:00:00Z"/>
        <d v="2011-05-12T00:00:00Z"/>
        <d v="2011-05-14T00:00:00Z"/>
        <d v="2011-05-17T00:00:00Z"/>
        <d v="2011-05-18T00:00:00Z"/>
        <d v="2011-05-21T00:00:00Z"/>
        <d v="2011-05-22T00:00:00Z"/>
        <d v="2011-05-23T00:00:00Z"/>
        <d v="2011-05-25T00:00:00Z"/>
        <d v="2011-06-01T00:00:00Z"/>
        <d v="2011-06-05T00:00:00Z"/>
        <d v="2011-06-08T00:00:00Z"/>
        <d v="2011-06-11T00:00:00Z"/>
        <d v="2011-06-12T00:00:00Z"/>
        <d v="2011-06-13T00:00:00Z"/>
        <d v="2011-06-16T00:00:00Z"/>
        <d v="2011-06-24T00:00:00Z"/>
        <d v="2011-06-25T00:00:00Z"/>
        <d v="2011-06-27T00:00:00Z"/>
        <d v="2011-07-04T00:00:00Z"/>
        <d v="2011-07-05T00:00:00Z"/>
        <d v="2011-07-10T00:00:00Z"/>
        <d v="2011-07-12T00:00:00Z"/>
        <d v="2011-07-13T00:00:00Z"/>
        <d v="2011-07-14T00:00:00Z"/>
        <d v="2011-07-16T00:00:00Z"/>
        <d v="2011-07-17T00:00:00Z"/>
        <d v="2011-07-20T00:00:00Z"/>
        <d v="2011-07-22T00:00:00Z"/>
        <d v="2011-07-24T00:00:00Z"/>
        <d v="2011-07-28T00:00:00Z"/>
        <d v="2011-07-29T00:00:00Z"/>
        <d v="2011-08-01T00:00:00Z"/>
        <d v="2011-08-03T00:00:00Z"/>
        <d v="2011-08-07T00:00:00Z"/>
        <d v="2011-08-09T00:00:00Z"/>
        <d v="2011-08-12T00:00:00Z"/>
        <d v="2011-08-13T00:00:00Z"/>
        <d v="2011-08-16T00:00:00Z"/>
        <d v="2011-08-17T00:00:00Z"/>
        <d v="2011-08-20T00:00:00Z"/>
        <d v="2011-08-21T00:00:00Z"/>
        <d v="2011-08-22T00:00:00Z"/>
        <d v="2011-08-23T00:00:00Z"/>
        <d v="2011-08-27T00:00:00Z"/>
        <d v="2011-08-30T00:00:00Z"/>
        <d v="2011-09-02T00:00:00Z"/>
        <d v="2011-09-03T00:00:00Z"/>
        <d v="2011-09-04T00:00:00Z"/>
        <d v="2011-09-06T00:00:00Z"/>
        <d v="2011-09-10T00:00:00Z"/>
        <d v="2011-09-11T00:00:00Z"/>
        <d v="2011-09-12T00:00:00Z"/>
        <d v="2011-09-14T00:00:00Z"/>
        <d v="2011-09-17T00:00:00Z"/>
        <d v="2011-09-18T00:00:00Z"/>
        <d v="2011-09-22T00:00:00Z"/>
        <d v="2011-09-26T00:00:00Z"/>
        <d v="2011-10-04T00:00:00Z"/>
        <d v="2011-10-06T00:00:00Z"/>
        <d v="2011-10-09T00:00:00Z"/>
        <d v="2011-10-10T00:00:00Z"/>
        <d v="2011-10-16T00:00:00Z"/>
        <d v="2011-10-21T00:00:00Z"/>
        <d v="2011-10-22T00:00:00Z"/>
        <d v="2011-10-23T00:00:00Z"/>
        <d v="2011-10-29T00:00:00Z"/>
        <d v="2011-10-30T00:00:00Z"/>
        <d v="2011-11-05T00:00:00Z"/>
        <d v="2011-11-09T00:00:00Z"/>
        <d v="2011-11-19T00:00:00Z"/>
        <d v="2011-11-21T00:00:00Z"/>
        <d v="2011-11-26T00:00:00Z"/>
        <d v="2011-11-27T00:00:00Z"/>
        <d v="2011-11-28T00:00:00Z"/>
        <d v="2011-11-29T00:00:00Z"/>
        <d v="2011-12-07T00:00:00Z"/>
        <d v="2011-12-09T00:00:00Z"/>
        <d v="2011-12-11T00:00:00Z"/>
        <d v="2011-12-12T00:00:00Z"/>
        <d v="2011-12-15T00:00:00Z"/>
        <d v="2011-12-20T00:00:00Z"/>
        <d v="2011-12-21T00:00:00Z"/>
        <d v="2011-12-24T00:00:00Z"/>
        <d v="2011-12-26T00:00:00Z"/>
        <d v="2011-12-28T00:00:00Z"/>
        <d v="2011-12-30T00:00:00Z"/>
        <d v="2012-01-02T00:00:00Z"/>
        <d v="2012-01-03T00:00:00Z"/>
        <d v="2012-01-08T00:00:00Z"/>
        <d v="2012-01-10T00:00:00Z"/>
        <d v="2012-01-11T00:00:00Z"/>
        <d v="2012-01-12T00:00:00Z"/>
        <d v="2012-01-17T00:00:00Z"/>
        <d v="2012-01-18T00:00:00Z"/>
        <d v="2012-01-19T00:00:00Z"/>
        <d v="2012-01-23T00:00:00Z"/>
        <d v="2012-01-25T00:00:00Z"/>
        <d v="2012-01-27T00:00:00Z"/>
        <d v="2012-01-29T00:00:00Z"/>
        <d v="2012-01-30T00:00:00Z"/>
        <d v="2012-02-01T00:00:00Z"/>
        <d v="2012-02-03T00:00:00Z"/>
        <d v="2012-02-04T00:00:00Z"/>
        <d v="2012-02-05T00:00:00Z"/>
        <d v="2012-02-10T00:00:00Z"/>
        <d v="2012-02-13T00:00:00Z"/>
        <d v="2012-02-15T00:00:00Z"/>
        <d v="2012-02-17T00:00:00Z"/>
        <d v="2012-02-19T00:00:00Z"/>
        <d v="2012-02-20T00:00:00Z"/>
        <d v="2012-02-21T00:00:00Z"/>
        <d v="2012-02-26T00:00:00Z"/>
        <d v="2012-03-06T00:00:00Z"/>
        <d v="2012-03-09T00:00:00Z"/>
        <d v="2012-03-12T00:00:00Z"/>
        <d v="2012-03-15T00:00:00Z"/>
        <d v="2012-03-16T00:00:00Z"/>
        <d v="2012-03-20T00:00:00Z"/>
        <d v="2012-03-21T00:00:00Z"/>
        <d v="2012-03-23T00:00:00Z"/>
        <d v="2012-03-25T00:00:00Z"/>
        <d v="2012-03-31T00:00:00Z"/>
        <d v="2012-04-01T00:00:00Z"/>
        <d v="2012-04-03T00:00:00Z"/>
        <d v="2012-04-10T00:00:00Z"/>
        <d v="2012-04-13T00:00:00Z"/>
        <d v="2012-04-19T00:00:00Z"/>
        <d v="2012-04-21T00:00:00Z"/>
        <d v="2012-04-22T00:00:00Z"/>
        <d v="2012-04-23T00:00:00Z"/>
        <d v="2012-04-26T00:00:00Z"/>
        <d v="2012-04-28T00:00:00Z"/>
        <d v="2012-04-29T00:00:00Z"/>
        <d v="2012-05-03T00:00:00Z"/>
        <d v="2012-05-04T00:00:00Z"/>
        <d v="2012-05-05T00:00:00Z"/>
        <d v="2012-05-06T00:00:00Z"/>
        <d v="2012-05-07T00:00:00Z"/>
        <d v="2012-05-10T00:00:00Z"/>
        <d v="2012-05-11T00:00:00Z"/>
        <d v="2012-05-12T00:00:00Z"/>
        <d v="2012-05-17T00:00:00Z"/>
        <d v="2012-05-18T00:00:00Z"/>
        <d v="2012-05-21T00:00:00Z"/>
        <d v="2012-05-22T00:00:00Z"/>
        <d v="2012-05-24T00:00:00Z"/>
        <d v="2012-05-26T00:00:00Z"/>
        <d v="2012-05-28T00:00:00Z"/>
        <d v="2012-05-30T00:00:00Z"/>
        <d v="2012-06-01T00:00:00Z"/>
        <d v="2012-06-02T00:00:00Z"/>
        <d v="2012-06-04T00:00:00Z"/>
        <d v="2012-06-09T00:00:00Z"/>
        <d v="2012-06-11T00:00:00Z"/>
        <d v="2012-06-12T00:00:00Z"/>
        <d v="2012-06-13T00:00:00Z"/>
        <d v="2012-06-14T00:00:00Z"/>
        <d v="2012-06-15T00:00:00Z"/>
        <d v="2012-06-17T00:00:00Z"/>
        <d v="2012-06-18T00:00:00Z"/>
        <d v="2012-06-22T00:00:00Z"/>
        <d v="2012-06-25T00:00:00Z"/>
        <d v="2012-06-29T00:00:00Z"/>
        <d v="2012-06-30T00:00:00Z"/>
        <d v="2012-07-01T00:00:00Z"/>
        <d v="2012-07-04T00:00:00Z"/>
        <d v="2012-07-05T00:00:00Z"/>
        <d v="2012-07-08T00:00:00Z"/>
        <d v="2012-07-15T00:00:00Z"/>
        <d v="2012-07-18T00:00:00Z"/>
        <d v="2012-07-22T00:00:00Z"/>
        <d v="2012-07-24T00:00:00Z"/>
        <d v="2012-07-28T00:00:00Z"/>
        <d v="2012-07-31T00:00:00Z"/>
        <d v="2012-08-04T00:00:00Z"/>
        <d v="2012-08-06T00:00:00Z"/>
        <d v="2012-08-07T00:00:00Z"/>
        <d v="2012-08-09T00:00:00Z"/>
        <d v="2012-08-11T00:00:00Z"/>
        <d v="2012-08-14T00:00:00Z"/>
        <d v="2012-08-16T00:00:00Z"/>
        <d v="2012-08-19T00:00:00Z"/>
        <d v="2012-08-20T00:00:00Z"/>
        <d v="2012-08-21T00:00:00Z"/>
        <d v="2012-08-22T00:00:00Z"/>
        <d v="2012-08-23T00:00:00Z"/>
        <d v="2012-08-26T00:00:00Z"/>
        <d v="2012-08-29T00:00:00Z"/>
        <d v="2012-09-05T00:00:00Z"/>
        <d v="2012-09-09T00:00:00Z"/>
        <d v="2012-09-10T00:00:00Z"/>
        <d v="2012-09-11T00:00:00Z"/>
        <d v="2012-09-12T00:00:00Z"/>
        <d v="2012-09-13T00:00:00Z"/>
        <d v="2012-09-16T00:00:00Z"/>
        <d v="2012-09-17T00:00:00Z"/>
        <d v="2012-09-19T00:00:00Z"/>
        <d v="2012-09-20T00:00:00Z"/>
        <d v="2012-09-28T00:00:00Z"/>
        <d v="2012-09-29T00:00:00Z"/>
        <d v="2012-09-30T00:00:00Z"/>
        <d v="2012-10-01T00:00:00Z"/>
        <d v="2012-10-03T00:00:00Z"/>
        <d v="2012-10-04T00:00:00Z"/>
        <d v="2012-10-06T00:00:00Z"/>
        <d v="2012-10-14T00:00:00Z"/>
        <d v="2012-10-18T00:00:00Z"/>
        <d v="2012-10-19T00:00:00Z"/>
        <d v="2012-10-20T00:00:00Z"/>
        <d v="2012-10-22T00:00:00Z"/>
        <d v="2012-10-24T00:00:00Z"/>
        <d v="2012-10-26T00:00:00Z"/>
        <d v="2012-10-27T00:00:00Z"/>
        <d v="2012-10-28T00:00:00Z"/>
        <d v="2012-10-30T00:00:00Z"/>
        <d v="2012-11-05T00:00:00Z"/>
        <d v="2012-11-06T00:00:00Z"/>
        <d v="2012-11-07T00:00:00Z"/>
        <d v="2012-11-08T00:00:00Z"/>
        <d v="2012-11-09T00:00:00Z"/>
        <d v="2012-11-14T00:00:00Z"/>
        <d v="2012-11-16T00:00:00Z"/>
        <d v="2012-11-19T00:00:00Z"/>
        <d v="2012-11-21T00:00:00Z"/>
        <d v="2012-11-25T00:00:00Z"/>
        <d v="2012-11-30T00:00:00Z"/>
        <d v="2012-12-02T00:00:00Z"/>
        <d v="2012-12-03T00:00:00Z"/>
        <d v="2012-12-04T00:00:00Z"/>
        <d v="2012-12-08T00:00:00Z"/>
        <d v="2012-12-09T00:00:00Z"/>
        <d v="2012-12-10T00:00:00Z"/>
        <d v="2012-12-14T00:00:00Z"/>
        <d v="2012-12-15T00:00:00Z"/>
        <d v="2012-12-18T00:00:00Z"/>
        <d v="2012-12-21T00:00:00Z"/>
        <d v="2012-12-22T00:00:00Z"/>
        <d v="2012-12-23T00:00:00Z"/>
        <d v="2012-12-24T00:00:00Z"/>
        <d v="2012-12-31T00:00:00Z"/>
        <d v="2013-01-06T00:00:00Z"/>
        <d v="2013-01-09T00:00:00Z"/>
        <d v="2013-01-11T00:00:00Z"/>
        <d v="2013-01-24T00:00:00Z"/>
        <d v="2013-01-30T00:00:00Z"/>
        <d v="2013-01-31T00:00:00Z"/>
        <d v="2013-02-04T00:00:00Z"/>
        <d v="2013-02-11T00:00:00Z"/>
        <d v="2013-02-13T00:00:00Z"/>
        <d v="2013-02-14T00:00:00Z"/>
        <d v="2013-02-16T00:00:00Z"/>
        <d v="2013-02-21T00:00:00Z"/>
        <d v="2013-02-22T00:00:00Z"/>
        <d v="2013-02-24T00:00:00Z"/>
        <d v="2013-02-25T00:00:00Z"/>
        <d v="2013-03-03T00:00:00Z"/>
        <d v="2013-03-04T00:00:00Z"/>
        <d v="2013-03-06T00:00:00Z"/>
        <d v="2013-03-14T00:00:00Z"/>
        <d v="2013-03-15T00:00:00Z"/>
        <d v="2013-03-16T00:00:00Z"/>
        <d v="2013-03-20T00:00:00Z"/>
        <d v="2013-03-24T00:00:00Z"/>
        <d v="2013-03-27T00:00:00Z"/>
        <d v="2013-03-29T00:00:00Z"/>
        <d v="2013-03-30T00:00:00Z"/>
        <d v="2013-03-31T00:00:00Z"/>
        <d v="2013-04-01T00:00:00Z"/>
        <d v="2013-04-11T00:00:00Z"/>
        <d v="2013-04-20T00:00:00Z"/>
        <d v="2013-04-21T00:00:00Z"/>
        <d v="2013-04-26T00:00:00Z"/>
        <d v="2013-04-28T00:00:00Z"/>
        <d v="2013-04-29T00:00:00Z"/>
        <d v="2013-04-30T00:00:00Z"/>
        <d v="2013-05-01T00:00:00Z"/>
        <d v="2013-05-02T00:00:00Z"/>
        <d v="2013-05-03T00:00:00Z"/>
        <d v="2013-05-04T00:00:00Z"/>
        <d v="2013-05-06T00:00:00Z"/>
        <d v="2013-05-08T00:00:00Z"/>
        <d v="2013-05-11T00:00:00Z"/>
        <d v="2013-05-14T00:00:00Z"/>
        <d v="2013-05-22T00:00:00Z"/>
        <d v="2013-05-24T00:00:00Z"/>
        <d v="2013-05-26T00:00:00Z"/>
        <d v="2013-06-01T00:00:00Z"/>
        <d v="2013-06-02T00:00:00Z"/>
        <d v="2013-06-09T00:00:00Z"/>
        <d v="2013-06-11T00:00:00Z"/>
        <d v="2013-06-13T00:00:00Z"/>
        <d v="2013-06-15T00:00:00Z"/>
        <d v="2013-06-16T00:00:00Z"/>
        <d v="2013-06-17T00:00:00Z"/>
        <d v="2013-06-19T00:00:00Z"/>
        <d v="2013-06-20T00:00:00Z"/>
        <d v="2013-06-25T00:00:00Z"/>
        <d v="2013-06-27T00:00:00Z"/>
        <d v="2013-06-29T00:00:00Z"/>
        <d v="2013-07-03T00:00:00Z"/>
        <d v="2013-07-09T00:00:00Z"/>
        <d v="2013-07-11T00:00:00Z"/>
        <d v="2013-07-12T00:00:00Z"/>
        <d v="2013-07-13T00:00:00Z"/>
        <d v="2013-07-14T00:00:00Z"/>
        <d v="2013-07-15T00:00:00Z"/>
        <d v="2013-07-18T00:00:00Z"/>
        <d v="2013-07-19T00:00:00Z"/>
        <d v="2013-07-20T00:00:00Z"/>
        <d v="2013-07-24T00:00:00Z"/>
        <d v="2013-07-27T00:00:00Z"/>
        <d v="2013-07-29T00:00:00Z"/>
        <d v="2013-07-30T00:00:00Z"/>
        <d v="2013-07-31T00:00:00Z"/>
        <d v="2013-08-02T00:00:00Z"/>
        <d v="2013-08-05T00:00:00Z"/>
        <d v="2013-08-06T00:00:00Z"/>
        <d v="2013-08-08T00:00:00Z"/>
        <d v="2013-08-09T00:00:00Z"/>
        <d v="2013-08-10T00:00:00Z"/>
        <d v="2013-08-12T00:00:00Z"/>
        <d v="2013-08-18T00:00:00Z"/>
        <d v="2013-08-19T00:00:00Z"/>
        <d v="2013-08-22T00:00:00Z"/>
        <d v="2013-08-24T00:00:00Z"/>
        <d v="2013-09-01T00:00:00Z"/>
        <d v="2013-09-02T00:00:00Z"/>
        <d v="2013-09-10T00:00:00Z"/>
        <d v="2013-09-18T00:00:00Z"/>
        <d v="2013-09-19T00:00:00Z"/>
        <d v="2013-09-20T00:00:00Z"/>
        <d v="2013-09-23T00:00:00Z"/>
        <d v="2013-09-26T00:00:00Z"/>
        <d v="2013-09-29T00:00:00Z"/>
        <d v="2013-09-30T00:00:00Z"/>
        <d v="2013-10-02T00:00:00Z"/>
        <d v="2013-10-03T00:00:00Z"/>
        <d v="2013-10-06T00:00:00Z"/>
        <d v="2013-10-09T00:00:00Z"/>
        <d v="2013-10-10T00:00:00Z"/>
        <d v="2013-10-11T00:00:00Z"/>
        <d v="2013-10-14T00:00:00Z"/>
        <d v="2013-10-17T00:00:00Z"/>
        <d v="2013-10-19T00:00:00Z"/>
        <d v="2013-10-21T00:00:00Z"/>
        <d v="2013-10-23T00:00:00Z"/>
        <d v="2013-10-27T00:00:00Z"/>
        <d v="2013-10-28T00:00:00Z"/>
        <d v="2013-10-29T00:00:00Z"/>
        <d v="2013-10-31T00:00:00Z"/>
        <d v="2013-11-02T00:00:00Z"/>
        <d v="2013-11-03T00:00:00Z"/>
        <d v="2013-11-07T00:00:00Z"/>
        <d v="2013-11-09T00:00:00Z"/>
        <d v="2013-11-13T00:00:00Z"/>
        <d v="2013-11-15T00:00:00Z"/>
        <d v="2013-11-18T00:00:00Z"/>
        <d v="2013-11-25T00:00:00Z"/>
        <d v="2013-11-26T00:00:00Z"/>
        <d v="2013-11-27T00:00:00Z"/>
        <d v="2013-11-30T00:00:00Z"/>
        <d v="2013-12-03T00:00:00Z"/>
        <d v="2013-12-08T00:00:00Z"/>
        <d v="2013-12-11T00:00:00Z"/>
        <d v="2013-12-14T00:00:00Z"/>
        <d v="2013-12-15T00:00:00Z"/>
        <d v="2013-12-19T00:00:00Z"/>
        <d v="2013-12-23T00:00:00Z"/>
        <d v="2013-12-27T00:00:00Z"/>
        <d v="2014-01-01T00:00:00Z"/>
        <d v="2014-01-04T00:00:00Z"/>
        <d v="2014-01-07T00:00:00Z"/>
        <d v="2014-01-11T00:00:00Z"/>
        <d v="2014-01-13T00:00:00Z"/>
        <d v="2014-01-14T00:00:00Z"/>
        <d v="2014-01-16T00:00:00Z"/>
        <d v="2014-01-17T00:00:00Z"/>
        <d v="2014-01-21T00:00:00Z"/>
        <d v="2014-01-26T00:00:00Z"/>
        <d v="2014-01-27T00:00:00Z"/>
        <d v="2014-01-28T00:00:00Z"/>
        <d v="2014-01-30T00:00:00Z"/>
        <d v="2014-02-01T00:00:00Z"/>
        <d v="2014-02-02T00:00:00Z"/>
        <d v="2014-02-07T00:00:00Z"/>
        <d v="2014-02-08T00:00:00Z"/>
        <d v="2014-02-10T00:00:00Z"/>
        <d v="2014-02-17T00:00:00Z"/>
        <d v="2014-02-19T00:00:00Z"/>
        <d v="2014-02-21T00:00:00Z"/>
        <d v="2014-03-06T00:00:00Z"/>
        <d v="2014-03-08T00:00:00Z"/>
        <d v="2014-03-09T00:00:00Z"/>
        <d v="2014-03-10T00:00:00Z"/>
        <d v="2014-03-11T00:00:00Z"/>
        <d v="2014-03-14T00:00:00Z"/>
        <d v="2014-03-17T00:00:00Z"/>
        <d v="2014-03-18T00:00:00Z"/>
        <d v="2014-03-20T00:00:00Z"/>
        <d v="2014-03-21T00:00:00Z"/>
        <d v="2014-03-22T00:00:00Z"/>
        <d v="2014-03-29T00:00:00Z"/>
        <d v="2014-03-31T00:00:00Z"/>
        <d v="2014-04-01T00:00:00Z"/>
        <d v="2014-04-12T00:00:00Z"/>
        <d v="2014-04-13T00:00:00Z"/>
        <d v="2014-04-14T00:00:00Z"/>
        <d v="2014-04-15T00:00:00Z"/>
        <d v="2014-04-19T00:00:00Z"/>
        <d v="2014-04-21T00:00:00Z"/>
        <d v="2014-04-22T00:00:00Z"/>
        <d v="2014-04-24T00:00:00Z"/>
        <d v="2014-04-27T00:00:00Z"/>
        <d v="2014-04-30T00:00:00Z"/>
        <d v="2014-05-01T00:00:00Z"/>
        <d v="2014-05-04T00:00:00Z"/>
        <d v="2014-05-05T00:00:00Z"/>
        <d v="2014-05-08T00:00:00Z"/>
        <d v="2014-05-12T00:00:00Z"/>
        <d v="2014-05-15T00:00:00Z"/>
        <d v="2014-05-16T00:00:00Z"/>
        <d v="2014-05-17T00:00:00Z"/>
        <d v="2014-05-19T00:00:00Z"/>
        <d v="2014-05-20T00:00:00Z"/>
        <d v="2014-05-22T00:00:00Z"/>
        <d v="2014-05-23T00:00:00Z"/>
        <d v="2014-05-27T00:00:00Z"/>
        <d v="2014-05-28T00:00:00Z"/>
        <d v="2014-06-01T00:00:00Z"/>
        <d v="2014-06-02T00:00:00Z"/>
        <d v="2014-06-07T00:00:00Z"/>
        <d v="2014-06-10T00:00:00Z"/>
        <d v="2014-06-11T00:00:00Z"/>
        <d v="2014-06-14T00:00:00Z"/>
        <d v="2014-06-15T00:00:00Z"/>
        <d v="2014-06-18T00:00:00Z"/>
        <d v="2014-06-19T00:00:00Z"/>
        <d v="2014-06-21T00:00:00Z"/>
        <d v="2014-06-23T00:00:00Z"/>
        <d v="2014-06-24T00:00:00Z"/>
        <d v="2014-06-26T00:00:00Z"/>
        <d v="2014-06-27T00:00:00Z"/>
        <d v="2014-07-01T00:00:00Z"/>
        <d v="2014-07-08T00:00:00Z"/>
        <d v="2014-07-09T00:00:00Z"/>
        <d v="2014-07-11T00:00:00Z"/>
        <d v="2014-07-14T00:00:00Z"/>
        <d v="2014-07-18T00:00:00Z"/>
        <d v="2014-07-19T00:00:00Z"/>
        <d v="2014-07-21T00:00:00Z"/>
        <d v="2014-07-24T00:00:00Z"/>
        <d v="2014-07-25T00:00:00Z"/>
        <d v="2014-07-26T00:00:00Z"/>
        <d v="2014-07-27T00:00:00Z"/>
        <d v="2014-07-28T00:00:00Z"/>
        <d v="2014-07-31T00:00:00Z"/>
        <d v="2014-08-01T00:00:00Z"/>
        <d v="2014-08-02T00:00:00Z"/>
        <d v="2014-08-03T00:00:00Z"/>
        <d v="2014-08-05T00:00:00Z"/>
        <d v="2014-08-06T00:00:00Z"/>
        <d v="2014-08-07T00:00:00Z"/>
        <d v="2014-08-10T00:00:00Z"/>
        <d v="2014-08-13T00:00:00Z"/>
        <d v="2014-08-16T00:00:00Z"/>
        <d v="2014-08-18T00:00:00Z"/>
        <d v="2014-08-22T00:00:00Z"/>
        <d v="2014-08-24T00:00:00Z"/>
        <d v="2014-08-25T00:00:00Z"/>
        <d v="2014-08-30T00:00:00Z"/>
        <d v="2014-08-31T00:00:00Z"/>
        <d v="2014-09-01T00:00:00Z"/>
        <d v="2014-09-02T00:00:00Z"/>
        <d v="2014-09-03T00:00:00Z"/>
        <d v="2014-09-04T00:00:00Z"/>
        <d v="2014-09-05T00:00:00Z"/>
        <d v="2014-09-06T00:00:00Z"/>
        <d v="2014-09-08T00:00:00Z"/>
        <d v="2014-09-12T00:00:00Z"/>
        <d v="2014-09-14T00:00:00Z"/>
        <d v="2014-09-25T00:00:00Z"/>
        <d v="2014-09-28T00:00:00Z"/>
        <d v="2014-09-30T00:00:00Z"/>
        <d v="2014-10-01T00:00:00Z"/>
        <d v="2014-10-02T00:00:00Z"/>
        <d v="2014-10-05T00:00:00Z"/>
        <d v="2014-10-06T00:00:00Z"/>
        <d v="2014-10-08T00:00:00Z"/>
        <d v="2014-10-09T00:00:00Z"/>
        <d v="2014-10-11T00:00:00Z"/>
        <d v="2014-10-14T00:00:00Z"/>
        <d v="2014-10-16T00:00:00Z"/>
        <d v="2014-10-17T00:00:00Z"/>
        <d v="2014-10-18T00:00:00Z"/>
        <d v="2014-10-21T00:00:00Z"/>
        <d v="2014-10-27T00:00:00Z"/>
        <d v="2014-10-29T00:00:00Z"/>
        <d v="2014-10-31T00:00:00Z"/>
        <d v="2014-11-03T00:00:00Z"/>
        <d v="2014-11-06T00:00:00Z"/>
        <d v="2014-11-08T00:00:00Z"/>
        <d v="2014-11-12T00:00:00Z"/>
        <d v="2014-11-22T00:00:00Z"/>
        <d v="2014-11-23T00:00:00Z"/>
        <d v="2014-11-24T00:00:00Z"/>
        <d v="2014-11-25T00:00:00Z"/>
        <d v="2014-11-29T00:00:00Z"/>
        <d v="2014-12-02T00:00:00Z"/>
        <d v="2014-12-03T00:00:00Z"/>
        <d v="2014-12-08T00:00:00Z"/>
        <d v="2014-12-12T00:00:00Z"/>
        <d v="2014-12-19T00:00:00Z"/>
        <d v="2014-12-21T00:00:00Z"/>
        <d v="2014-12-23T00:00:00Z"/>
        <d v="2014-12-25T00:00:00Z"/>
        <d v="2015-01-03T00:00:00Z"/>
        <d v="2015-01-04T00:00:00Z"/>
        <d v="2015-01-06T00:00:00Z"/>
        <d v="2015-01-11T00:00:00Z"/>
        <d v="2015-01-14T00:00:00Z"/>
        <d v="2015-01-15T00:00:00Z"/>
        <d v="2015-01-18T00:00:00Z"/>
        <d v="2015-01-20T00:00:00Z"/>
        <d v="2015-01-21T00:00:00Z"/>
        <d v="2015-01-22T00:00:00Z"/>
        <d v="2015-01-24T00:00:00Z"/>
        <d v="2015-01-30T00:00:00Z"/>
        <d v="2015-01-31T00:00:00Z"/>
        <d v="2015-02-06T00:00:00Z"/>
        <d v="2015-02-09T00:00:00Z"/>
        <d v="2015-02-11T00:00:00Z"/>
        <d v="2015-02-12T00:00:00Z"/>
        <d v="2015-02-13T00:00:00Z"/>
        <d v="2015-02-16T00:00:00Z"/>
        <d v="2015-02-18T00:00:00Z"/>
        <d v="2015-02-19T00:00:00Z"/>
        <d v="2015-02-26T00:00:00Z"/>
        <d v="2015-03-04T00:00:00Z"/>
        <d v="2015-03-07T00:00:00Z"/>
        <d v="2015-03-08T00:00:00Z"/>
        <d v="2015-03-12T00:00:00Z"/>
        <d v="2015-03-14T00:00:00Z"/>
        <d v="2015-03-15T00:00:00Z"/>
        <d v="2015-03-16T00:00:00Z"/>
        <d v="2015-03-17T00:00:00Z"/>
        <d v="2015-03-19T00:00:00Z"/>
        <d v="2015-03-20T00:00:00Z"/>
        <d v="2015-03-21T00:00:00Z"/>
        <d v="2015-03-22T00:00:00Z"/>
        <d v="2015-03-24T00:00:00Z"/>
        <d v="2015-04-01T00:00:00Z"/>
        <d v="2015-04-04T00:00:00Z"/>
        <d v="2015-04-11T00:00:00Z"/>
        <d v="2015-04-12T00:00:00Z"/>
        <d v="2015-04-15T00:00:00Z"/>
        <d v="2015-04-18T00:00:00Z"/>
        <d v="2015-04-22T00:00:00Z"/>
        <d v="2015-04-24T00:00:00Z"/>
        <d v="2015-04-27T00:00:00Z"/>
        <d v="2015-04-30T00:00:00Z"/>
        <d v="2015-05-05T00:00:00Z"/>
        <d v="2015-05-07T00:00:00Z"/>
        <d v="2015-05-11T00:00:00Z"/>
        <d v="2015-05-13T00:00:00Z"/>
        <d v="2015-05-14T00:00:00Z"/>
        <d v="2015-05-15T00:00:00Z"/>
        <d v="2015-05-19T00:00:00Z"/>
        <d v="2015-05-20T00:00:00Z"/>
        <d v="2015-05-22T00:00:00Z"/>
        <d v="2015-05-26T00:00:00Z"/>
        <d v="2015-05-30T00:00:00Z"/>
        <d v="2015-05-31T00:00:00Z"/>
        <d v="2015-06-05T00:00:00Z"/>
        <d v="2015-06-06T00:00:00Z"/>
        <d v="2015-06-11T00:00:00Z"/>
        <d v="2015-06-14T00:00:00Z"/>
        <d v="2015-06-22T00:00:00Z"/>
        <d v="2015-06-23T00:00:00Z"/>
        <d v="2015-06-24T00:00:00Z"/>
        <d v="2015-06-26T00:00:00Z"/>
        <d v="2015-06-27T00:00:00Z"/>
        <d v="2015-07-03T00:00:00Z"/>
        <d v="2015-07-06T00:00:00Z"/>
        <d v="2015-07-08T00:00:00Z"/>
        <d v="2015-07-10T00:00:00Z"/>
        <d v="2015-07-13T00:00:00Z"/>
        <d v="2015-07-18T00:00:00Z"/>
        <d v="2015-07-19T00:00:00Z"/>
        <d v="2015-07-22T00:00:00Z"/>
        <d v="2015-07-24T00:00:00Z"/>
        <d v="2015-07-26T00:00:00Z"/>
        <d v="2015-07-27T00:00:00Z"/>
        <d v="2015-07-28T00:00:00Z"/>
        <d v="2015-07-30T00:00:00Z"/>
        <d v="2015-08-04T00:00:00Z"/>
        <d v="2015-08-06T00:00:00Z"/>
        <d v="2015-08-13T00:00:00Z"/>
        <d v="2015-08-15T00:00:00Z"/>
        <d v="2015-08-21T00:00:00Z"/>
        <d v="2015-08-22T00:00:00Z"/>
        <d v="2015-08-25T00:00:00Z"/>
        <d v="2015-08-26T00:00:00Z"/>
        <d v="2015-08-28T00:00:00Z"/>
        <d v="2015-08-29T00:00:00Z"/>
        <d v="2015-08-31T00:00:00Z"/>
        <d v="2015-09-01T00:00:00Z"/>
        <d v="2015-09-03T00:00:00Z"/>
        <d v="2015-09-05T00:00:00Z"/>
        <d v="2015-09-07T00:00:00Z"/>
        <d v="2015-09-09T00:00:00Z"/>
        <d v="2015-09-11T00:00:00Z"/>
        <d v="2015-09-12T00:00:00Z"/>
        <d v="2015-09-15T00:00:00Z"/>
        <d v="2015-09-18T00:00:00Z"/>
        <d v="2015-09-20T00:00:00Z"/>
        <d v="2015-09-23T00:00:00Z"/>
        <d v="2015-09-25T00:00:00Z"/>
        <d v="2015-09-26T00:00:00Z"/>
        <d v="2015-09-27T00:00:00Z"/>
        <d v="2015-09-29T00:00:00Z"/>
        <d v="2015-10-05T00:00:00Z"/>
        <d v="2015-10-10T00:00:00Z"/>
        <d v="2015-10-13T00:00:00Z"/>
        <d v="2015-10-18T00:00:00Z"/>
        <d v="2015-10-19T00:00:00Z"/>
        <d v="2015-10-24T00:00:00Z"/>
        <d v="2015-10-27T00:00:00Z"/>
        <d v="2015-10-31T00:00:00Z"/>
        <d v="2015-11-02T00:00:00Z"/>
        <d v="2015-11-03T00:00:00Z"/>
        <d v="2015-11-08T00:00:00Z"/>
        <d v="2015-11-16T00:00:00Z"/>
        <d v="2015-11-21T00:00:00Z"/>
        <d v="2015-11-25T00:00:00Z"/>
        <d v="2015-11-26T00:00:00Z"/>
        <d v="2015-11-27T00:00:00Z"/>
        <d v="2015-11-28T00:00:00Z"/>
        <d v="2015-11-29T00:00:00Z"/>
        <d v="2015-11-30T00:00:00Z"/>
        <d v="2015-12-01T00:00:00Z"/>
        <d v="2015-12-02T00:00:00Z"/>
        <d v="2015-12-03T00:00:00Z"/>
        <d v="2015-12-07T00:00:00Z"/>
        <d v="2015-12-14T00:00:00Z"/>
        <d v="2015-12-17T00:00:00Z"/>
        <d v="2015-12-19T00:00:00Z"/>
        <d v="2015-12-23T00:00:00Z"/>
        <d v="2015-12-24T00:00:00Z"/>
        <d v="2015-12-25T00:00:00Z"/>
        <d v="2015-12-27T00:00:00Z"/>
        <d v="2016-01-06T00:00:00Z"/>
        <d v="2016-01-08T00:00:00Z"/>
        <d v="2016-01-10T00:00:00Z"/>
        <d v="2016-01-11T00:00:00Z"/>
        <d v="2016-01-16T00:00:00Z"/>
        <d v="2016-01-20T00:00:00Z"/>
        <d v="2016-01-21T00:00:00Z"/>
        <d v="2016-01-22T00:00:00Z"/>
        <d v="2016-01-24T00:00:00Z"/>
        <d v="2016-01-25T00:00:00Z"/>
        <d v="2016-01-27T00:00:00Z"/>
        <d v="2016-01-30T00:00:00Z"/>
        <d v="2016-01-31T00:00:00Z"/>
        <d v="2016-02-03T00:00:00Z"/>
        <d v="2016-02-06T00:00:00Z"/>
        <d v="2016-02-12T00:00:00Z"/>
        <d v="2016-02-15T00:00:00Z"/>
        <d v="2016-02-17T00:00:00Z"/>
        <d v="2016-02-19T00:00:00Z"/>
        <d v="2016-02-20T00:00:00Z"/>
        <d v="2016-02-21T00:00:00Z"/>
        <d v="2016-02-25T00:00:00Z"/>
        <d v="2016-02-26T00:00:00Z"/>
        <d v="2016-02-29T00:00:00Z"/>
        <d v="2016-03-04T00:00:00Z"/>
        <d v="2016-03-06T00:00:00Z"/>
        <d v="2016-03-07T00:00:00Z"/>
        <d v="2016-03-08T00:00:00Z"/>
        <d v="2016-03-14T00:00:00Z"/>
        <d v="2016-03-17T00:00:00Z"/>
        <d v="2016-03-22T00:00:00Z"/>
        <d v="2016-03-23T00:00:00Z"/>
        <d v="2016-03-27T00:00:00Z"/>
        <d v="2016-03-28T00:00:00Z"/>
        <d v="2016-03-29T00:00:00Z"/>
        <d v="2016-04-02T00:00:00Z"/>
        <d v="2016-04-03T00:00:00Z"/>
        <d v="2016-04-08T00:00:00Z"/>
        <d v="2016-04-11T00:00:00Z"/>
        <d v="2016-04-15T00:00:00Z"/>
        <d v="2016-04-17T00:00:00Z"/>
        <d v="2016-04-24T00:00:00Z"/>
        <d v="2016-04-26T00:00:00Z"/>
        <d v="2016-04-29T00:00:00Z"/>
        <d v="2016-04-30T00:00:00Z"/>
        <d v="2016-05-01T00:00:00Z"/>
        <d v="2016-05-06T00:00:00Z"/>
        <d v="2016-05-09T00:00:00Z"/>
        <d v="2016-05-10T00:00:00Z"/>
        <d v="2016-05-13T00:00:00Z"/>
        <d v="2016-05-15T00:00:00Z"/>
        <d v="2016-05-23T00:00:00Z"/>
        <d v="2016-05-25T00:00:00Z"/>
        <d v="2016-05-28T00:00:00Z"/>
        <d v="2016-05-29T00:00:00Z"/>
        <d v="2016-05-31T00:00:00Z"/>
        <d v="2016-06-05T00:00:00Z"/>
        <d v="2016-06-07T00:00:00Z"/>
        <d v="2016-06-08T00:00:00Z"/>
        <d v="2016-06-09T00:00:00Z"/>
        <d v="2016-06-12T00:00:00Z"/>
        <d v="2016-06-17T00:00:00Z"/>
        <d v="2016-06-26T00:00:00Z"/>
        <d v="2016-06-27T00:00:00Z"/>
        <d v="2016-06-28T00:00:00Z"/>
        <d v="2016-06-29T00:00:00Z"/>
        <d v="2016-07-12T00:00:00Z"/>
        <d v="2016-07-16T00:00:00Z"/>
        <d v="2016-07-17T00:00:00Z"/>
        <d v="2016-07-20T00:00:00Z"/>
        <d v="2016-07-22T00:00:00Z"/>
        <d v="2016-07-25T00:00:00Z"/>
        <d v="2016-07-26T00:00:00Z"/>
        <d v="2016-07-27T00:00:00Z"/>
        <d v="2016-07-29T00:00:00Z"/>
        <d v="2016-07-30T00:00:00Z"/>
        <d v="2016-08-02T00:00:00Z"/>
        <d v="2016-08-14T00:00:00Z"/>
        <d v="2016-08-16T00:00:00Z"/>
        <d v="2016-08-18T00:00:00Z"/>
        <d v="2016-08-21T00:00:00Z"/>
        <d v="2016-08-27T00:00:00Z"/>
        <d v="2016-09-05T00:00:00Z"/>
        <d v="2016-09-06T00:00:00Z"/>
        <d v="2016-09-16T00:00:00Z"/>
        <d v="2016-09-18T00:00:00Z"/>
        <d v="2016-09-19T00:00:00Z"/>
        <d v="2016-09-20T00:00:00Z"/>
        <d v="2016-09-25T00:00:00Z"/>
        <d v="2016-09-27T00:00:00Z"/>
        <d v="2016-09-28T00:00:00Z"/>
        <d v="2016-09-30T00:00:00Z"/>
        <d v="2016-10-01T00:00:00Z"/>
        <d v="2016-10-03T00:00:00Z"/>
        <d v="2016-10-05T00:00:00Z"/>
        <d v="2016-10-08T00:00:00Z"/>
        <d v="2016-10-15T00:00:00Z"/>
        <d v="2016-10-22T00:00:00Z"/>
        <d v="2016-10-24T00:00:00Z"/>
        <d v="2016-10-27T00:00:00Z"/>
        <d v="2016-10-28T00:00:00Z"/>
        <d v="2016-11-01T00:00:00Z"/>
        <d v="2016-11-03T00:00:00Z"/>
        <d v="2016-11-04T00:00:00Z"/>
        <d v="2016-11-05T00:00:00Z"/>
        <d v="2016-11-08T00:00:00Z"/>
        <d v="2016-11-11T00:00:00Z"/>
        <d v="2016-11-13T00:00:00Z"/>
        <d v="2016-11-14T00:00:00Z"/>
        <d v="2016-11-15T00:00:00Z"/>
        <d v="2016-11-16T00:00:00Z"/>
        <d v="2016-11-17T00:00:00Z"/>
        <d v="2016-11-21T00:00:00Z"/>
        <d v="2016-11-27T00:00:00Z"/>
        <d v="2016-11-28T00:00:00Z"/>
        <d v="2016-11-29T00:00:00Z"/>
        <d v="2016-11-30T00:00:00Z"/>
        <d v="2016-12-01T00:00:00Z"/>
        <d v="2016-12-03T00:00:00Z"/>
        <d v="2016-12-07T00:00:00Z"/>
        <d v="2016-12-08T00:00:00Z"/>
        <d v="2016-12-09T00:00:00Z"/>
        <d v="2016-12-11T00:00:00Z"/>
        <d v="2016-12-12T00:00:00Z"/>
        <d v="2016-12-14T00:00:00Z"/>
        <d v="2016-12-15T00:00:00Z"/>
        <d v="2016-12-18T00:00:00Z"/>
        <d v="2016-12-20T00:00:00Z"/>
        <d v="2016-12-21T00:00:00Z"/>
        <d v="2016-12-23T00:00:00Z"/>
        <d v="2016-12-27T00:00:00Z"/>
        <d v="2016-12-31T00:00:00Z"/>
        <d v="2017-01-02T00:00:00Z"/>
        <d v="2017-01-03T00:00:00Z"/>
        <d v="2017-01-05T00:00:00Z"/>
        <d v="2017-01-14T00:00:00Z"/>
        <d v="2017-01-22T00:00:00Z"/>
        <d v="2017-01-24T00:00:00Z"/>
        <d v="2017-01-26T00:00:00Z"/>
        <d v="2017-01-28T00:00:00Z"/>
        <d v="2017-02-05T00:00:00Z"/>
        <d v="2017-02-07T00:00:00Z"/>
        <d v="2017-02-13T00:00:00Z"/>
        <d v="2017-02-18T00:00:00Z"/>
        <d v="2017-02-19T00:00:00Z"/>
        <d v="2017-02-21T00:00:00Z"/>
        <d v="2017-02-22T00:00:00Z"/>
        <d v="2017-02-26T00:00:00Z"/>
        <d v="2017-03-01T00:00:00Z"/>
        <d v="2017-03-03T00:00:00Z"/>
        <d v="2017-03-04T00:00:00Z"/>
        <d v="2017-03-05T00:00:00Z"/>
        <d v="2017-03-06T00:00:00Z"/>
        <d v="2017-03-07T00:00:00Z"/>
        <d v="2017-03-13T00:00:00Z"/>
        <d v="2017-03-15T00:00:00Z"/>
        <d v="2017-03-17T00:00:00Z"/>
        <d v="2017-03-18T00:00:00Z"/>
        <d v="2017-03-19T00:00:00Z"/>
        <d v="2017-03-23T00:00:00Z"/>
        <d v="2017-03-24T00:00:00Z"/>
        <d v="2017-03-31T00:00:00Z"/>
        <d v="2017-04-01T00:00:00Z"/>
        <d v="2017-04-03T00:00:00Z"/>
        <d v="2017-04-04T00:00:00Z"/>
        <d v="2017-04-13T00:00:00Z"/>
        <d v="2017-04-16T00:00:00Z"/>
        <d v="2017-04-17T00:00:00Z"/>
        <d v="2017-04-21T00:00:00Z"/>
        <d v="2017-04-22T00:00:00Z"/>
        <d v="2017-04-25T00:00:00Z"/>
        <d v="2017-04-27T00:00:00Z"/>
        <d v="2017-04-30T00:00:00Z"/>
        <d v="2017-05-05T00:00:00Z"/>
        <d v="2017-05-07T00:00:00Z"/>
        <d v="2017-05-13T00:00:00Z"/>
        <d v="2017-05-14T00:00:00Z"/>
        <d v="2017-05-22T00:00:00Z"/>
        <d v="2017-05-23T00:00:00Z"/>
        <d v="2017-05-24T00:00:00Z"/>
        <d v="2017-05-28T00:00:00Z"/>
        <d v="2017-05-31T00:00:00Z"/>
        <d v="2017-06-01T00:00:00Z"/>
        <d v="2017-06-02T00:00:00Z"/>
        <d v="2017-06-05T00:00:00Z"/>
        <d v="2017-06-06T00:00:00Z"/>
        <d v="2017-06-16T00:00:00Z"/>
        <d v="2017-06-20T00:00:00Z"/>
        <d v="2017-06-21T00:00:00Z"/>
        <d v="2017-06-24T00:00:00Z"/>
        <d v="2017-06-28T00:00:00Z"/>
        <d v="2017-06-30T00:00:00Z"/>
        <d v="2017-07-04T00:00:00Z"/>
        <d v="2017-07-06T00:00:00Z"/>
        <d v="2017-07-07T00:00:00Z"/>
        <d v="2017-07-14T00:00:00Z"/>
        <d v="2017-07-17T00:00:00Z"/>
        <d v="2017-07-18T00:00:00Z"/>
        <d v="2017-07-20T00:00:00Z"/>
        <d v="2017-07-22T00:00:00Z"/>
        <d v="2017-07-23T00:00:00Z"/>
        <d v="2017-08-03T00:00:00Z"/>
        <d v="2017-08-04T00:00:00Z"/>
        <d v="2017-09-02T00:00:00Z"/>
        <d v="2017-09-05T00:00:00Z"/>
        <d v="2017-09-06T00:00:00Z"/>
        <d v="2017-09-07T00:00:00Z"/>
        <d v="2017-10-01T00:00:00Z"/>
        <d v="2017-10-07T00:00:00Z"/>
        <d v="2017-11-02T00:00:00Z"/>
        <d v="2017-11-03T00:00:00Z"/>
        <d v="2017-11-06T00:00:00Z"/>
        <d v="2017-11-07T00:00:00Z"/>
        <d v="2017-12-01T00:00:00Z"/>
        <d v="2017-12-02T00:00:00Z"/>
        <d v="2017-12-03T00:00:00Z"/>
      </sharedItems>
    </cacheField>
    <cacheField name="Day of Week" numFmtId="164">
      <sharedItems>
        <s v="Friday"/>
        <s v="Sunday"/>
        <s v="Tuesday"/>
        <s v="Saturday"/>
        <s v="Wednesday"/>
        <s v="Monday"/>
        <s v="Thursday"/>
      </sharedItems>
    </cacheField>
    <cacheField name="Ship Date" numFmtId="164">
      <sharedItems containsSemiMixedTypes="0" containsDate="1" containsString="0">
        <d v="2010-10-01T00:00:00Z"/>
        <d v="2010-09-02T00:00:00Z"/>
        <d v="2010-03-15T00:00:00Z"/>
        <d v="2010-03-23T00:00:00Z"/>
        <d v="2010-05-20T00:00:00Z"/>
        <d v="2010-07-09T00:00:00Z"/>
        <d v="2010-03-10T00:00:00Z"/>
        <d v="2010-09-18T00:00:00Z"/>
        <d v="2010-10-15T00:00:00Z"/>
        <d v="2010-01-20T00:00:00Z"/>
        <d v="2010-02-20T00:00:00Z"/>
        <d v="2010-02-23T00:00:00Z"/>
        <d v="2010-01-18T00:00:00Z"/>
        <d v="2010-02-18T00:00:00Z"/>
        <d v="2010-04-02T00:00:00Z"/>
        <d v="2010-05-02T00:00:00Z"/>
        <d v="2010-02-21T00:00:00Z"/>
        <d v="2010-04-15T00:00:00Z"/>
        <d v="2010-03-19T00:00:00Z"/>
        <d v="2010-08-05T00:00:00Z"/>
        <d v="2010-03-05T00:00:00Z"/>
        <d v="2010-06-06T00:00:00Z"/>
        <d v="2010-07-12T00:00:00Z"/>
        <d v="2010-01-04T00:00:00Z"/>
        <d v="2010-03-04T00:00:00Z"/>
        <d v="2010-02-03T00:00:00Z"/>
        <d v="2010-03-26T00:00:00Z"/>
        <d v="2010-11-04T00:00:00Z"/>
        <d v="2010-02-24T00:00:00Z"/>
        <d v="2010-02-28T00:00:00Z"/>
        <d v="2010-02-22T00:00:00Z"/>
        <d v="2010-11-02T00:00:00Z"/>
        <d v="2010-05-19T00:00:00Z"/>
        <d v="2010-01-10T00:00:00Z"/>
        <d v="2010-11-18T00:00:00Z"/>
        <d v="2011-04-01T00:00:00Z"/>
        <d v="2010-03-16T00:00:00Z"/>
        <d v="2010-04-20T00:00:00Z"/>
        <d v="2010-04-26T00:00:00Z"/>
        <d v="2010-03-20T00:00:00Z"/>
        <d v="2010-12-06T00:00:00Z"/>
        <d v="2010-08-12T00:00:00Z"/>
        <d v="2010-04-25T00:00:00Z"/>
        <d v="2010-01-05T00:00:00Z"/>
        <d v="2010-11-05T00:00:00Z"/>
        <d v="2010-04-24T00:00:00Z"/>
        <d v="2010-06-25T00:00:00Z"/>
        <d v="2011-01-17T00:00:00Z"/>
        <d v="2010-06-22T00:00:00Z"/>
        <d v="2010-06-26T00:00:00Z"/>
        <d v="2010-06-17T00:00:00Z"/>
        <d v="2010-01-06T00:00:00Z"/>
        <d v="2010-06-27T00:00:00Z"/>
        <d v="2010-08-06T00:00:00Z"/>
        <d v="2010-12-07T00:00:00Z"/>
        <d v="2010-03-02T00:00:00Z"/>
        <d v="2010-01-07T00:00:00Z"/>
        <d v="2010-11-22T00:00:00Z"/>
        <d v="2010-01-08T00:00:00Z"/>
        <d v="2010-03-08T00:00:00Z"/>
        <d v="2010-07-18T00:00:00Z"/>
        <d v="2010-03-07T00:00:00Z"/>
        <d v="2010-07-19T00:00:00Z"/>
        <d v="2010-07-26T00:00:00Z"/>
        <d v="2010-07-08T00:00:00Z"/>
        <d v="2010-07-20T00:00:00Z"/>
        <d v="2010-03-18T00:00:00Z"/>
        <d v="2010-09-23T00:00:00Z"/>
        <d v="2010-09-26T00:00:00Z"/>
        <d v="2010-10-19T00:00:00Z"/>
        <d v="2010-02-12T00:00:00Z"/>
        <d v="2010-08-27T00:00:00Z"/>
        <d v="2010-07-29T00:00:00Z"/>
        <d v="2010-08-25T00:00:00Z"/>
        <d v="2010-07-23T00:00:00Z"/>
        <d v="2010-01-09T00:00:00Z"/>
        <d v="2010-08-15T00:00:00Z"/>
        <d v="2010-09-13T00:00:00Z"/>
        <d v="2010-04-09T00:00:00Z"/>
        <d v="2010-03-22T00:00:00Z"/>
        <d v="2010-03-06T00:00:00Z"/>
        <d v="2010-11-12T00:00:00Z"/>
        <d v="2010-08-26T00:00:00Z"/>
        <d v="2010-11-09T00:00:00Z"/>
        <d v="2010-08-09T00:00:00Z"/>
        <d v="2010-05-10T00:00:00Z"/>
        <d v="2010-09-25T00:00:00Z"/>
        <d v="2010-10-09T00:00:00Z"/>
        <d v="2010-02-10T00:00:00Z"/>
        <d v="2010-04-05T00:00:00Z"/>
        <d v="2010-06-18T00:00:00Z"/>
        <d v="2010-09-07T00:00:00Z"/>
        <d v="2010-10-23T00:00:00Z"/>
        <d v="2010-11-20T00:00:00Z"/>
        <d v="2010-10-10T00:00:00Z"/>
        <d v="2010-03-11T00:00:00Z"/>
        <d v="2010-10-25T00:00:00Z"/>
        <d v="2010-09-22T00:00:00Z"/>
        <d v="2010-04-11T00:00:00Z"/>
        <d v="2010-05-11T00:00:00Z"/>
        <d v="2010-08-10T00:00:00Z"/>
        <d v="2010-10-29T00:00:00Z"/>
        <d v="2010-02-26T00:00:00Z"/>
        <d v="2010-01-31T00:00:00Z"/>
        <d v="2010-07-06T00:00:00Z"/>
        <d v="2010-12-26T00:00:00Z"/>
        <d v="2010-11-23T00:00:00Z"/>
        <d v="2010-11-11T00:00:00Z"/>
        <d v="2010-11-13T00:00:00Z"/>
        <d v="2010-10-12T00:00:00Z"/>
        <d v="2010-06-11T00:00:00Z"/>
        <d v="2010-10-31T00:00:00Z"/>
        <d v="2010-09-12T00:00:00Z"/>
        <d v="2010-11-29T00:00:00Z"/>
        <d v="2010-01-27T00:00:00Z"/>
        <d v="2010-06-03T00:00:00Z"/>
        <d v="2010-12-19T00:00:00Z"/>
        <d v="2010-12-23T00:00:00Z"/>
        <d v="2010-12-12T00:00:00Z"/>
        <d v="2011-11-01T00:00:00Z"/>
        <d v="2010-07-14T00:00:00Z"/>
        <d v="2010-09-20T00:00:00Z"/>
        <d v="2010-01-12T00:00:00Z"/>
        <d v="2010-12-21T00:00:00Z"/>
        <d v="2011-01-01T00:00:00Z"/>
        <d v="2011-08-01T00:00:00Z"/>
        <d v="2010-12-27T00:00:00Z"/>
        <d v="2011-02-01T00:00:00Z"/>
        <d v="2011-01-26T00:00:00Z"/>
        <d v="2010-12-25T00:00:00Z"/>
        <d v="2010-12-24T00:00:00Z"/>
        <d v="2011-01-31T00:00:00Z"/>
        <d v="2011-02-02T00:00:00Z"/>
        <d v="2011-01-22T00:00:00Z"/>
        <d v="2011-06-01T00:00:00Z"/>
        <d v="2011-02-17T00:00:00Z"/>
        <d v="2011-10-03T00:00:00Z"/>
        <d v="2011-10-21T00:00:00Z"/>
        <d v="2011-02-16T00:00:00Z"/>
        <d v="2011-01-23T00:00:00Z"/>
        <d v="2011-02-26T00:00:00Z"/>
        <d v="2011-01-28T00:00:00Z"/>
        <d v="2011-02-22T00:00:00Z"/>
        <d v="2011-03-13T00:00:00Z"/>
        <d v="2011-02-13T00:00:00Z"/>
        <d v="2011-02-19T00:00:00Z"/>
        <d v="2011-02-25T00:00:00Z"/>
        <d v="2011-04-15T00:00:00Z"/>
        <d v="2011-02-04T00:00:00Z"/>
        <d v="2011-01-07T00:00:00Z"/>
        <d v="2011-03-28T00:00:00Z"/>
        <d v="2011-03-27T00:00:00Z"/>
        <d v="2011-03-15T00:00:00Z"/>
        <d v="2011-02-27T00:00:00Z"/>
        <d v="2011-02-03T00:00:00Z"/>
        <d v="2011-08-04T00:00:00Z"/>
        <d v="2011-12-04T00:00:00Z"/>
        <d v="2011-04-17T00:00:00Z"/>
        <d v="2011-06-21T00:00:00Z"/>
        <d v="2011-02-11T00:00:00Z"/>
        <d v="2011-04-16T00:00:00Z"/>
        <d v="2011-03-14T00:00:00Z"/>
        <d v="2011-03-29T00:00:00Z"/>
        <d v="2011-11-04T00:00:00Z"/>
        <d v="2011-02-05T00:00:00Z"/>
        <d v="2011-04-30T00:00:00Z"/>
        <d v="2011-03-04T00:00:00Z"/>
        <d v="2011-10-05T00:00:00Z"/>
        <d v="2011-03-22T00:00:00Z"/>
        <d v="2011-03-21T00:00:00Z"/>
        <d v="2011-05-14T00:00:00Z"/>
        <d v="2011-12-22T00:00:00Z"/>
        <d v="2011-12-05T00:00:00Z"/>
        <d v="2011-03-06T00:00:00Z"/>
        <d v="2011-05-06T00:00:00Z"/>
        <d v="2011-04-24T00:00:00Z"/>
        <d v="2011-09-05T00:00:00Z"/>
        <d v="2011-04-26T00:00:00Z"/>
        <d v="2011-05-28T00:00:00Z"/>
        <d v="2011-05-24T00:00:00Z"/>
        <d v="2011-06-15T00:00:00Z"/>
        <d v="2011-04-06T00:00:00Z"/>
        <d v="2011-12-01T00:00:00Z"/>
        <d v="2011-05-17T00:00:00Z"/>
        <d v="2011-05-22T00:00:00Z"/>
        <d v="2011-06-19T00:00:00Z"/>
        <d v="2011-06-29T00:00:00Z"/>
        <d v="2011-06-08T00:00:00Z"/>
        <d v="2011-07-22T00:00:00Z"/>
        <d v="2011-07-30T00:00:00Z"/>
        <d v="2011-11-24T00:00:00Z"/>
        <d v="2011-07-12T00:00:00Z"/>
        <d v="2012-06-01T00:00:00Z"/>
        <d v="2011-05-26T00:00:00Z"/>
        <d v="2011-05-25T00:00:00Z"/>
        <d v="2011-08-06T00:00:00Z"/>
        <d v="2011-06-24T00:00:00Z"/>
        <d v="2011-06-17T00:00:00Z"/>
        <d v="2011-05-29T00:00:00Z"/>
        <d v="2011-02-06T00:00:00Z"/>
        <d v="2011-05-30T00:00:00Z"/>
        <d v="2011-06-25T00:00:00Z"/>
        <d v="2011-09-20T00:00:00Z"/>
        <d v="2011-06-09T00:00:00Z"/>
        <d v="2011-09-24T00:00:00Z"/>
        <d v="2011-11-25T00:00:00Z"/>
        <d v="2012-07-01T00:00:00Z"/>
        <d v="2011-07-29T00:00:00Z"/>
        <d v="2011-09-08T00:00:00Z"/>
        <d v="2011-03-07T00:00:00Z"/>
        <d v="2011-04-08T00:00:00Z"/>
        <d v="2011-12-08T00:00:00Z"/>
        <d v="2011-04-18T00:00:00Z"/>
        <d v="2011-11-14T00:00:00Z"/>
        <d v="2011-12-27T00:00:00Z"/>
        <d v="2011-12-21T00:00:00Z"/>
        <d v="2011-08-28T00:00:00Z"/>
        <d v="2011-08-27T00:00:00Z"/>
        <d v="2011-11-08T00:00:00Z"/>
        <d v="2011-04-09T00:00:00Z"/>
        <d v="2011-08-26T00:00:00Z"/>
        <d v="2011-01-09T00:00:00Z"/>
        <d v="2011-09-16T00:00:00Z"/>
        <d v="2011-09-03T00:00:00Z"/>
        <d v="2011-05-08T00:00:00Z"/>
        <d v="2011-07-25T00:00:00Z"/>
        <d v="2011-08-18T00:00:00Z"/>
        <d v="2011-08-16T00:00:00Z"/>
        <d v="2011-06-10T00:00:00Z"/>
        <d v="2011-09-26T00:00:00Z"/>
        <d v="2011-03-09T00:00:00Z"/>
        <d v="2011-09-18T00:00:00Z"/>
        <d v="2011-10-19T00:00:00Z"/>
        <d v="2011-03-19T00:00:00Z"/>
        <d v="2011-05-23T00:00:00Z"/>
        <d v="2011-07-14T00:00:00Z"/>
        <d v="2011-11-26T00:00:00Z"/>
        <d v="2012-01-28T00:00:00Z"/>
        <d v="2011-10-25T00:00:00Z"/>
        <d v="2011-09-27T00:00:00Z"/>
        <d v="2011-10-17T00:00:00Z"/>
        <d v="2011-07-24T00:00:00Z"/>
        <d v="2011-07-17T00:00:00Z"/>
        <d v="2011-10-14T00:00:00Z"/>
        <d v="2011-11-21T00:00:00Z"/>
        <d v="2011-08-11T00:00:00Z"/>
        <d v="2011-07-11T00:00:00Z"/>
        <d v="2011-10-24T00:00:00Z"/>
        <d v="2011-11-13T00:00:00Z"/>
        <d v="2011-11-30T00:00:00Z"/>
        <d v="2011-05-18T00:00:00Z"/>
        <d v="2011-12-10T00:00:00Z"/>
        <d v="2011-04-12T00:00:00Z"/>
        <d v="2011-10-12T00:00:00Z"/>
        <d v="2011-12-19T00:00:00Z"/>
        <d v="2011-12-23T00:00:00Z"/>
        <d v="2011-12-17T00:00:00Z"/>
        <d v="2012-09-01T00:00:00Z"/>
        <d v="2011-09-29T00:00:00Z"/>
        <d v="2011-12-14T00:00:00Z"/>
        <d v="2011-12-16T00:00:00Z"/>
        <d v="2011-12-24T00:00:00Z"/>
        <d v="2011-12-18T00:00:00Z"/>
        <d v="2012-08-01T00:00:00Z"/>
        <d v="2011-12-29T00:00:00Z"/>
        <d v="2012-10-01T00:00:00Z"/>
        <d v="2012-02-01T00:00:00Z"/>
        <d v="2012-02-02T00:00:00Z"/>
        <d v="2011-12-31T00:00:00Z"/>
        <d v="2012-03-22T00:00:00Z"/>
        <d v="2012-03-27T00:00:00Z"/>
        <d v="2012-08-21T00:00:00Z"/>
        <d v="2012-10-30T00:00:00Z"/>
        <d v="2012-12-16T00:00:00Z"/>
        <d v="2012-11-13T00:00:00Z"/>
        <d v="2012-02-12T00:00:00Z"/>
        <d v="2012-01-31T00:00:00Z"/>
        <d v="2012-02-13T00:00:00Z"/>
        <d v="2012-02-21T00:00:00Z"/>
        <d v="2012-07-02T00:00:00Z"/>
        <d v="2012-11-02T00:00:00Z"/>
        <d v="2012-02-26T00:00:00Z"/>
        <d v="2012-06-03T00:00:00Z"/>
        <d v="2012-03-14T00:00:00Z"/>
        <d v="2012-04-16T00:00:00Z"/>
        <d v="2012-03-26T00:00:00Z"/>
        <d v="2012-04-26T00:00:00Z"/>
        <d v="2012-01-05T00:00:00Z"/>
        <d v="2012-05-28T00:00:00Z"/>
        <d v="2012-03-10T00:00:00Z"/>
        <d v="2012-02-14T00:00:00Z"/>
        <d v="2012-02-19T00:00:00Z"/>
        <d v="2012-03-04T00:00:00Z"/>
        <d v="2012-05-03T00:00:00Z"/>
        <d v="2012-03-19T00:00:00Z"/>
        <d v="2012-10-03T00:00:00Z"/>
        <d v="2012-03-25T00:00:00Z"/>
        <d v="2012-03-18T00:00:00Z"/>
        <d v="2012-05-07T00:00:00Z"/>
        <d v="2012-09-24T00:00:00Z"/>
        <d v="2012-09-21T00:00:00Z"/>
        <d v="2013-05-01T00:00:00Z"/>
        <d v="2012-04-20T00:00:00Z"/>
        <d v="2012-03-23T00:00:00Z"/>
        <d v="2012-04-13T00:00:00Z"/>
        <d v="2012-03-30T00:00:00Z"/>
        <d v="2012-05-05T00:00:00Z"/>
        <d v="2012-04-04T00:00:00Z"/>
        <d v="2012-10-05T00:00:00Z"/>
        <d v="2012-04-22T00:00:00Z"/>
        <d v="2012-10-04T00:00:00Z"/>
        <d v="2012-06-05T00:00:00Z"/>
        <d v="2012-11-01T00:00:00Z"/>
        <d v="2012-04-11T00:00:00Z"/>
        <d v="2012-04-05T00:00:00Z"/>
        <d v="2012-05-19T00:00:00Z"/>
        <d v="2012-02-05T00:00:00Z"/>
        <d v="2012-09-06T00:00:00Z"/>
        <d v="2012-05-15T00:00:00Z"/>
        <d v="2012-05-30T00:00:00Z"/>
        <d v="2012-11-05T00:00:00Z"/>
        <d v="2012-12-05T00:00:00Z"/>
        <d v="2012-04-15T00:00:00Z"/>
        <d v="2012-05-16T00:00:00Z"/>
        <d v="2012-02-06T00:00:00Z"/>
        <d v="2012-06-15T00:00:00Z"/>
        <d v="2012-07-18T00:00:00Z"/>
        <d v="2012-08-14T00:00:00Z"/>
        <d v="2012-03-11T00:00:00Z"/>
        <d v="2012-11-12T00:00:00Z"/>
        <d v="2012-12-17T00:00:00Z"/>
        <d v="2012-06-25T00:00:00Z"/>
        <d v="2012-06-06T00:00:00Z"/>
        <d v="2012-06-22T00:00:00Z"/>
        <d v="2012-03-06T00:00:00Z"/>
        <d v="2012-05-06T00:00:00Z"/>
        <d v="2012-06-16T00:00:00Z"/>
        <d v="2012-07-13T00:00:00Z"/>
        <d v="2012-10-07T00:00:00Z"/>
        <d v="2012-11-06T00:00:00Z"/>
        <d v="2012-01-27T00:00:00Z"/>
        <d v="2012-01-30T00:00:00Z"/>
        <d v="2012-02-18T00:00:00Z"/>
        <d v="2012-02-22T00:00:00Z"/>
        <d v="2012-08-04T00:00:00Z"/>
        <d v="2012-10-20T00:00:00Z"/>
        <d v="2012-10-12T00:00:00Z"/>
        <d v="2013-01-16T00:00:00Z"/>
        <d v="2012-07-07T00:00:00Z"/>
        <d v="2012-07-30T00:00:00Z"/>
        <d v="2012-06-20T00:00:00Z"/>
        <d v="2012-12-07T00:00:00Z"/>
        <d v="2012-06-26T00:00:00Z"/>
        <d v="2012-02-08T00:00:00Z"/>
        <d v="2012-01-08T00:00:00Z"/>
        <d v="2012-12-08T00:00:00Z"/>
        <d v="2012-08-13T00:00:00Z"/>
        <d v="2012-03-08T00:00:00Z"/>
        <d v="2012-07-19T00:00:00Z"/>
        <d v="2012-01-26T00:00:00Z"/>
        <d v="2012-08-27T00:00:00Z"/>
        <d v="2012-09-15T00:00:00Z"/>
        <d v="2012-07-15T00:00:00Z"/>
        <d v="2012-08-16T00:00:00Z"/>
        <d v="2012-06-08T00:00:00Z"/>
        <d v="2012-07-28T00:00:00Z"/>
        <d v="2012-08-17T00:00:00Z"/>
        <d v="2012-07-31T00:00:00Z"/>
        <d v="2012-01-09T00:00:00Z"/>
        <d v="2012-03-09T00:00:00Z"/>
        <d v="2012-09-18T00:00:00Z"/>
        <d v="2012-06-17T00:00:00Z"/>
        <d v="2012-07-29T00:00:00Z"/>
        <d v="2012-09-16T00:00:00Z"/>
        <d v="2012-11-24T00:00:00Z"/>
        <d v="2012-08-29T00:00:00Z"/>
        <d v="2012-06-09T00:00:00Z"/>
        <d v="2012-08-22T00:00:00Z"/>
        <d v="2012-09-25T00:00:00Z"/>
        <d v="2012-09-26T00:00:00Z"/>
        <d v="2012-09-17T00:00:00Z"/>
        <d v="2012-10-22T00:00:00Z"/>
        <d v="2012-11-28T00:00:00Z"/>
        <d v="2012-10-29T00:00:00Z"/>
        <d v="2012-12-11T00:00:00Z"/>
        <d v="2013-01-24T00:00:00Z"/>
        <d v="2012-10-15T00:00:00Z"/>
        <d v="2012-09-30T00:00:00Z"/>
        <d v="2012-06-11T00:00:00Z"/>
        <d v="2012-10-21T00:00:00Z"/>
        <d v="2012-10-17T00:00:00Z"/>
        <d v="2012-02-23T00:00:00Z"/>
        <d v="2012-05-26T00:00:00Z"/>
        <d v="2012-06-29T00:00:00Z"/>
        <d v="2012-11-27T00:00:00Z"/>
        <d v="2012-10-31T00:00:00Z"/>
        <d v="2012-11-21T00:00:00Z"/>
        <d v="2012-11-20T00:00:00Z"/>
        <d v="2012-12-12T00:00:00Z"/>
        <d v="2012-11-11T00:00:00Z"/>
        <d v="2012-11-18T00:00:00Z"/>
        <d v="2012-06-30T00:00:00Z"/>
        <d v="2012-08-07T00:00:00Z"/>
        <d v="2012-09-27T00:00:00Z"/>
        <d v="2012-12-26T00:00:00Z"/>
        <d v="2012-08-12T00:00:00Z"/>
        <d v="2012-12-29T00:00:00Z"/>
        <d v="2012-03-12T00:00:00Z"/>
        <d v="2012-02-20T00:00:00Z"/>
        <d v="2012-04-25T00:00:00Z"/>
        <d v="2012-04-09T00:00:00Z"/>
        <d v="2012-09-23T00:00:00Z"/>
        <d v="2012-01-11T00:00:00Z"/>
        <d v="2013-06-01T00:00:00Z"/>
        <d v="2013-04-01T00:00:00Z"/>
        <d v="2013-01-15T00:00:00Z"/>
        <d v="2012-12-24T00:00:00Z"/>
        <d v="2012-12-21T00:00:00Z"/>
        <d v="2013-07-02T00:00:00Z"/>
        <d v="2013-01-17T00:00:00Z"/>
        <d v="2013-09-02T00:00:00Z"/>
        <d v="2013-07-01T00:00:00Z"/>
        <d v="2013-11-01T00:00:00Z"/>
        <d v="2013-01-06T00:00:00Z"/>
        <d v="2013-10-18T00:00:00Z"/>
        <d v="2013-10-09T00:00:00Z"/>
        <d v="2013-11-16T00:00:00Z"/>
        <d v="2013-01-31T00:00:00Z"/>
        <d v="2013-07-03T00:00:00Z"/>
        <d v="2013-03-13T00:00:00Z"/>
        <d v="2013-02-05T00:00:00Z"/>
        <d v="2013-09-05T00:00:00Z"/>
        <d v="2013-12-17T00:00:00Z"/>
        <d v="2013-11-03T00:00:00Z"/>
        <d v="2013-03-21T00:00:00Z"/>
        <d v="2013-03-27T00:00:00Z"/>
        <d v="2013-01-04T00:00:00Z"/>
        <d v="2013-07-04T00:00:00Z"/>
        <d v="2013-03-17T00:00:00Z"/>
        <d v="2013-02-28T00:00:00Z"/>
        <d v="2013-12-03T00:00:00Z"/>
        <d v="2013-03-19T00:00:00Z"/>
        <d v="2013-06-15T00:00:00Z"/>
        <d v="2013-03-23T00:00:00Z"/>
        <d v="2013-04-29T00:00:00Z"/>
        <d v="2013-03-31T00:00:00Z"/>
        <d v="2013-11-04T00:00:00Z"/>
        <d v="2013-03-30T00:00:00Z"/>
        <d v="2013-04-21T00:00:00Z"/>
        <d v="2013-03-04T00:00:00Z"/>
        <d v="2013-05-18T00:00:00Z"/>
        <d v="2013-05-04T00:00:00Z"/>
        <d v="2013-02-21T00:00:00Z"/>
        <d v="2013-05-12T00:00:00Z"/>
        <d v="2013-03-12T00:00:00Z"/>
        <d v="2013-06-06T00:00:00Z"/>
        <d v="2013-05-13T00:00:00Z"/>
        <d v="2013-05-27T00:00:00Z"/>
        <d v="2013-05-25T00:00:00Z"/>
        <d v="2013-05-29T00:00:00Z"/>
        <d v="2013-05-22T00:00:00Z"/>
        <d v="2013-08-02T00:00:00Z"/>
        <d v="2013-04-03T00:00:00Z"/>
        <d v="2013-08-03T00:00:00Z"/>
        <d v="2013-09-03T00:00:00Z"/>
        <d v="2013-04-19T00:00:00Z"/>
        <d v="2013-05-17T00:00:00Z"/>
        <d v="2013-10-06T00:00:00Z"/>
        <d v="2013-11-08T00:00:00Z"/>
        <d v="2013-07-13T00:00:00Z"/>
        <d v="2013-10-02T00:00:00Z"/>
        <d v="2013-03-22T00:00:00Z"/>
        <d v="2013-08-10T00:00:00Z"/>
        <d v="2013-12-14T00:00:00Z"/>
        <d v="2013-07-29T00:00:00Z"/>
        <d v="2013-09-07T00:00:00Z"/>
        <d v="2013-06-20T00:00:00Z"/>
        <d v="2013-03-07T00:00:00Z"/>
        <d v="2013-10-07T00:00:00Z"/>
        <d v="2013-07-21T00:00:00Z"/>
        <d v="2013-07-26T00:00:00Z"/>
        <d v="2013-05-07T00:00:00Z"/>
        <d v="2013-08-07T00:00:00Z"/>
        <d v="2013-06-29T00:00:00Z"/>
        <d v="2013-04-25T00:00:00Z"/>
        <d v="2013-04-13T00:00:00Z"/>
        <d v="2013-10-20T00:00:00Z"/>
        <d v="2013-12-19T00:00:00Z"/>
        <d v="2013-11-23T00:00:00Z"/>
        <d v="2013-10-12T00:00:00Z"/>
        <d v="2013-03-08T00:00:00Z"/>
        <d v="2013-01-08T00:00:00Z"/>
        <d v="2013-08-19T00:00:00Z"/>
        <d v="2013-08-29T00:00:00Z"/>
        <d v="2013-08-17T00:00:00Z"/>
        <d v="2013-08-14T00:00:00Z"/>
        <d v="2013-07-09T00:00:00Z"/>
        <d v="2013-08-24T00:00:00Z"/>
        <d v="2013-08-21T00:00:00Z"/>
        <d v="2013-09-08T00:00:00Z"/>
        <d v="2013-10-08T00:00:00Z"/>
        <d v="2013-08-08T00:00:00Z"/>
        <d v="2013-09-13T00:00:00Z"/>
        <d v="2013-12-05T00:00:00Z"/>
        <d v="2013-10-28T00:00:00Z"/>
        <d v="2013-01-11T00:00:00Z"/>
        <d v="2014-04-01T00:00:00Z"/>
        <d v="2014-01-27T00:00:00Z"/>
        <d v="2013-01-09T00:00:00Z"/>
        <d v="2013-09-27T00:00:00Z"/>
        <d v="2013-04-09T00:00:00Z"/>
        <d v="2013-08-31T00:00:00Z"/>
        <d v="2013-03-02T00:00:00Z"/>
        <d v="2013-02-24T00:00:00Z"/>
        <d v="2013-11-21T00:00:00Z"/>
        <d v="2013-01-10T00:00:00Z"/>
        <d v="2013-09-25T00:00:00Z"/>
        <d v="2013-10-29T00:00:00Z"/>
        <d v="2013-10-10T00:00:00Z"/>
        <d v="2013-11-10T00:00:00Z"/>
        <d v="2013-11-13T00:00:00Z"/>
        <d v="2013-07-23T00:00:00Z"/>
        <d v="2013-03-10T00:00:00Z"/>
        <d v="2013-07-10T00:00:00Z"/>
        <d v="2013-11-28T00:00:00Z"/>
        <d v="2013-10-13T00:00:00Z"/>
        <d v="2013-11-17T00:00:00Z"/>
        <d v="2013-11-30T00:00:00Z"/>
        <d v="2013-10-17T00:00:00Z"/>
        <d v="2013-04-11T00:00:00Z"/>
        <d v="2013-11-24T00:00:00Z"/>
        <d v="2013-10-26T00:00:00Z"/>
        <d v="2013-06-12T00:00:00Z"/>
        <d v="2013-10-27T00:00:00Z"/>
        <d v="2013-02-11T00:00:00Z"/>
        <d v="2013-11-11T00:00:00Z"/>
        <d v="2013-07-11T00:00:00Z"/>
        <d v="2013-03-28T00:00:00Z"/>
        <d v="2013-12-04T00:00:00Z"/>
        <d v="2013-07-20T00:00:00Z"/>
        <d v="2013-10-16T00:00:00Z"/>
        <d v="2013-04-12T00:00:00Z"/>
        <d v="2013-12-16T00:00:00Z"/>
        <d v="2014-02-01T00:00:00Z"/>
        <d v="2013-11-12T00:00:00Z"/>
        <d v="2014-01-13T00:00:00Z"/>
        <d v="2013-06-09T00:00:00Z"/>
        <d v="2013-07-12T00:00:00Z"/>
        <d v="2013-12-30T00:00:00Z"/>
        <d v="2014-03-02T00:00:00Z"/>
        <d v="2014-05-01T00:00:00Z"/>
        <d v="2014-01-26T00:00:00Z"/>
        <d v="2014-04-05T00:00:00Z"/>
        <d v="2014-07-14T00:00:00Z"/>
        <d v="2014-11-16T00:00:00Z"/>
        <d v="2014-01-23T00:00:00Z"/>
        <d v="2014-01-15T00:00:00Z"/>
        <d v="2014-01-28T00:00:00Z"/>
        <d v="2014-02-18T00:00:00Z"/>
        <d v="2014-10-02T00:00:00Z"/>
        <d v="2014-04-03T00:00:00Z"/>
        <d v="2014-08-03T00:00:00Z"/>
        <d v="2014-01-03T00:00:00Z"/>
        <d v="2014-02-17T00:00:00Z"/>
        <d v="2014-05-02T00:00:00Z"/>
        <d v="2014-03-16T00:00:00Z"/>
        <d v="2014-02-20T00:00:00Z"/>
        <d v="2014-01-29T00:00:00Z"/>
        <d v="2014-03-22T00:00:00Z"/>
        <d v="2014-08-21T00:00:00Z"/>
        <d v="2014-07-19T00:00:00Z"/>
        <d v="2014-08-17T00:00:00Z"/>
        <d v="2014-11-08T00:00:00Z"/>
        <d v="2014-04-10T00:00:00Z"/>
        <d v="2014-02-19T00:00:00Z"/>
        <d v="2014-02-04T00:00:00Z"/>
        <d v="2014-02-27T00:00:00Z"/>
        <d v="2014-03-14T00:00:00Z"/>
        <d v="2014-07-20T00:00:00Z"/>
        <d v="2014-09-21T00:00:00Z"/>
        <d v="2014-04-09T00:00:00Z"/>
        <d v="2014-08-09T00:00:00Z"/>
        <d v="2014-11-10T00:00:00Z"/>
        <d v="2014-09-10T00:00:00Z"/>
        <d v="2014-11-18T00:00:00Z"/>
        <d v="2014-12-04T00:00:00Z"/>
        <d v="2014-06-04T00:00:00Z"/>
        <d v="2014-01-05T00:00:00Z"/>
        <d v="2014-04-20T00:00:00Z"/>
        <d v="2014-03-19T00:00:00Z"/>
        <d v="2014-04-16T00:00:00Z"/>
        <d v="2014-04-29T00:00:00Z"/>
        <d v="2014-04-24T00:00:00Z"/>
        <d v="2014-10-04T00:00:00Z"/>
        <d v="2014-10-05T00:00:00Z"/>
        <d v="2014-04-17T00:00:00Z"/>
        <d v="2014-03-04T00:00:00Z"/>
        <d v="2014-05-14T00:00:00Z"/>
        <d v="2014-05-04T00:00:00Z"/>
        <d v="2014-01-20T00:00:00Z"/>
        <d v="2014-06-01T00:00:00Z"/>
        <d v="2014-06-12T00:00:00Z"/>
        <d v="2015-07-01T00:00:00Z"/>
        <d v="2014-05-21T00:00:00Z"/>
        <d v="2014-04-26T00:00:00Z"/>
        <d v="2014-04-23T00:00:00Z"/>
        <d v="2014-01-06T00:00:00Z"/>
        <d v="2014-11-05T00:00:00Z"/>
        <d v="2014-05-13T00:00:00Z"/>
        <d v="2014-11-06T00:00:00Z"/>
        <d v="2014-05-30T00:00:00Z"/>
        <d v="2014-06-16T00:00:00Z"/>
        <d v="2014-04-02T00:00:00Z"/>
        <d v="2014-04-25T00:00:00Z"/>
        <d v="2014-12-06T00:00:00Z"/>
        <d v="2014-02-09T00:00:00Z"/>
        <d v="2015-02-01T00:00:00Z"/>
        <d v="2014-09-06T00:00:00Z"/>
        <d v="2014-05-20T00:00:00Z"/>
        <d v="2014-05-26T00:00:00Z"/>
        <d v="2014-03-06T00:00:00Z"/>
        <d v="2014-08-06T00:00:00Z"/>
        <d v="2014-06-21T00:00:00Z"/>
        <d v="2014-06-19T00:00:00Z"/>
        <d v="2014-02-06T00:00:00Z"/>
        <d v="2014-11-07T00:00:00Z"/>
        <d v="2014-09-07T00:00:00Z"/>
        <d v="2014-06-15T00:00:00Z"/>
        <d v="2014-08-02T00:00:00Z"/>
        <d v="2014-09-03T00:00:00Z"/>
        <d v="2014-05-08T00:00:00Z"/>
        <d v="2014-10-23T00:00:00Z"/>
        <d v="2014-11-12T00:00:00Z"/>
        <d v="2014-07-16T00:00:00Z"/>
        <d v="2014-05-07T00:00:00Z"/>
        <d v="2014-02-07T00:00:00Z"/>
        <d v="2014-07-26T00:00:00Z"/>
        <d v="2014-07-21T00:00:00Z"/>
        <d v="2014-06-26T00:00:00Z"/>
        <d v="2014-07-30T00:00:00Z"/>
        <d v="2014-07-07T00:00:00Z"/>
        <d v="2014-03-08T00:00:00Z"/>
        <d v="2014-07-28T00:00:00Z"/>
        <d v="2014-08-25T00:00:00Z"/>
        <d v="2014-10-16T00:00:00Z"/>
        <d v="2014-07-11T00:00:00Z"/>
        <d v="2014-08-18T00:00:00Z"/>
        <d v="2014-07-23T00:00:00Z"/>
        <d v="2014-07-09T00:00:00Z"/>
        <d v="2014-08-19T00:00:00Z"/>
        <d v="2014-07-29T00:00:00Z"/>
        <d v="2014-08-31T00:00:00Z"/>
        <d v="2014-08-08T00:00:00Z"/>
        <d v="2014-02-02T00:00:00Z"/>
        <d v="2014-06-23T00:00:00Z"/>
        <d v="2014-04-07T00:00:00Z"/>
        <d v="2014-07-15T00:00:00Z"/>
        <d v="2014-10-18T00:00:00Z"/>
        <d v="2014-06-09T00:00:00Z"/>
        <d v="2014-01-10T00:00:00Z"/>
        <d v="2014-09-26T00:00:00Z"/>
        <d v="2014-09-15T00:00:00Z"/>
        <d v="2014-09-19T00:00:00Z"/>
        <d v="2014-09-24T00:00:00Z"/>
        <d v="2014-09-30T00:00:00Z"/>
        <d v="2014-11-09T00:00:00Z"/>
        <d v="2014-05-09T00:00:00Z"/>
        <d v="2014-02-25T00:00:00Z"/>
        <d v="2014-04-14T00:00:00Z"/>
        <d v="2014-05-27T00:00:00Z"/>
        <d v="2014-06-14T00:00:00Z"/>
        <d v="2014-08-16T00:00:00Z"/>
        <d v="2014-08-10T00:00:00Z"/>
        <d v="2014-10-10T00:00:00Z"/>
        <d v="2014-05-10T00:00:00Z"/>
        <d v="2014-07-10T00:00:00Z"/>
        <d v="2014-11-17T00:00:00Z"/>
        <d v="2014-02-24T00:00:00Z"/>
        <d v="2014-09-17T00:00:00Z"/>
        <d v="2014-11-29T00:00:00Z"/>
        <d v="2014-10-25T00:00:00Z"/>
        <d v="2014-11-13T00:00:00Z"/>
        <d v="2014-02-11T00:00:00Z"/>
        <d v="2014-01-11T00:00:00Z"/>
        <d v="2014-11-11T00:00:00Z"/>
        <d v="2014-10-24T00:00:00Z"/>
        <d v="2014-10-31T00:00:00Z"/>
        <d v="2014-01-12T00:00:00Z"/>
        <d v="2014-02-12T00:00:00Z"/>
        <d v="2014-03-20T00:00:00Z"/>
        <d v="2014-08-04T00:00:00Z"/>
        <d v="2014-09-25T00:00:00Z"/>
        <d v="2015-01-24T00:00:00Z"/>
        <d v="2015-05-01T00:00:00Z"/>
        <d v="2014-12-15T00:00:00Z"/>
        <d v="2014-12-21T00:00:00Z"/>
        <d v="2014-11-27T00:00:00Z"/>
        <d v="2014-11-28T00:00:00Z"/>
        <d v="2014-12-14T00:00:00Z"/>
        <d v="2014-03-28T00:00:00Z"/>
        <d v="2014-12-19T00:00:00Z"/>
        <d v="2015-01-31T00:00:00Z"/>
        <d v="2015-01-13T00:00:00Z"/>
        <d v="2014-12-24T00:00:00Z"/>
        <d v="2014-12-31T00:00:00Z"/>
        <d v="2015-07-04T00:00:00Z"/>
        <d v="2015-03-04T00:00:00Z"/>
        <d v="2015-06-24T00:00:00Z"/>
        <d v="2015-12-15T00:00:00Z"/>
        <d v="2015-01-27T00:00:00Z"/>
        <d v="2015-01-22T00:00:00Z"/>
        <d v="2015-10-02T00:00:00Z"/>
        <d v="2015-02-16T00:00:00Z"/>
        <d v="2015-02-19T00:00:00Z"/>
        <d v="2015-10-03T00:00:00Z"/>
        <d v="2015-02-14T00:00:00Z"/>
        <d v="2015-03-13T00:00:00Z"/>
        <d v="2015-02-03T00:00:00Z"/>
        <d v="2015-02-23T00:00:00Z"/>
        <d v="2015-06-02T00:00:00Z"/>
        <d v="2015-07-19T00:00:00Z"/>
        <d v="2015-06-23T00:00:00Z"/>
        <d v="2015-10-19T00:00:00Z"/>
        <d v="2015-12-14T00:00:00Z"/>
        <d v="2015-12-16T00:00:00Z"/>
        <d v="2015-02-26T00:00:00Z"/>
        <d v="2015-02-20T00:00:00Z"/>
        <d v="2015-02-22T00:00:00Z"/>
        <d v="2015-03-27T00:00:00Z"/>
        <d v="2015-01-04T00:00:00Z"/>
        <d v="2015-04-26T00:00:00Z"/>
        <d v="2015-07-16T00:00:00Z"/>
        <d v="2015-08-09T00:00:00Z"/>
        <d v="2015-11-12T00:00:00Z"/>
        <d v="2015-11-04T00:00:00Z"/>
        <d v="2015-04-18T00:00:00Z"/>
        <d v="2015-02-04T00:00:00Z"/>
        <d v="2015-03-26T00:00:00Z"/>
        <d v="2015-03-21T00:00:00Z"/>
        <d v="2015-09-04T00:00:00Z"/>
        <d v="2015-04-15T00:00:00Z"/>
        <d v="2015-07-05T00:00:00Z"/>
        <d v="2015-04-29T00:00:00Z"/>
        <d v="2015-03-28T00:00:00Z"/>
        <d v="2015-05-05T00:00:00Z"/>
        <d v="2015-04-16T00:00:00Z"/>
        <d v="2015-11-24T00:00:00Z"/>
        <d v="2016-10-01T00:00:00Z"/>
        <d v="2015-05-28T00:00:00Z"/>
        <d v="2015-10-05T00:00:00Z"/>
        <d v="2015-05-25T00:00:00Z"/>
        <d v="2015-04-06T00:00:00Z"/>
        <d v="2015-05-15T00:00:00Z"/>
        <d v="2015-06-13T00:00:00Z"/>
        <d v="2015-07-21T00:00:00Z"/>
        <d v="2015-12-19T00:00:00Z"/>
        <d v="2015-06-26T00:00:00Z"/>
        <d v="2015-07-06T00:00:00Z"/>
        <d v="2015-06-22T00:00:00Z"/>
        <d v="2015-06-21T00:00:00Z"/>
        <d v="2015-06-18T00:00:00Z"/>
        <d v="2015-05-20T00:00:00Z"/>
        <d v="2015-06-29T00:00:00Z"/>
        <d v="2015-07-17T00:00:00Z"/>
        <d v="2015-11-06T00:00:00Z"/>
        <d v="2015-05-23T00:00:00Z"/>
        <d v="2015-07-07T00:00:00Z"/>
        <d v="2015-07-11T00:00:00Z"/>
        <d v="2015-06-20T00:00:00Z"/>
        <d v="2015-01-08T00:00:00Z"/>
        <d v="2015-07-14T00:00:00Z"/>
        <d v="2015-07-28T00:00:00Z"/>
        <d v="2015-08-13T00:00:00Z"/>
        <d v="2015-07-31T00:00:00Z"/>
        <d v="2015-11-03T00:00:00Z"/>
        <d v="2015-06-30T00:00:00Z"/>
        <d v="2015-03-09T00:00:00Z"/>
        <d v="2015-05-11T00:00:00Z"/>
        <d v="2015-09-11T00:00:00Z"/>
        <d v="2015-07-29T00:00:00Z"/>
        <d v="2015-02-09T00:00:00Z"/>
        <d v="2015-08-21T00:00:00Z"/>
        <d v="2015-07-25T00:00:00Z"/>
        <d v="2015-12-08T00:00:00Z"/>
        <d v="2015-04-08T00:00:00Z"/>
        <d v="2015-11-08T00:00:00Z"/>
        <d v="2015-09-16T00:00:00Z"/>
        <d v="2015-01-05T00:00:00Z"/>
        <d v="2015-01-09T00:00:00Z"/>
        <d v="2015-09-24T00:00:00Z"/>
        <d v="2015-03-10T00:00:00Z"/>
        <d v="2015-09-21T00:00:00Z"/>
        <d v="2015-04-10T00:00:00Z"/>
        <d v="2015-08-29T00:00:00Z"/>
        <d v="2015-10-13T00:00:00Z"/>
        <d v="2015-07-10T00:00:00Z"/>
        <d v="2015-10-15T00:00:00Z"/>
        <d v="2015-10-16T00:00:00Z"/>
        <d v="2015-01-02T00:00:00Z"/>
        <d v="2015-05-16T00:00:00Z"/>
        <d v="2015-07-15T00:00:00Z"/>
        <d v="2015-12-23T00:00:00Z"/>
        <d v="2016-11-01T00:00:00Z"/>
        <d v="2015-09-12T00:00:00Z"/>
        <d v="2015-08-10T00:00:00Z"/>
        <d v="2015-10-20T00:00:00Z"/>
        <d v="2015-10-18T00:00:00Z"/>
        <d v="2015-09-10T00:00:00Z"/>
        <d v="2015-09-29T00:00:00Z"/>
        <d v="2015-10-10T00:00:00Z"/>
        <d v="2015-10-30T00:00:00Z"/>
        <d v="2015-01-10T00:00:00Z"/>
        <d v="2015-05-31T00:00:00Z"/>
        <d v="2015-10-06T00:00:00Z"/>
        <d v="2015-11-18T00:00:00Z"/>
        <d v="2015-11-30T00:00:00Z"/>
        <d v="2015-01-11T00:00:00Z"/>
        <d v="2015-12-02T00:00:00Z"/>
        <d v="2015-04-17T00:00:00Z"/>
        <d v="2015-03-30T00:00:00Z"/>
        <d v="2015-09-19T00:00:00Z"/>
        <d v="2015-11-20T00:00:00Z"/>
        <d v="2015-11-23T00:00:00Z"/>
        <d v="2016-02-01T00:00:00Z"/>
        <d v="2015-12-20T00:00:00Z"/>
        <d v="2015-12-25T00:00:00Z"/>
        <d v="2015-12-29T00:00:00Z"/>
        <d v="2015-12-17T00:00:00Z"/>
        <d v="2015-03-12T00:00:00Z"/>
        <d v="2015-12-30T00:00:00Z"/>
        <d v="2016-01-18T00:00:00Z"/>
        <d v="2015-02-21T00:00:00Z"/>
        <d v="2015-01-17T00:00:00Z"/>
        <d v="2015-03-29T00:00:00Z"/>
        <d v="2015-08-30T00:00:00Z"/>
        <d v="2016-01-14T00:00:00Z"/>
        <d v="2015-12-22T00:00:00Z"/>
        <d v="2016-02-02T00:00:00Z"/>
        <d v="2016-01-02T00:00:00Z"/>
        <d v="2016-01-19T00:00:00Z"/>
        <d v="2016-05-07T00:00:00Z"/>
        <d v="2016-09-13T00:00:00Z"/>
        <d v="2016-06-11T00:00:00Z"/>
        <d v="2016-11-20T00:00:00Z"/>
        <d v="2016-05-03T00:00:00Z"/>
        <d v="2016-02-19T00:00:00Z"/>
        <d v="2016-02-26T00:00:00Z"/>
        <d v="2016-02-23T00:00:00Z"/>
        <d v="2016-01-28T00:00:00Z"/>
        <d v="2016-02-22T00:00:00Z"/>
        <d v="2016-01-27T00:00:00Z"/>
        <d v="2016-03-03T00:00:00Z"/>
        <d v="2016-03-15T00:00:00Z"/>
        <d v="2016-01-03T00:00:00Z"/>
        <d v="2016-09-02T00:00:00Z"/>
        <d v="2016-03-22T00:00:00Z"/>
        <d v="2016-03-30T00:00:00Z"/>
        <d v="2016-06-13T00:00:00Z"/>
        <d v="2017-12-01T00:00:00Z"/>
        <d v="2016-03-21T00:00:00Z"/>
        <d v="2016-03-13T00:00:00Z"/>
        <d v="2016-03-19T00:00:00Z"/>
        <d v="2016-08-03T00:00:00Z"/>
        <d v="2016-08-04T00:00:00Z"/>
        <d v="2016-02-04T00:00:00Z"/>
        <d v="2016-03-28T00:00:00Z"/>
        <d v="2016-03-04T00:00:00Z"/>
        <d v="2016-03-16T00:00:00Z"/>
        <d v="2016-05-19T00:00:00Z"/>
        <d v="2016-11-06T00:00:00Z"/>
        <d v="2016-08-14T00:00:00Z"/>
        <d v="2016-11-08T00:00:00Z"/>
        <d v="2016-01-04T00:00:00Z"/>
        <d v="2016-04-23T00:00:00Z"/>
        <d v="2016-04-19T00:00:00Z"/>
        <d v="2016-06-04T00:00:00Z"/>
        <d v="2016-05-16T00:00:00Z"/>
        <d v="2016-04-05T00:00:00Z"/>
        <d v="2016-08-05T00:00:00Z"/>
        <d v="2016-07-03T00:00:00Z"/>
        <d v="2016-03-26T00:00:00Z"/>
        <d v="2016-08-08T00:00:00Z"/>
        <d v="2016-11-19T00:00:00Z"/>
        <d v="2016-05-05T00:00:00Z"/>
        <d v="2016-05-23T00:00:00Z"/>
        <d v="2016-04-28T00:00:00Z"/>
        <d v="2016-05-27T00:00:00Z"/>
        <d v="2016-05-13T00:00:00Z"/>
        <d v="2016-06-16T00:00:00Z"/>
        <d v="2016-02-17T00:00:00Z"/>
        <d v="2016-01-25T00:00:00Z"/>
        <d v="2016-06-26T00:00:00Z"/>
        <d v="2016-09-22T00:00:00Z"/>
        <d v="2016-01-10T00:00:00Z"/>
        <d v="2016-11-13T00:00:00Z"/>
        <d v="2016-09-06T00:00:00Z"/>
        <d v="2016-06-17T00:00:00Z"/>
        <d v="2016-05-31T00:00:00Z"/>
        <d v="2016-05-28T00:00:00Z"/>
        <d v="2016-07-16T00:00:00Z"/>
        <d v="2016-10-07T00:00:00Z"/>
        <d v="2016-04-07T00:00:00Z"/>
        <d v="2016-12-06T00:00:00Z"/>
        <d v="2016-12-05T00:00:00Z"/>
        <d v="2016-07-31T00:00:00Z"/>
        <d v="2016-04-09T00:00:00Z"/>
        <d v="2016-06-09T00:00:00Z"/>
        <d v="2017-02-01T00:00:00Z"/>
        <d v="2016-01-08T00:00:00Z"/>
        <d v="2016-05-08T00:00:00Z"/>
        <d v="2016-07-18T00:00:00Z"/>
        <d v="2016-02-07T00:00:00Z"/>
        <d v="2016-12-27T00:00:00Z"/>
        <d v="2017-01-01T00:00:00Z"/>
        <d v="2016-08-15T00:00:00Z"/>
        <d v="2016-07-26T00:00:00Z"/>
        <d v="2016-01-09T00:00:00Z"/>
        <d v="2016-02-09T00:00:00Z"/>
        <d v="2016-08-26T00:00:00Z"/>
        <d v="2016-07-29T00:00:00Z"/>
        <d v="2016-05-09T00:00:00Z"/>
        <d v="2016-11-09T00:00:00Z"/>
        <d v="2016-06-08T00:00:00Z"/>
        <d v="2016-04-08T00:00:00Z"/>
        <d v="2016-02-16T00:00:00Z"/>
        <d v="2016-09-14T00:00:00Z"/>
        <d v="2016-09-09T00:00:00Z"/>
        <d v="2016-02-10T00:00:00Z"/>
        <d v="2016-01-06T00:00:00Z"/>
        <d v="2016-07-28T00:00:00Z"/>
        <d v="2016-07-19T00:00:00Z"/>
        <d v="2016-06-18T00:00:00Z"/>
        <d v="2016-09-28T00:00:00Z"/>
        <d v="2016-10-27T00:00:00Z"/>
        <d v="2016-05-10T00:00:00Z"/>
        <d v="2016-09-30T00:00:00Z"/>
        <d v="2016-09-10T00:00:00Z"/>
        <d v="2016-10-29T00:00:00Z"/>
        <d v="2016-10-14T00:00:00Z"/>
        <d v="2016-10-19T00:00:00Z"/>
        <d v="2016-10-25T00:00:00Z"/>
        <d v="2016-01-11T00:00:00Z"/>
        <d v="2016-01-13T00:00:00Z"/>
        <d v="2016-01-21T00:00:00Z"/>
        <d v="2016-11-05T00:00:00Z"/>
        <d v="2016-11-24T00:00:00Z"/>
        <d v="2016-10-31T00:00:00Z"/>
        <d v="2016-10-15T00:00:00Z"/>
        <d v="2016-10-22T00:00:00Z"/>
        <d v="2016-11-26T00:00:00Z"/>
        <d v="2016-03-12T00:00:00Z"/>
        <d v="2016-02-12T00:00:00Z"/>
        <d v="2016-05-02T00:00:00Z"/>
        <d v="2016-04-20T00:00:00Z"/>
        <d v="2016-07-05T00:00:00Z"/>
        <d v="2016-12-04T00:00:00Z"/>
        <d v="2016-12-14T00:00:00Z"/>
        <d v="2016-12-30T00:00:00Z"/>
        <d v="2016-12-13T00:00:00Z"/>
        <d v="2016-12-16T00:00:00Z"/>
        <d v="2016-12-29T00:00:00Z"/>
        <d v="2016-12-26T00:00:00Z"/>
        <d v="2016-11-25T00:00:00Z"/>
        <d v="2016-12-18T00:00:00Z"/>
        <d v="2017-04-01T00:00:00Z"/>
        <d v="2016-12-22T00:00:00Z"/>
        <d v="2016-11-28T00:00:00Z"/>
        <d v="2017-09-01T00:00:00Z"/>
        <d v="2016-11-29T00:00:00Z"/>
        <d v="2016-11-12T00:00:00Z"/>
        <d v="2016-02-14T00:00:00Z"/>
        <d v="2016-07-04T00:00:00Z"/>
        <d v="2016-08-30T00:00:00Z"/>
        <d v="2016-08-16T00:00:00Z"/>
        <d v="2016-09-26T00:00:00Z"/>
        <d v="2016-12-21T00:00:00Z"/>
        <d v="2017-11-01T00:00:00Z"/>
        <d v="2017-10-01T00:00:00Z"/>
        <d v="2017-05-01T00:00:00Z"/>
        <d v="2017-02-02T00:00:00Z"/>
        <d v="2017-01-22T00:00:00Z"/>
        <d v="2017-01-24T00:00:00Z"/>
        <d v="2017-07-02T00:00:00Z"/>
        <d v="2017-01-28T00:00:00Z"/>
        <d v="2017-01-26T00:00:00Z"/>
        <d v="2017-10-02T00:00:00Z"/>
        <d v="2017-10-04T00:00:00Z"/>
        <d v="2017-06-13T00:00:00Z"/>
        <d v="2017-05-28T00:00:00Z"/>
        <d v="2017-01-18T00:00:00Z"/>
        <d v="2017-07-03T00:00:00Z"/>
        <d v="2017-06-03T00:00:00Z"/>
        <d v="2017-02-24T00:00:00Z"/>
        <d v="2017-02-25T00:00:00Z"/>
        <d v="2017-12-05T00:00:00Z"/>
        <d v="2017-07-08T00:00:00Z"/>
        <d v="2017-02-20T00:00:00Z"/>
        <d v="2017-10-03T00:00:00Z"/>
        <d v="2017-03-27T00:00:00Z"/>
        <d v="2017-02-28T00:00:00Z"/>
        <d v="2017-12-03T00:00:00Z"/>
        <d v="2017-03-16T00:00:00Z"/>
        <d v="2017-04-17T00:00:00Z"/>
        <d v="2017-03-14T00:00:00Z"/>
        <d v="2017-03-15T00:00:00Z"/>
        <d v="2017-08-01T00:00:00Z"/>
        <d v="2017-03-22T00:00:00Z"/>
        <d v="2017-11-05T00:00:00Z"/>
        <d v="2017-03-06T00:00:00Z"/>
        <d v="2017-07-21T00:00:00Z"/>
        <d v="2017-07-31T00:00:00Z"/>
        <d v="2017-04-13T00:00:00Z"/>
        <d v="2017-09-04T00:00:00Z"/>
        <d v="2017-02-04T00:00:00Z"/>
        <d v="2017-04-14T00:00:00Z"/>
        <d v="2017-05-04T00:00:00Z"/>
        <d v="2017-04-25T00:00:00Z"/>
        <d v="2017-06-04T00:00:00Z"/>
        <d v="2017-01-17T00:00:00Z"/>
        <d v="2017-04-20T00:00:00Z"/>
        <d v="2017-05-16T00:00:00Z"/>
        <d v="2017-04-23T00:00:00Z"/>
        <d v="2017-05-14T00:00:00Z"/>
        <d v="2017-01-05T00:00:00Z"/>
        <d v="2017-05-19T00:00:00Z"/>
        <d v="2017-04-26T00:00:00Z"/>
        <d v="2017-06-06T00:00:00Z"/>
        <d v="2017-05-24T00:00:00Z"/>
        <d v="2017-05-06T00:00:00Z"/>
        <d v="2017-06-20T00:00:00Z"/>
        <d v="2017-08-14T00:00:00Z"/>
        <d v="2017-06-15T00:00:00Z"/>
        <d v="2017-05-25T00:00:00Z"/>
        <d v="2017-05-30T00:00:00Z"/>
        <d v="2017-09-07T00:00:00Z"/>
        <d v="2017-11-06T00:00:00Z"/>
        <d v="2017-06-24T00:00:00Z"/>
        <d v="2017-02-07T00:00:00Z"/>
        <d v="2017-02-15T00:00:00Z"/>
        <d v="2017-12-07T00:00:00Z"/>
        <d v="2017-03-07T00:00:00Z"/>
        <d v="2017-05-08T00:00:00Z"/>
        <d v="2017-10-07T00:00:00Z"/>
        <d v="2017-06-28T00:00:00Z"/>
        <d v="2017-07-23T00:00:00Z"/>
        <d v="2017-08-13T00:00:00Z"/>
        <d v="2017-07-13T00:00:00Z"/>
        <d v="2017-07-24T00:00:00Z"/>
        <d v="2017-06-21T00:00:00Z"/>
        <d v="2017-04-08T00:00:00Z"/>
        <d v="2017-07-16T00:00:00Z"/>
        <d v="2017-08-31T00:00:00Z"/>
        <d v="2017-07-22T00:00:00Z"/>
        <d v="2017-07-20T00:00:00Z"/>
        <d v="2017-10-08T00:00:00Z"/>
        <d v="2017-08-20T00:00:00Z"/>
        <d v="2017-03-04T00:00:00Z"/>
        <d v="2017-03-20T00:00:00Z"/>
        <d v="2017-12-04T00:00:00Z"/>
        <d v="2017-02-21T00:00:00Z"/>
        <d v="2017-05-13T00:00:00Z"/>
        <d v="2017-12-06T00:00:00Z"/>
        <d v="2017-05-07T00:00:00Z"/>
        <d v="2017-07-25T00:00:00Z"/>
        <d v="2017-01-13T00:00:00Z"/>
        <d v="2017-02-19T00:00:00Z"/>
        <d v="2017-08-23T00:00:00Z"/>
        <d v="2017-01-03T00:00:00Z"/>
        <d v="2017-03-23T00:00:00Z"/>
        <d v="2017-01-04T00:00:00Z"/>
      </sharedItems>
    </cacheField>
    <cacheField name="Days to Ship" numFmtId="3">
      <sharedItems containsSemiMixedTypes="0" containsString="0" containsNumber="1" containsInteger="1">
        <n v="273.0"/>
        <n v="244.0"/>
        <n v="71.0"/>
        <n v="79.0"/>
        <n v="135.0"/>
        <n v="182.0"/>
        <n v="60.0"/>
        <n v="252.0"/>
        <n v="278.0"/>
        <n v="7.0"/>
        <n v="38.0"/>
        <n v="2.0"/>
        <n v="227.0"/>
        <n v="31.0"/>
        <n v="72.0"/>
        <n v="99.0"/>
        <n v="26.0"/>
        <n v="92.0"/>
        <n v="44.0"/>
        <n v="181.0"/>
        <n v="28.0"/>
        <n v="121.0"/>
        <n v="150.0"/>
        <n v="40.0"/>
        <n v="16.0"/>
        <n v="35.0"/>
        <n v="257.0"/>
        <n v="4.0"/>
        <n v="34.0"/>
        <n v="3.0"/>
        <n v="245.0"/>
        <n v="75.0"/>
        <n v="58.0"/>
        <n v="253.0"/>
        <n v="385.0"/>
        <n v="37.0"/>
        <n v="14.0"/>
        <n v="122.0"/>
        <n v="91.0"/>
        <n v="11.0"/>
        <n v="201.0"/>
        <n v="50.0"/>
        <n v="250.0"/>
        <n v="21.0"/>
        <n v="22.0"/>
        <n v="141.0"/>
        <n v="68.0"/>
        <n v="190.0"/>
        <n v="189.0"/>
        <n v="165.0"/>
        <n v="156.0"/>
        <n v="98.0"/>
        <n v="33.0"/>
        <n v="100.0"/>
        <n v="30.0"/>
        <n v="36.0"/>
        <n v="15.0"/>
        <n v="111.0"/>
        <n v="24.0"/>
        <n v="162.0"/>
        <n v="106.0"/>
        <n v="76.0"/>
        <n v="101.0"/>
        <n v="149.0"/>
        <n v="42.0"/>
        <n v="10.0"/>
        <n v="196.0"/>
        <n v="47.0"/>
        <n v="113.0"/>
        <n v="134.0"/>
        <n v="152.0"/>
        <n v="43.0"/>
        <n v="82.0"/>
        <n v="103.0"/>
        <n v="45.0"/>
        <n v="229.0"/>
        <n v="48.0"/>
        <n v="202.0"/>
        <n v="70.0"/>
        <n v="80.0"/>
        <n v="0.0"/>
        <n v="8.0"/>
        <n v="192.0"/>
        <n v="222.0"/>
        <n v="198.0"/>
        <n v="168.0"/>
        <n v="27.0"/>
        <n v="139.0"/>
        <n v="217.0"/>
        <n v="243.0"/>
        <n v="218.0"/>
        <n v="137.0"/>
        <n v="81.0"/>
        <n v="41.0"/>
        <n v="167.0"/>
        <n v="136.0"/>
        <n v="5.0"/>
        <n v="29.0"/>
        <n v="287.0"/>
        <n v="17.0"/>
        <n v="338.0"/>
        <n v="317.0"/>
        <n v="304.0"/>
        <n v="146.0"/>
        <n v="332.0"/>
        <n v="18.0"/>
        <n v="230.0"/>
        <n v="39.0"/>
        <n v="153.0"/>
        <n v="46.0"/>
        <n v="274.0"/>
        <n v="284.0"/>
        <n v="9.0"/>
        <n v="32.0"/>
        <n v="6.0"/>
        <n v="19.0"/>
        <n v="23.0"/>
        <n v="1.0"/>
        <n v="254.0"/>
        <n v="13.0"/>
        <n v="157.0"/>
        <n v="279.0"/>
        <n v="107.0"/>
        <n v="228.0"/>
        <n v="25.0"/>
        <n v="184.0"/>
        <n v="255.0"/>
        <n v="236.0"/>
        <n v="140.0"/>
        <n v="214.0"/>
        <n v="54.0"/>
        <n v="84.0"/>
        <n v="197.0"/>
        <n v="61.0"/>
        <n v="386.0"/>
        <n v="12.0"/>
        <n v="102.0"/>
        <n v="20.0"/>
        <n v="104.0"/>
        <n v="108.0"/>
        <n v="110.0"/>
        <n v="78.0"/>
        <n v="164.0"/>
        <n v="77.0"/>
        <n v="127.0"/>
        <n v="114.0"/>
        <n v="200.0"/>
        <n v="49.0"/>
        <n v="73.0"/>
        <n v="294.0"/>
        <n v="138.0"/>
        <n v="131.0"/>
        <n v="74.0"/>
        <n v="213.0"/>
        <n v="97.0"/>
        <n v="171.0"/>
        <n v="221.0"/>
        <n v="277.0"/>
        <n v="225.0"/>
        <n v="285.0"/>
        <n v="226.0"/>
        <n v="340.0"/>
        <n v="307.0"/>
        <n v="161.0"/>
        <n v="126.0"/>
        <n v="52.0"/>
        <n v="105.0"/>
        <n v="62.0"/>
        <n v="199.0"/>
        <n v="415.0"/>
        <n v="188.0"/>
        <n v="187.0"/>
        <n v="66.0"/>
        <n v="115.0"/>
        <n v="220.0"/>
        <n v="89.0"/>
        <n v="185.0"/>
        <n v="219.0"/>
        <n v="132.0"/>
        <n v="160.0"/>
        <n v="123.0"/>
        <n v="133.0"/>
        <n v="175.0"/>
        <n v="166.0"/>
        <n v="90.0"/>
        <n v="69.0"/>
        <n v="212.0"/>
        <n v="183.0"/>
        <n v="128.0"/>
        <n v="86.0"/>
        <n v="51.0"/>
        <n v="94.0"/>
        <n v="263.0"/>
        <n v="286.0"/>
        <n v="231.0"/>
        <n v="223.0"/>
        <n v="334.0"/>
        <n v="169.0"/>
        <n v="305.0"/>
        <n v="282.0"/>
        <n v="309.0"/>
        <n v="154.0"/>
        <n v="281.0"/>
        <n v="93.0"/>
        <n v="124.0"/>
        <n v="186.0"/>
        <n v="158.0"/>
        <n v="211.0"/>
        <n v="232.0"/>
        <n v="251.0"/>
        <n v="262.0"/>
        <n v="129.0"/>
        <n v="258.0"/>
        <n v="67.0"/>
        <n v="120.0"/>
        <n v="195.0"/>
        <n v="59.0"/>
        <n v="246.0"/>
        <n v="265.0"/>
        <n v="445.0"/>
        <n v="193.0"/>
        <n v="215.0"/>
        <n v="88.0"/>
        <n v="180.0"/>
        <n v="65.0"/>
        <n v="216.0"/>
        <n v="142.0"/>
        <n v="194.0"/>
        <n v="247.0"/>
        <n v="290.0"/>
        <n v="261.0"/>
        <n v="272.0"/>
        <n v="170.0"/>
        <n v="163.0"/>
        <n v="306.0"/>
        <n v="53.0"/>
        <n v="235.0"/>
        <n v="109.0"/>
        <n v="538.0"/>
        <n v="159.0"/>
        <n v="63.0"/>
        <n v="191.0"/>
        <n v="242.0"/>
        <n v="112.0"/>
        <n v="416.0"/>
        <n v="283.0"/>
        <n v="318.0"/>
        <n v="256.0"/>
        <n v="249.0"/>
        <n v="314.0"/>
        <n v="56.0"/>
        <n v="658.0"/>
        <n v="116.0"/>
        <n v="234.0"/>
        <n v="143.0"/>
        <n v="173.0"/>
        <n v="259.0"/>
        <n v="289.0"/>
        <n v="291.0"/>
        <n v="321.0"/>
        <n v="130.0"/>
        <n v="303.0"/>
        <n v="151.0"/>
        <n v="206.0"/>
        <n v="333.0"/>
      </sharedItems>
    </cacheField>
    <cacheField name="Order Priority" numFmtId="0">
      <sharedItems>
        <s v="C"/>
        <s v="L"/>
        <s v="M"/>
        <s v="H"/>
      </sharedItems>
    </cacheField>
    <cacheField name="Country Code" numFmtId="49">
      <sharedItems>
        <s v="HUN"/>
        <s v="LIE"/>
        <s v="SVK"/>
        <s v="BGR"/>
        <s v="Unknown"/>
        <s v="BLR"/>
        <s v="LVA"/>
        <s v="MKD"/>
        <s v="POL"/>
        <s v="AND"/>
        <s v="SWE"/>
        <s v="ARM"/>
        <s v="SVN"/>
        <s v="CYP"/>
        <s v="CHE"/>
        <s v="BIH"/>
        <s v="CZE"/>
        <s v="ALB"/>
        <s v="LUX"/>
        <s v="DEU"/>
        <s v="ROU"/>
        <s v="GRC"/>
        <s v="LTU"/>
        <s v="AUT"/>
        <s v="MLT"/>
        <s v="GBR"/>
        <s v="NOR"/>
        <s v="NLD"/>
        <s v="ESP"/>
        <s v="SRB"/>
        <s v="ITA"/>
        <s v="DNK"/>
        <s v="SMR"/>
        <s v="IRL"/>
        <s v="GEO"/>
        <s v="MNE"/>
        <s v="ISL"/>
        <s v="FRA"/>
        <s v="PRT"/>
        <s v="UKR"/>
        <s v="EST"/>
        <s v="HRV"/>
        <s v="RUS"/>
        <s v="FIN"/>
        <s v="MCO"/>
        <s v="BEL"/>
      </sharedItems>
    </cacheField>
    <cacheField name="Product ID" numFmtId="0">
      <sharedItems containsSemiMixedTypes="0" containsString="0" containsNumber="1" containsInteger="1">
        <n v="7331.0"/>
        <n v="2103.0"/>
        <n v="8293.0"/>
        <n v="8969.0"/>
        <n v="4594.0"/>
        <n v="2455.0"/>
        <n v="5988.0"/>
        <n v="1270.0"/>
        <n v="3127.0"/>
        <n v="8681.0"/>
        <n v="8875.0"/>
        <n v="7940.0"/>
      </sharedItems>
    </cacheField>
    <cacheField name="Sales Channel" numFmtId="0">
      <sharedItems>
        <s v="Offline"/>
        <s v="Online"/>
      </sharedItems>
    </cacheField>
    <cacheField name="Units Sold">
      <sharedItems containsMixedTypes="1" containsNumber="1" containsInteger="1">
        <n v="9367.0"/>
        <n v="7652.0"/>
        <n v="496.0"/>
        <n v="422.0"/>
        <n v="5772.0"/>
        <n v="1886.0"/>
        <n v="3136.0"/>
        <n v="6850.0"/>
        <n v="2735.0"/>
        <n v="4396.0"/>
        <n v="1255.0"/>
        <n v="9492.0"/>
        <n v="3559.0"/>
        <n v="723.0"/>
        <n v="649.0"/>
        <n v="7455.0"/>
        <n v="9048.0"/>
        <n v="5427.0"/>
        <n v="5391.0"/>
        <n v="8504.0"/>
        <n v="2787.0"/>
        <n v="2.0"/>
        <n v="1785.0"/>
        <n v="6788.0"/>
        <n v="1891.0"/>
        <n v="7291.0"/>
        <n v="5957.0"/>
        <n v="4629.0"/>
        <n v="3199.0"/>
        <n v="773.0"/>
        <n v="8850.0"/>
        <n v="4348.0"/>
        <n v="6672.0"/>
        <n v="313.0"/>
        <n v="6349.0"/>
        <n v="3646.0"/>
        <n v="8942.0"/>
        <n v="9898.0"/>
        <n v="5540.0"/>
        <n v="6028.0"/>
        <n v="6833.0"/>
        <n v="8337.0"/>
        <n v="9278.0"/>
        <n v="933.0"/>
        <n v="3092.0"/>
        <n v="6153.0"/>
        <n v="2334.0"/>
        <n v="8186.0"/>
        <n v="4852.0"/>
        <n v="4567.0"/>
        <n v="6667.0"/>
        <n v="7338.0"/>
        <n v="4419.0"/>
        <n v="5552.0"/>
        <n v="8302.0"/>
        <n v="7684.0"/>
        <n v="7948.0"/>
        <n v="4840.0"/>
        <n v="6916.0"/>
        <n v="6801.0"/>
        <n v="1011.0"/>
        <n v="4375.0"/>
        <n v="5310.0"/>
        <n v="8878.0"/>
        <n v="2979.0"/>
        <n v="3851.0"/>
        <n v="7642.0"/>
        <n v="9495.0"/>
        <n v="4338.0"/>
        <n v="6280.0"/>
        <n v="3931.0"/>
        <n v="2070.0"/>
        <n v="3886.0"/>
        <n v="5682.0"/>
        <n v="5926.0"/>
        <n v="6592.0"/>
        <n v="4377.0"/>
        <n v="8591.0"/>
        <n v="5462.0"/>
        <n v="6742.0"/>
        <n v="2326.0"/>
        <n v="4757.0"/>
        <n v="5075.0"/>
        <n v="9895.0"/>
        <n v="9967.0"/>
        <n v="3135.0"/>
        <n v="1210.0"/>
        <n v="1644.0"/>
        <n v="7604.0"/>
        <n v="9958.0"/>
        <n v="3562.0"/>
        <n v="4159.0"/>
        <n v="2908.0"/>
        <n v="3045.0"/>
        <n v="5869.0"/>
        <n v="7701.0"/>
        <n v="3214.0"/>
        <n v="7955.0"/>
        <n v="532.0"/>
        <n v="1044.0"/>
        <n v="9560.0"/>
        <n v="6505.0"/>
        <n v="2599.0"/>
        <n v="1462.0"/>
        <n v="8267.0"/>
        <n v="9340.0"/>
        <n v="9736.0"/>
        <n v="1522.0"/>
        <n v="8980.0"/>
        <n v="7918.0"/>
        <n v="3062.0"/>
        <n v="3664.0"/>
        <n v="235.0"/>
        <n v="5421.0"/>
        <n v="2715.0"/>
        <n v="1151.0"/>
        <n v="4080.0"/>
        <n v="574.0"/>
        <n v="2902.0"/>
        <n v="1126.0"/>
        <n v="1557.0"/>
        <n v="3206.0"/>
        <n v="707.0"/>
        <n v="8439.0"/>
        <n v="8367.0"/>
        <n v="4011.0"/>
        <n v="4983.0"/>
        <n v="1458.0"/>
        <n v="6348.0"/>
        <n v="6700.0"/>
        <n v="4593.0"/>
        <n v="5118.0"/>
        <n v="5504.0"/>
        <n v="4752.0"/>
        <n v="3627.0"/>
        <n v="7080.0"/>
        <n v="5930.0"/>
        <n v="9875.0"/>
        <n v="3325.0"/>
        <n v="6266.0"/>
        <n v="6238.0"/>
        <n v="8517.0"/>
        <n v="8416.0"/>
        <n v="1004.0"/>
        <n v="3331.0"/>
        <n v="8524.0"/>
        <n v="3473.0"/>
        <n v="1713.0"/>
        <n v="9528.0"/>
        <n v="5742.0"/>
        <n v="7151.0"/>
        <n v="7296.0"/>
        <n v="4615.0"/>
        <n v="865.0"/>
        <n v="50.0"/>
        <n v="558.0"/>
        <n v="1911.0"/>
        <n v="9648.0"/>
        <n v="9501.0"/>
        <n v="4657.0"/>
        <n v="3235.0"/>
        <n v="5534.0"/>
        <n v="7392.0"/>
        <n v="8753.0"/>
        <n v="869.0"/>
        <n v="8614.0"/>
        <n v="7603.0"/>
        <n v="955.0"/>
        <n v="5720.0"/>
        <n v="5090.0"/>
        <n v="7458.0"/>
        <n v="3988.0"/>
        <n v="4077.0"/>
        <n v="7873.0"/>
        <n v="7315.0"/>
        <n v="9968.0"/>
        <n v="342.0"/>
        <n v="6856.0"/>
        <n v="2378.0"/>
        <n v="9711.0"/>
        <n v="3824.0"/>
        <n v="3979.0"/>
        <n v="3050.0"/>
        <n v="2013.0"/>
        <n v="8338.0"/>
        <n v="3844.0"/>
        <n v="2771.0"/>
        <n v="1856.0"/>
        <n v="4448.0"/>
        <n v="9405.0"/>
        <n v="198.0"/>
        <n v="222.0"/>
        <n v="6378.0"/>
        <n v="8246.0"/>
        <n v="2037.0"/>
        <n v="7404.0"/>
        <n v="347.0"/>
        <n v="9379.0"/>
        <n v="1875.0"/>
        <n v="3065.0"/>
        <n v="5579.0"/>
        <n v="8729.0"/>
        <n v="5539.0"/>
        <n v="7778.0"/>
        <n v="8866.0"/>
        <n v="5915.0"/>
        <n v="4486.0"/>
        <n v="710.0"/>
        <n v="6054.0"/>
        <n v="3836.0"/>
        <n v="5641.0"/>
        <n v="6924.0"/>
        <n v="4924.0"/>
        <n v="4175.0"/>
        <n v="3545.0"/>
        <n v="2212.0"/>
        <n v="7006.0"/>
        <n v="1793.0"/>
        <n v="8733.0"/>
        <n v="4406.0"/>
        <n v="5572.0"/>
        <n v="1573.0"/>
        <n v="5864.0"/>
        <n v="3015.0"/>
        <n v="6740.0"/>
        <n v="2111.0"/>
        <n v="8858.0"/>
        <n v="6212.0"/>
        <n v="6612.0"/>
        <n v="567.0"/>
        <n v="3574.0"/>
        <n v="4789.0"/>
        <n v="3006.0"/>
        <n v="9679.0"/>
        <n v="5745.0"/>
        <n v="5578.0"/>
        <n v="1742.0"/>
        <n v="6960.0"/>
        <n v="677.0"/>
        <n v="2485.0"/>
        <n v="9275.0"/>
        <n v="6285.0"/>
        <n v="1505.0"/>
        <n v="2647.0"/>
        <n v="7523.0"/>
        <n v="1246.0"/>
        <n v="6509.0"/>
        <n v="3042.0"/>
        <n v="475.0"/>
        <n v="9759.0"/>
        <n v="5794.0"/>
        <n v="614.0"/>
        <n v="5177.0"/>
        <n v="9419.0"/>
        <n v="7769.0"/>
        <n v="3705.0"/>
        <n v="7915.0"/>
        <n v="5009.0"/>
        <n v="9843.0"/>
        <n v="6375.0"/>
        <n v="8124.0"/>
        <n v="4906.0"/>
        <n v="6481.0"/>
        <n v="6765.0"/>
        <n v="4061.0"/>
        <n v="785.0"/>
        <n v="4016.0"/>
        <n v="167.0"/>
        <n v="8738.0"/>
        <n v="2260.0"/>
        <n v="9212.0"/>
        <n v="4157.0"/>
        <n v="3755.0"/>
        <n v="9691.0"/>
        <n v="4046.0"/>
        <n v="7454.0"/>
        <n v="9022.0"/>
        <n v="9453.0"/>
        <n v="4100.0"/>
        <n v="8626.0"/>
        <n v="1457.0"/>
        <n v="1201.0"/>
        <n v="6637.0"/>
        <n v="3086.0"/>
        <n v="5097.0"/>
        <n v="3464.0"/>
        <n v="5967.0"/>
        <n v="4219.0"/>
        <n v="2598.0"/>
        <n v="2019.0"/>
        <n v="9461.0"/>
        <n v="8076.0"/>
        <n v="2073.0"/>
        <n v="7495.0"/>
        <n v="3069.0"/>
        <n v="35.0"/>
        <n v="9634.0"/>
        <n v="3937.0"/>
        <n v="9321.0"/>
        <n v="7829.0"/>
        <n v="5997.0"/>
        <n v="4529.0"/>
        <n v="8869.0"/>
        <n v="2227.0"/>
        <n v="4507.0"/>
        <n v="2727.0"/>
        <n v="5046.0"/>
        <n v="1789.0"/>
        <n v="859.0"/>
        <n v="9270.0"/>
        <n v="9236.0"/>
        <n v="9172.0"/>
        <n v="8468.0"/>
        <n v="8732.0"/>
        <n v="7098.0"/>
        <n v="4977.0"/>
        <n v="7623.0"/>
        <n v="7547.0"/>
        <n v="8994.0"/>
        <n v="606.0"/>
        <n v="5036.0"/>
        <n v="5685.0"/>
        <n v="192.0"/>
        <n v="5201.0"/>
        <n v="4341.0"/>
        <n v="4778.0"/>
        <n v="344.0"/>
        <n v="8801.0"/>
        <n v="8902.0"/>
        <n v="8016.0"/>
        <n v="3229.0"/>
        <n v="9946.0"/>
        <n v="6589.0"/>
        <n v="6618.0"/>
        <n v="4988.0"/>
        <n v="3082.0"/>
        <n v="1448.0"/>
        <n v="7529.0"/>
        <n v="7245.0"/>
        <n v="2708.0"/>
        <n v="3064.0"/>
        <n v="314.0"/>
        <n v="1818.0"/>
        <n v="5419.0"/>
        <n v="1167.0"/>
        <n v="8253.0"/>
        <n v="1105.0"/>
        <n v="3827.0"/>
        <n v="791.0"/>
        <n v="9146.0"/>
        <n v="2738.0"/>
        <n v="7683.0"/>
        <n v="9053.0"/>
        <n v="7923.0"/>
        <n v="5122.0"/>
        <n v="3035.0"/>
        <n v="9821.0"/>
        <n v="6360.0"/>
        <n v="8863.0"/>
        <n v="461.0"/>
        <n v="9996.0"/>
        <n v="1465.0"/>
        <n v="6267.0"/>
        <n v="2265.0"/>
        <n v="9997.0"/>
        <n v="3796.0"/>
        <n v="7222.0"/>
        <n v="8307.0"/>
        <n v="8668.0"/>
        <n v="9569.0"/>
        <n v="1723.0"/>
        <n v="1051.0"/>
        <n v="978.0"/>
        <n v="71.0"/>
        <n v="6711.0"/>
        <n v="7581.0"/>
        <n v="2758.0"/>
        <n v="8910.0"/>
        <n v="8064.0"/>
        <n v="6065.0"/>
        <n v="3493.0"/>
        <n v="1494.0"/>
        <n v="4508.0"/>
        <n v="2203.0"/>
        <n v="5556.0"/>
        <n v="5486.0"/>
        <n v="6779.0"/>
        <n v="9914.0"/>
        <n v="8082.0"/>
        <n v="8586.0"/>
        <n v="3734.0"/>
        <n v="4282.0"/>
        <n v="5871.0"/>
        <n v="7728.0"/>
        <n v="3095.0"/>
        <n v="2819.0"/>
        <n v="3555.0"/>
        <n v="5143.0"/>
        <n v="5370.0"/>
        <n v="8938.0"/>
        <n v="7008.0"/>
        <n v="4417.0"/>
        <n v="3743.0"/>
        <n v="1420.0"/>
        <n v="7633.0"/>
        <n v="7171.0"/>
        <n v="4344.0"/>
        <n v="6128.0"/>
        <n v="7656.0"/>
        <n v="2447.0"/>
        <n v="5669.0"/>
        <n v="8473.0"/>
        <n v="4701.0"/>
        <n v="2129.0"/>
        <n v="3784.0"/>
        <n v="1854.0"/>
        <n v="4876.0"/>
        <n v="3231.0"/>
        <n v="4316.0"/>
        <n v="4835.0"/>
        <n v="4796.0"/>
        <n v="6506.0"/>
        <n v="5223.0"/>
        <n v="3119.0"/>
        <n v="7763.0"/>
        <n v="8319.0"/>
        <n v="5639.0"/>
        <n v="5072.0"/>
        <n v="3103.0"/>
        <n v="9381.0"/>
        <n v="4233.0"/>
        <n v="3314.0"/>
        <n v="9896.0"/>
        <n v="2554.0"/>
        <n v="8778.0"/>
        <n v="2948.0"/>
        <n v="6686.0"/>
        <n v="5259.0"/>
        <n v="3008.0"/>
        <n v="651.0"/>
        <n v="6876.0"/>
        <n v="1801.0"/>
        <n v="8872.0"/>
        <n v="6473.0"/>
        <n v="8503.0"/>
        <n v="1111.0"/>
        <n v="8539.0"/>
        <n v="138.0"/>
        <n v="4302.0"/>
        <n v="3981.0"/>
        <n v="4484.0"/>
        <n v="9264.0"/>
        <n v="5138.0"/>
        <n v="9353.0"/>
        <n v="6211.0"/>
        <n v="5598.0"/>
        <n v="4487.0"/>
        <n v="2839.0"/>
        <n v="7480.0"/>
        <n v="8152.0"/>
        <n v="1150.0"/>
        <n v="5016.0"/>
        <n v="6660.0"/>
        <n v="4897.0"/>
        <n v="4141.0"/>
        <n v="8286.0"/>
        <n v="2942.0"/>
        <n v="2089.0"/>
        <n v="8959.0"/>
        <n v="5269.0"/>
        <n v="3864.0"/>
        <n v="7088.0"/>
        <n v="9880.0"/>
        <n v="9410.0"/>
        <n v="1124.0"/>
        <n v="2666.0"/>
        <n v="1485.0"/>
        <n v="7413.0"/>
        <n v="3915.0"/>
        <n v="2866.0"/>
        <n v="306.0"/>
        <n v="5247.0"/>
        <n v="3532.0"/>
        <n v="9188.0"/>
        <n v="963.0"/>
        <n v="4828.0"/>
        <n v="3341.0"/>
        <n v="4543.0"/>
        <n v="9963.0"/>
        <n v="9780.0"/>
        <n v="8641.0"/>
        <n v="4985.0"/>
        <n v="6699.0"/>
        <n v="1352.0"/>
        <n v="1429.0"/>
        <n v="6443.0"/>
        <n v="9530.0"/>
        <n v="2981.0"/>
        <n v="8771.0"/>
        <n v="855.0"/>
        <n v="8441.0"/>
        <n v="249.0"/>
        <n v="6362.0"/>
        <n v="674.0"/>
        <n v="7648.0"/>
        <n v="3180.0"/>
        <n v="6993.0"/>
        <n v="7347.0"/>
        <n v="9005.0"/>
        <n v="5866.0"/>
        <n v="1620.0"/>
        <n v="7811.0"/>
        <n v="4908.0"/>
        <n v="8940.0"/>
        <n v="5510.0"/>
        <n v="8194.0"/>
        <n v="9223.0"/>
        <n v="9018.0"/>
        <n v="8807.0"/>
        <n v="1164.0"/>
        <n v="8315.0"/>
        <n v="1842.0"/>
        <n v="2337.0"/>
        <n v="1935.0"/>
        <n v="8944.0"/>
        <n v="17.0"/>
        <n v="8379.0"/>
        <n v="5312.0"/>
        <n v="2958.0"/>
        <n v="8086.0"/>
        <n v="5471.0"/>
        <n v="6291.0"/>
        <n v="2366.0"/>
        <n v="6936.0"/>
        <n v="2569.0"/>
        <n v="407.0"/>
        <n v="1272.0"/>
        <n v="983.0"/>
        <n v="2197.0"/>
        <n v="7870.0"/>
        <n v="5095.0"/>
        <n v="4453.0"/>
        <n v="3112.0"/>
        <n v="6903.0"/>
        <n v="5655.0"/>
        <n v="1668.0"/>
        <n v="2396.0"/>
        <n v="2973.0"/>
        <n v="9616.0"/>
        <n v="5593.0"/>
        <n v="5566.0"/>
        <n v="9631.0"/>
        <n v="757.0"/>
        <n v="3183.0"/>
        <n v="9766.0"/>
        <n v="7270.0"/>
        <n v="7302.0"/>
        <n v="7733.0"/>
        <n v="9127.0"/>
        <n v="7290.0"/>
        <n v="1223.0"/>
        <n v="523.0"/>
        <n v="4388.0"/>
        <n v="691.0"/>
        <n v="7813.0"/>
        <n v="389.0"/>
        <n v="6698.0"/>
        <n v="4284.0"/>
        <n v="1997.0"/>
        <n v="9680.0"/>
        <n v="2264.0"/>
        <n v="2350.0"/>
        <n v="6571.0"/>
        <n v="2705.0"/>
        <n v="7846.0"/>
        <n v="3600.0"/>
        <n v="2093.0"/>
        <n v="6380.0"/>
        <n v="6609.0"/>
        <n v="150.0"/>
        <n v="8860.0"/>
        <n v="2856.0"/>
        <n v="3969.0"/>
        <n v="1251.0"/>
        <n v="4602.0"/>
        <n v="263.0"/>
        <n v="7426.0"/>
        <n v="4920.0"/>
        <n v="3605.0"/>
        <n v="7120.0"/>
        <n v="4477.0"/>
        <n v="4765.0"/>
        <n v="5283.0"/>
        <n v="9586.0"/>
        <n v="520.0"/>
        <n v="4958.0"/>
        <n v="6416.0"/>
        <n v="1845.0"/>
        <n v="8098.0"/>
        <n v="1539.0"/>
        <n v="9625.0"/>
        <n v="5129.0"/>
        <n v="7271.0"/>
        <n v="3843.0"/>
        <n v="3529.0"/>
        <n v="5386.0"/>
        <n v="8039.0"/>
        <n v="46.0"/>
        <n v="615.0"/>
        <n v="6641.0"/>
        <n v="9229.0"/>
        <n v="829.0"/>
        <n v="7371.0"/>
        <n v="5523.0"/>
        <n v="1747.0"/>
        <n v="4836.0"/>
        <n v="3636.0"/>
        <n v="6169.0"/>
        <n v="166.0"/>
        <n v="6140.0"/>
        <n v="7742.0"/>
        <n v="8383.0"/>
        <n v="2112.0"/>
        <n v="7617.0"/>
        <n v="2859.0"/>
        <n v="661.0"/>
        <n v="6302.0"/>
        <n v="3802.0"/>
        <n v="6448.0"/>
        <n v="2130.0"/>
        <n v="9107.0"/>
        <n v="4364.0"/>
        <n v="85.0"/>
        <n v="9024.0"/>
        <n v="6115.0"/>
        <n v="356.0"/>
        <n v="9454.0"/>
        <n v="5102.0"/>
        <n v="4637.0"/>
        <n v="3223.0"/>
        <n v="2548.0"/>
        <n v="2796.0"/>
        <n v="3938.0"/>
        <n v="3968.0"/>
        <n v="2045.0"/>
        <n v="8685.0"/>
        <n v="3582.0"/>
        <n v="1504.0"/>
        <n v="927.0"/>
        <n v="8310.0"/>
        <n v="6531.0"/>
        <n v="5185.0"/>
        <n v="2199.0"/>
        <n v="9505.0"/>
        <n v="1962.0"/>
        <n v="5258.0"/>
        <n v="8854.0"/>
        <n v="7932.0"/>
        <n v="8092.0"/>
        <n v="6873.0"/>
        <n v="4445.0"/>
        <n v="1173.0"/>
        <n v="9336.0"/>
        <n v="8288.0"/>
        <n v="5633.0"/>
        <n v="1212.0"/>
        <n v="4723.0"/>
        <n v="7644.0"/>
        <n v="6526.0"/>
        <n v="1525.0"/>
        <n v="4705.0"/>
        <n v="6666.0"/>
        <n v="5928.0"/>
        <n v="653.0"/>
        <n v="6225.0"/>
        <n v="9044.0"/>
        <n v="9999.0"/>
        <n v="2749.0"/>
        <n v="7076.0"/>
        <n v="2980.0"/>
        <n v="2273.0"/>
        <n v="3394.0"/>
        <n v="3267.0"/>
        <n v="1138.0"/>
        <n v="1735.0"/>
        <n v="9956.0"/>
        <n v="3352.0"/>
        <n v="3287.0"/>
        <n v="792.0"/>
        <n v="2511.0"/>
        <n v="9666.0"/>
        <n v="2797.0"/>
        <n v="9445.0"/>
        <n v="7837.0"/>
        <n v="3061.0"/>
        <n v="9558.0"/>
        <n v="2960.0"/>
        <n v="3383.0"/>
        <n v="240.0"/>
        <n v="6605.0"/>
        <n v="3403.0"/>
        <n v="3975.0"/>
        <n v="4780.0"/>
        <n v="7962.0"/>
        <n v="2826.0"/>
        <n v="7462.0"/>
        <n v="9357.0"/>
        <n v="6819.0"/>
        <n v="9929.0"/>
        <n v="3661.0"/>
        <n v="9382.0"/>
        <n v="5119.0"/>
        <n v="1340.0"/>
        <n v="6000.0"/>
        <n v="7069.0"/>
        <n v="1860.0"/>
        <n v="3944.0"/>
        <n v="2018.0"/>
        <n v="1657.0"/>
        <n v="2854.0"/>
        <n v="3020.0"/>
        <n v="4744.0"/>
        <n v="1456.0"/>
        <n v="2258.0"/>
        <n v="6905.0"/>
        <n v="8631.0"/>
        <n v="3633.0"/>
        <n v="6213.0"/>
        <n v="114.0"/>
        <n v="6927.0"/>
        <n v="2169.0"/>
        <n v="474.0"/>
        <n v="478.0"/>
        <n v="2179.0"/>
        <n v="5060.0"/>
        <s v=""/>
        <n v="1161.0"/>
        <n v="6552.0"/>
        <n v="5192.0"/>
        <n v="2809.0"/>
        <n v="8750.0"/>
        <n v="6828.0"/>
        <n v="6986.0"/>
        <n v="6852.0"/>
        <n v="3227.0"/>
        <n v="8229.0"/>
        <n v="9809.0"/>
        <n v="2341.0"/>
        <n v="6201.0"/>
        <n v="7259.0"/>
        <n v="5086.0"/>
        <n v="7522.0"/>
        <n v="701.0"/>
        <n v="6707.0"/>
        <n v="9377.0"/>
        <n v="2802.0"/>
        <n v="3530.0"/>
        <n v="7397.0"/>
        <n v="6918.0"/>
        <n v="3841.0"/>
        <n v="5422.0"/>
        <n v="3870.0"/>
        <n v="2091.0"/>
        <n v="6413.0"/>
        <n v="286.0"/>
        <n v="8678.0"/>
        <n v="8676.0"/>
        <n v="5875.0"/>
        <n v="4693.0"/>
        <n v="6489.0"/>
        <n v="1645.0"/>
        <n v="4322.0"/>
        <n v="1547.0"/>
        <n v="6199.0"/>
        <n v="2009.0"/>
        <n v="888.0"/>
        <n v="7468.0"/>
        <n v="7967.0"/>
        <n v="9186.0"/>
        <n v="9293.0"/>
        <n v="5509.0"/>
        <n v="4613.0"/>
        <n v="4177.0"/>
        <n v="650.0"/>
        <n v="5616.0"/>
        <n v="1354.0"/>
        <n v="4869.0"/>
        <n v="9587.0"/>
        <n v="334.0"/>
        <n v="4568.0"/>
        <n v="8220.0"/>
        <n v="7042.0"/>
        <n v="8476.0"/>
        <n v="2069.0"/>
        <n v="3391.0"/>
        <n v="2767.0"/>
        <n v="374.0"/>
        <n v="2622.0"/>
        <n v="5479.0"/>
        <n v="9370.0"/>
        <n v="1946.0"/>
        <n v="10.0"/>
        <n v="9222.0"/>
        <n v="7162.0"/>
        <n v="5735.0"/>
        <n v="9950.0"/>
        <n v="2180.0"/>
        <n v="8566.0"/>
        <n v="1581.0"/>
        <n v="1293.0"/>
        <n v="5191.0"/>
        <n v="9559.0"/>
        <n v="6240.0"/>
        <n v="7807.0"/>
        <n v="4205.0"/>
        <n v="6992.0"/>
        <n v="1984.0"/>
        <n v="4839.0"/>
        <n v="280.0"/>
        <n v="7785.0"/>
        <n v="1722.0"/>
        <n v="6086.0"/>
        <n v="112.0"/>
        <n v="4301.0"/>
        <n v="8743.0"/>
        <n v="4622.0"/>
        <n v="1642.0"/>
        <n v="7643.0"/>
        <n v="7459.0"/>
        <n v="9246.0"/>
        <n v="4028.0"/>
        <n v="7670.0"/>
        <n v="6728.0"/>
        <n v="4376.0"/>
        <n v="6956.0"/>
        <n v="4611.0"/>
        <n v="9214.0"/>
        <n v="493.0"/>
        <n v="2717.0"/>
        <n v="611.0"/>
        <n v="4390.0"/>
        <n v="2736.0"/>
        <n v="5751.0"/>
        <n v="7128.0"/>
        <n v="3138.0"/>
        <n v="3961.0"/>
        <n v="6647.0"/>
        <n v="6142.0"/>
        <n v="7322.0"/>
        <n v="519.0"/>
        <n v="2303.0"/>
        <n v="5306.0"/>
        <n v="6171.0"/>
        <n v="9052.0"/>
        <n v="1482.0"/>
        <n v="2359.0"/>
        <n v="4509.0"/>
        <n v="3013.0"/>
        <n v="6813.0"/>
        <n v="9440.0"/>
        <n v="7084.0"/>
        <n v="9941.0"/>
        <n v="4191.0"/>
        <n v="4047.0"/>
        <n v="2789.0"/>
        <n v="2190.0"/>
        <n v="5217.0"/>
        <n v="1877.0"/>
        <n v="2873.0"/>
        <n v="9025.0"/>
        <n v="1798.0"/>
        <n v="4013.0"/>
        <n v="7516.0"/>
        <n v="979.0"/>
        <n v="5157.0"/>
        <n v="5722.0"/>
        <n v="7498.0"/>
        <n v="2220.0"/>
        <n v="2659.0"/>
        <n v="5731.0"/>
        <n v="3524.0"/>
        <n v="5971.0"/>
        <n v="5116.0"/>
        <n v="5413.0"/>
        <n v="5839.0"/>
        <n v="1797.0"/>
        <n v="8509.0"/>
        <n v="5222.0"/>
        <n v="531.0"/>
        <n v="2815.0"/>
        <n v="1276.0"/>
        <n v="7376.0"/>
        <n v="905.0"/>
        <n v="2144.0"/>
        <n v="9689.0"/>
        <n v="3504.0"/>
        <n v="8957.0"/>
        <n v="2422.0"/>
        <n v="5919.0"/>
        <n v="5282.0"/>
        <n v="3771.0"/>
        <n v="1211.0"/>
        <n v="7009.0"/>
        <n v="3965.0"/>
        <n v="6542.0"/>
        <n v="1779.0"/>
        <n v="2311.0"/>
        <n v="5769.0"/>
        <n v="8918.0"/>
        <n v="6864.0"/>
        <n v="6109.0"/>
        <n v="2864.0"/>
        <n v="9034.0"/>
        <n v="4104.0"/>
        <n v="8895.0"/>
        <n v="1905.0"/>
        <n v="9923.0"/>
        <n v="4429.0"/>
        <n v="803.0"/>
        <n v="5906.0"/>
        <n v="833.0"/>
        <n v="7048.0"/>
        <n v="5541.0"/>
        <n v="8775.0"/>
        <n v="810.0"/>
        <n v="1176.0"/>
        <n v="1607.0"/>
        <n v="3488.0"/>
        <n v="4503.0"/>
        <n v="4934.0"/>
        <n v="3382.0"/>
        <n v="171.0"/>
        <n v="391.0"/>
        <n v="3840.0"/>
        <n v="206.0"/>
        <n v="9773.0"/>
        <n v="4957.0"/>
        <n v="9808.0"/>
        <n v="3685.0"/>
        <n v="7658.0"/>
        <n v="9169.0"/>
        <n v="3911.0"/>
        <n v="2558.0"/>
        <n v="7929.0"/>
        <n v="1224.0"/>
        <n v="7242.0"/>
        <n v="1336.0"/>
        <n v="1172.0"/>
        <n v="6311.0"/>
        <n v="7309.0"/>
        <n v="7461.0"/>
        <n v="7390.0"/>
        <n v="8342.0"/>
        <n v="9985.0"/>
        <n v="5868.0"/>
        <n v="8179.0"/>
        <n v="1767.0"/>
        <n v="2502.0"/>
        <n v="3376.0"/>
        <n v="9102.0"/>
        <n v="7679.0"/>
        <n v="4119.0"/>
        <n v="2624.0"/>
        <n v="6395.0"/>
        <n v="317.0"/>
        <n v="9311.0"/>
        <n v="4565.0"/>
        <n v="5856.0"/>
        <n v="3540.0"/>
        <n v="3134.0"/>
        <n v="2523.0"/>
        <n v="5104.0"/>
        <n v="1545.0"/>
        <n v="2400.0"/>
        <n v="4868.0"/>
        <n v="5944.0"/>
        <n v="7840.0"/>
        <n v="3801.0"/>
        <n v="956.0"/>
        <n v="2098.0"/>
        <n v="8815.0"/>
        <n v="257.0"/>
        <n v="6052.0"/>
        <n v="3118.0"/>
        <n v="8632.0"/>
        <n v="8847.0"/>
        <n v="8857.0"/>
        <n v="5005.0"/>
        <n v="5754.0"/>
        <n v="7486.0"/>
        <n v="959.0"/>
        <n v="1194.0"/>
        <n v="495.0"/>
        <n v="2457.0"/>
        <n v="8609.0"/>
        <n v="479.0"/>
        <n v="3348.0"/>
        <n v="8843.0"/>
        <n v="9198.0"/>
        <n v="9234.0"/>
        <n v="2300.0"/>
        <n v="5873.0"/>
        <n v="6368.0"/>
        <n v="3256.0"/>
        <n v="1053.0"/>
        <n v="492.0"/>
        <n v="7147.0"/>
        <n v="1443.0"/>
        <n v="8318.0"/>
        <n v="5124.0"/>
        <n v="7346.0"/>
        <n v="4604.0"/>
        <n v="2602.0"/>
        <n v="9566.0"/>
        <n v="1775.0"/>
        <n v="616.0"/>
        <n v="920.0"/>
        <n v="3293.0"/>
        <n v="8222.0"/>
        <n v="5935.0"/>
        <n v="9014.0"/>
        <n v="1725.0"/>
        <n v="233.0"/>
        <n v="4695.0"/>
        <n v="2204.0"/>
        <n v="8993.0"/>
        <n v="7489.0"/>
        <n v="2004.0"/>
        <n v="8538.0"/>
        <n v="4197.0"/>
        <n v="153.0"/>
        <n v="8048.0"/>
        <n v="5342.0"/>
        <n v="1303.0"/>
        <n v="8458.0"/>
        <n v="884.0"/>
        <n v="750.0"/>
        <n v="2807.0"/>
        <n v="8451.0"/>
        <n v="3940.0"/>
        <n v="477.0"/>
        <n v="1529.0"/>
        <n v="5193.0"/>
        <n v="3534.0"/>
        <n v="7533.0"/>
        <n v="4339.0"/>
        <n v="2222.0"/>
        <n v="3867.0"/>
        <n v="800.0"/>
        <n v="9067.0"/>
        <n v="4354.0"/>
        <n v="589.0"/>
        <n v="840.0"/>
        <n v="5773.0"/>
        <n v="3519.0"/>
        <n v="8978.0"/>
        <n v="9132.0"/>
        <n v="339.0"/>
        <n v="1362.0"/>
        <n v="1390.0"/>
        <n v="4463.0"/>
        <n v="3548.0"/>
        <n v="8131.0"/>
        <n v="8739.0"/>
        <n v="1279.0"/>
        <n v="6447.0"/>
        <n v="2900.0"/>
        <n v="9620.0"/>
        <n v="1562.0"/>
        <n v="7360.0"/>
        <n v="101.0"/>
        <n v="6097.0"/>
        <n v="6997.0"/>
        <n v="8651.0"/>
        <n v="2938.0"/>
        <n v="8151.0"/>
        <n v="2670.0"/>
        <n v="7902.0"/>
        <n v="8431.0"/>
        <n v="6078.0"/>
        <n v="7797.0"/>
        <n v="1799.0"/>
        <n v="8662.0"/>
        <n v="2392.0"/>
        <n v="7756.0"/>
        <n v="8702.0"/>
        <n v="7518.0"/>
        <n v="3682.0"/>
        <n v="480.0"/>
        <n v="5933.0"/>
        <n v="1625.0"/>
        <n v="6485.0"/>
        <n v="8764.0"/>
        <n v="8841.0"/>
        <n v="3578.0"/>
        <n v="7577.0"/>
        <n v="6662.0"/>
        <n v="4021.0"/>
        <n v="4606.0"/>
        <n v="8181.0"/>
        <n v="1009.0"/>
        <n v="5382.0"/>
        <n v="9619.0"/>
        <n v="1603.0"/>
        <n v="5037.0"/>
        <n v="1342.0"/>
        <n v="5529.0"/>
        <n v="1523.0"/>
        <n v="244.0"/>
        <n v="1296.0"/>
        <n v="7170.0"/>
        <n v="7122.0"/>
        <n v="6411.0"/>
        <n v="486.0"/>
        <n v="5260.0"/>
        <n v="33.0"/>
        <n v="1743.0"/>
        <n v="6210.0"/>
        <n v="428.0"/>
        <n v="6744.0"/>
        <n v="1993.0"/>
        <n v="245.0"/>
        <n v="123.0"/>
        <n v="3699.0"/>
        <n v="9269.0"/>
        <n v="562.0"/>
        <n v="1500.0"/>
        <n v="8790.0"/>
        <n v="7152.0"/>
        <n v="8115.0"/>
        <n v="8687.0"/>
        <n v="4832.0"/>
        <n v="8159.0"/>
        <n v="2162.0"/>
        <n v="1027.0"/>
        <n v="2466.0"/>
        <n v="5972.0"/>
        <n v="54.0"/>
        <n v="4681.0"/>
        <n v="9394.0"/>
        <n v="4966.0"/>
        <n v="1220.0"/>
        <n v="1543.0"/>
        <n v="5397.0"/>
        <n v="9787.0"/>
        <n v="4728.0"/>
        <n v="22.0"/>
        <n v="5597.0"/>
        <n v="4922.0"/>
        <n v="789.0"/>
        <n v="5657.0"/>
        <n v="6158.0"/>
        <n v="3126.0"/>
        <n v="9284.0"/>
        <n v="6999.0"/>
        <n v="6287.0"/>
        <n v="6842.0"/>
        <n v="6191.0"/>
        <n v="9210.0"/>
        <n v="5077.0"/>
        <n v="8169.0"/>
        <n v="4437.0"/>
        <n v="5368.0"/>
        <n v="1913.0"/>
        <n v="4844.0"/>
        <n v="5436.0"/>
        <n v="1162.0"/>
        <n v="2304.0"/>
        <n v="548.0"/>
        <n v="2394.0"/>
        <n v="7416.0"/>
        <n v="7872.0"/>
        <n v="8659.0"/>
        <n v="7954.0"/>
        <n v="5755.0"/>
        <n v="6134.0"/>
        <n v="9640.0"/>
        <n v="5792.0"/>
        <n v="4755.0"/>
        <n v="7619.0"/>
        <n v="3747.0"/>
        <n v="8597.0"/>
        <n v="4133.0"/>
        <n v="1234.0"/>
        <n v="161.0"/>
        <n v="343.0"/>
        <n v="2022.0"/>
        <n v="4041.0"/>
        <n v="7990.0"/>
        <n v="176.0"/>
        <n v="1171.0"/>
        <n v="2531.0"/>
        <n v="1097.0"/>
        <n v="462.0"/>
        <n v="5762.0"/>
        <n v="4505.0"/>
        <n v="1957.0"/>
        <n v="673.0"/>
        <n v="600.0"/>
        <n v="9061.0"/>
        <n v="4674.0"/>
        <n v="7258.0"/>
        <n v="5581.0"/>
        <n v="7514.0"/>
        <n v="4909.0"/>
        <n v="2191.0"/>
        <n v="8196.0"/>
        <n v="1085.0"/>
        <n v="1975.0"/>
        <n v="2206.0"/>
        <n v="9085.0"/>
        <n v="1749.0"/>
        <n v="7410.0"/>
        <n v="3346.0"/>
        <n v="8792.0"/>
        <n v="2099.0"/>
        <n v="6893.0"/>
        <n v="1916.0"/>
        <n v="9917.0"/>
        <n v="5242.0"/>
        <n v="8412.0"/>
        <n v="2349.0"/>
        <n v="634.0"/>
        <n v="9103.0"/>
        <n v="1534.0"/>
        <n v="1205.0"/>
        <n v="4734.0"/>
        <n v="72.0"/>
        <n v="9641.0"/>
        <n v="6574.0"/>
        <n v="9350.0"/>
        <n v="8644.0"/>
        <n v="5796.0"/>
        <n v="1225.0"/>
        <n v="1046.0"/>
        <n v="9653.0"/>
        <n v="7939.0"/>
        <n v="9610.0"/>
        <n v="6791.0"/>
        <n v="6373.0"/>
      </sharedItems>
    </cacheField>
    <cacheField name="Unit Price" numFmtId="4">
      <sharedItems containsSemiMixedTypes="0" containsString="0" containsNumber="1" containsInteger="1">
        <n v="255.0"/>
        <n v="206.0"/>
        <n v="437.0"/>
        <n v="153.0"/>
        <n v="9.0"/>
        <n v="109.0"/>
        <n v="154.0"/>
        <n v="47.0"/>
        <n v="82.0"/>
        <n v="651.0"/>
        <n v="422.0"/>
        <n v="668.0"/>
      </sharedItems>
    </cacheField>
    <cacheField name="Unit Cost" numFmtId="4">
      <sharedItems containsSemiMixedTypes="0" containsString="0" containsNumber="1" containsInteger="1">
        <n v="159.0"/>
        <n v="117.0"/>
        <n v="263.0"/>
        <n v="97.0"/>
        <n v="7.0"/>
        <n v="36.0"/>
        <n v="91.0"/>
        <n v="32.0"/>
        <n v="57.0"/>
        <n v="525.0"/>
        <n v="365.0"/>
        <n v="503.0"/>
      </sharedItems>
    </cacheField>
    <cacheField name="Total Revenue" numFmtId="3">
      <sharedItems containsSemiMixedTypes="0" containsString="0" containsNumber="1" containsInteger="1">
        <n v="2388585.0"/>
        <n v="1576312.0"/>
        <n v="216752.0"/>
        <n v="64566.0"/>
        <n v="883116.0"/>
        <n v="16974.0"/>
        <n v="799680.0"/>
        <n v="1411100.0"/>
        <n v="298115.0"/>
        <n v="676984.0"/>
        <n v="58985.0"/>
        <n v="4148004.0"/>
        <n v="291838.0"/>
        <n v="6507.0"/>
        <n v="165495.0"/>
        <n v="1535730.0"/>
        <n v="1384344.0"/>
        <n v="835758.0"/>
        <n v="253377.0"/>
        <n v="926936.0"/>
        <n v="1814337.0"/>
        <n v="1302.0"/>
        <n v="83895.0"/>
        <n v="61092.0"/>
        <n v="289323.0"/>
        <n v="1122814.0"/>
        <n v="3878007.0"/>
        <n v="953574.0"/>
        <n v="1349978.0"/>
        <n v="516364.0"/>
        <n v="415950.0"/>
        <n v="1834856.0"/>
        <n v="4343472.0"/>
        <n v="34117.0"/>
        <n v="57141.0"/>
        <n v="557838.0"/>
        <n v="974678.0"/>
        <n v="465206.0"/>
        <n v="260380.0"/>
        <n v="494296.0"/>
        <n v="1742415.0"/>
        <n v="391839.0"/>
        <n v="1911268.0"/>
        <n v="623244.0"/>
        <n v="145324.0"/>
        <n v="670677.0"/>
        <n v="191388.0"/>
        <n v="1686316.0"/>
        <n v="2047544.0"/>
        <n v="41103.0"/>
        <n v="726703.0"/>
        <n v="601716.0"/>
        <n v="362358.0"/>
        <n v="3614352.0"/>
        <n v="1710212.0"/>
        <n v="5132912.0"/>
        <n v="3473276.0"/>
        <n v="1234200.0"/>
        <n v="567112.0"/>
        <n v="61209.0"/>
        <n v="82902.0"/>
        <n v="2848125.0"/>
        <n v="812430.0"/>
        <n v="1358334.0"/>
        <n v="1301823.0"/>
        <n v="315782.0"/>
        <n v="1574252.0"/>
        <n v="4149315.0"/>
        <n v="1830636.0"/>
        <n v="2650160.0"/>
        <n v="809786.0"/>
        <n v="904590.0"/>
        <n v="2529786.0"/>
        <n v="3698982.0"/>
        <n v="3958568.0"/>
        <n v="1008576.0"/>
        <n v="1116135.0"/>
        <n v="2190705.0"/>
        <n v="1125172.0"/>
        <n v="552844.0"/>
        <n v="355878.0"/>
        <n v="732578.0"/>
        <n v="776475.0"/>
        <n v="1078555.0"/>
        <n v="817294.0"/>
        <n v="799425.0"/>
        <n v="249260.0"/>
        <n v="693768.0"/>
        <n v="3322948.0"/>
        <n v="89622.0"/>
        <n v="2379416.0"/>
        <n v="37431.0"/>
        <n v="136676.0"/>
        <n v="249690.0"/>
        <n v="903826.0"/>
        <n v="839409.0"/>
        <n v="151058.0"/>
        <n v="373885.0"/>
        <n v="346332.0"/>
        <n v="159732.0"/>
        <n v="4177720.0"/>
        <n v="2745110.0"/>
        <n v="1736132.0"/>
        <n v="301172.0"/>
        <n v="74403.0"/>
        <n v="1429020.0"/>
        <n v="6338136.0"/>
        <n v="990822.0"/>
        <n v="978820.0"/>
        <n v="2019090.0"/>
        <n v="2045416.0"/>
        <n v="1546208.0"/>
        <n v="156980.0"/>
        <n v="1382355.0"/>
        <n v="222630.0"/>
        <n v="177254.0"/>
        <n v="36720.0"/>
        <n v="146370.0"/>
        <n v="237964.0"/>
        <n v="52922.0"/>
        <n v="680409.0"/>
        <n v="1401022.0"/>
        <n v="180285.0"/>
        <n v="5637252.0"/>
        <n v="1723602.0"/>
        <n v="437199.0"/>
        <n v="1270665.0"/>
        <n v="300348.0"/>
        <n v="520536.0"/>
        <n v="314900.0"/>
        <n v="376626.0"/>
        <n v="1305090.0"/>
        <n v="451328.0"/>
        <n v="3174336.0"/>
        <n v="1530594.0"/>
        <n v="63720.0"/>
        <n v="53370.0"/>
        <n v="4167250.0"/>
        <n v="1453025.0"/>
        <n v="4079166.0"/>
        <n v="1590690.0"/>
        <n v="1303101.0"/>
        <n v="3551552.0"/>
        <n v="109436.0"/>
        <n v="512974.0"/>
        <n v="1304172.0"/>
        <n v="2319964.0"/>
        <n v="352878.0"/>
        <n v="781296.0"/>
        <n v="625878.0"/>
        <n v="3017722.0"/>
        <n v="342912.0"/>
        <n v="216905.0"/>
        <n v="365030.0"/>
        <n v="10300.0"/>
        <n v="85374.0"/>
        <n v="393666.0"/>
        <n v="6280848.0"/>
        <n v="1463154.0"/>
        <n v="1965254.0"/>
        <n v="2160980.0"/>
        <n v="3696712.0"/>
        <n v="3119424.0"/>
        <n v="3693766.0"/>
        <n v="379753.0"/>
        <n v="77526.0"/>
        <n v="3208466.0"/>
        <n v="146115.0"/>
        <n v="1178320.0"/>
        <n v="783860.0"/>
        <n v="1901790.0"/>
        <n v="1742756.0"/>
        <n v="1039635.0"/>
        <n v="3440501.0"/>
        <n v="1506890.0"/>
        <n v="2541840.0"/>
        <n v="149454.0"/>
        <n v="2996072.0"/>
        <n v="1588504.0"/>
        <n v="1058499.0"/>
        <n v="2489424.0"/>
        <n v="608787.0"/>
        <n v="1332850.0"/>
        <n v="307989.0"/>
        <n v="3643706.0"/>
        <n v="2567792.0"/>
        <n v="570826.0"/>
        <n v="473280.0"/>
        <n v="916288.0"/>
        <n v="6282540.0"/>
        <n v="132264.0"/>
        <n v="18204.0"/>
        <n v="522996.0"/>
        <n v="1269884.0"/>
        <n v="311661.0"/>
        <n v="347988.0"/>
        <n v="53091.0"/>
        <n v="4098623.0"/>
        <n v="791250.0"/>
        <n v="2047420.0"/>
        <n v="859166.0"/>
        <n v="715778.0"/>
        <n v="853006.0"/>
        <n v="1602268.0"/>
        <n v="79794.0"/>
        <n v="485030.0"/>
        <n v="1143930.0"/>
        <n v="146260.0"/>
        <n v="926262.0"/>
        <n v="180292.0"/>
        <n v="50769.0"/>
        <n v="62316.0"/>
        <n v="231428.0"/>
        <n v="1824475.0"/>
        <n v="545930.0"/>
        <n v="1440012.0"/>
        <n v="1071918.0"/>
        <n v="756646.0"/>
        <n v="153750.0"/>
        <n v="78597.0"/>
        <n v="2868306.0"/>
        <n v="456904.0"/>
        <n v="14157.0"/>
        <n v="3917152.0"/>
        <n v="27135.0"/>
        <n v="1037960.0"/>
        <n v="434866.0"/>
        <n v="5766558.0"/>
        <n v="956648.0"/>
        <n v="310764.0"/>
        <n v="116802.0"/>
        <n v="167978.0"/>
        <n v="732717.0"/>
        <n v="459918.0"/>
        <n v="454913.0"/>
        <n v="2424390.0"/>
        <n v="608002.0"/>
        <n v="142844.0"/>
        <n v="570720.0"/>
        <n v="73793.0"/>
        <n v="1085945.0"/>
        <n v="1010975.0"/>
        <n v="1602675.0"/>
        <n v="657685.0"/>
        <n v="407638.0"/>
        <n v="353581.0"/>
        <n v="811146.0"/>
        <n v="1659795.0"/>
        <n v="27378.0"/>
        <n v="97850.0"/>
        <n v="4118298.0"/>
        <n v="892276.0"/>
        <n v="5526.0"/>
        <n v="424514.0"/>
        <n v="6291892.0"/>
        <n v="5189692.0"/>
        <n v="570570.0"/>
        <n v="862735.0"/>
        <n v="2188933.0"/>
        <n v="1072887.0"/>
        <n v="4150125.0"/>
        <n v="1673544.0"/>
        <n v="44154.0"/>
        <n v="998074.0"/>
        <n v="554730.0"/>
        <n v="621333.0"/>
        <n v="120105.0"/>
        <n v="827296.0"/>
        <n v="70474.0"/>
        <n v="1336914.0"/>
        <n v="987620.0"/>
        <n v="1418648.0"/>
        <n v="1754254.0"/>
        <n v="409295.0"/>
        <n v="6308841.0"/>
        <n v="623084.0"/>
        <n v="1147916.0"/>
        <n v="1858532.0"/>
        <n v="6153903.0"/>
        <n v="36900.0"/>
        <n v="707332.0"/>
        <n v="13113.0"/>
        <n v="98482.0"/>
        <n v="1022098.0"/>
        <n v="2008986.0"/>
        <n v="1299735.0"/>
        <n v="31176.0"/>
        <n v="3884517.0"/>
        <n v="37971.0"/>
        <n v="122106.0"/>
        <n v="882303.0"/>
        <n v="85149.0"/>
        <n v="1243704.0"/>
        <n v="427038.0"/>
        <n v="67455.0"/>
        <n v="27621.0"/>
        <n v="22785.0"/>
        <n v="4210058.0"/>
        <n v="811022.0"/>
        <n v="6067971.0"/>
        <n v="367963.0"/>
        <n v="491754.0"/>
        <n v="1154895.0"/>
        <n v="1365826.0"/>
        <n v="840480.0"/>
        <n v="104669.0"/>
        <n v="491263.0"/>
        <n v="417231.0"/>
        <n v="1039476.0"/>
        <n v="195001.0"/>
        <n v="176954.0"/>
        <n v="6034770.0"/>
        <n v="4036132.0"/>
        <n v="82548.0"/>
        <n v="1744408.0"/>
        <n v="716024.0"/>
        <n v="773682.0"/>
        <n v="2100294.0"/>
        <n v="625086.0"/>
        <n v="822623.0"/>
        <n v="3795468.0"/>
        <n v="255732.0"/>
        <n v="2200732.0"/>
        <n v="51165.0"/>
        <n v="29568.0"/>
        <n v="3249822.0"/>
        <n v="3385851.0"/>
        <n v="2825991.0"/>
        <n v="224566.0"/>
        <n v="680526.0"/>
        <n v="28208.0"/>
        <n v="3846037.0"/>
        <n v="3756644.0"/>
        <n v="376752.0"/>
        <n v="29061.0"/>
        <n v="4197212.0"/>
        <n v="4289439.0"/>
        <n v="1687590.0"/>
        <n v="768152.0"/>
        <n v="2058776.0"/>
        <n v="221544.0"/>
        <n v="847616.0"/>
        <n v="1919895.0"/>
        <n v="4839660.0"/>
        <n v="1762908.0"/>
        <n v="468792.0"/>
        <n v="2826.0"/>
        <n v="794466.0"/>
        <n v="3527769.0"/>
        <n v="779556.0"/>
        <n v="5372703.0"/>
        <n v="169065.0"/>
        <n v="2491377.0"/>
        <n v="201705.0"/>
        <n v="6109528.0"/>
        <n v="1828984.0"/>
        <n v="1175499.0"/>
        <n v="3956161.0"/>
        <n v="5157873.0"/>
        <n v="240734.0"/>
        <n v="467390.0"/>
        <n v="88389.0"/>
        <n v="693240.0"/>
        <n v="416561.0"/>
        <n v="21667.0"/>
        <n v="1089564.0"/>
        <n v="68855.0"/>
        <n v="2738679.0"/>
        <n v="246885.0"/>
        <n v="6508047.0"/>
        <n v="2535728.0"/>
        <n v="1112188.0"/>
        <n v="5407857.0"/>
        <n v="1785608.0"/>
        <n v="4181653.0"/>
        <n v="752951.0"/>
        <n v="702068.0"/>
        <n v="45966.0"/>
        <n v="5822.0"/>
        <n v="2832042.0"/>
        <n v="356307.0"/>
        <n v="421974.0"/>
        <n v="80190.0"/>
        <n v="878976.0"/>
        <n v="2559430.0"/>
        <n v="2333324.0"/>
        <n v="630468.0"/>
        <n v="1969996.0"/>
        <n v="337059.0"/>
        <n v="50004.0"/>
        <n v="3664648.0"/>
        <n v="555878.0"/>
        <n v="1080626.0"/>
        <n v="1244628.0"/>
        <n v="1322244.0"/>
        <n v="571302.0"/>
        <n v="351124.0"/>
        <n v="3921828.0"/>
        <n v="3261216.0"/>
        <n v="253790.0"/>
        <n v="1883092.0"/>
        <n v="1500210.0"/>
        <n v="421726.0"/>
        <n v="585330.0"/>
        <n v="974242.0"/>
        <n v="63072.0"/>
        <n v="1930229.0"/>
        <n v="1635691.0"/>
        <n v="620540.0"/>
        <n v="4969083.0"/>
        <n v="1104334.0"/>
        <n v="668976.0"/>
        <n v="817740.0"/>
        <n v="937584.0"/>
        <n v="967264.0"/>
        <n v="834504.0"/>
        <n v="504082.0"/>
        <n v="1445595.0"/>
        <n v="5659964.0"/>
        <n v="3060351.0"/>
        <n v="174578.0"/>
        <n v="1653608.0"/>
        <n v="152028.0"/>
        <n v="1243380.0"/>
        <n v="352179.0"/>
        <n v="660348.0"/>
        <n v="1232925.0"/>
        <n v="393272.0"/>
        <n v="709154.0"/>
        <n v="2282451.0"/>
        <n v="255758.0"/>
        <n v="1195502.0"/>
        <n v="1272807.0"/>
        <n v="862767.0"/>
        <n v="781088.0"/>
        <n v="27927.0"/>
        <n v="3958782.0"/>
        <n v="1849821.0"/>
        <n v="510356.0"/>
        <n v="2523480.0"/>
        <n v="209428.0"/>
        <n v="5863704.0"/>
        <n v="751740.0"/>
        <n v="1704930.0"/>
        <n v="2219298.0"/>
        <n v="27072.0"/>
        <n v="134106.0"/>
        <n v="3004812.0"/>
        <n v="371006.0"/>
        <n v="1366288.0"/>
        <n v="2731606.0"/>
        <n v="926827.0"/>
        <n v="52217.0"/>
        <n v="1759034.0"/>
        <n v="60306.0"/>
        <n v="468918.0"/>
        <n v="820086.0"/>
        <n v="1959508.0"/>
        <n v="1908384.0"/>
        <n v="241486.0"/>
        <n v="439591.0"/>
        <n v="2621042.0"/>
        <n v="856494.0"/>
        <n v="40383.0"/>
        <n v="324711.0"/>
        <n v="133433.0"/>
        <n v="613360.0"/>
        <n v="2078760.0"/>
        <n v="748650.0"/>
        <n v="546744.0"/>
        <n v="4335660.0"/>
        <n v="533773.0"/>
        <n v="1809617.0"/>
        <n v="3496692.0"/>
        <n v="320678.0"/>
        <n v="881558.0"/>
        <n v="3780698.0"/>
        <n v="811426.0"/>
        <n v="2581152.0"/>
        <n v="772592.0"/>
        <n v="1511640.0"/>
        <n v="2399550.0"/>
        <n v="52828.0"/>
        <n v="290594.0"/>
        <n v="378675.0"/>
        <n v="1890315.0"/>
        <n v="321030.0"/>
        <n v="438498.0"/>
        <n v="129132.0"/>
        <n v="1337985.0"/>
        <n v="727592.0"/>
        <n v="4015156.0"/>
        <n v="148302.0"/>
        <n v="994568.0"/>
        <n v="514514.0"/>
        <n v="1158465.0"/>
        <n v="816966.0"/>
        <n v="4273860.0"/>
        <n v="2203455.0"/>
        <n v="1271175.0"/>
        <n v="314853.0"/>
        <n v="278512.0"/>
        <n v="930279.0"/>
        <n v="57987.0"/>
        <n v="781460.0"/>
        <n v="1302697.0"/>
        <n v="1341963.0"/>
        <n v="7695.0"/>
        <n v="1291473.0"/>
        <n v="162099.0"/>
        <n v="57258.0"/>
        <n v="438774.0"/>
        <n v="359456.0"/>
        <n v="346620.0"/>
        <n v="573426.0"/>
        <n v="763230.0"/>
        <n v="4782897.0"/>
        <n v="3935185.0"/>
        <n v="1893108.0"/>
        <n v="275702.0"/>
        <n v="707940.0"/>
        <n v="3413407.0"/>
        <n v="534972.0"/>
        <n v="1376760.0"/>
        <n v="2325220.0"/>
        <n v="3457868.0"/>
        <n v="2351865.0"/>
        <n v="3940866.0"/>
        <n v="3848659.0"/>
        <n v="757764.0"/>
        <n v="1712890.0"/>
        <n v="379452.0"/>
        <n v="359898.0"/>
        <n v="158670.0"/>
        <n v="420368.0"/>
        <n v="7174.0"/>
        <n v="2136645.0"/>
        <n v="249664.0"/>
        <n v="452574.0"/>
        <n v="1245244.0"/>
        <n v="837063.0"/>
        <n v="962523.0"/>
        <n v="257894.0"/>
        <n v="3031032.0"/>
        <n v="529214.0"/>
        <n v="44363.0"/>
        <n v="536784.0"/>
        <n v="414826.0"/>
        <n v="1430247.0"/>
        <n v="645340.0"/>
        <n v="3403460.0"/>
        <n v="685762.0"/>
        <n v="255184.0"/>
        <n v="1422018.0"/>
        <n v="865215.0"/>
        <n v="78396.0"/>
        <n v="610980.0"/>
        <n v="457842.0"/>
        <n v="86544.0"/>
        <n v="1426215.0"/>
        <n v="1015168.0"/>
        <n v="1419330.0"/>
        <n v="1473543.0"/>
        <n v="35579.0"/>
        <n v="346947.0"/>
        <n v="6357666.0"/>
        <n v="1853850.0"/>
        <n v="4877736.0"/>
        <n v="1971915.0"/>
        <n v="82143.0"/>
        <n v="65610.0"/>
        <n v="251938.0"/>
        <n v="42886.0"/>
        <n v="675752.0"/>
        <n v="630006.0"/>
        <n v="291602.0"/>
        <n v="5086263.0"/>
        <n v="18283.0"/>
        <n v="60282.0"/>
        <n v="201348.0"/>
        <n v="307538.0"/>
        <n v="6466240.0"/>
        <n v="106408.0"/>
        <n v="1569800.0"/>
        <n v="2772962.0"/>
        <n v="24345.0"/>
        <n v="1200438.0"/>
        <n v="741600.0"/>
        <n v="431158.0"/>
        <n v="976140.0"/>
        <n v="4302459.0"/>
        <n v="97650.0"/>
        <n v="726520.0"/>
        <n v="436968.0"/>
        <n v="2583819.0"/>
        <n v="102582.0"/>
        <n v="2995902.0"/>
        <n v="114931.0"/>
        <n v="1143604.0"/>
        <n v="1013520.0"/>
        <n v="392945.0"/>
        <n v="3111440.0"/>
        <n v="922262.0"/>
        <n v="2010830.0"/>
        <n v="2308671.0"/>
        <n v="1974716.0"/>
        <n v="338520.0"/>
        <n v="233026.0"/>
        <n v="449841.0"/>
        <n v="1321696.0"/>
        <n v="380070.0"/>
        <n v="882682.0"/>
        <n v="392445.0"/>
        <n v="789250.0"/>
        <n v="3338979.0"/>
        <n v="1598085.0"/>
        <n v="341737.0"/>
        <n v="315126.0"/>
        <n v="730300.0"/>
        <n v="3081444.0"/>
        <n v="539937.0"/>
        <n v="1109516.0"/>
        <n v="2049945.0"/>
        <n v="11730.0"/>
        <n v="259530.0"/>
        <n v="1368046.0"/>
        <n v="2683920.0"/>
        <n v="1901174.0"/>
        <n v="67978.0"/>
        <n v="194627.0"/>
        <n v="66339.0"/>
        <n v="602007.0"/>
        <n v="267291.0"/>
        <n v="739908.0"/>
        <n v="2367036.0"/>
        <n v="672421.0"/>
        <n v="70052.0"/>
        <n v="1264840.0"/>
        <n v="69678.0"/>
        <n v="394001.0"/>
        <n v="218612.0"/>
        <n v="1410816.0"/>
        <n v="1942335.0"/>
        <n v="134373.0"/>
        <n v="288857.0"/>
        <n v="964206.0"/>
        <n v="414418.0"/>
        <n v="986544.0"/>
        <n v="1386630.0"/>
        <n v="428029.0"/>
        <n v="672056.0"/>
        <n v="55335.0"/>
        <n v="81216.0"/>
        <n v="4084820.0"/>
        <n v="237808.0"/>
        <n v="2410770.0"/>
        <n v="785708.0"/>
        <n v="714098.0"/>
        <n v="493119.0"/>
        <n v="1113476.0"/>
        <n v="1179912.0"/>
        <n v="429242.0"/>
        <n v="607104.0"/>
        <n v="421270.0"/>
        <n v="408195.0"/>
        <n v="32238.0"/>
        <n v="309824.0"/>
        <n v="101043.0"/>
        <n v="74790.0"/>
        <n v="1005774.0"/>
        <n v="243695.0"/>
        <n v="103353.0"/>
        <n v="446735.0"/>
        <n v="1277262.0"/>
        <n v="3512344.0"/>
        <n v="3331251.0"/>
        <n v="1363516.0"/>
        <n v="3347304.0"/>
        <n v="663544.0"/>
        <n v="1051569.0"/>
        <n v="2893695.0"/>
        <n v="96186.0"/>
        <n v="3939792.0"/>
        <n v="1268064.0"/>
        <n v="867482.0"/>
        <n v="309060.0"/>
        <n v="221981.0"/>
        <n v="1949220.0"/>
        <n v="4359368.0"/>
        <n v="388875.0"/>
        <n v="42345.0"/>
        <n v="2813052.0"/>
        <n v="2501616.0"/>
        <n v="100562.0"/>
        <n v="56025.0"/>
        <n v="5887644.0"/>
        <n v="819918.0"/>
        <n v="1201313.0"/>
        <n v="1804380.0"/>
        <n v="2118285.0"/>
        <n v="458920.0"/>
        <n v="579615.0"/>
        <n v="540422.0"/>
        <n v="278308.0"/>
        <n v="356103.0"/>
        <n v="760184.0"/>
        <n v="15615.0"/>
        <n v="6481356.0"/>
        <n v="854760.0"/>
        <n v="838185.0"/>
        <n v="64944.0"/>
        <n v="1097307.0"/>
        <n v="4079052.0"/>
        <n v="713235.0"/>
        <n v="774490.0"/>
        <n v="70533.0"/>
        <n v="1992711.0"/>
        <n v="1471932.0"/>
        <n v="609760.0"/>
        <n v="277406.0"/>
        <n v="19680.0"/>
        <n v="541610.0"/>
        <n v="159941.0"/>
        <n v="325950.0"/>
        <n v="1218900.0"/>
        <n v="206612.0"/>
        <n v="5183262.0"/>
        <n v="1192572.0"/>
        <n v="4857762.0"/>
        <n v="4089009.0"/>
        <n v="559158.0"/>
        <n v="89361.0"/>
        <n v="1599857.0"/>
        <n v="4099934.0"/>
        <n v="788326.0"/>
        <n v="3643269.0"/>
        <n v="206360.0"/>
        <n v="2622000.0"/>
        <n v="3089153.0"/>
        <n v="1336.0"/>
        <n v="784920.0"/>
        <n v="603432.0"/>
        <n v="514590.0"/>
        <n v="255178.0"/>
        <n v="1247198.0"/>
        <n v="872689.0"/>
        <n v="1966020.0"/>
        <n v="3168992.0"/>
        <n v="13104.0"/>
        <n v="912951.0"/>
        <n v="1469958.0"/>
        <n v="4495155.0"/>
        <n v="940779.0"/>
        <n v="748398.0"/>
        <n v="677217.0"/>
        <n v="242556.0"/>
        <n v="5358.0"/>
        <n v="1025690.0"/>
        <n v="755043.0"/>
        <n v="1448892.0"/>
        <n v="120870.0"/>
        <n v="319304.0"/>
        <n v="178678.0"/>
        <n v="414920.0"/>
        <n v="0.0"/>
        <n v="296055.0"/>
        <n v="1670760.0"/>
        <n v="244024.0"/>
        <n v="1828659.0"/>
        <n v="953750.0"/>
        <n v="1741140.0"/>
        <n v="2948092.0"/>
        <n v="322044.0"/>
        <n v="2155636.0"/>
        <n v="2098395.0"/>
        <n v="1510586.0"/>
        <n v="1023017.0"/>
        <n v="8847.0"/>
        <n v="55809.0"/>
        <n v="1117886.0"/>
        <n v="1047716.0"/>
        <n v="2692360.0"/>
        <n v="40374.0"/>
        <n v="432586.0"/>
        <n v="5024696.0"/>
        <n v="144406.0"/>
        <n v="4366257.0"/>
        <n v="3957094.0"/>
        <n v="229764.0"/>
        <n v="2358040.0"/>
        <n v="3121534.0"/>
        <n v="4503618.0"/>
        <n v="180527.0"/>
        <n v="48798.0"/>
        <n v="1633140.0"/>
        <n v="1396788.0"/>
        <n v="7429.0"/>
        <n v="981189.0"/>
        <n v="44044.0"/>
        <n v="2212890.0"/>
        <n v="1336104.0"/>
        <n v="276125.0"/>
        <n v="3134924.0"/>
        <n v="532098.0"/>
        <n v="179305.0"/>
        <n v="354404.0"/>
        <n v="1374912.0"/>
        <n v="126854.0"/>
        <n v="4140932.0"/>
        <n v="164738.0"/>
        <n v="298356.0"/>
        <n v="7992.0"/>
        <n v="814012.0"/>
        <n v="1641202.0"/>
        <n v="1001274.0"/>
        <n v="83637.0"/>
        <n v="451738.0"/>
        <n v="2015881.0"/>
        <n v="1825349.0"/>
        <n v="133900.0"/>
        <n v="1156896.0"/>
        <n v="12186.0"/>
        <n v="744957.0"/>
        <n v="1466811.0"/>
        <n v="145958.0"/>
        <n v="2973768.0"/>
        <n v="5490960.0"/>
        <n v="1795710.0"/>
        <n v="1305304.0"/>
        <n v="97243.0"/>
        <n v="2207541.0"/>
        <n v="986777.0"/>
        <n v="423351.0"/>
        <n v="3366.0"/>
        <n v="403788.0"/>
        <n v="3566829.0"/>
        <n v="6259160.0"/>
        <n v="850402.0"/>
        <n v="6510.0"/>
        <n v="2351610.0"/>
        <n v="587284.0"/>
        <n v="1181410.0"/>
        <n v="2049700.0"/>
        <n v="919960.0"/>
        <n v="933694.0"/>
        <n v="668464.0"/>
        <n v="243474.0"/>
        <n v="266358.0"/>
        <n v="1069346.0"/>
        <n v="449273.0"/>
        <n v="680160.0"/>
        <n v="1990785.0"/>
        <n v="1837585.0"/>
        <n v="4670656.0"/>
        <n v="408704.0"/>
        <n v="3232452.0"/>
        <n v="57680.0"/>
        <n v="638370.0"/>
        <n v="752514.0"/>
        <n v="931158.0"/>
        <n v="1008.0"/>
        <n v="468809.0"/>
        <n v="410921.0"/>
        <n v="3008922.0"/>
        <n v="178978.0"/>
        <n v="1177022.0"/>
        <n v="4459350.0"/>
        <n v="1148686.0"/>
        <n v="2357730.0"/>
        <n v="189316.0"/>
        <n v="69030.0"/>
        <n v="1385968.0"/>
        <n v="358832.0"/>
        <n v="62604.0"/>
        <n v="1945842.0"/>
        <n v="82926.0"/>
        <n v="4437.0"/>
        <n v="1768767.0"/>
        <n v="408148.0"/>
        <n v="359980.0"/>
        <n v="697680.0"/>
        <n v="471582.0"/>
        <n v="776952.0"/>
        <n v="2096184.0"/>
        <n v="606033.0"/>
        <n v="1694985.0"/>
        <n v="945868.0"/>
        <n v="4766622.0"/>
        <n v="42558.0"/>
        <n v="474418.0"/>
        <n v="47754.0"/>
        <n v="1573605.0"/>
        <n v="2308260.0"/>
        <n v="625404.0"/>
        <n v="369117.0"/>
        <n v="257131.0"/>
        <n v="369738.0"/>
        <n v="1271486.0"/>
        <n v="61317.0"/>
        <n v="781793.0"/>
        <n v="1028960.0"/>
        <n v="2989448.0"/>
        <n v="815162.0"/>
        <n v="196977.0"/>
        <n v="2634597.0"/>
        <n v="429506.0"/>
        <n v="337260.0"/>
        <n v="3396267.0"/>
        <n v="1221927.0"/>
        <n v="1919164.0"/>
        <n v="2301375.0"/>
        <n v="758756.0"/>
        <n v="618002.0"/>
        <n v="4892916.0"/>
        <n v="637329.0"/>
        <n v="1315035.0"/>
        <n v="875466.0"/>
        <n v="5008664.0"/>
        <n v="1445220.0"/>
        <n v="1122098.0"/>
        <n v="882574.0"/>
        <n v="31716.0"/>
        <n v="280637.0"/>
        <n v="1053896.0"/>
        <n v="590017.0"/>
        <n v="3801189.0"/>
        <n v="2921928.0"/>
        <n v="84459.0"/>
        <n v="3590798.0"/>
        <n v="1075732.0"/>
        <n v="135405.0"/>
        <n v="1832565.0"/>
        <n v="262856.0"/>
        <n v="4801776.0"/>
        <n v="395485.0"/>
        <n v="546720.0"/>
        <n v="587074.0"/>
        <n v="794498.0"/>
        <n v="893520.0"/>
        <n v="420979.0"/>
        <n v="498932.0"/>
        <n v="278193.0"/>
        <n v="2308234.0"/>
        <n v="309222.0"/>
        <n v="529207.0"/>
        <n v="4682012.0"/>
        <n v="2581215.0"/>
        <n v="1668210.0"/>
        <n v="186430.0"/>
        <n v="777423.0"/>
        <n v="353583.0"/>
        <n v="2521053.0"/>
        <n v="5805618.0"/>
        <n v="2999568.0"/>
        <n v="1258454.0"/>
        <n v="1251568.0"/>
        <n v="81306.0"/>
        <n v="2741472.0"/>
        <n v="2268225.0"/>
        <n v="485775.0"/>
        <n v="466381.0"/>
        <n v="1129395.0"/>
        <n v="7227.0"/>
        <n v="277582.0"/>
        <n v="128282.0"/>
        <n v="1451888.0"/>
        <n v="1412955.0"/>
        <n v="5712525.0"/>
        <n v="206550.0"/>
        <n v="181104.0"/>
        <n v="1073476.0"/>
        <n v="533664.0"/>
        <n v="40527.0"/>
        <n v="404588.0"/>
        <n v="517446.0"/>
        <n v="26163.0"/>
        <n v="170867.0"/>
        <n v="1678080.0"/>
        <n v="137608.0"/>
        <n v="1065257.0"/>
        <n v="232979.0"/>
        <n v="804256.0"/>
        <n v="401665.0"/>
        <n v="5115544.0"/>
        <n v="1412026.0"/>
        <n v="602294.0"/>
        <n v="526948.0"/>
        <n v="372663.0"/>
        <n v="534888.0"/>
        <n v="340374.0"/>
        <n v="563792.0"/>
        <n v="127748.0"/>
        <n v="687899.0"/>
        <n v="3084398.0"/>
        <n v="4983948.0"/>
        <n v="3118580.0"/>
        <n v="3520324.0"/>
        <n v="6669980.0"/>
        <n v="275796.0"/>
        <n v="5324529.0"/>
        <n v="1180356.0"/>
        <n v="1055844.0"/>
        <n v="276832.0"/>
        <n v="81918.0"/>
        <n v="4999029.0"/>
        <n v="1800003.0"/>
        <n v="215168.0"/>
        <n v="300565.0"/>
        <n v="14899.0"/>
        <n v="3224924.0"/>
        <n v="6219748.0"/>
        <n v="940390.0"/>
        <n v="3812256.0"/>
        <n v="31860.0"/>
        <n v="147298.0"/>
        <n v="22707.0"/>
        <n v="418528.0"/>
        <n v="72615.0"/>
        <n v="261600.0"/>
        <n v="1002808.0"/>
        <n v="647896.0"/>
        <n v="1999200.0"/>
        <n v="2539068.0"/>
        <n v="44932.0"/>
        <n v="916826.0"/>
        <n v="5738565.0"/>
        <n v="108454.0"/>
        <n v="925956.0"/>
        <n v="28062.0"/>
        <n v="5619432.0"/>
        <n v="1822482.0"/>
        <n v="3870509.0"/>
        <n v="765765.0"/>
        <n v="3843672.0"/>
        <n v="67374.0"/>
        <n v="41598.0"/>
        <n v="197554.0"/>
        <n v="56118.0"/>
        <n v="6030864.0"/>
        <n v="208890.0"/>
        <n v="267813.0"/>
        <n v="1773454.0"/>
        <n v="73766.0"/>
        <n v="157356.0"/>
        <n v="1361822.0"/>
        <n v="1002582.0"/>
        <n v="144324.0"/>
        <n v="1902204.0"/>
        <n v="935874.0"/>
        <n v="351900.0"/>
        <n v="2478406.0"/>
        <n v="694112.0"/>
        <n v="153032.0"/>
        <n v="86346.0"/>
        <n v="75768.0"/>
        <n v="779023.0"/>
        <n v="220779.0"/>
        <n v="682076.0"/>
        <n v="3422832.0"/>
        <n v="66114.0"/>
        <n v="1942888.0"/>
        <n v="1137074.0"/>
        <n v="1042694.0"/>
        <n v="15975.0"/>
        <n v="157080.0"/>
        <n v="75440.0"/>
        <n v="503829.0"/>
        <n v="386434.0"/>
        <n v="913990.0"/>
        <n v="423658.0"/>
        <n v="439875.0"/>
        <n v="98326.0"/>
        <n v="220665.0"/>
        <n v="963148.0"/>
        <n v="1852558.0"/>
        <n v="3272693.0"/>
        <n v="464125.0"/>
        <n v="511020.0"/>
        <n v="1306314.0"/>
        <n v="4960568.0"/>
        <n v="864582.0"/>
        <n v="39015.0"/>
        <n v="1231344.0"/>
        <n v="3477642.0"/>
        <n v="332265.0"/>
        <n v="1302532.0"/>
        <n v="386308.0"/>
        <n v="61500.0"/>
        <n v="131929.0"/>
        <n v="692982.0"/>
        <n v="47322.0"/>
        <n v="429460.0"/>
        <n v="318636.0"/>
        <n v="125378.0"/>
        <n v="46737.0"/>
        <n v="166098.0"/>
        <n v="1160082.0"/>
        <n v="2824689.0"/>
        <n v="242198.0"/>
        <n v="796602.0"/>
        <n v="37600.0"/>
        <n v="5902617.0"/>
        <n v="1110270.0"/>
        <n v="27683.0"/>
        <n v="39480.0"/>
        <n v="3856364.0"/>
        <n v="541926.0"/>
        <n v="3788716.0"/>
        <n v="2679278.0"/>
        <n v="1406328.0"/>
        <n v="143058.0"/>
        <n v="909816.0"/>
        <n v="51021.0"/>
        <n v="12510.0"/>
        <n v="919378.0"/>
        <n v="166756.0"/>
        <n v="1764090.0"/>
        <n v="5293281.0"/>
        <n v="410733.0"/>
        <n v="326145.0"/>
        <n v="528654.0"/>
        <n v="1887900.0"/>
        <n v="1048580.0"/>
        <n v="228690.0"/>
        <n v="170258.0"/>
        <n v="66240.0"/>
        <n v="15554.0"/>
        <n v="938938.0"/>
        <n v="1784235.0"/>
        <n v="709382.0"/>
        <n v="452452.0"/>
        <n v="5444868.0"/>
        <n v="1166790.0"/>
        <n v="861318.0"/>
        <n v="75879.0"/>
        <n v="2656086.0"/>
        <n v="849873.0"/>
        <n v="786163.0"/>
        <n v="3655364.0"/>
        <n v="1597856.0"/>
        <n v="5181008.0"/>
        <n v="713564.0"/>
        <n v="5022024.0"/>
        <n v="1158542.0"/>
        <n v="1553804.0"/>
        <n v="73440.0"/>
        <n v="3963244.0"/>
        <n v="710125.0"/>
        <n v="25218.0"/>
        <n v="531770.0"/>
        <n v="5705364.0"/>
        <n v="963669.0"/>
        <n v="912390.0"/>
        <n v="4932627.0"/>
        <n v="59958.0"/>
        <n v="615213.0"/>
        <n v="79335.0"/>
        <n v="216482.0"/>
        <n v="891729.0"/>
        <n v="9081.0"/>
        <n v="586638.0"/>
        <n v="44622.0"/>
        <n v="4203503.0"/>
        <n v="75341.0"/>
        <n v="775698.0"/>
        <n v="1773780.0"/>
        <n v="1025948.0"/>
        <n v="873642.0"/>
        <n v="851466.0"/>
        <n v="13707.0"/>
        <n v="37576.0"/>
        <n v="266976.0"/>
        <n v="1828350.0"/>
        <n v="3112314.0"/>
        <n v="57699.0"/>
        <n v="123930.0"/>
        <n v="804780.0"/>
        <n v="21483.0"/>
        <n v="1164324.0"/>
        <n v="55890.0"/>
        <n v="65912.0"/>
        <n v="4390344.0"/>
        <n v="410558.0"/>
        <n v="37485.0"/>
        <n v="13407.0"/>
        <n v="303318.0"/>
        <n v="435643.0"/>
        <n v="2904464.0"/>
        <n v="85986.0"/>
        <n v="229500.0"/>
        <n v="958110.0"/>
        <n v="64368.0"/>
        <n v="73035.0"/>
        <n v="408289.0"/>
        <n v="3145632.0"/>
        <n v="1256486.0"/>
        <n v="1407462.0"/>
        <n v="48269.0"/>
        <n v="115902.0"/>
        <n v="1230232.0"/>
        <n v="486.0"/>
        <n v="716193.0"/>
        <n v="84546.0"/>
        <n v="1022996.0"/>
        <n v="187880.0"/>
        <n v="651146.0"/>
        <n v="831138.0"/>
        <n v="4130114.0"/>
        <n v="1205640.0"/>
        <n v="14322.0"/>
        <n v="3643647.0"/>
        <n v="753066.0"/>
        <n v="37083.0"/>
        <n v="3778876.0"/>
        <n v="504956.0"/>
        <n v="682994.0"/>
        <n v="15507.0"/>
        <n v="478278.0"/>
        <n v="6043884.0"/>
        <n v="1077846.0"/>
        <n v="4092837.0"/>
        <n v="2887324.0"/>
        <n v="947223.0"/>
        <n v="4024770.0"/>
        <n v="2218649.0"/>
        <n v="73521.0"/>
        <n v="485722.0"/>
        <n v="2888487.0"/>
        <n v="3585824.0"/>
        <n v="1245363.0"/>
        <n v="741132.0"/>
        <n v="592524.0"/>
        <n v="490364.0"/>
        <n v="1539072.0"/>
        <n v="273142.0"/>
        <n v="59732.0"/>
        <n v="2040370.0"/>
        <n v="1046178.0"/>
        <n v="278942.0"/>
        <n v="4953888.0"/>
        <n v="5124672.0"/>
        <n v="452582.0"/>
        <n v="3783983.0"/>
        <n v="652228.0"/>
        <n v="880515.0"/>
        <n v="4097512.0"/>
        <n v="1474920.0"/>
        <n v="52128.0"/>
        <n v="1212525.0"/>
        <n v="358093.0"/>
        <n v="577038.0"/>
        <n v="1640935.0"/>
        <n v="444006.0"/>
        <n v="5596647.0"/>
        <n v="194251.0"/>
        <n v="579658.0"/>
        <n v="539258.0"/>
        <n v="13202.0"/>
        <n v="2948379.0"/>
        <n v="506022.0"/>
        <n v="87465.0"/>
        <n v="1519137.0"/>
        <n v="853284.0"/>
        <n v="189927.0"/>
        <n v="375530.0"/>
        <n v="76912.0"/>
        <n v="270015.0"/>
        <n v="127639.0"/>
        <n v="275879.0"/>
        <n v="462934.0"/>
        <n v="117810.0"/>
        <n v="1469310.0"/>
        <n v="1901110.0"/>
        <n v="825854.0"/>
        <n v="31631.0"/>
        <n v="400800.0"/>
        <n v="2310555.0"/>
        <n v="219678.0"/>
        <n v="3171746.0"/>
        <n v="2438897.0"/>
        <n v="1149642.0"/>
        <n v="535081.0"/>
        <n v="335223.0"/>
        <n v="3581652.0"/>
        <n v="339262.0"/>
        <n v="276675.0"/>
        <n v="863075.0"/>
        <n v="1436106.0"/>
        <n v="1390005.0"/>
        <n v="772464.0"/>
        <n v="604540.0"/>
        <n v="1168332.0"/>
        <n v="438980.0"/>
        <n v="4823910.0"/>
        <n v="689276.0"/>
        <n v="3842104.0"/>
        <n v="321147.0"/>
        <n v="1061522.0"/>
        <n v="808552.0"/>
        <n v="1527218.0"/>
        <n v="246374.0"/>
        <n v="395364.0"/>
        <n v="361746.0"/>
        <n v="267548.0"/>
        <n v="3841466.0"/>
        <n v="391170.0"/>
        <n v="98810.0"/>
        <n v="86040.0"/>
        <n v="42606.0"/>
        <n v="48096.0"/>
        <n v="1484714.0"/>
        <n v="59166.0"/>
        <n v="439450.0"/>
        <n v="5774192.0"/>
        <n v="272412.0"/>
        <n v="187425.0"/>
        <n v="441412.0"/>
        <n v="1476909.0"/>
        <n v="373133.0"/>
        <n v="1047490.0"/>
        <n v="2865802.0"/>
        <n v="57357.0"/>
        <n v="3388.0"/>
      </sharedItems>
    </cacheField>
    <cacheField name="Total Cost" numFmtId="3">
      <sharedItems containsSemiMixedTypes="0" containsString="0" containsNumber="1" containsInteger="1">
        <n v="1489353.0"/>
        <n v="895284.0"/>
        <n v="130448.0"/>
        <n v="40934.0"/>
        <n v="559884.0"/>
        <n v="13202.0"/>
        <n v="498624.0"/>
        <n v="801450.0"/>
        <n v="98460.0"/>
        <n v="400036.0"/>
        <n v="40160.0"/>
        <n v="2496396.0"/>
        <n v="202863.0"/>
        <n v="5061.0"/>
        <n v="103191.0"/>
        <n v="872235.0"/>
        <n v="877656.0"/>
        <n v="493857.0"/>
        <n v="172512.0"/>
        <n v="306144.0"/>
        <n v="1463175.0"/>
        <n v="1050.0"/>
        <n v="57120.0"/>
        <n v="47516.0"/>
        <n v="183427.0"/>
        <n v="663481.0"/>
        <n v="3127425.0"/>
        <n v="541593.0"/>
        <n v="1167635.0"/>
        <n v="388819.0"/>
        <n v="283200.0"/>
        <n v="1587020.0"/>
        <n v="3502800.0"/>
        <n v="11268.0"/>
        <n v="44443.0"/>
        <n v="353662.0"/>
        <n v="321912.0"/>
        <n v="316736.0"/>
        <n v="177280.0"/>
        <n v="343596.0"/>
        <n v="1086447.0"/>
        <n v="266784.0"/>
        <n v="1085526.0"/>
        <n v="469299.0"/>
        <n v="98944.0"/>
        <n v="221508.0"/>
        <n v="133038.0"/>
        <n v="957762.0"/>
        <n v="1770980.0"/>
        <n v="31969.0"/>
        <n v="240012.0"/>
        <n v="418266.0"/>
        <n v="251883.0"/>
        <n v="2914800.0"/>
        <n v="971334.0"/>
        <n v="3865052.0"/>
        <n v="2090324.0"/>
        <n v="769560.0"/>
        <n v="394212.0"/>
        <n v="47607.0"/>
        <n v="57627.0"/>
        <n v="2296875.0"/>
        <n v="515070.0"/>
        <n v="861166.0"/>
        <n v="783477.0"/>
        <n v="219507.0"/>
        <n v="894114.0"/>
        <n v="2497185.0"/>
        <n v="1583370.0"/>
        <n v="2292200.0"/>
        <n v="459927.0"/>
        <n v="544410.0"/>
        <n v="2040150.0"/>
        <n v="2983050.0"/>
        <n v="2980778.0"/>
        <n v="639424.0"/>
        <n v="695943.0"/>
        <n v="1365969.0"/>
        <n v="639054.0"/>
        <n v="384294.0"/>
        <n v="225622.0"/>
        <n v="432887.0"/>
        <n v="492275.0"/>
        <n v="356220.0"/>
        <n v="568119.0"/>
        <n v="498465.0"/>
        <n v="141570.0"/>
        <n v="600060.0"/>
        <n v="1999852.0"/>
        <n v="69706.0"/>
        <n v="1791686.0"/>
        <n v="29113.0"/>
        <n v="93056.0"/>
        <n v="173565.0"/>
        <n v="534079.0"/>
        <n v="277236.0"/>
        <n v="102848.0"/>
        <n v="254560.0"/>
        <n v="279300.0"/>
        <n v="101268.0"/>
        <n v="2514280.0"/>
        <n v="2374325.0"/>
        <n v="1307297.0"/>
        <n v="171054.0"/>
        <n v="57869.0"/>
        <n v="905980.0"/>
        <n v="5111400.0"/>
        <n v="799050.0"/>
        <n v="323280.0"/>
        <n v="1258962.0"/>
        <n v="1540186.0"/>
        <n v="1337360.0"/>
        <n v="118205.0"/>
        <n v="861939.0"/>
        <n v="154755.0"/>
        <n v="104741.0"/>
        <n v="28560.0"/>
        <n v="91266.0"/>
        <n v="165414.0"/>
        <n v="36032.0"/>
        <n v="409491.0"/>
        <n v="843178.0"/>
        <n v="112413.0"/>
        <n v="4244817.0"/>
        <n v="978939.0"/>
        <n v="144396.0"/>
        <n v="792297.0"/>
        <n v="170586.0"/>
        <n v="361836.0"/>
        <n v="214400.0"/>
        <n v="261801.0"/>
        <n v="813762.0"/>
        <n v="313728.0"/>
        <n v="2390256.0"/>
        <n v="1323855.0"/>
        <n v="49560.0"/>
        <n v="41510.0"/>
        <n v="3604375.0"/>
        <n v="874475.0"/>
        <n v="3289650.0"/>
        <n v="991842.0"/>
        <n v="826149.0"/>
        <n v="3071840.0"/>
        <n v="36144.0"/>
        <n v="303121.0"/>
        <n v="826828.0"/>
        <n v="1746919.0"/>
        <n v="200421.0"/>
        <n v="543096.0"/>
        <n v="206712.0"/>
        <n v="2610115.0"/>
        <n v="233472.0"/>
        <n v="147680.0"/>
        <n v="315725.0"/>
        <n v="5850.0"/>
        <n v="54126.0"/>
        <n v="223587.0"/>
        <n v="5065200.0"/>
        <n v="864591.0"/>
        <n v="1699805.0"/>
        <n v="1627205.0"/>
        <n v="2783602.0"/>
        <n v="2698080.0"/>
        <n v="3194845.0"/>
        <n v="228547.0"/>
        <n v="60298.0"/>
        <n v="2775095.0"/>
        <n v="92635.0"/>
        <n v="669240.0"/>
        <n v="463190.0"/>
        <n v="1185822.0"/>
        <n v="1048844.0"/>
        <n v="648243.0"/>
        <n v="2070599.0"/>
        <n v="855855.0"/>
        <n v="1584912.0"/>
        <n v="89946.0"/>
        <n v="1803128.0"/>
        <n v="1196134.0"/>
        <n v="349596.0"/>
        <n v="2007600.0"/>
        <n v="385963.0"/>
        <n v="802150.0"/>
        <n v="195261.0"/>
        <n v="2192894.0"/>
        <n v="1933532.0"/>
        <n v="324207.0"/>
        <n v="295104.0"/>
        <n v="520416.0"/>
        <n v="4730715.0"/>
        <n v="99594.0"/>
        <n v="12654.0"/>
        <n v="363546.0"/>
        <n v="750386.0"/>
        <n v="197589.0"/>
        <n v="236928.0"/>
        <n v="33659.0"/>
        <n v="2466677.0"/>
        <n v="684375.0"/>
        <n v="1541695.0"/>
        <n v="507689.0"/>
        <n v="497553.0"/>
        <n v="504049.0"/>
        <n v="910026.0"/>
        <n v="62062.0"/>
        <n v="337155.0"/>
        <n v="713274.0"/>
        <n v="83070.0"/>
        <n v="587238.0"/>
        <n v="122752.0"/>
        <n v="39487.0"/>
        <n v="48468.0"/>
        <n v="157568.0"/>
        <n v="1098025.0"/>
        <n v="322595.0"/>
        <n v="1161300.0"/>
        <n v="679582.0"/>
        <n v="654445.0"/>
        <n v="106875.0"/>
        <n v="61131.0"/>
        <n v="2313150.0"/>
        <n v="317604.0"/>
        <n v="11011.0"/>
        <n v="2949592.0"/>
        <n v="21105.0"/>
        <n v="613340.0"/>
        <n v="246987.0"/>
        <n v="4650450.0"/>
        <n v="565292.0"/>
        <n v="211584.0"/>
        <n v="66339.0"/>
        <n v="114368.0"/>
        <n v="464533.0"/>
        <n v="291582.0"/>
        <n v="309728.0"/>
        <n v="2096925.0"/>
        <n v="200808.0"/>
        <n v="99294.0"/>
        <n v="396720.0"/>
        <n v="24372.0"/>
        <n v="653555.0"/>
        <n v="333900.0"/>
        <n v="999315.0"/>
        <n v="395815.0"/>
        <n v="240877.0"/>
        <n v="240736.0"/>
        <n v="654150.0"/>
        <n v="1034931.0"/>
        <n v="21294.0"/>
        <n v="55575.0"/>
        <n v="3562035.0"/>
        <n v="527254.0"/>
        <n v="4298.0"/>
        <n v="295089.0"/>
        <n v="4737757.0"/>
        <n v="3907807.0"/>
        <n v="284940.0"/>
        <n v="1317367.0"/>
        <n v="354348.0"/>
        <n v="3346875.0"/>
        <n v="950508.0"/>
        <n v="34342.0"/>
        <n v="589771.0"/>
        <n v="385605.0"/>
        <n v="393917.0"/>
        <n v="76145.0"/>
        <n v="469872.0"/>
        <n v="60955.0"/>
        <n v="847586.0"/>
        <n v="594380.0"/>
        <n v="838292.0"/>
        <n v="1517305.0"/>
        <n v="135180.0"/>
        <n v="5087775.0"/>
        <n v="368186.0"/>
        <n v="678314.0"/>
        <n v="1055574.0"/>
        <n v="4962825.0"/>
        <n v="28700.0"/>
        <n v="491682.0"/>
        <n v="10199.0"/>
        <n v="68457.0"/>
        <n v="603967.0"/>
        <n v="1620150.0"/>
        <n v="810423.0"/>
        <n v="24248.0"/>
        <n v="3132675.0"/>
        <n v="29533.0"/>
        <n v="83136.0"/>
        <n v="530997.0"/>
        <n v="66227.0"/>
        <n v="734916.0"/>
        <n v="242541.0"/>
        <n v="52465.0"/>
        <n v="21483.0"/>
        <n v="18375.0"/>
        <n v="2533742.0"/>
        <n v="460629.0"/>
        <n v="4893525.0"/>
        <n v="250528.0"/>
        <n v="341829.0"/>
        <n v="720111.0"/>
        <n v="807079.0"/>
        <n v="477360.0"/>
        <n v="71264.0"/>
        <n v="162252.0"/>
        <n v="264519.0"/>
        <n v="590382.0"/>
        <n v="64404.0"/>
        <n v="100503.0"/>
        <n v="4866750.0"/>
        <n v="2429068.0"/>
        <n v="64204.0"/>
        <n v="990756.0"/>
        <n v="497724.0"/>
        <n v="255528.0"/>
        <n v="1816605.0"/>
        <n v="434511.0"/>
        <n v="271692.0"/>
        <n v="3282810.0"/>
        <n v="221190.0"/>
        <n v="1324468.0"/>
        <n v="39795.0"/>
        <n v="17472.0"/>
        <n v="2810865.0"/>
        <n v="2730525.0"/>
        <n v="2279025.0"/>
        <n v="152896.0"/>
        <n v="402129.0"/>
        <n v="19608.0"/>
        <n v="2314663.0"/>
        <n v="3249230.0"/>
        <n v="256512.0"/>
        <n v="22603.0"/>
        <n v="3630290.0"/>
        <n v="3459225.0"/>
        <n v="1052262.0"/>
        <n v="453908.0"/>
        <n v="1550246.0"/>
        <n v="140456.0"/>
        <n v="500864.0"/>
        <n v="1197111.0"/>
        <n v="3644235.0"/>
        <n v="1421700.0"/>
        <n v="297208.0"/>
        <n v="2198.0"/>
        <n v="478134.0"/>
        <n v="2844975.0"/>
        <n v="587001.0"/>
        <n v="4332825.0"/>
        <n v="107185.0"/>
        <n v="2009175.0"/>
        <n v="125769.0"/>
        <n v="4600438.0"/>
        <n v="1377214.0"/>
        <n v="745251.0"/>
        <n v="2380939.0"/>
        <n v="4159575.0"/>
        <n v="163904.0"/>
        <n v="276185.0"/>
        <n v="68747.0"/>
        <n v="228960.0"/>
        <n v="283616.0"/>
        <n v="14752.0"/>
        <n v="359856.0"/>
        <n v="46880.0"/>
        <n v="1648221.0"/>
        <n v="81540.0"/>
        <n v="5248425.0"/>
        <n v="1909388.0"/>
        <n v="657202.0"/>
        <n v="4361175.0"/>
        <n v="1014156.0"/>
        <n v="2516647.0"/>
        <n v="453149.0"/>
        <n v="528653.0"/>
        <n v="31296.0"/>
        <n v="4047.0"/>
        <n v="2449515.0"/>
        <n v="242592.0"/>
        <n v="267526.0"/>
        <n v="62370.0"/>
        <n v="290304.0"/>
        <n v="2213725.0"/>
        <n v="1756979.0"/>
        <n v="545310.0"/>
        <n v="1185604.0"/>
        <n v="213691.0"/>
        <n v="38892.0"/>
        <n v="2759458.0"/>
        <n v="386403.0"/>
        <n v="356904.0"/>
        <n v="735462.0"/>
        <n v="781326.0"/>
        <n v="362198.0"/>
        <n v="244074.0"/>
        <n v="2953113.0"/>
        <n v="2820720.0"/>
        <n v="176415.0"/>
        <n v="1417957.0"/>
        <n v="1297575.0"/>
        <n v="293151.0"/>
        <n v="193320.0"/>
        <n v="321768.0"/>
        <n v="49056.0"/>
        <n v="1161671.0"/>
        <n v="984409.0"/>
        <n v="373460.0"/>
        <n v="4007325.0"/>
        <n v="652561.0"/>
        <n v="395304.0"/>
        <n v="483210.0"/>
        <n v="594416.0"/>
        <n v="728344.0"/>
        <n v="275616.0"/>
        <n v="286299.0"/>
        <n v="901371.0"/>
        <n v="4261919.0"/>
        <n v="2468025.0"/>
        <n v="121353.0"/>
        <n v="995192.0"/>
        <n v="105678.0"/>
        <n v="775284.0"/>
        <n v="116316.0"/>
        <n v="418652.0"/>
        <n v="768765.0"/>
        <n v="273372.0"/>
        <n v="234216.0"/>
        <n v="1373649.0"/>
        <n v="177783.0"/>
        <n v="706433.0"/>
        <n v="806943.0"/>
        <n v="546983.0"/>
        <n v="461552.0"/>
        <n v="21721.0"/>
        <n v="3424065.0"/>
        <n v="1113279.0"/>
        <n v="301574.0"/>
        <n v="1573464.0"/>
        <n v="145578.0"/>
        <n v="4415334.0"/>
        <n v="468732.0"/>
        <n v="1063074.0"/>
        <n v="1919535.0"/>
        <n v="21056.0"/>
        <n v="76167.0"/>
        <n v="1808388.0"/>
        <n v="210717.0"/>
        <n v="807352.0"/>
        <n v="2362645.0"/>
        <n v="306108.0"/>
        <n v="35552.0"/>
        <n v="999063.0"/>
        <n v="36294.0"/>
        <n v="154872.0"/>
        <n v="465777.0"/>
        <n v="1179292.0"/>
        <n v="1083888.0"/>
        <n v="164416.0"/>
        <n v="299296.0"/>
        <n v="2267015.0"/>
        <n v="543006.0"/>
        <n v="31409.0"/>
        <n v="107244.0"/>
        <n v="90848.0"/>
        <n v="426360.0"/>
        <n v="1296168.0"/>
        <n v="603750.0"/>
        <n v="180576.0"/>
        <n v="3496500.0"/>
        <n v="176292.0"/>
        <n v="1089083.0"/>
        <n v="3024390.0"/>
        <n v="105912.0"/>
        <n v="762485.0"/>
        <n v="3270035.0"/>
        <n v="479479.0"/>
        <n v="1943592.0"/>
        <n v="255168.0"/>
        <n v="958360.0"/>
        <n v="1496190.0"/>
        <n v="35968.0"/>
        <n v="95976.0"/>
        <n v="236115.0"/>
        <n v="1178667.0"/>
        <n v="223155.0"/>
        <n v="278002.0"/>
        <n v="111690.0"/>
        <n v="834273.0"/>
        <n v="413244.0"/>
        <n v="2416444.0"/>
        <n v="87633.0"/>
        <n v="564876.0"/>
        <n v="304031.0"/>
        <n v="722337.0"/>
        <n v="567891.0"/>
        <n v="2572140.0"/>
        <n v="1373919.0"/>
        <n v="792615.0"/>
        <n v="214368.0"/>
        <n v="158184.0"/>
        <n v="750225.0"/>
        <n v="45101.0"/>
        <n v="543210.0"/>
        <n v="784003.0"/>
        <n v="850787.0"/>
        <n v="5985.0"/>
        <n v="818777.0"/>
        <n v="130725.0"/>
        <n v="44534.0"/>
        <n v="353850.0"/>
        <n v="244736.0"/>
        <n v="114480.0"/>
        <n v="398601.0"/>
        <n v="433485.0"/>
        <n v="3857175.0"/>
        <n v="2368315.0"/>
        <n v="1526700.0"/>
        <n v="187712.0"/>
        <n v="426060.0"/>
        <n v="2054293.0"/>
        <n v="176688.0"/>
        <n v="813540.0"/>
        <n v="2011150.0"/>
        <n v="2990810.0"/>
        <n v="1466457.0"/>
        <n v="2371734.0"/>
        <n v="2316241.0"/>
        <n v="611100.0"/>
        <n v="972855.0"/>
        <n v="215514.0"/>
        <n v="212667.0"/>
        <n v="110295.0"/>
        <n v="286208.0"/>
        <n v="6205.0"/>
        <n v="1332261.0"/>
        <n v="169984.0"/>
        <n v="286926.0"/>
        <n v="735826.0"/>
        <n v="530687.0"/>
        <n v="610227.0"/>
        <n v="85176.0"/>
        <n v="1824168.0"/>
        <n v="300573.0"/>
        <n v="14652.0"/>
        <n v="464280.0"/>
        <n v="358795.0"/>
        <n v="1153425.0"/>
        <n v="448590.0"/>
        <n v="2562785.0"/>
        <n v="405223.0"/>
        <n v="177384.0"/>
        <n v="807651.0"/>
        <n v="548535.0"/>
        <n v="53376.0"/>
        <n v="380964.0"/>
        <n v="270543.0"/>
        <n v="67312.0"/>
        <n v="889287.0"/>
        <n v="599872.0"/>
        <n v="884994.0"/>
        <n v="934207.0"/>
        <n v="24224.0"/>
        <n v="114588.0"/>
        <n v="5127150.0"/>
        <n v="1155930.0"/>
        <n v="3672906.0"/>
        <n v="1229547.0"/>
        <n v="63889.0"/>
        <n v="51030.0"/>
        <n v="143091.0"/>
        <n v="29811.0"/>
        <n v="399308.0"/>
        <n v="437931.0"/>
        <n v="252215.0"/>
        <n v="4101825.0"/>
        <n v="12448.0"/>
        <n v="46886.0"/>
        <n v="137088.0"/>
        <n v="181727.0"/>
        <n v="4869040.0"/>
        <n v="72448.0"/>
        <n v="1182050.0"/>
        <n v="2398415.0"/>
        <n v="18935.0"/>
        <n v="761062.0"/>
        <n v="421200.0"/>
        <n v="244881.0"/>
        <n v="618860.0"/>
        <n v="3469725.0"/>
        <n v="78750.0"/>
        <n v="505020.0"/>
        <n v="277032.0"/>
        <n v="2083725.0"/>
        <n v="71307.0"/>
        <n v="2416050.0"/>
        <n v="69169.0"/>
        <n v="675766.0"/>
        <n v="575640.0"/>
        <n v="129780.0"/>
        <n v="1872560.0"/>
        <n v="523809.0"/>
        <n v="1739225.0"/>
        <n v="1389429.0"/>
        <n v="1121562.0"/>
        <n v="273000.0"/>
        <n v="158656.0"/>
        <n v="362775.0"/>
        <n v="750672.0"/>
        <n v="215865.0"/>
        <n v="291528.0"/>
        <n v="244701.0"/>
        <n v="548625.0"/>
        <n v="2692725.0"/>
        <n v="996453.0"/>
        <n v="232672.0"/>
        <n v="219051.0"/>
        <n v="241200.0"/>
        <n v="2665230.0"/>
        <n v="342313.0"/>
        <n v="630162.0"/>
        <n v="1278201.0"/>
        <n v="7314.0"/>
        <n v="224475.0"/>
        <n v="776997.0"/>
        <n v="2321400.0"/>
        <n v="1079793.0"/>
        <n v="47253.0"/>
        <n v="132512.0"/>
        <n v="51597.0"/>
        <n v="198828.0"/>
        <n v="169459.0"/>
        <n v="469092.0"/>
        <n v="1908900.0"/>
        <n v="222084.0"/>
        <n v="60590.0"/>
        <n v="718380.0"/>
        <n v="54194.0"/>
        <n v="268256.0"/>
        <n v="151962.0"/>
        <n v="1062336.0"/>
        <n v="1211103.0"/>
        <n v="91488.0"/>
        <n v="173843.0"/>
        <n v="611294.0"/>
        <n v="136872.0"/>
        <n v="625456.0"/>
        <n v="1118250.0"/>
        <n v="291424.0"/>
        <n v="397124.0"/>
        <n v="44625.0"/>
        <n v="63168.0"/>
        <n v="3075845.0"/>
        <n v="179068.0"/>
        <n v="1503186.0"/>
        <n v="464282.0"/>
        <n v="421967.0"/>
        <n v="312631.0"/>
        <n v="670124.0"/>
        <n v="1020540.0"/>
        <n v="141768.0"/>
        <n v="384896.0"/>
        <n v="239265.0"/>
        <n v="277920.0"/>
        <n v="25074.0"/>
        <n v="175968.0"/>
        <n v="33372.0"/>
        <n v="58170.0"/>
        <n v="594321.0"/>
        <n v="165920.0"/>
        <n v="70368.0"/>
        <n v="304160.0"/>
        <n v="1030050.0"/>
        <n v="2644774.0"/>
        <n v="2004849.0"/>
        <n v="805714.0"/>
        <n v="2895180.0"/>
        <n v="461244.0"/>
        <n v="666681.0"/>
        <n v="2333625.0"/>
        <n v="66861.0"/>
        <n v="3407640.0"/>
        <n v="803936.0"/>
        <n v="512603.0"/>
        <n v="192708.0"/>
        <n v="151136.0"/>
        <n v="1215396.0"/>
        <n v="3282578.0"/>
        <n v="242475.0"/>
        <n v="32935.0"/>
        <n v="2433090.0"/>
        <n v="2163720.0"/>
        <n v="59423.0"/>
        <n v="43575.0"/>
        <n v="4748100.0"/>
        <n v="569943.0"/>
        <n v="722987.0"/>
        <n v="1125084.0"/>
        <n v="1320813.0"/>
        <n v="271180.0"/>
        <n v="361407.0"/>
        <n v="178488.0"/>
        <n v="193458.0"/>
        <n v="117612.0"/>
        <n v="572414.0"/>
        <n v="12145.0"/>
        <n v="5226900.0"/>
        <n v="532968.0"/>
        <n v="522633.0"/>
        <n v="45144.0"/>
        <n v="660393.0"/>
        <n v="3528090.0"/>
        <n v="444723.0"/>
        <n v="538365.0"/>
        <n v="54859.0"/>
        <n v="1607025.0"/>
        <n v="869778.0"/>
        <n v="346320.0"/>
        <n v="192831.0"/>
        <n v="13680.0"/>
        <n v="376485.0"/>
        <n v="108896.0"/>
        <n v="226575.0"/>
        <n v="760020.0"/>
        <n v="140672.0"/>
        <n v="4180050.0"/>
        <n v="1031490.0"/>
        <n v="3917550.0"/>
        <n v="2460891.0"/>
        <n v="388683.0"/>
        <n v="69503.0"/>
        <n v="962843.0"/>
        <n v="2467466.0"/>
        <n v="465829.0"/>
        <n v="2192631.0"/>
        <n v="121940.0"/>
        <n v="1578000.0"/>
        <n v="1859147.0"/>
        <n v="1006.0"/>
        <n v="678900.0"/>
        <n v="382568.0"/>
        <n v="320862.0"/>
        <n v="150787.0"/>
        <n v="750602.0"/>
        <n v="525211.0"/>
        <n v="1585500.0"/>
        <n v="2386232.0"/>
        <n v="10192.0"/>
        <n v="578799.0"/>
        <n v="1185450.0"/>
        <n v="3625125.0"/>
        <n v="310716.0"/>
        <n v="425061.0"/>
        <n v="223668.0"/>
        <n v="168606.0"/>
        <n v="3648.0"/>
        <n v="338760.0"/>
        <n v="249372.0"/>
        <n v="1091007.0"/>
        <n v="75366.0"/>
        <n v="240434.0"/>
        <n v="124203.0"/>
        <n v="288420.0"/>
        <n v="0.0"/>
        <n v="184599.0"/>
        <n v="1041768.0"/>
        <n v="166144.0"/>
        <n v="1474725.0"/>
        <n v="315000.0"/>
        <n v="1085652.0"/>
        <n v="2549890.0"/>
        <n v="219264.0"/>
        <n v="1623181.0"/>
        <n v="1308411.0"/>
        <n v="892619.0"/>
        <n v="615683.0"/>
        <n v="6881.0"/>
        <n v="43407.0"/>
        <n v="660569.0"/>
        <n v="595062.0"/>
        <n v="2328700.0"/>
        <n v="31402.0"/>
        <n v="255619.0"/>
        <n v="3783566.0"/>
        <n v="82017.0"/>
        <n v="3521175.0"/>
        <n v="3422605.0"/>
        <n v="159714.0"/>
        <n v="1775590.0"/>
        <n v="2699905.0"/>
        <n v="3631950.0"/>
        <n v="122912.0"/>
        <n v="37954.0"/>
        <n v="1412550.0"/>
        <n v="1051773.0"/>
        <n v="4471.0"/>
        <n v="622061.0"/>
        <n v="26026.0"/>
        <n v="1379802.0"/>
        <n v="789516.0"/>
        <n v="188000.0"/>
        <n v="2360579.0"/>
        <n v="369873.0"/>
        <n v="59220.0"/>
        <n v="246354.0"/>
        <n v="1108800.0"/>
        <n v="88179.0"/>
        <n v="3118097.0"/>
        <n v="114513.0"/>
        <n v="203136.0"/>
        <n v="6216.0"/>
        <n v="268848.0"/>
        <n v="932139.0"/>
        <n v="330696.0"/>
        <n v="65051.0"/>
        <n v="314013.0"/>
        <n v="1213219.0"/>
        <n v="1098551.0"/>
        <n v="76050.0"/>
        <n v="657072.0"/>
        <n v="9478.0"/>
        <n v="472293.0"/>
        <n v="929939.0"/>
        <n v="87842.0"/>
        <n v="2398200.0"/>
        <n v="4134660.0"/>
        <n v="1119678.0"/>
        <n v="771316.0"/>
        <n v="66208.0"/>
        <n v="1780275.0"/>
        <n v="325908.0"/>
        <n v="268399.0"/>
        <n v="2618.0"/>
        <n v="238602.0"/>
        <n v="2876475.0"/>
        <n v="4713110.0"/>
        <n v="511798.0"/>
        <n v="5250.0"/>
        <n v="1466298.0"/>
        <n v="408234.0"/>
        <n v="670995.0"/>
        <n v="1164150.0"/>
        <n v="795700.0"/>
        <n v="308376.0"/>
        <n v="464664.0"/>
        <n v="143871.0"/>
        <n v="151281.0"/>
        <n v="607347.0"/>
        <n v="305888.0"/>
        <n v="224640.0"/>
        <n v="1241313.0"/>
        <n v="1105915.0"/>
        <n v="3516976.0"/>
        <n v="232128.0"/>
        <n v="2434017.0"/>
        <n v="32760.0"/>
        <n v="443745.0"/>
        <n v="452886.0"/>
        <n v="590342.0"/>
        <n v="784.0"/>
        <n v="154836.0"/>
        <n v="279776.0"/>
        <n v="2426550.0"/>
        <n v="59112.0"/>
        <n v="695513.0"/>
        <n v="3596250.0"/>
        <n v="678769.0"/>
        <n v="1470114.0"/>
        <n v="128896.0"/>
        <n v="53690.0"/>
        <n v="787176.0"/>
        <n v="249432.0"/>
        <n v="48692.0"/>
        <n v="1683015.0"/>
        <n v="64498.0"/>
        <n v="3451.0"/>
        <n v="1426425.0"/>
        <n v="307333.0"/>
        <n v="250230.0"/>
        <n v="435024.0"/>
        <n v="327807.0"/>
        <n v="256608.0"/>
        <n v="1578414.0"/>
        <n v="384217.0"/>
        <n v="1056873.0"/>
        <n v="558922.0"/>
        <n v="3844050.0"/>
        <n v="29583.0"/>
        <n v="269451.0"/>
        <n v="37142.0"/>
        <n v="981189.0"/>
        <n v="1439268.0"/>
        <n v="540930.0"/>
        <n v="297675.0"/>
        <n v="84924.0"/>
        <n v="257013.0"/>
        <n v="1099745.0"/>
        <n v="47691.0"/>
        <n v="470507.0"/>
        <n v="339840.0"/>
        <n v="2585660.0"/>
        <n v="566637.0"/>
        <n v="134112.0"/>
        <n v="2124675.0"/>
        <n v="253799.0"/>
        <n v="199290.0"/>
        <n v="2738925.0"/>
        <n v="985425.0"/>
        <n v="1445119.0"/>
        <n v="1434975.0"/>
        <n v="656270.0"/>
        <n v="365183.0"/>
        <n v="3945900.0"/>
        <n v="513975.0"/>
        <n v="819963.0"/>
        <n v="555034.0"/>
        <n v="3771494.0"/>
        <n v="1165500.0"/>
        <n v="970535.0"/>
        <n v="521521.0"/>
        <n v="24668.0"/>
        <n v="191072.0"/>
        <n v="598572.0"/>
        <n v="194868.0"/>
        <n v="3065475.0"/>
        <n v="2527260.0"/>
        <n v="57504.0"/>
        <n v="3105785.0"/>
        <n v="610974.0"/>
        <n v="84429.0"/>
        <n v="1477875.0"/>
        <n v="149292.0"/>
        <n v="3872400.0"/>
        <n v="238015.0"/>
        <n v="340896.0"/>
        <n v="193896.0"/>
        <n v="552273.0"/>
        <n v="557136.0"/>
        <n v="286624.0"/>
        <n v="283374.0"/>
        <n v="189408.0"/>
        <n v="1389166.0"/>
        <n v="214947.0"/>
        <n v="318493.0"/>
        <n v="3525527.0"/>
        <n v="2081625.0"/>
        <n v="1040178.0"/>
        <n v="105885.0"/>
        <n v="467877.0"/>
        <n v="224167.0"/>
        <n v="1517247.0"/>
        <n v="4681950.0"/>
        <n v="1805232.0"/>
        <n v="714753.0"/>
        <n v="753232.0"/>
        <n v="63238.0"/>
        <n v="2064312.0"/>
        <n v="1414305.0"/>
        <n v="302895.0"/>
        <n v="317536.0"/>
        <n v="704211.0"/>
        <n v="5621.0"/>
        <n v="188992.0"/>
        <n v="75803.0"/>
        <n v="824616.0"/>
        <n v="881019.0"/>
        <n v="4606875.0"/>
        <n v="128790.0"/>
        <n v="107016.0"/>
        <n v="808321.0"/>
        <n v="338336.0"/>
        <n v="31521.0"/>
        <n v="281238.0"/>
        <n v="328054.0"/>
        <n v="16587.0"/>
        <n v="102833.0"/>
        <n v="1009920.0"/>
        <n v="103618.0"/>
        <n v="351828.0"/>
        <n v="158624.0"/>
        <n v="559056.0"/>
        <n v="132660.0"/>
        <n v="3851974.0"/>
        <n v="834379.0"/>
        <n v="355901.0"/>
        <n v="299286.0"/>
        <n v="253728.0"/>
        <n v="231744.0"/>
        <n v="487640.0"/>
        <n v="42192.0"/>
        <n v="227196.0"/>
        <n v="2667785.0"/>
        <n v="3752883.0"/>
        <n v="2697350.0"/>
        <n v="3044830.0"/>
        <n v="5022455.0"/>
        <n v="187776.0"/>
        <n v="4293975.0"/>
        <n v="888801.0"/>
        <n v="913230.0"/>
        <n v="192432.0"/>
        <n v="63714.0"/>
        <n v="4031475.0"/>
        <n v="1083297.0"/>
        <n v="149568.0"/>
        <n v="204640.0"/>
        <n v="10144.0"/>
        <n v="2789330.0"/>
        <n v="4683433.0"/>
        <n v="534105.0"/>
        <n v="3074400.0"/>
        <n v="24780.0"/>
        <n v="100288.0"/>
        <n v="17661.0"/>
        <n v="290928.0"/>
        <n v="49440.0"/>
        <n v="86400.0"/>
        <n v="569556.0"/>
        <n v="213984.0"/>
        <n v="1246560.0"/>
        <n v="1911903.0"/>
        <n v="30592.0"/>
        <n v="551774.0"/>
        <n v="4627875.0"/>
        <n v="93805.0"/>
        <n v="587044.0"/>
        <n v="21826.0"/>
        <n v="4531800.0"/>
        <n v="1035099.0"/>
        <n v="2329391.0"/>
        <n v="485485.0"/>
        <n v="2894262.0"/>
        <n v="52402.0"/>
        <n v="32354.0"/>
        <n v="112203.0"/>
        <n v="38208.0"/>
        <n v="4863600.0"/>
        <n v="180675.0"/>
        <n v="88452.0"/>
        <n v="1007253.0"/>
        <n v="43589.0"/>
        <n v="107136.0"/>
        <n v="804713.0"/>
        <n v="331128.0"/>
        <n v="124830.0"/>
        <n v="1080378.0"/>
        <n v="309096.0"/>
        <n v="223100.0"/>
        <n v="2143645.0"/>
        <n v="229248.0"/>
        <n v="104192.0"/>
        <n v="60021.0"/>
        <n v="44772.0"/>
        <n v="257292.0"/>
        <n v="139971.0"/>
        <n v="474126.0"/>
        <n v="2577372.0"/>
        <n v="51422.0"/>
        <n v="1680460.0"/>
        <n v="684326.0"/>
        <n v="344376.0"/>
        <n v="12425.0"/>
        <n v="97944.0"/>
        <n v="52440.0"/>
        <n v="319421.0"/>
        <n v="263104.0"/>
        <n v="540085.0"/>
        <n v="288448.0"/>
        <n v="274275.0"/>
        <n v="85045.0"/>
        <n v="150240.0"/>
        <n v="579652.0"/>
        <n v="1052181.0"/>
        <n v="1969607.0"/>
        <n v="316000.0"/>
        <n v="318636.0"/>
        <n v="828186.0"/>
        <n v="3735278.0"/>
        <n v="491049.0"/>
        <n v="24327.0"/>
        <n v="780656.0"/>
        <n v="2804550.0"/>
        <n v="207177.0"/>
        <n v="769678.0"/>
        <n v="232492.0"/>
        <n v="42750.0"/>
        <n v="89824.0"/>
        <n v="481707.0"/>
        <n v="36806.0"/>
        <n v="141840.0"/>
        <n v="239931.0"/>
        <n v="87153.0"/>
        <n v="36351.0"/>
        <n v="113088.0"/>
        <n v="685503.0"/>
        <n v="2277975.0"/>
        <n v="79992.0"/>
        <n v="452439.0"/>
        <n v="25600.0"/>
        <n v="4760175.0"/>
        <n v="692286.0"/>
        <n v="18848.0"/>
        <n v="26880.0"/>
        <n v="2903819.0"/>
        <n v="320229.0"/>
        <n v="3276970.0"/>
        <n v="2317385.0"/>
        <n v="831012.0"/>
        <n v="123735.0"/>
        <n v="685086.0"/>
        <n v="39683.0"/>
        <n v="9730.0"/>
        <n v="522171.0"/>
        <n v="113536.0"/>
        <n v="1099962.0"/>
        <n v="4268775.0"/>
        <n v="279648.0"/>
        <n v="203361.0"/>
        <n v="367479.0"/>
        <n v="1522500.0"/>
        <n v="135135.0"/>
        <n v="56232.0"/>
        <n v="51520.0"/>
        <n v="9191.0"/>
        <n v="554827.0"/>
        <n v="1112523.0"/>
        <n v="493107.0"/>
        <n v="267358.0"/>
        <n v="4099953.0"/>
        <n v="702210.0"/>
        <n v="284472.0"/>
        <n v="59017.0"/>
        <n v="1598514.0"/>
        <n v="280692.0"/>
        <n v="473137.0"/>
        <n v="3161630.0"/>
        <n v="1203176.0"/>
        <n v="3901268.0"/>
        <n v="496014.0"/>
        <n v="3781554.0"/>
        <n v="684593.0"/>
        <n v="1343930.0"/>
        <n v="46560.0"/>
        <n v="2984299.0"/>
        <n v="427375.0"/>
        <n v="19614.0"/>
        <n v="369645.0"/>
        <n v="4601100.0"/>
        <n v="318276.0"/>
        <n v="568902.0"/>
        <n v="3977925.0"/>
        <n v="46634.0"/>
        <n v="390037.0"/>
        <n v="61705.0"/>
        <n v="147392.0"/>
        <n v="294516.0"/>
        <n v="7063.0"/>
        <n v="193752.0"/>
        <n v="34706.0"/>
        <n v="2529797.0"/>
        <n v="51296.0"/>
        <n v="458367.0"/>
        <n v="1106004.0"/>
        <n v="606242.0"/>
        <n v="704550.0"/>
        <n v="503139.0"/>
        <n v="10661.0"/>
        <n v="22204.0"/>
        <n v="151632.0"/>
        <n v="1140030.0"/>
        <n v="1873086.0"/>
        <n v="44877.0"/>
        <n v="77274.0"/>
        <n v="510220.0"/>
        <n v="17325.0"/>
        <n v="876729.0"/>
        <n v="43470.0"/>
        <n v="38948.0"/>
        <n v="3540600.0"/>
        <n v="233181.0"/>
        <n v="23765.0"/>
        <n v="4428.0"/>
        <n v="210843.0"/>
        <n v="296608.0"/>
        <n v="2187044.0"/>
        <n v="54514.0"/>
        <n v="145500.0"/>
        <n v="316440.0"/>
        <n v="50064.0"/>
        <n v="56805.0"/>
        <n v="277984.0"/>
        <n v="2536800.0"/>
        <n v="742469.0"/>
        <n v="1135050.0"/>
        <n v="32864.0"/>
        <n v="78912.0"/>
        <n v="698724.0"/>
        <n v="378.0"/>
        <n v="454057.0"/>
        <n v="65758.0"/>
        <n v="581022.0"/>
        <n v="111020.0"/>
        <n v="563195.0"/>
        <n v="491127.0"/>
        <n v="3572255.0"/>
        <n v="751752.0"/>
        <n v="11550.0"/>
        <n v="2938425.0"/>
        <n v="477434.0"/>
        <n v="25248.0"/>
        <n v="2845471.0"/>
        <n v="351006.0"/>
        <n v="225576.0"/>
        <n v="12061.0"/>
        <n v="303222.0"/>
        <n v="4874100.0"/>
        <n v="636909.0"/>
        <n v="3300675.0"/>
        <n v="2497330.0"/>
        <n v="600527.0"/>
        <n v="2422230.0"/>
        <n v="1335251.0"/>
        <n v="57183.0"/>
        <n v="420115.0"/>
        <n v="2329425.0"/>
        <n v="2700104.0"/>
        <n v="1004325.0"/>
        <n v="469868.0"/>
        <n v="195696.0"/>
        <n v="424130.0"/>
        <n v="1158912.0"/>
        <n v="189867.0"/>
        <n v="19728.0"/>
        <n v="1764775.0"/>
        <n v="629622.0"/>
        <n v="241265.0"/>
        <n v="3730248.0"/>
        <n v="4132800.0"/>
        <n v="257049.0"/>
        <n v="2277317.0"/>
        <n v="453378.0"/>
        <n v="558235.0"/>
        <n v="3085402.0"/>
        <n v="935080.0"/>
        <n v="40544.0"/>
        <n v="756045.0"/>
        <n v="243808.0"/>
        <n v="340977.0"/>
        <n v="987565.0"/>
        <n v="281494.0"/>
        <n v="4513425.0"/>
        <n v="132256.0"/>
        <n v="402933.0"/>
        <n v="324542.0"/>
        <n v="9177.0"/>
        <n v="2377725.0"/>
        <n v="351747.0"/>
        <n v="54537.0"/>
        <n v="963113.0"/>
        <n v="738030.0"/>
        <n v="129312.0"/>
        <n v="255680.0"/>
        <n v="46288.0"/>
        <n v="183840.0"/>
        <n v="42156.0"/>
        <n v="91116.0"/>
        <n v="400405.0"/>
        <n v="73458.0"/>
        <n v="916158.0"/>
        <n v="1644325.0"/>
        <n v="714305.0"/>
        <n v="21536.0"/>
        <n v="301800.0"/>
        <n v="1440699.0"/>
        <n v="1908854.0"/>
        <n v="1467803.0"/>
        <n v="728858.0"/>
        <n v="176724.0"/>
        <n v="212527.0"/>
        <n v="2155548.0"/>
        <n v="200473.0"/>
        <n v="172515.0"/>
        <n v="519425.0"/>
        <n v="1158150.0"/>
        <n v="881245.0"/>
        <n v="456456.0"/>
        <n v="455215.0"/>
        <n v="879747.0"/>
        <n v="298880.0"/>
        <n v="3890250.0"/>
        <n v="391482.0"/>
        <n v="2312296.0"/>
        <n v="203603.0"/>
        <n v="627263.0"/>
        <n v="699340.0"/>
        <n v="902447.0"/>
        <n v="167744.0"/>
        <n v="269184.0"/>
        <n v="213759.0"/>
        <n v="231410.0"/>
        <n v="3322595.0"/>
        <n v="243906.0"/>
        <n v="68685.0"/>
        <n v="66920.0"/>
        <n v="33138.0"/>
        <n v="36216.0"/>
        <n v="877331.0"/>
        <n v="46018.0"/>
        <n v="299200.0"/>
        <n v="4347932.0"/>
        <n v="185472.0"/>
        <n v="118825.0"/>
        <n v="381790.0"/>
        <n v="936341.0"/>
        <n v="254048.0"/>
        <n v="345960.0"/>
        <n v="2478715.0"/>
        <n v="44611.0"/>
        <n v="2002.0"/>
      </sharedItems>
    </cacheField>
    <cacheField name="Total Profit " numFmtId="3">
      <sharedItems containsSemiMixedTypes="0" containsString="0" containsNumber="1" containsInteger="1">
        <n v="899232.0"/>
        <n v="681028.0"/>
        <n v="86304.0"/>
        <n v="23632.0"/>
        <n v="323232.0"/>
        <n v="3772.0"/>
        <n v="301056.0"/>
        <n v="609650.0"/>
        <n v="199655.0"/>
        <n v="276948.0"/>
        <n v="18825.0"/>
        <n v="1651608.0"/>
        <n v="88975.0"/>
        <n v="1446.0"/>
        <n v="62304.0"/>
        <n v="663495.0"/>
        <n v="506688.0"/>
        <n v="341901.0"/>
        <n v="80865.0"/>
        <n v="620792.0"/>
        <n v="351162.0"/>
        <n v="252.0"/>
        <n v="26775.0"/>
        <n v="13576.0"/>
        <n v="105896.0"/>
        <n v="459333.0"/>
        <n v="750582.0"/>
        <n v="411981.0"/>
        <n v="182343.0"/>
        <n v="127545.0"/>
        <n v="132750.0"/>
        <n v="247836.0"/>
        <n v="840672.0"/>
        <n v="22849.0"/>
        <n v="12698.0"/>
        <n v="204176.0"/>
        <n v="652766.0"/>
        <n v="148470.0"/>
        <n v="83100.0"/>
        <n v="150700.0"/>
        <n v="655968.0"/>
        <n v="125055.0"/>
        <n v="825742.0"/>
        <n v="153945.0"/>
        <n v="46380.0"/>
        <n v="449169.0"/>
        <n v="58350.0"/>
        <n v="728554.0"/>
        <n v="276564.0"/>
        <n v="9134.0"/>
        <n v="486691.0"/>
        <n v="183450.0"/>
        <n v="110475.0"/>
        <n v="699552.0"/>
        <n v="738878.0"/>
        <n v="1267860.0"/>
        <n v="1382952.0"/>
        <n v="464640.0"/>
        <n v="172900.0"/>
        <n v="13602.0"/>
        <n v="25275.0"/>
        <n v="551250.0"/>
        <n v="297360.0"/>
        <n v="497168.0"/>
        <n v="518346.0"/>
        <n v="96275.0"/>
        <n v="680138.0"/>
        <n v="1652130.0"/>
        <n v="247266.0"/>
        <n v="357960.0"/>
        <n v="349859.0"/>
        <n v="360180.0"/>
        <n v="489636.0"/>
        <n v="715932.0"/>
        <n v="977790.0"/>
        <n v="369152.0"/>
        <n v="420192.0"/>
        <n v="824736.0"/>
        <n v="486118.0"/>
        <n v="168550.0"/>
        <n v="130256.0"/>
        <n v="299691.0"/>
        <n v="284200.0"/>
        <n v="722335.0"/>
        <n v="249175.0"/>
        <n v="300960.0"/>
        <n v="107690.0"/>
        <n v="93708.0"/>
        <n v="1323096.0"/>
        <n v="19916.0"/>
        <n v="587730.0"/>
        <n v="8318.0"/>
        <n v="43620.0"/>
        <n v="76125.0"/>
        <n v="369747.0"/>
        <n v="562173.0"/>
        <n v="48210.0"/>
        <n v="119325.0"/>
        <n v="67032.0"/>
        <n v="58464.0"/>
        <n v="1663440.0"/>
        <n v="370785.0"/>
        <n v="428835.0"/>
        <n v="130118.0"/>
        <n v="16534.0"/>
        <n v="523040.0"/>
        <n v="1226736.0"/>
        <n v="191772.0"/>
        <n v="655540.0"/>
        <n v="760128.0"/>
        <n v="505230.0"/>
        <n v="208848.0"/>
        <n v="38775.0"/>
        <n v="520416.0"/>
        <n v="67875.0"/>
        <n v="72513.0"/>
        <n v="8160.0"/>
        <n v="55104.0"/>
        <n v="72550.0"/>
        <n v="16890.0"/>
        <n v="270918.0"/>
        <n v="557844.0"/>
        <n v="67872.0"/>
        <n v="1392435.0"/>
        <n v="744663.0"/>
        <n v="292803.0"/>
        <n v="478368.0"/>
        <n v="129762.0"/>
        <n v="158700.0"/>
        <n v="100500.0"/>
        <n v="114825.0"/>
        <n v="491328.0"/>
        <n v="137600.0"/>
        <n v="784080.0"/>
        <n v="206739.0"/>
        <n v="14160.0"/>
        <n v="11860.0"/>
        <n v="562875.0"/>
        <n v="578550.0"/>
        <n v="789516.0"/>
        <n v="598848.0"/>
        <n v="476952.0"/>
        <n v="479712.0"/>
        <n v="73292.0"/>
        <n v="209853.0"/>
        <n v="477344.0"/>
        <n v="573045.0"/>
        <n v="152457.0"/>
        <n v="238200.0"/>
        <n v="419166.0"/>
        <n v="407607.0"/>
        <n v="109440.0"/>
        <n v="69225.0"/>
        <n v="49305.0"/>
        <n v="4450.0"/>
        <n v="31248.0"/>
        <n v="170079.0"/>
        <n v="1215648.0"/>
        <n v="598563.0"/>
        <n v="265449.0"/>
        <n v="533775.0"/>
        <n v="913110.0"/>
        <n v="421344.0"/>
        <n v="498921.0"/>
        <n v="151206.0"/>
        <n v="17228.0"/>
        <n v="433371.0"/>
        <n v="53480.0"/>
        <n v="509080.0"/>
        <n v="320670.0"/>
        <n v="715968.0"/>
        <n v="693912.0"/>
        <n v="391392.0"/>
        <n v="1369902.0"/>
        <n v="651035.0"/>
        <n v="956928.0"/>
        <n v="59508.0"/>
        <n v="1192944.0"/>
        <n v="392370.0"/>
        <n v="708903.0"/>
        <n v="481824.0"/>
        <n v="222824.0"/>
        <n v="530700.0"/>
        <n v="112728.0"/>
        <n v="1450812.0"/>
        <n v="634260.0"/>
        <n v="246619.0"/>
        <n v="178176.0"/>
        <n v="395872.0"/>
        <n v="1551825.0"/>
        <n v="32670.0"/>
        <n v="5550.0"/>
        <n v="159450.0"/>
        <n v="519498.0"/>
        <n v="114072.0"/>
        <n v="111060.0"/>
        <n v="19432.0"/>
        <n v="1631946.0"/>
        <n v="106875.0"/>
        <n v="505725.0"/>
        <n v="351477.0"/>
        <n v="218225.0"/>
        <n v="348957.0"/>
        <n v="692242.0"/>
        <n v="17732.0"/>
        <n v="147875.0"/>
        <n v="430656.0"/>
        <n v="63190.0"/>
        <n v="339024.0"/>
        <n v="57540.0"/>
        <n v="11282.0"/>
        <n v="13848.0"/>
        <n v="73860.0"/>
        <n v="726450.0"/>
        <n v="223335.0"/>
        <n v="278712.0"/>
        <n v="392336.0"/>
        <n v="102201.0"/>
        <n v="46875.0"/>
        <n v="17466.0"/>
        <n v="555156.0"/>
        <n v="139300.0"/>
        <n v="3146.0"/>
        <n v="967560.0"/>
        <n v="6030.0"/>
        <n v="424620.0"/>
        <n v="187879.0"/>
        <n v="1116108.0"/>
        <n v="391356.0"/>
        <n v="99180.0"/>
        <n v="50463.0"/>
        <n v="53610.0"/>
        <n v="268184.0"/>
        <n v="168336.0"/>
        <n v="145185.0"/>
        <n v="327465.0"/>
        <n v="407194.0"/>
        <n v="43550.0"/>
        <n v="174000.0"/>
        <n v="49421.0"/>
        <n v="432390.0"/>
        <n v="677075.0"/>
        <n v="603360.0"/>
        <n v="261870.0"/>
        <n v="166761.0"/>
        <n v="112845.0"/>
        <n v="156996.0"/>
        <n v="624864.0"/>
        <n v="6084.0"/>
        <n v="42275.0"/>
        <n v="556263.0"/>
        <n v="365022.0"/>
        <n v="1228.0"/>
        <n v="129425.0"/>
        <n v="1554135.0"/>
        <n v="1281885.0"/>
        <n v="233415.0"/>
        <n v="577795.0"/>
        <n v="871566.0"/>
        <n v="718539.0"/>
        <n v="803250.0"/>
        <n v="723036.0"/>
        <n v="9812.0"/>
        <n v="408303.0"/>
        <n v="169125.0"/>
        <n v="227416.0"/>
        <n v="43960.0"/>
        <n v="357424.0"/>
        <n v="9519.0"/>
        <n v="489328.0"/>
        <n v="393240.0"/>
        <n v="580356.0"/>
        <n v="236949.0"/>
        <n v="274115.0"/>
        <n v="1221066.0"/>
        <n v="254898.0"/>
        <n v="469602.0"/>
        <n v="802958.0"/>
        <n v="1191078.0"/>
        <n v="8200.0"/>
        <n v="215650.0"/>
        <n v="2914.0"/>
        <n v="30025.0"/>
        <n v="418131.0"/>
        <n v="388836.0"/>
        <n v="489312.0"/>
        <n v="6928.0"/>
        <n v="751842.0"/>
        <n v="8438.0"/>
        <n v="38970.0"/>
        <n v="351306.0"/>
        <n v="18922.0"/>
        <n v="508788.0"/>
        <n v="184497.0"/>
        <n v="14990.0"/>
        <n v="6138.0"/>
        <n v="4410.0"/>
        <n v="1676316.0"/>
        <n v="350393.0"/>
        <n v="1174446.0"/>
        <n v="117435.0"/>
        <n v="149925.0"/>
        <n v="434784.0"/>
        <n v="558747.0"/>
        <n v="363120.0"/>
        <n v="33405.0"/>
        <n v="329011.0"/>
        <n v="152712.0"/>
        <n v="449094.0"/>
        <n v="130597.0"/>
        <n v="76451.0"/>
        <n v="1168020.0"/>
        <n v="1607064.0"/>
        <n v="18344.0"/>
        <n v="753652.0"/>
        <n v="218300.0"/>
        <n v="518154.0"/>
        <n v="283689.0"/>
        <n v="190575.0"/>
        <n v="550931.0"/>
        <n v="512658.0"/>
        <n v="34542.0"/>
        <n v="876264.0"/>
        <n v="11370.0"/>
        <n v="12096.0"/>
        <n v="438957.0"/>
        <n v="655326.0"/>
        <n v="546966.0"/>
        <n v="71670.0"/>
        <n v="278397.0"/>
        <n v="8600.0"/>
        <n v="1531374.0"/>
        <n v="507414.0"/>
        <n v="120240.0"/>
        <n v="6458.0"/>
        <n v="566922.0"/>
        <n v="830214.0"/>
        <n v="635328.0"/>
        <n v="314244.0"/>
        <n v="508530.0"/>
        <n v="81088.0"/>
        <n v="346752.0"/>
        <n v="722784.0"/>
        <n v="1195425.0"/>
        <n v="341208.0"/>
        <n v="171584.0"/>
        <n v="628.0"/>
        <n v="316332.0"/>
        <n v="682794.0"/>
        <n v="192555.0"/>
        <n v="1039878.0"/>
        <n v="61880.0"/>
        <n v="482202.0"/>
        <n v="75936.0"/>
        <n v="1509090.0"/>
        <n v="451770.0"/>
        <n v="430248.0"/>
        <n v="1575222.0"/>
        <n v="998298.0"/>
        <n v="76830.0"/>
        <n v="191205.0"/>
        <n v="19642.0"/>
        <n v="464280.0"/>
        <n v="132945.0"/>
        <n v="6915.0"/>
        <n v="729708.0"/>
        <n v="21975.0"/>
        <n v="1090458.0"/>
        <n v="165345.0"/>
        <n v="1259622.0"/>
        <n v="626340.0"/>
        <n v="454986.0"/>
        <n v="1046682.0"/>
        <n v="771452.0"/>
        <n v="1665006.0"/>
        <n v="299802.0"/>
        <n v="173415.0"/>
        <n v="14670.0"/>
        <n v="1775.0"/>
        <n v="382527.0"/>
        <n v="113715.0"/>
        <n v="154448.0"/>
        <n v="17820.0"/>
        <n v="588672.0"/>
        <n v="345705.0"/>
        <n v="576345.0"/>
        <n v="85158.0"/>
        <n v="784392.0"/>
        <n v="123368.0"/>
        <n v="11112.0"/>
        <n v="905190.0"/>
        <n v="169475.0"/>
        <n v="723722.0"/>
        <n v="509166.0"/>
        <n v="540918.0"/>
        <n v="209104.0"/>
        <n v="107050.0"/>
        <n v="968715.0"/>
        <n v="440496.0"/>
        <n v="77375.0"/>
        <n v="465135.0"/>
        <n v="202635.0"/>
        <n v="128575.0"/>
        <n v="392010.0"/>
        <n v="652474.0"/>
        <n v="14016.0"/>
        <n v="768558.0"/>
        <n v="651282.0"/>
        <n v="247080.0"/>
        <n v="961758.0"/>
        <n v="451773.0"/>
        <n v="273672.0"/>
        <n v="334530.0"/>
        <n v="343168.0"/>
        <n v="238920.0"/>
        <n v="558888.0"/>
        <n v="217783.0"/>
        <n v="544224.0"/>
        <n v="1398045.0"/>
        <n v="592326.0"/>
        <n v="53225.0"/>
        <n v="658416.0"/>
        <n v="46350.0"/>
        <n v="468096.0"/>
        <n v="235863.0"/>
        <n v="241696.0"/>
        <n v="464160.0"/>
        <n v="119900.0"/>
        <n v="474938.0"/>
        <n v="908802.0"/>
        <n v="77975.0"/>
        <n v="489069.0"/>
        <n v="465864.0"/>
        <n v="315784.0"/>
        <n v="319536.0"/>
        <n v="6206.0"/>
        <n v="534717.0"/>
        <n v="736542.0"/>
        <n v="208782.0"/>
        <n v="950016.0"/>
        <n v="63850.0"/>
        <n v="1448370.0"/>
        <n v="283008.0"/>
        <n v="641856.0"/>
        <n v="299763.0"/>
        <n v="6016.0"/>
        <n v="57939.0"/>
        <n v="1196424.0"/>
        <n v="160289.0"/>
        <n v="558936.0"/>
        <n v="368961.0"/>
        <n v="620719.0"/>
        <n v="16665.0"/>
        <n v="759971.0"/>
        <n v="24012.0"/>
        <n v="314046.0"/>
        <n v="354309.0"/>
        <n v="780216.0"/>
        <n v="824496.0"/>
        <n v="77070.0"/>
        <n v="140295.0"/>
        <n v="354027.0"/>
        <n v="313488.0"/>
        <n v="8974.0"/>
        <n v="217467.0"/>
        <n v="42585.0"/>
        <n v="187000.0"/>
        <n v="782592.0"/>
        <n v="144900.0"/>
        <n v="366168.0"/>
        <n v="839160.0"/>
        <n v="357481.0"/>
        <n v="720534.0"/>
        <n v="472302.0"/>
        <n v="214766.0"/>
        <n v="119073.0"/>
        <n v="510663.0"/>
        <n v="331947.0"/>
        <n v="637560.0"/>
        <n v="517424.0"/>
        <n v="553280.0"/>
        <n v="903360.0"/>
        <n v="16860.0"/>
        <n v="194618.0"/>
        <n v="142560.0"/>
        <n v="711648.0"/>
        <n v="97875.0"/>
        <n v="160496.0"/>
        <n v="17442.0"/>
        <n v="503712.0"/>
        <n v="314348.0"/>
        <n v="1598712.0"/>
        <n v="60669.0"/>
        <n v="429692.0"/>
        <n v="210483.0"/>
        <n v="436128.0"/>
        <n v="249075.0"/>
        <n v="1701720.0"/>
        <n v="829536.0"/>
        <n v="478560.0"/>
        <n v="100485.0"/>
        <n v="120328.0"/>
        <n v="180054.0"/>
        <n v="12886.0"/>
        <n v="238250.0"/>
        <n v="518694.0"/>
        <n v="491176.0"/>
        <n v="1710.0"/>
        <n v="472696.0"/>
        <n v="31374.0"/>
        <n v="12724.0"/>
        <n v="84924.0"/>
        <n v="114720.0"/>
        <n v="232140.0"/>
        <n v="174825.0"/>
        <n v="329745.0"/>
        <n v="925722.0"/>
        <n v="1566870.0"/>
        <n v="366408.0"/>
        <n v="87990.0"/>
        <n v="281880.0"/>
        <n v="1359114.0"/>
        <n v="358284.0"/>
        <n v="563220.0"/>
        <n v="314070.0"/>
        <n v="467058.0"/>
        <n v="885408.0"/>
        <n v="1569132.0"/>
        <n v="1532418.0"/>
        <n v="146664.0"/>
        <n v="740035.0"/>
        <n v="163938.0"/>
        <n v="147231.0"/>
        <n v="48375.0"/>
        <n v="134160.0"/>
        <n v="969.0"/>
        <n v="804384.0"/>
        <n v="79680.0"/>
        <n v="165648.0"/>
        <n v="509418.0"/>
        <n v="306376.0"/>
        <n v="352296.0"/>
        <n v="172718.0"/>
        <n v="1206864.0"/>
        <n v="228641.0"/>
        <n v="29711.0"/>
        <n v="72504.0"/>
        <n v="56031.0"/>
        <n v="276822.0"/>
        <n v="196750.0"/>
        <n v="840675.0"/>
        <n v="280539.0"/>
        <n v="77800.0"/>
        <n v="614367.0"/>
        <n v="316680.0"/>
        <n v="25020.0"/>
        <n v="230016.0"/>
        <n v="187299.0"/>
        <n v="19232.0"/>
        <n v="536928.0"/>
        <n v="415296.0"/>
        <n v="534336.0"/>
        <n v="539336.0"/>
        <n v="11355.0"/>
        <n v="232359.0"/>
        <n v="1230516.0"/>
        <n v="697920.0"/>
        <n v="1204830.0"/>
        <n v="742368.0"/>
        <n v="18254.0"/>
        <n v="14580.0"/>
        <n v="108847.0"/>
        <n v="13075.0"/>
        <n v="276444.0"/>
        <n v="192075.0"/>
        <n v="39387.0"/>
        <n v="984438.0"/>
        <n v="5835.0"/>
        <n v="13396.0"/>
        <n v="64260.0"/>
        <n v="125811.0"/>
        <n v="1597200.0"/>
        <n v="33960.0"/>
        <n v="387750.0"/>
        <n v="374547.0"/>
        <n v="5410.0"/>
        <n v="439376.0"/>
        <n v="320400.0"/>
        <n v="186277.0"/>
        <n v="357280.0"/>
        <n v="832734.0"/>
        <n v="18900.0"/>
        <n v="221500.0"/>
        <n v="159936.0"/>
        <n v="500094.0"/>
        <n v="31275.0"/>
        <n v="579852.0"/>
        <n v="45762.0"/>
        <n v="467838.0"/>
        <n v="437880.0"/>
        <n v="263165.0"/>
        <n v="1238880.0"/>
        <n v="398453.0"/>
        <n v="271605.0"/>
        <n v="919242.0"/>
        <n v="853154.0"/>
        <n v="65520.0"/>
        <n v="74370.0"/>
        <n v="87066.0"/>
        <n v="571024.0"/>
        <n v="164205.0"/>
        <n v="591154.0"/>
        <n v="147744.0"/>
        <n v="240625.0"/>
        <n v="646254.0"/>
        <n v="601632.0"/>
        <n v="109065.0"/>
        <n v="96075.0"/>
        <n v="489100.0"/>
        <n v="416214.0"/>
        <n v="197624.0"/>
        <n v="479354.0"/>
        <n v="771744.0"/>
        <n v="4416.0"/>
        <n v="35055.0"/>
        <n v="591049.0"/>
        <n v="362520.0"/>
        <n v="821381.0"/>
        <n v="20725.0"/>
        <n v="62115.0"/>
        <n v="14742.0"/>
        <n v="403179.0"/>
        <n v="97832.0"/>
        <n v="270816.0"/>
        <n v="458136.0"/>
        <n v="450337.0"/>
        <n v="9462.0"/>
        <n v="546460.0"/>
        <n v="15484.0"/>
        <n v="125745.0"/>
        <n v="66650.0"/>
        <n v="348480.0"/>
        <n v="731232.0"/>
        <n v="42885.0"/>
        <n v="115014.0"/>
        <n v="352912.0"/>
        <n v="277546.0"/>
        <n v="361088.0"/>
        <n v="268380.0"/>
        <n v="136605.0"/>
        <n v="274932.0"/>
        <n v="10710.0"/>
        <n v="18048.0"/>
        <n v="1008975.0"/>
        <n v="58740.0"/>
        <n v="907584.0"/>
        <n v="321426.0"/>
        <n v="292131.0"/>
        <n v="180488.0"/>
        <n v="443352.0"/>
        <n v="159372.0"/>
        <n v="287474.0"/>
        <n v="222208.0"/>
        <n v="182005.0"/>
        <n v="130275.0"/>
        <n v="7164.0"/>
        <n v="133856.0"/>
        <n v="67671.0"/>
        <n v="16620.0"/>
        <n v="411453.0"/>
        <n v="77775.0"/>
        <n v="32985.0"/>
        <n v="142575.0"/>
        <n v="247212.0"/>
        <n v="867570.0"/>
        <n v="1326402.0"/>
        <n v="557802.0"/>
        <n v="452124.0"/>
        <n v="202300.0"/>
        <n v="384888.0"/>
        <n v="560070.0"/>
        <n v="29325.0"/>
        <n v="532152.0"/>
        <n v="464128.0"/>
        <n v="354879.0"/>
        <n v="116352.0"/>
        <n v="70845.0"/>
        <n v="733824.0"/>
        <n v="1076790.0"/>
        <n v="146400.0"/>
        <n v="9410.0"/>
        <n v="379962.0"/>
        <n v="337896.0"/>
        <n v="41139.0"/>
        <n v="12450.0"/>
        <n v="1139544.0"/>
        <n v="249975.0"/>
        <n v="478326.0"/>
        <n v="679296.0"/>
        <n v="797472.0"/>
        <n v="187740.0"/>
        <n v="218208.0"/>
        <n v="361934.0"/>
        <n v="84850.0"/>
        <n v="238491.0"/>
        <n v="187770.0"/>
        <n v="3470.0"/>
        <n v="1254456.0"/>
        <n v="321792.0"/>
        <n v="315552.0"/>
        <n v="19800.0"/>
        <n v="436914.0"/>
        <n v="550962.0"/>
        <n v="268512.0"/>
        <n v="236125.0"/>
        <n v="15674.0"/>
        <n v="385686.0"/>
        <n v="602154.0"/>
        <n v="263440.0"/>
        <n v="84575.0"/>
        <n v="6000.0"/>
        <n v="165125.0"/>
        <n v="51045.0"/>
        <n v="99375.0"/>
        <n v="458880.0"/>
        <n v="65940.0"/>
        <n v="1003212.0"/>
        <n v="161082.0"/>
        <n v="940212.0"/>
        <n v="1628118.0"/>
        <n v="170475.0"/>
        <n v="19858.0"/>
        <n v="637014.0"/>
        <n v="1632468.0"/>
        <n v="322497.0"/>
        <n v="1450638.0"/>
        <n v="84420.0"/>
        <n v="1044000.0"/>
        <n v="1230006.0"/>
        <n v="330.0"/>
        <n v="106020.0"/>
        <n v="220864.0"/>
        <n v="193728.0"/>
        <n v="104391.0"/>
        <n v="496596.0"/>
        <n v="347478.0"/>
        <n v="380520.0"/>
        <n v="782760.0"/>
        <n v="2912.0"/>
        <n v="334152.0"/>
        <n v="284508.0"/>
        <n v="870030.0"/>
        <n v="630063.0"/>
        <n v="323337.0"/>
        <n v="453549.0"/>
        <n v="73950.0"/>
        <n v="686930.0"/>
        <n v="505671.0"/>
        <n v="357885.0"/>
        <n v="45504.0"/>
        <n v="78870.0"/>
        <n v="54475.0"/>
        <n v="126500.0"/>
        <n v="0.0"/>
        <n v="111456.0"/>
        <n v="628992.0"/>
        <n v="77880.0"/>
        <n v="353934.0"/>
        <n v="638750.0"/>
        <n v="655488.0"/>
        <n v="398202.0"/>
        <n v="102780.0"/>
        <n v="532455.0"/>
        <n v="789984.0"/>
        <n v="617967.0"/>
        <n v="407334.0"/>
        <n v="1966.0"/>
        <n v="12402.0"/>
        <n v="457317.0"/>
        <n v="452654.0"/>
        <n v="363660.0"/>
        <n v="8972.0"/>
        <n v="176967.0"/>
        <n v="1241130.0"/>
        <n v="62389.0"/>
        <n v="845082.0"/>
        <n v="534489.0"/>
        <n v="70050.0"/>
        <n v="582450.0"/>
        <n v="421629.0"/>
        <n v="871668.0"/>
        <n v="57615.0"/>
        <n v="10844.0"/>
        <n v="220590.0"/>
        <n v="345015.0"/>
        <n v="2958.0"/>
        <n v="359128.0"/>
        <n v="18018.0"/>
        <n v="833088.0"/>
        <n v="546588.0"/>
        <n v="88125.0"/>
        <n v="774345.0"/>
        <n v="162225.0"/>
        <n v="120085.0"/>
        <n v="108050.0"/>
        <n v="266112.0"/>
        <n v="38675.0"/>
        <n v="1022835.0"/>
        <n v="50225.0"/>
        <n v="95220.0"/>
        <n v="1776.0"/>
        <n v="545164.0"/>
        <n v="709063.0"/>
        <n v="670578.0"/>
        <n v="18586.0"/>
        <n v="137725.0"/>
        <n v="802662.0"/>
        <n v="726798.0"/>
        <n v="57850.0"/>
        <n v="499824.0"/>
        <n v="2708.0"/>
        <n v="272664.0"/>
        <n v="536872.0"/>
        <n v="58116.0"/>
        <n v="575568.0"/>
        <n v="1356300.0"/>
        <n v="676032.0"/>
        <n v="533988.0"/>
        <n v="31035.0"/>
        <n v="427266.0"/>
        <n v="660869.0"/>
        <n v="154952.0"/>
        <n v="748.0"/>
        <n v="165186.0"/>
        <n v="690354.0"/>
        <n v="1546050.0"/>
        <n v="338604.0"/>
        <n v="1260.0"/>
        <n v="885312.0"/>
        <n v="179050.0"/>
        <n v="510415.0"/>
        <n v="885550.0"/>
        <n v="124260.0"/>
        <n v="625318.0"/>
        <n v="203800.0"/>
        <n v="99603.0"/>
        <n v="115077.0"/>
        <n v="461999.0"/>
        <n v="143385.0"/>
        <n v="455520.0"/>
        <n v="749472.0"/>
        <n v="731670.0"/>
        <n v="1153680.0"/>
        <n v="176576.0"/>
        <n v="798435.0"/>
        <n v="24920.0"/>
        <n v="194625.0"/>
        <n v="299628.0"/>
        <n v="340816.0"/>
        <n v="224.0"/>
        <n v="313973.0"/>
        <n v="131145.0"/>
        <n v="582372.0"/>
        <n v="119866.0"/>
        <n v="481509.0"/>
        <n v="863100.0"/>
        <n v="469917.0"/>
        <n v="887616.0"/>
        <n v="60420.0"/>
        <n v="15340.0"/>
        <n v="598792.0"/>
        <n v="109400.0"/>
        <n v="13912.0"/>
        <n v="262827.0"/>
        <n v="18428.0"/>
        <n v="986.0"/>
        <n v="342342.0"/>
        <n v="100815.0"/>
        <n v="109750.0"/>
        <n v="262656.0"/>
        <n v="143775.0"/>
        <n v="520344.0"/>
        <n v="517770.0"/>
        <n v="221816.0"/>
        <n v="638112.0"/>
        <n v="386946.0"/>
        <n v="922572.0"/>
        <n v="12975.0"/>
        <n v="204967.0"/>
        <n v="10612.0"/>
        <n v="592416.0"/>
        <n v="868992.0"/>
        <n v="84474.0"/>
        <n v="71442.0"/>
        <n v="172207.0"/>
        <n v="112725.0"/>
        <n v="171741.0"/>
        <n v="13626.0"/>
        <n v="311286.0"/>
        <n v="689120.0"/>
        <n v="403788.0"/>
        <n v="248525.0"/>
        <n v="62865.0"/>
        <n v="509922.0"/>
        <n v="175707.0"/>
        <n v="137970.0"/>
        <n v="657342.0"/>
        <n v="236502.0"/>
        <n v="474045.0"/>
        <n v="866400.0"/>
        <n v="102486.0"/>
        <n v="252819.0"/>
        <n v="947016.0"/>
        <n v="123354.0"/>
        <n v="495072.0"/>
        <n v="320432.0"/>
        <n v="1237170.0"/>
        <n v="279720.0"/>
        <n v="151563.0"/>
        <n v="361053.0"/>
        <n v="7048.0"/>
        <n v="89565.0"/>
        <n v="455324.0"/>
        <n v="395149.0"/>
        <n v="735714.0"/>
        <n v="394668.0"/>
        <n v="26955.0"/>
        <n v="485013.0"/>
        <n v="464758.0"/>
        <n v="50976.0"/>
        <n v="354690.0"/>
        <n v="113564.0"/>
        <n v="929376.0"/>
        <n v="157470.0"/>
        <n v="205824.0"/>
        <n v="393178.0"/>
        <n v="242225.0"/>
        <n v="336384.0"/>
        <n v="134355.0"/>
        <n v="215558.0"/>
        <n v="88785.0"/>
        <n v="919068.0"/>
        <n v="94275.0"/>
        <n v="210714.0"/>
        <n v="1156485.0"/>
        <n v="499590.0"/>
        <n v="628032.0"/>
        <n v="80545.0"/>
        <n v="309546.0"/>
        <n v="129416.0"/>
        <n v="1003806.0"/>
        <n v="1123668.0"/>
        <n v="1194336.0"/>
        <n v="543701.0"/>
        <n v="498336.0"/>
        <n v="18068.0"/>
        <n v="677160.0"/>
        <n v="853920.0"/>
        <n v="182880.0"/>
        <n v="148845.0"/>
        <n v="425184.0"/>
        <n v="1606.0"/>
        <n v="88590.0"/>
        <n v="52479.0"/>
        <n v="627272.0"/>
        <n v="531936.0"/>
        <n v="1105650.0"/>
        <n v="77760.0"/>
        <n v="74088.0"/>
        <n v="265155.0"/>
        <n v="195328.0"/>
        <n v="9006.0"/>
        <n v="123350.0"/>
        <n v="189392.0"/>
        <n v="9576.0"/>
        <n v="68034.0"/>
        <n v="668160.0"/>
        <n v="33990.0"/>
        <n v="713429.0"/>
        <n v="74355.0"/>
        <n v="245200.0"/>
        <n v="269005.0"/>
        <n v="1263570.0"/>
        <n v="577647.0"/>
        <n v="246393.0"/>
        <n v="227662.0"/>
        <n v="118935.0"/>
        <n v="212976.0"/>
        <n v="108630.0"/>
        <n v="76152.0"/>
        <n v="85556.0"/>
        <n v="460703.0"/>
        <n v="416613.0"/>
        <n v="1231065.0"/>
        <n v="421230.0"/>
        <n v="475494.0"/>
        <n v="1647525.0"/>
        <n v="88020.0"/>
        <n v="1030554.0"/>
        <n v="291555.0"/>
        <n v="142614.0"/>
        <n v="84400.0"/>
        <n v="18204.0"/>
        <n v="967554.0"/>
        <n v="716706.0"/>
        <n v="65600.0"/>
        <n v="95925.0"/>
        <n v="4755.0"/>
        <n v="435594.0"/>
        <n v="1536315.0"/>
        <n v="406285.0"/>
        <n v="737856.0"/>
        <n v="7080.0"/>
        <n v="47010.0"/>
        <n v="5046.0"/>
        <n v="127600.0"/>
        <n v="23175.0"/>
        <n v="175200.0"/>
        <n v="433252.0"/>
        <n v="433912.0"/>
        <n v="752640.0"/>
        <n v="627165.0"/>
        <n v="14340.0"/>
        <n v="365052.0"/>
        <n v="1110690.0"/>
        <n v="14649.0"/>
        <n v="338912.0"/>
        <n v="6236.0"/>
        <n v="1087632.0"/>
        <n v="787383.0"/>
        <n v="1541118.0"/>
        <n v="280280.0"/>
        <n v="949410.0"/>
        <n v="14972.0"/>
        <n v="9244.0"/>
        <n v="85351.0"/>
        <n v="17910.0"/>
        <n v="1167264.0"/>
        <n v="28215.0"/>
        <n v="179361.0"/>
        <n v="766201.0"/>
        <n v="30177.0"/>
        <n v="50220.0"/>
        <n v="557109.0"/>
        <n v="671454.0"/>
        <n v="19494.0"/>
        <n v="821826.0"/>
        <n v="626778.0"/>
        <n v="128800.0"/>
        <n v="334761.0"/>
        <n v="464864.0"/>
        <n v="48840.0"/>
        <n v="26325.0"/>
        <n v="30996.0"/>
        <n v="521731.0"/>
        <n v="80808.0"/>
        <n v="207950.0"/>
        <n v="845460.0"/>
        <n v="14692.0"/>
        <n v="262428.0"/>
        <n v="452748.0"/>
        <n v="698318.0"/>
        <n v="3550.0"/>
        <n v="59136.0"/>
        <n v="23000.0"/>
        <n v="184408.0"/>
        <n v="123330.0"/>
        <n v="373905.0"/>
        <n v="135210.0"/>
        <n v="165600.0"/>
        <n v="13281.0"/>
        <n v="70425.0"/>
        <n v="383496.0"/>
        <n v="800377.0"/>
        <n v="1303086.0"/>
        <n v="148125.0"/>
        <n v="192384.0"/>
        <n v="478128.0"/>
        <n v="1225290.0"/>
        <n v="373533.0"/>
        <n v="14688.0"/>
        <n v="450688.0"/>
        <n v="673092.0"/>
        <n v="125088.0"/>
        <n v="532854.0"/>
        <n v="153816.0"/>
        <n v="18750.0"/>
        <n v="42105.0"/>
        <n v="211275.0"/>
        <n v="10516.0"/>
        <n v="287620.0"/>
        <n v="78705.0"/>
        <n v="38225.0"/>
        <n v="10386.0"/>
        <n v="53010.0"/>
        <n v="474579.0"/>
        <n v="546714.0"/>
        <n v="162206.0"/>
        <n v="344163.0"/>
        <n v="12000.0"/>
        <n v="1142442.0"/>
        <n v="417984.0"/>
        <n v="8835.0"/>
        <n v="12600.0"/>
        <n v="952545.0"/>
        <n v="221697.0"/>
        <n v="511746.0"/>
        <n v="361893.0"/>
        <n v="575316.0"/>
        <n v="19323.0"/>
        <n v="224730.0"/>
        <n v="11338.0"/>
        <n v="2780.0"/>
        <n v="397207.0"/>
        <n v="53220.0"/>
        <n v="664128.0"/>
        <n v="1024506.0"/>
        <n v="131085.0"/>
        <n v="122784.0"/>
        <n v="161175.0"/>
        <n v="365400.0"/>
        <n v="702260.0"/>
        <n v="93555.0"/>
        <n v="114026.0"/>
        <n v="14720.0"/>
        <n v="6363.0"/>
        <n v="384111.0"/>
        <n v="671712.0"/>
        <n v="216275.0"/>
        <n v="185094.0"/>
        <n v="1344915.0"/>
        <n v="464580.0"/>
        <n v="576846.0"/>
        <n v="16862.0"/>
        <n v="1057572.0"/>
        <n v="569181.0"/>
        <n v="313026.0"/>
        <n v="493734.0"/>
        <n v="394680.0"/>
        <n v="1279740.0"/>
        <n v="217550.0"/>
        <n v="1240470.0"/>
        <n v="473949.0"/>
        <n v="209874.0"/>
        <n v="26880.0"/>
        <n v="978945.0"/>
        <n v="282750.0"/>
        <n v="5604.0"/>
        <n v="162125.0"/>
        <n v="1104264.0"/>
        <n v="645393.0"/>
        <n v="343488.0"/>
        <n v="954702.0"/>
        <n v="13324.0"/>
        <n v="225176.0"/>
        <n v="17630.0"/>
        <n v="69090.0"/>
        <n v="597213.0"/>
        <n v="2018.0"/>
        <n v="392886.0"/>
        <n v="9916.0"/>
        <n v="1673706.0"/>
        <n v="24045.0"/>
        <n v="317331.0"/>
        <n v="667776.0"/>
        <n v="419706.0"/>
        <n v="169092.0"/>
        <n v="348327.0"/>
        <n v="3046.0"/>
        <n v="15372.0"/>
        <n v="115344.0"/>
        <n v="688320.0"/>
        <n v="1239228.0"/>
        <n v="12822.0"/>
        <n v="46656.0"/>
        <n v="294560.0"/>
        <n v="4158.0"/>
        <n v="287595.0"/>
        <n v="12420.0"/>
        <n v="26964.0"/>
        <n v="849744.0"/>
        <n v="177377.0"/>
        <n v="13720.0"/>
        <n v="8979.0"/>
        <n v="92475.0"/>
        <n v="139035.0"/>
        <n v="717420.0"/>
        <n v="31472.0"/>
        <n v="84000.0"/>
        <n v="641670.0"/>
        <n v="14304.0"/>
        <n v="16230.0"/>
        <n v="130305.0"/>
        <n v="608832.0"/>
        <n v="514017.0"/>
        <n v="272412.0"/>
        <n v="15405.0"/>
        <n v="36990.0"/>
        <n v="531508.0"/>
        <n v="108.0"/>
        <n v="262136.0"/>
        <n v="18788.0"/>
        <n v="441974.0"/>
        <n v="76860.0"/>
        <n v="87951.0"/>
        <n v="340011.0"/>
        <n v="557859.0"/>
        <n v="453888.0"/>
        <n v="2772.0"/>
        <n v="705222.0"/>
        <n v="275632.0"/>
        <n v="11835.0"/>
        <n v="933405.0"/>
        <n v="153950.0"/>
        <n v="457418.0"/>
        <n v="3446.0"/>
        <n v="175056.0"/>
        <n v="1169784.0"/>
        <n v="440937.0"/>
        <n v="792162.0"/>
        <n v="389994.0"/>
        <n v="346696.0"/>
        <n v="1602540.0"/>
        <n v="883398.0"/>
        <n v="16338.0"/>
        <n v="65607.0"/>
        <n v="559062.0"/>
        <n v="885720.0"/>
        <n v="241038.0"/>
        <n v="271264.0"/>
        <n v="396828.0"/>
        <n v="66234.0"/>
        <n v="380160.0"/>
        <n v="83275.0"/>
        <n v="40004.0"/>
        <n v="275595.0"/>
        <n v="416556.0"/>
        <n v="37677.0"/>
        <n v="1223640.0"/>
        <n v="991872.0"/>
        <n v="195533.0"/>
        <n v="1506666.0"/>
        <n v="198850.0"/>
        <n v="322280.0"/>
        <n v="1012110.0"/>
        <n v="539840.0"/>
        <n v="11584.0"/>
        <n v="456480.0"/>
        <n v="114285.0"/>
        <n v="236061.0"/>
        <n v="653370.0"/>
        <n v="162512.0"/>
        <n v="1083222.0"/>
        <n v="61995.0"/>
        <n v="176725.0"/>
        <n v="214716.0"/>
        <n v="4025.0"/>
        <n v="570654.0"/>
        <n v="154275.0"/>
        <n v="32928.0"/>
        <n v="556024.0"/>
        <n v="115254.0"/>
        <n v="60615.0"/>
        <n v="119850.0"/>
        <n v="30624.0"/>
        <n v="86175.0"/>
        <n v="85483.0"/>
        <n v="184763.0"/>
        <n v="62529.0"/>
        <n v="44352.0"/>
        <n v="553152.0"/>
        <n v="256785.0"/>
        <n v="111549.0"/>
        <n v="10095.0"/>
        <n v="99000.0"/>
        <n v="869856.0"/>
        <n v="70110.0"/>
        <n v="1262892.0"/>
        <n v="971094.0"/>
        <n v="420784.0"/>
        <n v="358357.0"/>
        <n v="122696.0"/>
        <n v="1426104.0"/>
        <n v="138789.0"/>
        <n v="104160.0"/>
        <n v="343650.0"/>
        <n v="277956.0"/>
        <n v="508760.0"/>
        <n v="316008.0"/>
        <n v="149325.0"/>
        <n v="288585.0"/>
        <n v="140100.0"/>
        <n v="933660.0"/>
        <n v="297794.0"/>
        <n v="1529808.0"/>
        <n v="117544.0"/>
        <n v="434259.0"/>
        <n v="109212.0"/>
        <n v="624771.0"/>
        <n v="78630.0"/>
        <n v="126180.0"/>
        <n v="147987.0"/>
        <n v="36138.0"/>
        <n v="518871.0"/>
        <n v="147264.0"/>
        <n v="30125.0"/>
        <n v="19120.0"/>
        <n v="9468.0"/>
        <n v="11880.0"/>
        <n v="607383.0"/>
        <n v="13148.0"/>
        <n v="140250.0"/>
        <n v="1426260.0"/>
        <n v="86940.0"/>
        <n v="68600.0"/>
        <n v="59622.0"/>
        <n v="540568.0"/>
        <n v="119085.0"/>
        <n v="701530.0"/>
        <n v="387087.0"/>
        <n v="12746.0"/>
        <n v="1386.0"/>
      </sharedItems>
    </cacheField>
    <cacheField name="Category" numFmtId="0">
      <sharedItems>
        <s v="Baby Food"/>
        <s v="Cereal"/>
        <s v="Cosmetics"/>
        <s v="Snacks"/>
        <s v="Fruits"/>
        <s v="Clothes"/>
        <s v="Vegetables"/>
        <s v="Beverages"/>
        <s v="Personal Care"/>
        <s v="Office Supplies"/>
        <s v="Meat"/>
        <s v="Household"/>
      </sharedItems>
    </cacheField>
    <cacheField name="Country" numFmtId="0">
      <sharedItems>
        <s v="Hong Kong"/>
        <s v="Libya"/>
        <s v="Svalbard and Jan Mayen"/>
        <s v="Bermuda"/>
        <s v="United States Minor Outlying Islands"/>
        <s v="Bhutan"/>
        <s v="Luxembourg"/>
        <s v="Micronesia (Federated States of)"/>
        <s v="Pitcairn"/>
        <s v="American Samoa"/>
        <s v="Argentina"/>
        <s v="Curaçao"/>
        <s v="Chad"/>
        <s v="Cyprus"/>
        <s v="Åland Islands"/>
        <s v="Lithuania"/>
        <s v="Denmark"/>
        <s v="Romania"/>
        <s v="Gibraltar"/>
        <s v="Austria"/>
        <s v="Gambia"/>
        <s v="Macedonia"/>
        <s v="Eritrea"/>
        <s v="Spain"/>
        <s v="Israel"/>
        <s v="Djibouti"/>
        <s v="Slovenia"/>
        <s v="Ireland"/>
        <s v="Finland"/>
        <s v="Portugal"/>
        <s v="Uganda"/>
        <s v="Fiji"/>
        <s v="Mayotte"/>
        <s v="Barbados"/>
      </sharedItems>
    </cacheField>
    <cacheField name="Region " numFmtId="0">
      <sharedItems>
        <s v="Asia"/>
        <s v="Africa"/>
        <s v="Europe"/>
        <s v="Americas"/>
        <s v="Oceania"/>
      </sharedItems>
    </cacheField>
    <cacheField name="Sub-region" numFmtId="0">
      <sharedItems>
        <s v="Southern Asia"/>
        <s v="Northern Africa"/>
        <s v="Northern Europe"/>
        <s v="Latin America and the Caribbean"/>
        <s v="Polynesia"/>
      </sharedItems>
    </cacheField>
    <cacheField name="Year/Month" numFmtId="0">
      <sharedItems>
        <s v="2010-01"/>
        <s v="2010-02"/>
        <s v="2010-03"/>
        <s v="2010-04"/>
        <s v="2010-05"/>
        <s v="2010-06"/>
        <s v="2010-07"/>
        <s v="2010-08"/>
        <s v="2010-09"/>
        <s v="2010-10"/>
        <s v="2010-11"/>
        <s v="2010-12"/>
        <s v="2011-01"/>
        <s v="2011-02"/>
        <s v="2011-03"/>
        <s v="2011-04"/>
        <s v="2011-05"/>
        <s v="2011-06"/>
        <s v="2011-07"/>
        <s v="2011-08"/>
        <s v="2011-09"/>
        <s v="2011-10"/>
        <s v="2011-11"/>
        <s v="2011-12"/>
        <s v="2012-01"/>
        <s v="2012-02"/>
        <s v="2012-03"/>
        <s v="2012-04"/>
        <s v="2012-05"/>
        <s v="2012-06"/>
        <s v="2012-07"/>
        <s v="2012-08"/>
        <s v="2012-09"/>
        <s v="2012-10"/>
        <s v="2012-11"/>
        <s v="2012-12"/>
        <s v="2013-01"/>
        <s v="2013-02"/>
        <s v="2013-03"/>
        <s v="2013-04"/>
        <s v="2013-05"/>
        <s v="2013-06"/>
        <s v="2013-07"/>
        <s v="2013-08"/>
        <s v="2013-09"/>
        <s v="2013-10"/>
        <s v="2013-11"/>
        <s v="2013-12"/>
        <s v="2014-01"/>
        <s v="2014-02"/>
        <s v="2014-03"/>
        <s v="2014-04"/>
        <s v="2014-05"/>
        <s v="2014-06"/>
        <s v="2014-07"/>
        <s v="2014-08"/>
        <s v="2014-09"/>
        <s v="2014-10"/>
        <s v="2014-11"/>
        <s v="2014-12"/>
        <s v="2015-01"/>
        <s v="2015-02"/>
        <s v="2015-03"/>
        <s v="2015-04"/>
        <s v="2015-05"/>
        <s v="2015-06"/>
        <s v="2015-07"/>
        <s v="2015-08"/>
        <s v="2015-09"/>
        <s v="2015-10"/>
        <s v="2015-11"/>
        <s v="2015-12"/>
        <s v="2016-01"/>
        <s v="2016-02"/>
        <s v="2016-03"/>
        <s v="2016-04"/>
        <s v="2016-05"/>
        <s v="2016-06"/>
        <s v="2016-07"/>
        <s v="2016-08"/>
        <s v="2016-09"/>
        <s v="2016-10"/>
        <s v="2016-11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</sharedItems>
    </cacheField>
    <cacheField name="Month" numFmtId="0">
      <sharedItems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ABC Analysis (13)" cacheId="0" dataCaption="" rowGrandTotals="0" compact="0" compactData="0">
  <location ref="B1:E13" firstHeaderRow="0" firstDataRow="2" firstDataCol="0"/>
  <pivotFields>
    <pivotField name="Product 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</pivotFields>
  <rowFields>
    <field x="0"/>
  </rowFields>
  <colFields>
    <field x="-2"/>
  </colFields>
  <dataFields>
    <dataField name=" Units Sold" fld="1" baseField="0"/>
    <dataField name="Total Revenue" fld="2" baseField="0"/>
    <dataField name="Total Profit " fld="3" baseField="0"/>
  </dataFields>
</pivotTableDefinition>
</file>

<file path=xl/pivotTables/pivotTable2.xml><?xml version="1.0" encoding="utf-8"?>
<pivotTableDefinition xmlns="http://schemas.openxmlformats.org/spreadsheetml/2006/main" name="ABC Analysis (13) 2" cacheId="0" dataCaption="" rowGrandTotals="0" compact="0" compactData="0">
  <location ref="M1:P13" firstHeaderRow="0" firstDataRow="2" firstDataCol="0"/>
  <pivotFields>
    <pivotField name="Product 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</pivotFields>
  <rowFields>
    <field x="0"/>
  </rowFields>
  <colFields>
    <field x="-2"/>
  </colFields>
  <dataFields>
    <dataField name=" Units Sold" fld="1" baseField="0"/>
    <dataField name="Total Revenue" fld="2" baseField="0"/>
    <dataField name="Total Profit " fld="3" baseField="0"/>
  </dataFields>
</pivotTableDefinition>
</file>

<file path=xl/pivotTables/pivotTable3.xml><?xml version="1.0" encoding="utf-8"?>
<pivotTableDefinition xmlns="http://schemas.openxmlformats.org/spreadsheetml/2006/main" name="ABC Analysis (13) 3" cacheId="0" dataCaption="" rowGrandTotals="0" compact="0" compactData="0">
  <location ref="X1:AA13" firstHeaderRow="0" firstDataRow="2" firstDataCol="0"/>
  <pivotFields>
    <pivotField name="Product I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</pivotFields>
  <rowFields>
    <field x="0"/>
  </rowFields>
  <colFields>
    <field x="-2"/>
  </colFields>
  <dataFields>
    <dataField name=" Units Sold" fld="1" baseField="0"/>
    <dataField name="Total Revenue" fld="2" baseField="0"/>
    <dataField name="Total Revenue" fld="3" baseField="0"/>
  </dataFields>
</pivotTableDefinition>
</file>

<file path=xl/pivotTables/pivotTable4.xml><?xml version="1.0" encoding="utf-8"?>
<pivotTableDefinition xmlns="http://schemas.openxmlformats.org/spreadsheetml/2006/main" name="category_summary (5)" cacheId="1" dataCaption="" rowGrandTotals="0" compact="0" compactData="0">
  <location ref="A1:F13" firstHeaderRow="0" firstDataRow="2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axis="axisRow" compact="0" outline="0" multipleItemSelectionAllowed="1" showAll="0" sortType="ascending">
      <items>
        <item x="0"/>
        <item x="7"/>
        <item x="1"/>
        <item x="5"/>
        <item x="2"/>
        <item x="4"/>
        <item x="11"/>
        <item x="10"/>
        <item x="9"/>
        <item x="8"/>
        <item x="3"/>
        <item x="6"/>
        <item t="default"/>
      </items>
    </pivotField>
  </pivotFields>
  <rowFields>
    <field x="15"/>
  </rowFields>
  <colFields>
    <field x="-2"/>
  </colFields>
  <dataFields>
    <dataField name="cnt_ Order ID" fld="0" subtotal="countNums" baseField="0"/>
    <dataField name="Units Sold" fld="9" baseField="0"/>
    <dataField name="Total Revenue" fld="12" baseField="0"/>
    <dataField name="Total Cost" fld="13" baseField="0"/>
    <dataField name="Total Profit " fld="14" baseField="0"/>
  </dataFields>
</pivotTableDefinition>
</file>

<file path=xl/pivotTables/pivotTable5.xml><?xml version="1.0" encoding="utf-8"?>
<pivotTableDefinition xmlns="http://schemas.openxmlformats.org/spreadsheetml/2006/main" name="countries summary(6)" cacheId="2" dataCaption="" rowGrandTotals="0" compact="0" compactData="0">
  <location ref="A1:E35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axis="axisRow" compact="0" outline="0" multipleItemSelectionAllowed="1" showAll="0" sortType="ascending">
      <items>
        <item x="14"/>
        <item x="9"/>
        <item x="10"/>
        <item x="19"/>
        <item x="33"/>
        <item x="3"/>
        <item x="5"/>
        <item x="12"/>
        <item x="11"/>
        <item x="13"/>
        <item x="16"/>
        <item x="25"/>
        <item x="22"/>
        <item x="31"/>
        <item x="28"/>
        <item x="20"/>
        <item x="18"/>
        <item x="0"/>
        <item x="27"/>
        <item x="24"/>
        <item x="1"/>
        <item x="15"/>
        <item x="6"/>
        <item x="21"/>
        <item x="32"/>
        <item x="7"/>
        <item x="8"/>
        <item x="29"/>
        <item x="17"/>
        <item x="26"/>
        <item x="23"/>
        <item x="2"/>
        <item x="30"/>
        <item x="4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6"/>
  </rowFields>
  <colFields>
    <field x="-2"/>
  </colFields>
  <dataFields>
    <dataField name="Total Revenue" fld="12" baseField="0"/>
    <dataField name="Total Profit" fld="14" baseField="0"/>
    <dataField name="Units Sold" fld="9" baseField="0"/>
    <dataField name="Days to Ship" fld="13" baseField="0"/>
  </dataFields>
</pivotTableDefinition>
</file>

<file path=xl/pivotTables/pivotTable6.xml><?xml version="1.0" encoding="utf-8"?>
<pivotTableDefinition xmlns="http://schemas.openxmlformats.org/spreadsheetml/2006/main" name="region_summary(6)" cacheId="2" dataCaption="" rowGrandTotals="0" compact="0" compactData="0">
  <location ref="A1:E6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7"/>
  </rowFields>
  <colFields>
    <field x="-2"/>
  </colFields>
  <dataFields>
    <dataField name="Total Revenue" fld="12" baseField="0"/>
    <dataField name="Total Profit " fld="14" baseField="0"/>
    <dataField name=" Units Sold" fld="9" baseField="0"/>
    <dataField name="Total Cost" fld="13" baseField="0"/>
  </dataFields>
</pivotTableDefinition>
</file>

<file path=xl/pivotTables/pivotTable7.xml><?xml version="1.0" encoding="utf-8"?>
<pivotTableDefinition xmlns="http://schemas.openxmlformats.org/spreadsheetml/2006/main" name="subregion summary(6)" cacheId="3" dataCaption="" rowGrandTotals="0" compact="0" compactData="0">
  <location ref="A1:E6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Year/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8"/>
  </rowFields>
  <colFields>
    <field x="-2"/>
  </colFields>
  <dataFields>
    <dataField name="Total Revenue" fld="12" baseField="0"/>
    <dataField name="Total Cost" fld="13" baseField="0"/>
    <dataField name="Total Profit " fld="14" baseField="0"/>
    <dataField name="Category" fld="15" subtotal="count" baseField="0"/>
  </dataFields>
</pivotTableDefinition>
</file>

<file path=xl/pivotTables/pivotTable8.xml><?xml version="1.0" encoding="utf-8"?>
<pivotTableDefinition xmlns="http://schemas.openxmlformats.org/spreadsheetml/2006/main" name="channel summary(7)" cacheId="2" dataCaption="" rowGrandTotals="0" compact="0" compactData="0">
  <location ref="A1:E3" firstHeaderRow="0" firstDataRow="2" firstDataCol="0"/>
  <pivotFields>
    <pivotField name="Ord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axis="axisRow" compact="0" outline="0" multipleItemSelectionAllowed="1" showAll="0" sortType="ascending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8"/>
  </rowFields>
  <colFields>
    <field x="-2"/>
  </colFields>
  <dataFields>
    <dataField name="Total Revenue" fld="12" baseField="0"/>
    <dataField name="Total Profit " fld="14" baseField="0"/>
    <dataField name="Orders" fld="0" subtotal="countNums" baseField="0"/>
    <dataField name="avg of Total Profit " fld="14" subtotal="average" baseField="0"/>
  </dataFields>
</pivotTableDefinition>
</file>

<file path=xl/pivotTables/pivotTable9.xml><?xml version="1.0" encoding="utf-8"?>
<pivotTableDefinition xmlns="http://schemas.openxmlformats.org/spreadsheetml/2006/main" name="channel summary(7) 2" cacheId="2" dataCaption="" rowGrandTotals="0" colGrandTotals="0" compact="0" compactData="0">
  <location ref="I1:K7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axis="axisCol" compact="0" outline="0" multipleItemSelectionAllowed="1" showAll="0" sortType="ascending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axis="axisRow" compact="0" outline="0" multipleItemSelectionAllowed="1" showAll="0" sortType="ascending">
      <items>
        <item x="1"/>
        <item x="3"/>
        <item x="0"/>
        <item x="2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7"/>
  </rowFields>
  <colFields>
    <field x="8"/>
  </colFields>
  <dataFields>
    <dataField name="Total Revenue" fld="12" baseField="0"/>
  </dataFields>
</pivotTableDefinition>
</file>

<file path=xl/pivotTables/pivotTable10.xml><?xml version="1.0" encoding="utf-8"?>
<pivotTableDefinition xmlns="http://schemas.openxmlformats.org/spreadsheetml/2006/main" name="Day to ship summary(8)" cacheId="2" dataCaption="" rowGrandTotals="0" compact="0" compactData="0">
  <location ref="A1:C13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5"/>
  </rowFields>
  <colFields>
    <field x="-2"/>
  </colFields>
  <dataFields>
    <dataField name="AVERAGE of Days to Ship" fld="4" subtotal="average" baseField="0"/>
    <dataField name="Total Profit " fld="14" baseField="0"/>
  </dataFields>
</pivotTableDefinition>
</file>

<file path=xl/pivotTables/pivotTable11.xml><?xml version="1.0" encoding="utf-8"?>
<pivotTableDefinition xmlns="http://schemas.openxmlformats.org/spreadsheetml/2006/main" name="Day to ship summary(8) 2" cacheId="2" dataCaption="" rowGrandTotals="0" compact="0" compactData="0">
  <location ref="S1:T6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7"/>
  </rowFields>
  <dataFields>
    <dataField name="AVERAGE of Days to Ship" fld="4" subtotal="average" baseField="0"/>
  </dataFields>
</pivotTableDefinition>
</file>

<file path=xl/pivotTables/pivotTable12.xml><?xml version="1.0" encoding="utf-8"?>
<pivotTableDefinition xmlns="http://schemas.openxmlformats.org/spreadsheetml/2006/main" name="Yearmonth (9)" cacheId="3" dataCaption="" rowGrandTotals="0" colGrandTotals="0" compact="0" compactData="0">
  <location ref="A1:M14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axis="axisCol" compact="0" outline="0" multipleItemSelectionAllowed="1" showAll="0" sortType="ascending">
      <items>
        <item x="0"/>
        <item x="7"/>
        <item x="1"/>
        <item x="5"/>
        <item x="2"/>
        <item x="4"/>
        <item x="11"/>
        <item x="10"/>
        <item x="9"/>
        <item x="8"/>
        <item x="3"/>
        <item x="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Year/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20"/>
  </rowFields>
  <colFields>
    <field x="15"/>
  </colFields>
  <dataFields>
    <dataField name="Total Revenue" fld="12" baseField="0"/>
  </dataFields>
</pivotTableDefinition>
</file>

<file path=xl/pivotTables/pivotTable13.xml><?xml version="1.0" encoding="utf-8"?>
<pivotTableDefinition xmlns="http://schemas.openxmlformats.org/spreadsheetml/2006/main" name="Yearmonth (9) 2" cacheId="3" dataCaption="" rowGrandTotals="0" compact="0" compactData="0">
  <location ref="P1:R13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Year/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20"/>
  </rowFields>
  <colFields>
    <field x="-2"/>
  </colFields>
  <dataFields>
    <dataField name="Total Revenue" fld="12" baseField="0"/>
    <dataField name="Country" fld="16" subtotal="count" baseField="0"/>
  </dataFields>
</pivotTableDefinition>
</file>

<file path=xl/pivotTables/pivotTable14.xml><?xml version="1.0" encoding="utf-8"?>
<pivotTableDefinition xmlns="http://schemas.openxmlformats.org/spreadsheetml/2006/main" name="day_summary (10)" cacheId="2" dataCaption="" rowGrandTotals="0" compact="0" compactData="0">
  <location ref="A1:C8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axis="axisRow" compact="0" numFmtId="164" outline="0" multipleItemSelectionAllowed="1" showAll="0" sortType="ascending">
      <items>
        <item x="0"/>
        <item x="5"/>
        <item x="3"/>
        <item x="1"/>
        <item x="6"/>
        <item x="2"/>
        <item x="4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2"/>
  </rowFields>
  <colFields>
    <field x="-2"/>
  </colFields>
  <dataFields>
    <dataField name="SUM of Total Revenue" fld="12" baseField="0"/>
    <dataField name="SUM of Total Profit " fld="14" baseField="0"/>
  </dataFields>
</pivotTableDefinition>
</file>

<file path=xl/pivotTables/pivotTable15.xml><?xml version="1.0" encoding="utf-8"?>
<pivotTableDefinition xmlns="http://schemas.openxmlformats.org/spreadsheetml/2006/main" name="day_summary (10) 2" cacheId="2" dataCaption="" rowGrandTotals="0" compact="0" compactData="0">
  <location ref="K1:M8" firstHeaderRow="0" firstDataRow="2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t="default"/>
      </items>
    </pivotField>
    <pivotField name="Order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t="default"/>
      </items>
    </pivotField>
    <pivotField name="Day of Week" axis="axisRow" compact="0" numFmtId="164" outline="0" multipleItemSelectionAllowed="1" showAll="0" sortType="ascending">
      <items>
        <item x="0"/>
        <item x="5"/>
        <item x="3"/>
        <item x="1"/>
        <item x="6"/>
        <item x="2"/>
        <item x="4"/>
        <item t="default"/>
      </items>
    </pivotField>
    <pivotField name="Ship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t="default"/>
      </items>
    </pivotField>
    <pivotField name="Days to Ship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Order Priority" compact="0" outline="0" multipleItemSelectionAllowed="1" showAll="0">
      <items>
        <item x="0"/>
        <item x="1"/>
        <item x="2"/>
        <item x="3"/>
        <item t="default"/>
      </items>
    </pivotField>
    <pivotField name="Country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 Channel" compact="0" outline="0" multipleItemSelectionAllowed="1" showAll="0">
      <items>
        <item x="0"/>
        <item x="1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t="default"/>
      </items>
    </pivotField>
    <pivotField name="Uni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Cos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 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name="Total Cos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t="default"/>
      </items>
    </pivotField>
    <pivotField name="Total 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Region 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-region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2"/>
  </rowFields>
  <colFields>
    <field x="-2"/>
  </colFields>
  <dataFields>
    <dataField name="SUM of Total Revenue" fld="12" baseField="0"/>
    <dataField name="SUM of Total Cost" fld="1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pivotTable" Target="../pivotTables/pivotTable9.xm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ivotTable" Target="../pivotTables/pivotTable13.xm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pivotTable" Target="../pivotTables/pivotTable15.xm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9" max="19" width="25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7">
        <v>2.79703605E8</v>
      </c>
      <c r="B2" s="8">
        <v>40179.0</v>
      </c>
      <c r="C2" s="8" t="str">
        <f t="shared" ref="C2:C1331" si="1">TEXT(WEEKDAY(B2), "dddd")
</f>
        <v>Friday</v>
      </c>
      <c r="D2" s="8">
        <v>40452.0</v>
      </c>
      <c r="E2" s="9">
        <f t="shared" ref="E2:E825" si="2">ABS(D2 - B2)
</f>
        <v>273</v>
      </c>
      <c r="F2" s="7" t="s">
        <v>21</v>
      </c>
      <c r="G2" s="10" t="s">
        <v>22</v>
      </c>
      <c r="H2" s="7">
        <v>7331.0</v>
      </c>
      <c r="I2" s="7" t="s">
        <v>23</v>
      </c>
      <c r="J2" s="11">
        <v>9367.0</v>
      </c>
      <c r="K2" s="12">
        <v>255.0</v>
      </c>
      <c r="L2" s="12">
        <v>159.0</v>
      </c>
      <c r="M2" s="13">
        <f t="shared" ref="M2:M1331" si="3">J2 * K2</f>
        <v>2388585</v>
      </c>
      <c r="N2" s="11">
        <f t="shared" ref="N2:N1331" si="4">J2 * L2</f>
        <v>1489353</v>
      </c>
      <c r="O2" s="11">
        <f t="shared" ref="O2:O1331" si="5"> M2 - N2</f>
        <v>899232</v>
      </c>
      <c r="P2" s="14" t="str">
        <f>VLOOKUP(H2, products!$A$1:$B$13, 2, FALSE)</f>
        <v>Baby Food</v>
      </c>
      <c r="Q2" s="14" t="str">
        <f>VLOOKUP(G2, countries!$A$1:$C$250, 1, TRUE)</f>
        <v>Hong Kong</v>
      </c>
      <c r="R2" s="15" t="str">
        <f>VLOOKUP(Q2, countries!$A$1:$E$250, 4, FALSE)</f>
        <v>Asia</v>
      </c>
      <c r="S2" s="14" t="str">
        <f>VLOOKUP(R2, countries!$D$1:U$250, 2, FALSE)</f>
        <v>Southern Asia</v>
      </c>
      <c r="T2" s="14" t="str">
        <f t="shared" ref="T2:T1331" si="6">TEXT(B2,"YYYY-MM")</f>
        <v>2010-01</v>
      </c>
      <c r="U2" s="14" t="str">
        <f t="shared" ref="U2:U1331" si="7">TEXT(B2,"MM")</f>
        <v>01</v>
      </c>
    </row>
    <row r="3">
      <c r="A3" s="7">
        <v>9.40682303E8</v>
      </c>
      <c r="B3" s="8">
        <v>40179.0</v>
      </c>
      <c r="C3" s="8" t="str">
        <f t="shared" si="1"/>
        <v>Friday</v>
      </c>
      <c r="D3" s="8">
        <v>40423.0</v>
      </c>
      <c r="E3" s="9">
        <f t="shared" si="2"/>
        <v>244</v>
      </c>
      <c r="F3" s="7" t="s">
        <v>24</v>
      </c>
      <c r="G3" s="10" t="s">
        <v>25</v>
      </c>
      <c r="H3" s="7">
        <v>2103.0</v>
      </c>
      <c r="I3" s="7" t="s">
        <v>26</v>
      </c>
      <c r="J3" s="11">
        <v>7652.0</v>
      </c>
      <c r="K3" s="12">
        <v>206.0</v>
      </c>
      <c r="L3" s="12">
        <v>117.0</v>
      </c>
      <c r="M3" s="13">
        <f t="shared" si="3"/>
        <v>1576312</v>
      </c>
      <c r="N3" s="11">
        <f t="shared" si="4"/>
        <v>895284</v>
      </c>
      <c r="O3" s="11">
        <f t="shared" si="5"/>
        <v>681028</v>
      </c>
      <c r="P3" s="14" t="str">
        <f>VLOOKUP(H3, products!$A$1:$B$13, 2, FALSE)</f>
        <v>Cereal</v>
      </c>
      <c r="Q3" s="14" t="str">
        <f>VLOOKUP(G3, countries!$A$1:$C$250, 1, TRUE)</f>
        <v>Libya</v>
      </c>
      <c r="R3" s="15" t="str">
        <f>VLOOKUP(Q3, countries!$A$1:$E$250, 4, FALSE)</f>
        <v>Africa</v>
      </c>
      <c r="S3" s="14" t="str">
        <f>VLOOKUP(R3, countries!$D$1:U$250, 2, FALSE)</f>
        <v>Northern Africa</v>
      </c>
      <c r="T3" s="14" t="str">
        <f t="shared" si="6"/>
        <v>2010-01</v>
      </c>
      <c r="U3" s="14" t="str">
        <f t="shared" si="7"/>
        <v>01</v>
      </c>
    </row>
    <row r="4">
      <c r="A4" s="7">
        <v>1.61399304E8</v>
      </c>
      <c r="B4" s="8">
        <v>40181.0</v>
      </c>
      <c r="C4" s="8" t="str">
        <f t="shared" si="1"/>
        <v>Sunday</v>
      </c>
      <c r="D4" s="8">
        <v>40252.0</v>
      </c>
      <c r="E4" s="9">
        <f t="shared" si="2"/>
        <v>71</v>
      </c>
      <c r="F4" s="7" t="s">
        <v>24</v>
      </c>
      <c r="G4" s="10" t="s">
        <v>27</v>
      </c>
      <c r="H4" s="7">
        <v>8293.0</v>
      </c>
      <c r="I4" s="7" t="s">
        <v>26</v>
      </c>
      <c r="J4" s="11">
        <v>496.0</v>
      </c>
      <c r="K4" s="12">
        <v>437.0</v>
      </c>
      <c r="L4" s="12">
        <v>263.0</v>
      </c>
      <c r="M4" s="13">
        <f t="shared" si="3"/>
        <v>216752</v>
      </c>
      <c r="N4" s="11">
        <f t="shared" si="4"/>
        <v>130448</v>
      </c>
      <c r="O4" s="11">
        <f t="shared" si="5"/>
        <v>86304</v>
      </c>
      <c r="P4" s="14" t="str">
        <f>VLOOKUP(H4, products!$A$1:$B$13, 2, FALSE)</f>
        <v>Cosmetics</v>
      </c>
      <c r="Q4" s="14" t="str">
        <f>VLOOKUP(G4, countries!$A$1:$C$250, 1, TRUE)</f>
        <v>Svalbard and Jan Mayen</v>
      </c>
      <c r="R4" s="15" t="str">
        <f>VLOOKUP(Q4, countries!$A$1:$E$250, 4, FALSE)</f>
        <v>Europe</v>
      </c>
      <c r="S4" s="14" t="str">
        <f>VLOOKUP(R4, countries!$D$1:U$250, 2, FALSE)</f>
        <v>Northern Europe</v>
      </c>
      <c r="T4" s="14" t="str">
        <f t="shared" si="6"/>
        <v>2010-01</v>
      </c>
      <c r="U4" s="14" t="str">
        <f t="shared" si="7"/>
        <v>01</v>
      </c>
    </row>
    <row r="5">
      <c r="A5" s="7">
        <v>2.11344611E8</v>
      </c>
      <c r="B5" s="8">
        <v>40181.0</v>
      </c>
      <c r="C5" s="8" t="str">
        <f t="shared" si="1"/>
        <v>Sunday</v>
      </c>
      <c r="D5" s="8">
        <v>40260.0</v>
      </c>
      <c r="E5" s="9">
        <f t="shared" si="2"/>
        <v>79</v>
      </c>
      <c r="F5" s="7" t="s">
        <v>24</v>
      </c>
      <c r="G5" s="10" t="s">
        <v>28</v>
      </c>
      <c r="H5" s="7">
        <v>8969.0</v>
      </c>
      <c r="I5" s="7" t="s">
        <v>23</v>
      </c>
      <c r="J5" s="11">
        <v>422.0</v>
      </c>
      <c r="K5" s="12">
        <v>153.0</v>
      </c>
      <c r="L5" s="12">
        <v>97.0</v>
      </c>
      <c r="M5" s="13">
        <f t="shared" si="3"/>
        <v>64566</v>
      </c>
      <c r="N5" s="11">
        <f t="shared" si="4"/>
        <v>40934</v>
      </c>
      <c r="O5" s="11">
        <f t="shared" si="5"/>
        <v>23632</v>
      </c>
      <c r="P5" s="14" t="str">
        <f>VLOOKUP(H5, products!$A$1:$B$13, 2, FALSE)</f>
        <v>Snacks</v>
      </c>
      <c r="Q5" s="14" t="str">
        <f>VLOOKUP(G5, countries!$A$1:$C$250, 1, TRUE)</f>
        <v>Bermuda</v>
      </c>
      <c r="R5" s="15" t="str">
        <f>VLOOKUP(Q5, countries!$A$1:$E$250, 4, FALSE)</f>
        <v>Americas</v>
      </c>
      <c r="S5" s="14" t="str">
        <f>VLOOKUP(R5, countries!$D$1:U$250, 2, FALSE)</f>
        <v>Latin America and the Caribbean</v>
      </c>
      <c r="T5" s="14" t="str">
        <f t="shared" si="6"/>
        <v>2010-01</v>
      </c>
      <c r="U5" s="14" t="str">
        <f t="shared" si="7"/>
        <v>01</v>
      </c>
    </row>
    <row r="6">
      <c r="A6" s="7">
        <v>4.89848029E8</v>
      </c>
      <c r="B6" s="8">
        <v>40183.0</v>
      </c>
      <c r="C6" s="8" t="str">
        <f t="shared" si="1"/>
        <v>Tuesday</v>
      </c>
      <c r="D6" s="8">
        <v>40318.0</v>
      </c>
      <c r="E6" s="9">
        <f t="shared" si="2"/>
        <v>135</v>
      </c>
      <c r="F6" s="7" t="s">
        <v>29</v>
      </c>
      <c r="G6" s="10" t="s">
        <v>30</v>
      </c>
      <c r="H6" s="7">
        <v>8969.0</v>
      </c>
      <c r="I6" s="7" t="s">
        <v>23</v>
      </c>
      <c r="J6" s="11">
        <v>5772.0</v>
      </c>
      <c r="K6" s="12">
        <v>153.0</v>
      </c>
      <c r="L6" s="12">
        <v>97.0</v>
      </c>
      <c r="M6" s="13">
        <f t="shared" si="3"/>
        <v>883116</v>
      </c>
      <c r="N6" s="11">
        <f t="shared" si="4"/>
        <v>559884</v>
      </c>
      <c r="O6" s="11">
        <f t="shared" si="5"/>
        <v>323232</v>
      </c>
      <c r="P6" s="14" t="str">
        <f>VLOOKUP(H6, products!$A$1:$B$13, 2, FALSE)</f>
        <v>Snacks</v>
      </c>
      <c r="Q6" s="14" t="str">
        <f>VLOOKUP(G6, countries!$A$1:$C$250, 1, TRUE)</f>
        <v>United States Minor Outlying Islands</v>
      </c>
      <c r="R6" s="15" t="str">
        <f>VLOOKUP(Q6, countries!$A$1:$E$250, 4, FALSE)</f>
        <v>Oceania</v>
      </c>
      <c r="S6" s="14" t="str">
        <f>VLOOKUP(R6, countries!$D$1:U$250, 2, FALSE)</f>
        <v>Polynesia</v>
      </c>
      <c r="T6" s="14" t="str">
        <f t="shared" si="6"/>
        <v>2010-01</v>
      </c>
      <c r="U6" s="14" t="str">
        <f t="shared" si="7"/>
        <v>01</v>
      </c>
    </row>
    <row r="7">
      <c r="A7" s="7">
        <v>4.66517961E8</v>
      </c>
      <c r="B7" s="8">
        <v>40186.0</v>
      </c>
      <c r="C7" s="8" t="str">
        <f t="shared" si="1"/>
        <v>Friday</v>
      </c>
      <c r="D7" s="8">
        <v>40368.0</v>
      </c>
      <c r="E7" s="9">
        <f t="shared" si="2"/>
        <v>182</v>
      </c>
      <c r="F7" s="7" t="s">
        <v>24</v>
      </c>
      <c r="G7" s="10" t="s">
        <v>31</v>
      </c>
      <c r="H7" s="7">
        <v>4594.0</v>
      </c>
      <c r="I7" s="7" t="s">
        <v>26</v>
      </c>
      <c r="J7" s="11">
        <v>1886.0</v>
      </c>
      <c r="K7" s="12">
        <v>9.0</v>
      </c>
      <c r="L7" s="12">
        <v>7.0</v>
      </c>
      <c r="M7" s="13">
        <f t="shared" si="3"/>
        <v>16974</v>
      </c>
      <c r="N7" s="11">
        <f t="shared" si="4"/>
        <v>13202</v>
      </c>
      <c r="O7" s="11">
        <f t="shared" si="5"/>
        <v>3772</v>
      </c>
      <c r="P7" s="14" t="str">
        <f>VLOOKUP(H7, products!$A$1:$B$13, 2, FALSE)</f>
        <v>Fruits</v>
      </c>
      <c r="Q7" s="14" t="str">
        <f>VLOOKUP(G7, countries!$A$1:$C$250, 1, TRUE)</f>
        <v>Bhutan</v>
      </c>
      <c r="R7" s="15" t="str">
        <f>VLOOKUP(Q7, countries!$A$1:$E$250, 4, FALSE)</f>
        <v>Asia</v>
      </c>
      <c r="S7" s="14" t="str">
        <f>VLOOKUP(R7, countries!$D$1:U$250, 2, FALSE)</f>
        <v>Southern Asia</v>
      </c>
      <c r="T7" s="14" t="str">
        <f t="shared" si="6"/>
        <v>2010-01</v>
      </c>
      <c r="U7" s="14" t="str">
        <f t="shared" si="7"/>
        <v>01</v>
      </c>
    </row>
    <row r="8">
      <c r="A8" s="7">
        <v>9.17485272E8</v>
      </c>
      <c r="B8" s="8">
        <v>40187.0</v>
      </c>
      <c r="C8" s="8" t="str">
        <f t="shared" si="1"/>
        <v>Saturday</v>
      </c>
      <c r="D8" s="8">
        <v>40247.0</v>
      </c>
      <c r="E8" s="9">
        <f t="shared" si="2"/>
        <v>60</v>
      </c>
      <c r="F8" s="7" t="s">
        <v>24</v>
      </c>
      <c r="G8" s="10" t="s">
        <v>32</v>
      </c>
      <c r="H8" s="7">
        <v>7331.0</v>
      </c>
      <c r="I8" s="7" t="s">
        <v>26</v>
      </c>
      <c r="J8" s="11">
        <v>3136.0</v>
      </c>
      <c r="K8" s="12">
        <v>255.0</v>
      </c>
      <c r="L8" s="12">
        <v>159.0</v>
      </c>
      <c r="M8" s="13">
        <f t="shared" si="3"/>
        <v>799680</v>
      </c>
      <c r="N8" s="11">
        <f t="shared" si="4"/>
        <v>498624</v>
      </c>
      <c r="O8" s="11">
        <f t="shared" si="5"/>
        <v>301056</v>
      </c>
      <c r="P8" s="14" t="str">
        <f>VLOOKUP(H8, products!$A$1:$B$13, 2, FALSE)</f>
        <v>Baby Food</v>
      </c>
      <c r="Q8" s="14" t="str">
        <f>VLOOKUP(G8, countries!$A$1:$C$250, 1, TRUE)</f>
        <v>Luxembourg</v>
      </c>
      <c r="R8" s="15" t="str">
        <f>VLOOKUP(Q8, countries!$A$1:$E$250, 4, FALSE)</f>
        <v>Europe</v>
      </c>
      <c r="S8" s="14" t="str">
        <f>VLOOKUP(R8, countries!$D$1:U$250, 2, FALSE)</f>
        <v>Northern Europe</v>
      </c>
      <c r="T8" s="14" t="str">
        <f t="shared" si="6"/>
        <v>2010-01</v>
      </c>
      <c r="U8" s="14" t="str">
        <f t="shared" si="7"/>
        <v>01</v>
      </c>
    </row>
    <row r="9">
      <c r="A9" s="7">
        <v>9.63219296E8</v>
      </c>
      <c r="B9" s="8">
        <v>40187.0</v>
      </c>
      <c r="C9" s="8" t="str">
        <f t="shared" si="1"/>
        <v>Saturday</v>
      </c>
      <c r="D9" s="8">
        <v>40439.0</v>
      </c>
      <c r="E9" s="9">
        <f t="shared" si="2"/>
        <v>252</v>
      </c>
      <c r="F9" s="7" t="s">
        <v>21</v>
      </c>
      <c r="G9" s="10" t="s">
        <v>33</v>
      </c>
      <c r="H9" s="7">
        <v>2103.0</v>
      </c>
      <c r="I9" s="7" t="s">
        <v>26</v>
      </c>
      <c r="J9" s="11">
        <v>6850.0</v>
      </c>
      <c r="K9" s="12">
        <v>206.0</v>
      </c>
      <c r="L9" s="12">
        <v>117.0</v>
      </c>
      <c r="M9" s="13">
        <f t="shared" si="3"/>
        <v>1411100</v>
      </c>
      <c r="N9" s="11">
        <f t="shared" si="4"/>
        <v>801450</v>
      </c>
      <c r="O9" s="11">
        <f t="shared" si="5"/>
        <v>609650</v>
      </c>
      <c r="P9" s="14" t="str">
        <f>VLOOKUP(H9, products!$A$1:$B$13, 2, FALSE)</f>
        <v>Cereal</v>
      </c>
      <c r="Q9" s="14" t="str">
        <f>VLOOKUP(G9, countries!$A$1:$C$250, 1, TRUE)</f>
        <v>Micronesia (Federated States of)</v>
      </c>
      <c r="R9" s="15" t="str">
        <f>VLOOKUP(Q9, countries!$A$1:$E$250, 4, FALSE)</f>
        <v>Oceania</v>
      </c>
      <c r="S9" s="14" t="str">
        <f>VLOOKUP(R9, countries!$D$1:U$250, 2, FALSE)</f>
        <v>Polynesia</v>
      </c>
      <c r="T9" s="14" t="str">
        <f t="shared" si="6"/>
        <v>2010-01</v>
      </c>
      <c r="U9" s="14" t="str">
        <f t="shared" si="7"/>
        <v>01</v>
      </c>
    </row>
    <row r="10">
      <c r="A10" s="7">
        <v>8.80176818E8</v>
      </c>
      <c r="B10" s="8">
        <v>40188.0</v>
      </c>
      <c r="C10" s="8" t="str">
        <f t="shared" si="1"/>
        <v>Sunday</v>
      </c>
      <c r="D10" s="8">
        <v>40466.0</v>
      </c>
      <c r="E10" s="9">
        <f t="shared" si="2"/>
        <v>278</v>
      </c>
      <c r="F10" s="7" t="s">
        <v>29</v>
      </c>
      <c r="G10" s="10" t="s">
        <v>34</v>
      </c>
      <c r="H10" s="7">
        <v>2455.0</v>
      </c>
      <c r="I10" s="7" t="s">
        <v>26</v>
      </c>
      <c r="J10" s="11">
        <v>2735.0</v>
      </c>
      <c r="K10" s="12">
        <v>109.0</v>
      </c>
      <c r="L10" s="12">
        <v>36.0</v>
      </c>
      <c r="M10" s="13">
        <f t="shared" si="3"/>
        <v>298115</v>
      </c>
      <c r="N10" s="11">
        <f t="shared" si="4"/>
        <v>98460</v>
      </c>
      <c r="O10" s="11">
        <f t="shared" si="5"/>
        <v>199655</v>
      </c>
      <c r="P10" s="14" t="str">
        <f>VLOOKUP(H10, products!$A$1:$B$13, 2, FALSE)</f>
        <v>Clothes</v>
      </c>
      <c r="Q10" s="14" t="str">
        <f>VLOOKUP(G10, countries!$A$1:$C$250, 1, TRUE)</f>
        <v>Pitcairn</v>
      </c>
      <c r="R10" s="15" t="str">
        <f>VLOOKUP(Q10, countries!$A$1:$E$250, 4, FALSE)</f>
        <v>Oceania</v>
      </c>
      <c r="S10" s="14" t="str">
        <f>VLOOKUP(R10, countries!$D$1:U$250, 2, FALSE)</f>
        <v>Polynesia</v>
      </c>
      <c r="T10" s="14" t="str">
        <f t="shared" si="6"/>
        <v>2010-01</v>
      </c>
      <c r="U10" s="14" t="str">
        <f t="shared" si="7"/>
        <v>01</v>
      </c>
    </row>
    <row r="11">
      <c r="A11" s="7">
        <v>8.05095136E8</v>
      </c>
      <c r="B11" s="8">
        <v>40191.0</v>
      </c>
      <c r="C11" s="8" t="str">
        <f t="shared" si="1"/>
        <v>Wednesday</v>
      </c>
      <c r="D11" s="8">
        <v>40198.0</v>
      </c>
      <c r="E11" s="9">
        <f t="shared" si="2"/>
        <v>7</v>
      </c>
      <c r="F11" s="7" t="s">
        <v>24</v>
      </c>
      <c r="G11" s="10" t="s">
        <v>30</v>
      </c>
      <c r="H11" s="7">
        <v>5988.0</v>
      </c>
      <c r="I11" s="7" t="s">
        <v>26</v>
      </c>
      <c r="J11" s="11">
        <v>4396.0</v>
      </c>
      <c r="K11" s="12">
        <v>154.0</v>
      </c>
      <c r="L11" s="12">
        <v>91.0</v>
      </c>
      <c r="M11" s="13">
        <f t="shared" si="3"/>
        <v>676984</v>
      </c>
      <c r="N11" s="11">
        <f t="shared" si="4"/>
        <v>400036</v>
      </c>
      <c r="O11" s="11">
        <f t="shared" si="5"/>
        <v>276948</v>
      </c>
      <c r="P11" s="14" t="str">
        <f>VLOOKUP(H11, products!$A$1:$B$13, 2, FALSE)</f>
        <v>Vegetables</v>
      </c>
      <c r="Q11" s="14" t="str">
        <f>VLOOKUP(G11, countries!$A$1:$C$250, 1, TRUE)</f>
        <v>United States Minor Outlying Islands</v>
      </c>
      <c r="R11" s="15" t="str">
        <f>VLOOKUP(Q11, countries!$A$1:$E$250, 4, FALSE)</f>
        <v>Oceania</v>
      </c>
      <c r="S11" s="14" t="str">
        <f>VLOOKUP(R11, countries!$D$1:U$250, 2, FALSE)</f>
        <v>Polynesia</v>
      </c>
      <c r="T11" s="14" t="str">
        <f t="shared" si="6"/>
        <v>2010-01</v>
      </c>
      <c r="U11" s="14" t="str">
        <f t="shared" si="7"/>
        <v>01</v>
      </c>
    </row>
    <row r="12">
      <c r="A12" s="7">
        <v>8.61180341E8</v>
      </c>
      <c r="B12" s="8">
        <v>40191.0</v>
      </c>
      <c r="C12" s="8" t="str">
        <f t="shared" si="1"/>
        <v>Wednesday</v>
      </c>
      <c r="D12" s="8">
        <v>40229.0</v>
      </c>
      <c r="E12" s="9">
        <f t="shared" si="2"/>
        <v>38</v>
      </c>
      <c r="F12" s="7" t="s">
        <v>24</v>
      </c>
      <c r="G12" s="10" t="s">
        <v>35</v>
      </c>
      <c r="H12" s="7">
        <v>1270.0</v>
      </c>
      <c r="I12" s="7" t="s">
        <v>23</v>
      </c>
      <c r="J12" s="11">
        <v>1255.0</v>
      </c>
      <c r="K12" s="12">
        <v>47.0</v>
      </c>
      <c r="L12" s="12">
        <v>32.0</v>
      </c>
      <c r="M12" s="13">
        <f t="shared" si="3"/>
        <v>58985</v>
      </c>
      <c r="N12" s="11">
        <f t="shared" si="4"/>
        <v>40160</v>
      </c>
      <c r="O12" s="11">
        <f t="shared" si="5"/>
        <v>18825</v>
      </c>
      <c r="P12" s="14" t="str">
        <f>VLOOKUP(H12, products!$A$1:$B$13, 2, FALSE)</f>
        <v>Beverages</v>
      </c>
      <c r="Q12" s="14" t="str">
        <f>VLOOKUP(G12, countries!$A$1:$C$250, 1, TRUE)</f>
        <v>American Samoa</v>
      </c>
      <c r="R12" s="15" t="str">
        <f>VLOOKUP(Q12, countries!$A$1:$E$250, 4, FALSE)</f>
        <v>Oceania</v>
      </c>
      <c r="S12" s="14" t="str">
        <f>VLOOKUP(R12, countries!$D$1:U$250, 2, FALSE)</f>
        <v>Polynesia</v>
      </c>
      <c r="T12" s="14" t="str">
        <f t="shared" si="6"/>
        <v>2010-01</v>
      </c>
      <c r="U12" s="14" t="str">
        <f t="shared" si="7"/>
        <v>01</v>
      </c>
    </row>
    <row r="13">
      <c r="A13" s="7">
        <v>3.36813628E8</v>
      </c>
      <c r="B13" s="8">
        <v>40194.0</v>
      </c>
      <c r="C13" s="8" t="str">
        <f t="shared" si="1"/>
        <v>Saturday</v>
      </c>
      <c r="D13" s="8">
        <v>40232.0</v>
      </c>
      <c r="E13" s="9">
        <f t="shared" si="2"/>
        <v>38</v>
      </c>
      <c r="F13" s="7" t="s">
        <v>21</v>
      </c>
      <c r="G13" s="10" t="s">
        <v>36</v>
      </c>
      <c r="H13" s="7">
        <v>8293.0</v>
      </c>
      <c r="I13" s="7" t="s">
        <v>23</v>
      </c>
      <c r="J13" s="11">
        <v>9492.0</v>
      </c>
      <c r="K13" s="12">
        <v>437.0</v>
      </c>
      <c r="L13" s="12">
        <v>263.0</v>
      </c>
      <c r="M13" s="13">
        <f t="shared" si="3"/>
        <v>4148004</v>
      </c>
      <c r="N13" s="11">
        <f t="shared" si="4"/>
        <v>2496396</v>
      </c>
      <c r="O13" s="11">
        <f t="shared" si="5"/>
        <v>1651608</v>
      </c>
      <c r="P13" s="14" t="str">
        <f>VLOOKUP(H13, products!$A$1:$B$13, 2, FALSE)</f>
        <v>Cosmetics</v>
      </c>
      <c r="Q13" s="14" t="str">
        <f>VLOOKUP(G13, countries!$A$1:$C$250, 1, TRUE)</f>
        <v>Svalbard and Jan Mayen</v>
      </c>
      <c r="R13" s="15" t="str">
        <f>VLOOKUP(Q13, countries!$A$1:$E$250, 4, FALSE)</f>
        <v>Europe</v>
      </c>
      <c r="S13" s="14" t="str">
        <f>VLOOKUP(R13, countries!$D$1:U$250, 2, FALSE)</f>
        <v>Northern Europe</v>
      </c>
      <c r="T13" s="14" t="str">
        <f t="shared" si="6"/>
        <v>2010-01</v>
      </c>
      <c r="U13" s="14" t="str">
        <f t="shared" si="7"/>
        <v>01</v>
      </c>
    </row>
    <row r="14">
      <c r="A14" s="7">
        <v>6.67420995E8</v>
      </c>
      <c r="B14" s="8">
        <v>40194.0</v>
      </c>
      <c r="C14" s="8" t="str">
        <f t="shared" si="1"/>
        <v>Saturday</v>
      </c>
      <c r="D14" s="8">
        <v>40196.0</v>
      </c>
      <c r="E14" s="9">
        <f t="shared" si="2"/>
        <v>2</v>
      </c>
      <c r="F14" s="7" t="s">
        <v>21</v>
      </c>
      <c r="G14" s="10" t="s">
        <v>37</v>
      </c>
      <c r="H14" s="7">
        <v>3127.0</v>
      </c>
      <c r="I14" s="7" t="s">
        <v>26</v>
      </c>
      <c r="J14" s="11">
        <v>3559.0</v>
      </c>
      <c r="K14" s="12">
        <v>82.0</v>
      </c>
      <c r="L14" s="12">
        <v>57.0</v>
      </c>
      <c r="M14" s="13">
        <f t="shared" si="3"/>
        <v>291838</v>
      </c>
      <c r="N14" s="11">
        <f t="shared" si="4"/>
        <v>202863</v>
      </c>
      <c r="O14" s="11">
        <f t="shared" si="5"/>
        <v>88975</v>
      </c>
      <c r="P14" s="14" t="str">
        <f>VLOOKUP(H14, products!$A$1:$B$13, 2, FALSE)</f>
        <v>Personal Care</v>
      </c>
      <c r="Q14" s="14" t="str">
        <f>VLOOKUP(G14, countries!$A$1:$C$250, 1, TRUE)</f>
        <v>Argentina</v>
      </c>
      <c r="R14" s="15" t="str">
        <f>VLOOKUP(Q14, countries!$A$1:$E$250, 4, FALSE)</f>
        <v>Americas</v>
      </c>
      <c r="S14" s="14" t="str">
        <f>VLOOKUP(R14, countries!$D$1:U$250, 2, FALSE)</f>
        <v>Latin America and the Caribbean</v>
      </c>
      <c r="T14" s="14" t="str">
        <f t="shared" si="6"/>
        <v>2010-01</v>
      </c>
      <c r="U14" s="14" t="str">
        <f t="shared" si="7"/>
        <v>01</v>
      </c>
    </row>
    <row r="15">
      <c r="A15" s="7">
        <v>7.56252324E8</v>
      </c>
      <c r="B15" s="8">
        <v>40196.0</v>
      </c>
      <c r="C15" s="8" t="str">
        <f t="shared" si="1"/>
        <v>Monday</v>
      </c>
      <c r="D15" s="8">
        <v>40423.0</v>
      </c>
      <c r="E15" s="9">
        <f t="shared" si="2"/>
        <v>227</v>
      </c>
      <c r="F15" s="7" t="s">
        <v>24</v>
      </c>
      <c r="G15" s="10" t="s">
        <v>38</v>
      </c>
      <c r="H15" s="7">
        <v>4594.0</v>
      </c>
      <c r="I15" s="7" t="s">
        <v>26</v>
      </c>
      <c r="J15" s="11">
        <v>723.0</v>
      </c>
      <c r="K15" s="12">
        <v>9.0</v>
      </c>
      <c r="L15" s="12">
        <v>7.0</v>
      </c>
      <c r="M15" s="13">
        <f t="shared" si="3"/>
        <v>6507</v>
      </c>
      <c r="N15" s="11">
        <f t="shared" si="4"/>
        <v>5061</v>
      </c>
      <c r="O15" s="11">
        <f t="shared" si="5"/>
        <v>1446</v>
      </c>
      <c r="P15" s="14" t="str">
        <f>VLOOKUP(H15, products!$A$1:$B$13, 2, FALSE)</f>
        <v>Fruits</v>
      </c>
      <c r="Q15" s="14" t="str">
        <f>VLOOKUP(G15, countries!$A$1:$C$250, 1, TRUE)</f>
        <v>Svalbard and Jan Mayen</v>
      </c>
      <c r="R15" s="15" t="str">
        <f>VLOOKUP(Q15, countries!$A$1:$E$250, 4, FALSE)</f>
        <v>Europe</v>
      </c>
      <c r="S15" s="14" t="str">
        <f>VLOOKUP(R15, countries!$D$1:U$250, 2, FALSE)</f>
        <v>Northern Europe</v>
      </c>
      <c r="T15" s="14" t="str">
        <f t="shared" si="6"/>
        <v>2010-01</v>
      </c>
      <c r="U15" s="14" t="str">
        <f t="shared" si="7"/>
        <v>01</v>
      </c>
    </row>
    <row r="16">
      <c r="A16" s="7">
        <v>8.06197631E8</v>
      </c>
      <c r="B16" s="8">
        <v>40196.0</v>
      </c>
      <c r="C16" s="8" t="str">
        <f t="shared" si="1"/>
        <v>Monday</v>
      </c>
      <c r="D16" s="8">
        <v>40227.0</v>
      </c>
      <c r="E16" s="9">
        <f t="shared" si="2"/>
        <v>31</v>
      </c>
      <c r="F16" s="7" t="s">
        <v>29</v>
      </c>
      <c r="G16" s="10" t="s">
        <v>39</v>
      </c>
      <c r="H16" s="7">
        <v>7331.0</v>
      </c>
      <c r="I16" s="7" t="s">
        <v>26</v>
      </c>
      <c r="J16" s="11">
        <v>649.0</v>
      </c>
      <c r="K16" s="12">
        <v>255.0</v>
      </c>
      <c r="L16" s="12">
        <v>159.0</v>
      </c>
      <c r="M16" s="13">
        <f t="shared" si="3"/>
        <v>165495</v>
      </c>
      <c r="N16" s="11">
        <f t="shared" si="4"/>
        <v>103191</v>
      </c>
      <c r="O16" s="11">
        <f t="shared" si="5"/>
        <v>62304</v>
      </c>
      <c r="P16" s="14" t="str">
        <f>VLOOKUP(H16, products!$A$1:$B$13, 2, FALSE)</f>
        <v>Baby Food</v>
      </c>
      <c r="Q16" s="14" t="str">
        <f>VLOOKUP(G16, countries!$A$1:$C$250, 1, TRUE)</f>
        <v>Curaçao</v>
      </c>
      <c r="R16" s="15" t="str">
        <f>VLOOKUP(Q16, countries!$A$1:$E$250, 4, FALSE)</f>
        <v>Americas</v>
      </c>
      <c r="S16" s="14" t="str">
        <f>VLOOKUP(R16, countries!$D$1:U$250, 2, FALSE)</f>
        <v>Latin America and the Caribbean</v>
      </c>
      <c r="T16" s="14" t="str">
        <f t="shared" si="6"/>
        <v>2010-01</v>
      </c>
      <c r="U16" s="14" t="str">
        <f t="shared" si="7"/>
        <v>01</v>
      </c>
    </row>
    <row r="17">
      <c r="A17" s="7">
        <v>4.77282845E8</v>
      </c>
      <c r="B17" s="8">
        <v>40198.0</v>
      </c>
      <c r="C17" s="8" t="str">
        <f t="shared" si="1"/>
        <v>Wednesday</v>
      </c>
      <c r="D17" s="8">
        <v>40270.0</v>
      </c>
      <c r="E17" s="9">
        <f t="shared" si="2"/>
        <v>72</v>
      </c>
      <c r="F17" s="7" t="s">
        <v>40</v>
      </c>
      <c r="G17" s="10" t="s">
        <v>37</v>
      </c>
      <c r="H17" s="7">
        <v>2103.0</v>
      </c>
      <c r="I17" s="7" t="s">
        <v>23</v>
      </c>
      <c r="J17" s="11">
        <v>7455.0</v>
      </c>
      <c r="K17" s="12">
        <v>206.0</v>
      </c>
      <c r="L17" s="12">
        <v>117.0</v>
      </c>
      <c r="M17" s="13">
        <f t="shared" si="3"/>
        <v>1535730</v>
      </c>
      <c r="N17" s="11">
        <f t="shared" si="4"/>
        <v>872235</v>
      </c>
      <c r="O17" s="11">
        <f t="shared" si="5"/>
        <v>663495</v>
      </c>
      <c r="P17" s="14" t="str">
        <f>VLOOKUP(H17, products!$A$1:$B$13, 2, FALSE)</f>
        <v>Cereal</v>
      </c>
      <c r="Q17" s="14" t="str">
        <f>VLOOKUP(G17, countries!$A$1:$C$250, 1, TRUE)</f>
        <v>Argentina</v>
      </c>
      <c r="R17" s="15" t="str">
        <f>VLOOKUP(Q17, countries!$A$1:$E$250, 4, FALSE)</f>
        <v>Americas</v>
      </c>
      <c r="S17" s="14" t="str">
        <f>VLOOKUP(R17, countries!$D$1:U$250, 2, FALSE)</f>
        <v>Latin America and the Caribbean</v>
      </c>
      <c r="T17" s="14" t="str">
        <f t="shared" si="6"/>
        <v>2010-01</v>
      </c>
      <c r="U17" s="14" t="str">
        <f t="shared" si="7"/>
        <v>01</v>
      </c>
    </row>
    <row r="18">
      <c r="A18" s="7">
        <v>4.80904042E8</v>
      </c>
      <c r="B18" s="8">
        <v>40201.0</v>
      </c>
      <c r="C18" s="8" t="str">
        <f t="shared" si="1"/>
        <v>Saturday</v>
      </c>
      <c r="D18" s="8">
        <v>40300.0</v>
      </c>
      <c r="E18" s="9">
        <f t="shared" si="2"/>
        <v>99</v>
      </c>
      <c r="F18" s="7" t="s">
        <v>21</v>
      </c>
      <c r="G18" s="10" t="s">
        <v>35</v>
      </c>
      <c r="H18" s="7">
        <v>8969.0</v>
      </c>
      <c r="I18" s="7" t="s">
        <v>23</v>
      </c>
      <c r="J18" s="11">
        <v>9048.0</v>
      </c>
      <c r="K18" s="12">
        <v>153.0</v>
      </c>
      <c r="L18" s="12">
        <v>97.0</v>
      </c>
      <c r="M18" s="13">
        <f t="shared" si="3"/>
        <v>1384344</v>
      </c>
      <c r="N18" s="11">
        <f t="shared" si="4"/>
        <v>877656</v>
      </c>
      <c r="O18" s="11">
        <f t="shared" si="5"/>
        <v>506688</v>
      </c>
      <c r="P18" s="14" t="str">
        <f>VLOOKUP(H18, products!$A$1:$B$13, 2, FALSE)</f>
        <v>Snacks</v>
      </c>
      <c r="Q18" s="14" t="str">
        <f>VLOOKUP(G18, countries!$A$1:$C$250, 1, TRUE)</f>
        <v>American Samoa</v>
      </c>
      <c r="R18" s="15" t="str">
        <f>VLOOKUP(Q18, countries!$A$1:$E$250, 4, FALSE)</f>
        <v>Oceania</v>
      </c>
      <c r="S18" s="14" t="str">
        <f>VLOOKUP(R18, countries!$D$1:U$250, 2, FALSE)</f>
        <v>Polynesia</v>
      </c>
      <c r="T18" s="14" t="str">
        <f t="shared" si="6"/>
        <v>2010-01</v>
      </c>
      <c r="U18" s="14" t="str">
        <f t="shared" si="7"/>
        <v>01</v>
      </c>
    </row>
    <row r="19">
      <c r="A19" s="7">
        <v>8.17061221E8</v>
      </c>
      <c r="B19" s="8">
        <v>40204.0</v>
      </c>
      <c r="C19" s="8" t="str">
        <f t="shared" si="1"/>
        <v>Tuesday</v>
      </c>
      <c r="D19" s="8">
        <v>40230.0</v>
      </c>
      <c r="E19" s="9">
        <f t="shared" si="2"/>
        <v>26</v>
      </c>
      <c r="F19" s="7" t="s">
        <v>21</v>
      </c>
      <c r="G19" s="10" t="s">
        <v>28</v>
      </c>
      <c r="H19" s="7">
        <v>5988.0</v>
      </c>
      <c r="I19" s="7" t="s">
        <v>23</v>
      </c>
      <c r="J19" s="11">
        <v>5427.0</v>
      </c>
      <c r="K19" s="12">
        <v>154.0</v>
      </c>
      <c r="L19" s="12">
        <v>91.0</v>
      </c>
      <c r="M19" s="13">
        <f t="shared" si="3"/>
        <v>835758</v>
      </c>
      <c r="N19" s="11">
        <f t="shared" si="4"/>
        <v>493857</v>
      </c>
      <c r="O19" s="11">
        <f t="shared" si="5"/>
        <v>341901</v>
      </c>
      <c r="P19" s="14" t="str">
        <f>VLOOKUP(H19, products!$A$1:$B$13, 2, FALSE)</f>
        <v>Vegetables</v>
      </c>
      <c r="Q19" s="14" t="str">
        <f>VLOOKUP(G19, countries!$A$1:$C$250, 1, TRUE)</f>
        <v>Bermuda</v>
      </c>
      <c r="R19" s="15" t="str">
        <f>VLOOKUP(Q19, countries!$A$1:$E$250, 4, FALSE)</f>
        <v>Americas</v>
      </c>
      <c r="S19" s="14" t="str">
        <f>VLOOKUP(R19, countries!$D$1:U$250, 2, FALSE)</f>
        <v>Latin America and the Caribbean</v>
      </c>
      <c r="T19" s="14" t="str">
        <f t="shared" si="6"/>
        <v>2010-01</v>
      </c>
      <c r="U19" s="14" t="str">
        <f t="shared" si="7"/>
        <v>01</v>
      </c>
    </row>
    <row r="20">
      <c r="A20" s="7">
        <v>7.97461354E8</v>
      </c>
      <c r="B20" s="8">
        <v>40208.0</v>
      </c>
      <c r="C20" s="8" t="str">
        <f t="shared" si="1"/>
        <v>Saturday</v>
      </c>
      <c r="D20" s="8">
        <v>40300.0</v>
      </c>
      <c r="E20" s="9">
        <f t="shared" si="2"/>
        <v>92</v>
      </c>
      <c r="F20" s="7" t="s">
        <v>40</v>
      </c>
      <c r="G20" s="10" t="s">
        <v>41</v>
      </c>
      <c r="H20" s="7">
        <v>1270.0</v>
      </c>
      <c r="I20" s="7" t="s">
        <v>26</v>
      </c>
      <c r="J20" s="11">
        <v>5391.0</v>
      </c>
      <c r="K20" s="12">
        <v>47.0</v>
      </c>
      <c r="L20" s="12">
        <v>32.0</v>
      </c>
      <c r="M20" s="13">
        <f t="shared" si="3"/>
        <v>253377</v>
      </c>
      <c r="N20" s="11">
        <f t="shared" si="4"/>
        <v>172512</v>
      </c>
      <c r="O20" s="11">
        <f t="shared" si="5"/>
        <v>80865</v>
      </c>
      <c r="P20" s="14" t="str">
        <f>VLOOKUP(H20, products!$A$1:$B$13, 2, FALSE)</f>
        <v>Beverages</v>
      </c>
      <c r="Q20" s="14" t="str">
        <f>VLOOKUP(G20, countries!$A$1:$C$250, 1, TRUE)</f>
        <v>Chad</v>
      </c>
      <c r="R20" s="15" t="str">
        <f>VLOOKUP(Q20, countries!$A$1:$E$250, 4, FALSE)</f>
        <v>Africa</v>
      </c>
      <c r="S20" s="14" t="str">
        <f>VLOOKUP(R20, countries!$D$1:U$250, 2, FALSE)</f>
        <v>Northern Africa</v>
      </c>
      <c r="T20" s="14" t="str">
        <f t="shared" si="6"/>
        <v>2010-01</v>
      </c>
      <c r="U20" s="14" t="str">
        <f t="shared" si="7"/>
        <v>01</v>
      </c>
    </row>
    <row r="21">
      <c r="A21" s="7">
        <v>5.20777547E8</v>
      </c>
      <c r="B21" s="8">
        <v>40212.0</v>
      </c>
      <c r="C21" s="8" t="str">
        <f t="shared" si="1"/>
        <v>Wednesday</v>
      </c>
      <c r="D21" s="8">
        <v>40283.0</v>
      </c>
      <c r="E21" s="9">
        <f t="shared" si="2"/>
        <v>71</v>
      </c>
      <c r="F21" s="7" t="s">
        <v>21</v>
      </c>
      <c r="G21" s="10" t="s">
        <v>28</v>
      </c>
      <c r="H21" s="7">
        <v>2455.0</v>
      </c>
      <c r="I21" s="7" t="s">
        <v>23</v>
      </c>
      <c r="J21" s="11">
        <v>8504.0</v>
      </c>
      <c r="K21" s="12">
        <v>109.0</v>
      </c>
      <c r="L21" s="12">
        <v>36.0</v>
      </c>
      <c r="M21" s="13">
        <f t="shared" si="3"/>
        <v>926936</v>
      </c>
      <c r="N21" s="11">
        <f t="shared" si="4"/>
        <v>306144</v>
      </c>
      <c r="O21" s="11">
        <f t="shared" si="5"/>
        <v>620792</v>
      </c>
      <c r="P21" s="14" t="str">
        <f>VLOOKUP(H21, products!$A$1:$B$13, 2, FALSE)</f>
        <v>Clothes</v>
      </c>
      <c r="Q21" s="14" t="str">
        <f>VLOOKUP(G21, countries!$A$1:$C$250, 1, TRUE)</f>
        <v>Bermuda</v>
      </c>
      <c r="R21" s="15" t="str">
        <f>VLOOKUP(Q21, countries!$A$1:$E$250, 4, FALSE)</f>
        <v>Americas</v>
      </c>
      <c r="S21" s="14" t="str">
        <f>VLOOKUP(R21, countries!$D$1:U$250, 2, FALSE)</f>
        <v>Latin America and the Caribbean</v>
      </c>
      <c r="T21" s="14" t="str">
        <f t="shared" si="6"/>
        <v>2010-02</v>
      </c>
      <c r="U21" s="14" t="str">
        <f t="shared" si="7"/>
        <v>02</v>
      </c>
    </row>
    <row r="22">
      <c r="A22" s="7">
        <v>6.01894414E8</v>
      </c>
      <c r="B22" s="8">
        <v>40212.0</v>
      </c>
      <c r="C22" s="8" t="str">
        <f t="shared" si="1"/>
        <v>Wednesday</v>
      </c>
      <c r="D22" s="8">
        <v>40256.0</v>
      </c>
      <c r="E22" s="9">
        <f t="shared" si="2"/>
        <v>44</v>
      </c>
      <c r="F22" s="7" t="s">
        <v>29</v>
      </c>
      <c r="G22" s="10" t="s">
        <v>27</v>
      </c>
      <c r="H22" s="7">
        <v>8681.0</v>
      </c>
      <c r="I22" s="7" t="s">
        <v>23</v>
      </c>
      <c r="J22" s="11">
        <v>2787.0</v>
      </c>
      <c r="K22" s="12">
        <v>651.0</v>
      </c>
      <c r="L22" s="12">
        <v>525.0</v>
      </c>
      <c r="M22" s="13">
        <f t="shared" si="3"/>
        <v>1814337</v>
      </c>
      <c r="N22" s="11">
        <f t="shared" si="4"/>
        <v>1463175</v>
      </c>
      <c r="O22" s="11">
        <f t="shared" si="5"/>
        <v>351162</v>
      </c>
      <c r="P22" s="14" t="str">
        <f>VLOOKUP(H22, products!$A$1:$B$13, 2, FALSE)</f>
        <v>Office Supplies</v>
      </c>
      <c r="Q22" s="14" t="str">
        <f>VLOOKUP(G22, countries!$A$1:$C$250, 1, TRUE)</f>
        <v>Svalbard and Jan Mayen</v>
      </c>
      <c r="R22" s="15" t="str">
        <f>VLOOKUP(Q22, countries!$A$1:$E$250, 4, FALSE)</f>
        <v>Europe</v>
      </c>
      <c r="S22" s="14" t="str">
        <f>VLOOKUP(R22, countries!$D$1:U$250, 2, FALSE)</f>
        <v>Northern Europe</v>
      </c>
      <c r="T22" s="14" t="str">
        <f t="shared" si="6"/>
        <v>2010-02</v>
      </c>
      <c r="U22" s="14" t="str">
        <f t="shared" si="7"/>
        <v>02</v>
      </c>
    </row>
    <row r="23">
      <c r="A23" s="7">
        <v>1.52746713E8</v>
      </c>
      <c r="B23" s="8">
        <v>40214.0</v>
      </c>
      <c r="C23" s="8" t="str">
        <f t="shared" si="1"/>
        <v>Friday</v>
      </c>
      <c r="D23" s="8">
        <v>40395.0</v>
      </c>
      <c r="E23" s="9">
        <f t="shared" si="2"/>
        <v>181</v>
      </c>
      <c r="F23" s="7" t="s">
        <v>21</v>
      </c>
      <c r="G23" s="10" t="s">
        <v>42</v>
      </c>
      <c r="H23" s="7">
        <v>8681.0</v>
      </c>
      <c r="I23" s="7" t="s">
        <v>23</v>
      </c>
      <c r="J23" s="11">
        <v>2.0</v>
      </c>
      <c r="K23" s="12">
        <v>651.0</v>
      </c>
      <c r="L23" s="12">
        <v>525.0</v>
      </c>
      <c r="M23" s="13">
        <f t="shared" si="3"/>
        <v>1302</v>
      </c>
      <c r="N23" s="11">
        <f t="shared" si="4"/>
        <v>1050</v>
      </c>
      <c r="O23" s="11">
        <f t="shared" si="5"/>
        <v>252</v>
      </c>
      <c r="P23" s="14" t="str">
        <f>VLOOKUP(H23, products!$A$1:$B$13, 2, FALSE)</f>
        <v>Office Supplies</v>
      </c>
      <c r="Q23" s="14" t="str">
        <f>VLOOKUP(G23, countries!$A$1:$C$250, 1, TRUE)</f>
        <v>Bhutan</v>
      </c>
      <c r="R23" s="15" t="str">
        <f>VLOOKUP(Q23, countries!$A$1:$E$250, 4, FALSE)</f>
        <v>Asia</v>
      </c>
      <c r="S23" s="14" t="str">
        <f>VLOOKUP(R23, countries!$D$1:U$250, 2, FALSE)</f>
        <v>Southern Asia</v>
      </c>
      <c r="T23" s="14" t="str">
        <f t="shared" si="6"/>
        <v>2010-02</v>
      </c>
      <c r="U23" s="14" t="str">
        <f t="shared" si="7"/>
        <v>02</v>
      </c>
    </row>
    <row r="24">
      <c r="A24" s="7">
        <v>2.42168128E8</v>
      </c>
      <c r="B24" s="8">
        <v>40214.0</v>
      </c>
      <c r="C24" s="8" t="str">
        <f t="shared" si="1"/>
        <v>Friday</v>
      </c>
      <c r="D24" s="8">
        <v>40242.0</v>
      </c>
      <c r="E24" s="9">
        <f t="shared" si="2"/>
        <v>28</v>
      </c>
      <c r="F24" s="7" t="s">
        <v>29</v>
      </c>
      <c r="G24" s="10" t="s">
        <v>43</v>
      </c>
      <c r="H24" s="7">
        <v>1270.0</v>
      </c>
      <c r="I24" s="7" t="s">
        <v>26</v>
      </c>
      <c r="J24" s="11">
        <v>1785.0</v>
      </c>
      <c r="K24" s="12">
        <v>47.0</v>
      </c>
      <c r="L24" s="12">
        <v>32.0</v>
      </c>
      <c r="M24" s="13">
        <f t="shared" si="3"/>
        <v>83895</v>
      </c>
      <c r="N24" s="11">
        <f t="shared" si="4"/>
        <v>57120</v>
      </c>
      <c r="O24" s="11">
        <f t="shared" si="5"/>
        <v>26775</v>
      </c>
      <c r="P24" s="14" t="str">
        <f>VLOOKUP(H24, products!$A$1:$B$13, 2, FALSE)</f>
        <v>Beverages</v>
      </c>
      <c r="Q24" s="14" t="str">
        <f>VLOOKUP(G24, countries!$A$1:$C$250, 1, TRUE)</f>
        <v>Cyprus</v>
      </c>
      <c r="R24" s="15" t="str">
        <f>VLOOKUP(Q24, countries!$A$1:$E$250, 4, FALSE)</f>
        <v>Asia</v>
      </c>
      <c r="S24" s="14" t="str">
        <f>VLOOKUP(R24, countries!$D$1:U$250, 2, FALSE)</f>
        <v>Southern Asia</v>
      </c>
      <c r="T24" s="14" t="str">
        <f t="shared" si="6"/>
        <v>2010-02</v>
      </c>
      <c r="U24" s="14" t="str">
        <f t="shared" si="7"/>
        <v>02</v>
      </c>
    </row>
    <row r="25">
      <c r="A25" s="7">
        <v>2.91995418E8</v>
      </c>
      <c r="B25" s="8">
        <v>40214.0</v>
      </c>
      <c r="C25" s="8" t="str">
        <f t="shared" si="1"/>
        <v>Friday</v>
      </c>
      <c r="D25" s="8">
        <v>40335.0</v>
      </c>
      <c r="E25" s="9">
        <f t="shared" si="2"/>
        <v>121</v>
      </c>
      <c r="F25" s="7" t="s">
        <v>24</v>
      </c>
      <c r="G25" s="10" t="s">
        <v>30</v>
      </c>
      <c r="H25" s="7">
        <v>4594.0</v>
      </c>
      <c r="I25" s="7" t="s">
        <v>26</v>
      </c>
      <c r="J25" s="11">
        <v>6788.0</v>
      </c>
      <c r="K25" s="12">
        <v>9.0</v>
      </c>
      <c r="L25" s="12">
        <v>7.0</v>
      </c>
      <c r="M25" s="13">
        <f t="shared" si="3"/>
        <v>61092</v>
      </c>
      <c r="N25" s="11">
        <f t="shared" si="4"/>
        <v>47516</v>
      </c>
      <c r="O25" s="11">
        <f t="shared" si="5"/>
        <v>13576</v>
      </c>
      <c r="P25" s="14" t="str">
        <f>VLOOKUP(H25, products!$A$1:$B$13, 2, FALSE)</f>
        <v>Fruits</v>
      </c>
      <c r="Q25" s="14" t="str">
        <f>VLOOKUP(G25, countries!$A$1:$C$250, 1, TRUE)</f>
        <v>United States Minor Outlying Islands</v>
      </c>
      <c r="R25" s="15" t="str">
        <f>VLOOKUP(Q25, countries!$A$1:$E$250, 4, FALSE)</f>
        <v>Oceania</v>
      </c>
      <c r="S25" s="14" t="str">
        <f>VLOOKUP(R25, countries!$D$1:U$250, 2, FALSE)</f>
        <v>Polynesia</v>
      </c>
      <c r="T25" s="14" t="str">
        <f t="shared" si="6"/>
        <v>2010-02</v>
      </c>
      <c r="U25" s="14" t="str">
        <f t="shared" si="7"/>
        <v>02</v>
      </c>
    </row>
    <row r="26">
      <c r="A26" s="7">
        <v>6.5308727E8</v>
      </c>
      <c r="B26" s="8">
        <v>40221.0</v>
      </c>
      <c r="C26" s="8" t="str">
        <f t="shared" si="1"/>
        <v>Friday</v>
      </c>
      <c r="D26" s="8">
        <v>40371.0</v>
      </c>
      <c r="E26" s="9">
        <f t="shared" si="2"/>
        <v>150</v>
      </c>
      <c r="F26" s="7" t="s">
        <v>40</v>
      </c>
      <c r="G26" s="10" t="s">
        <v>44</v>
      </c>
      <c r="H26" s="7">
        <v>8969.0</v>
      </c>
      <c r="I26" s="7" t="s">
        <v>26</v>
      </c>
      <c r="J26" s="11">
        <v>1891.0</v>
      </c>
      <c r="K26" s="12">
        <v>153.0</v>
      </c>
      <c r="L26" s="12">
        <v>97.0</v>
      </c>
      <c r="M26" s="13">
        <f t="shared" si="3"/>
        <v>289323</v>
      </c>
      <c r="N26" s="11">
        <f t="shared" si="4"/>
        <v>183427</v>
      </c>
      <c r="O26" s="11">
        <f t="shared" si="5"/>
        <v>105896</v>
      </c>
      <c r="P26" s="14" t="str">
        <f>VLOOKUP(H26, products!$A$1:$B$13, 2, FALSE)</f>
        <v>Snacks</v>
      </c>
      <c r="Q26" s="14" t="str">
        <f>VLOOKUP(G26, countries!$A$1:$C$250, 1, TRUE)</f>
        <v>Åland Islands</v>
      </c>
      <c r="R26" s="15" t="str">
        <f>VLOOKUP(Q26, countries!$A$1:$E$250, 4, FALSE)</f>
        <v>Europe</v>
      </c>
      <c r="S26" s="14" t="str">
        <f>VLOOKUP(R26, countries!$D$1:U$250, 2, FALSE)</f>
        <v>Northern Europe</v>
      </c>
      <c r="T26" s="14" t="str">
        <f t="shared" si="6"/>
        <v>2010-02</v>
      </c>
      <c r="U26" s="14" t="str">
        <f t="shared" si="7"/>
        <v>02</v>
      </c>
    </row>
    <row r="27">
      <c r="A27" s="7">
        <v>7.44683635E8</v>
      </c>
      <c r="B27" s="8">
        <v>40222.0</v>
      </c>
      <c r="C27" s="8" t="str">
        <f t="shared" si="1"/>
        <v>Saturday</v>
      </c>
      <c r="D27" s="8">
        <v>40182.0</v>
      </c>
      <c r="E27" s="9">
        <f t="shared" si="2"/>
        <v>40</v>
      </c>
      <c r="F27" s="7" t="s">
        <v>24</v>
      </c>
      <c r="G27" s="10" t="s">
        <v>45</v>
      </c>
      <c r="H27" s="7">
        <v>5988.0</v>
      </c>
      <c r="I27" s="7" t="s">
        <v>23</v>
      </c>
      <c r="J27" s="11">
        <v>7291.0</v>
      </c>
      <c r="K27" s="12">
        <v>154.0</v>
      </c>
      <c r="L27" s="12">
        <v>91.0</v>
      </c>
      <c r="M27" s="13">
        <f t="shared" si="3"/>
        <v>1122814</v>
      </c>
      <c r="N27" s="11">
        <f t="shared" si="4"/>
        <v>663481</v>
      </c>
      <c r="O27" s="11">
        <f t="shared" si="5"/>
        <v>459333</v>
      </c>
      <c r="P27" s="14" t="str">
        <f>VLOOKUP(H27, products!$A$1:$B$13, 2, FALSE)</f>
        <v>Vegetables</v>
      </c>
      <c r="Q27" s="14" t="str">
        <f>VLOOKUP(G27, countries!$A$1:$C$250, 1, TRUE)</f>
        <v>Lithuania</v>
      </c>
      <c r="R27" s="15" t="str">
        <f>VLOOKUP(Q27, countries!$A$1:$E$250, 4, FALSE)</f>
        <v>Europe</v>
      </c>
      <c r="S27" s="14" t="str">
        <f>VLOOKUP(R27, countries!$D$1:U$250, 2, FALSE)</f>
        <v>Northern Europe</v>
      </c>
      <c r="T27" s="14" t="str">
        <f t="shared" si="6"/>
        <v>2010-02</v>
      </c>
      <c r="U27" s="14" t="str">
        <f t="shared" si="7"/>
        <v>02</v>
      </c>
    </row>
    <row r="28">
      <c r="A28" s="7">
        <v>5.21681344E8</v>
      </c>
      <c r="B28" s="8">
        <v>40225.0</v>
      </c>
      <c r="C28" s="8" t="str">
        <f t="shared" si="1"/>
        <v>Tuesday</v>
      </c>
      <c r="D28" s="8">
        <v>40241.0</v>
      </c>
      <c r="E28" s="9">
        <f t="shared" si="2"/>
        <v>16</v>
      </c>
      <c r="F28" s="7" t="s">
        <v>29</v>
      </c>
      <c r="G28" s="10" t="s">
        <v>43</v>
      </c>
      <c r="H28" s="7">
        <v>8681.0</v>
      </c>
      <c r="I28" s="7" t="s">
        <v>26</v>
      </c>
      <c r="J28" s="11">
        <v>5957.0</v>
      </c>
      <c r="K28" s="12">
        <v>651.0</v>
      </c>
      <c r="L28" s="12">
        <v>525.0</v>
      </c>
      <c r="M28" s="13">
        <f t="shared" si="3"/>
        <v>3878007</v>
      </c>
      <c r="N28" s="11">
        <f t="shared" si="4"/>
        <v>3127425</v>
      </c>
      <c r="O28" s="11">
        <f t="shared" si="5"/>
        <v>750582</v>
      </c>
      <c r="P28" s="14" t="str">
        <f>VLOOKUP(H28, products!$A$1:$B$13, 2, FALSE)</f>
        <v>Office Supplies</v>
      </c>
      <c r="Q28" s="14" t="str">
        <f>VLOOKUP(G28, countries!$A$1:$C$250, 1, TRUE)</f>
        <v>Cyprus</v>
      </c>
      <c r="R28" s="15" t="str">
        <f>VLOOKUP(Q28, countries!$A$1:$E$250, 4, FALSE)</f>
        <v>Asia</v>
      </c>
      <c r="S28" s="14" t="str">
        <f>VLOOKUP(R28, countries!$D$1:U$250, 2, FALSE)</f>
        <v>Southern Asia</v>
      </c>
      <c r="T28" s="14" t="str">
        <f t="shared" si="6"/>
        <v>2010-02</v>
      </c>
      <c r="U28" s="14" t="str">
        <f t="shared" si="7"/>
        <v>02</v>
      </c>
    </row>
    <row r="29">
      <c r="A29" s="7">
        <v>3.98333632E8</v>
      </c>
      <c r="B29" s="8">
        <v>40228.0</v>
      </c>
      <c r="C29" s="8" t="str">
        <f t="shared" si="1"/>
        <v>Friday</v>
      </c>
      <c r="D29" s="8">
        <v>40212.0</v>
      </c>
      <c r="E29" s="9">
        <f t="shared" si="2"/>
        <v>16</v>
      </c>
      <c r="F29" s="7" t="s">
        <v>21</v>
      </c>
      <c r="G29" s="10" t="s">
        <v>46</v>
      </c>
      <c r="H29" s="7">
        <v>2103.0</v>
      </c>
      <c r="I29" s="7" t="s">
        <v>23</v>
      </c>
      <c r="J29" s="11">
        <v>4629.0</v>
      </c>
      <c r="K29" s="12">
        <v>206.0</v>
      </c>
      <c r="L29" s="12">
        <v>117.0</v>
      </c>
      <c r="M29" s="13">
        <f t="shared" si="3"/>
        <v>953574</v>
      </c>
      <c r="N29" s="11">
        <f t="shared" si="4"/>
        <v>541593</v>
      </c>
      <c r="O29" s="11">
        <f t="shared" si="5"/>
        <v>411981</v>
      </c>
      <c r="P29" s="14" t="str">
        <f>VLOOKUP(H29, products!$A$1:$B$13, 2, FALSE)</f>
        <v>Cereal</v>
      </c>
      <c r="Q29" s="14" t="str">
        <f>VLOOKUP(G29, countries!$A$1:$C$250, 1, TRUE)</f>
        <v>Denmark</v>
      </c>
      <c r="R29" s="15" t="str">
        <f>VLOOKUP(Q29, countries!$A$1:$E$250, 4, FALSE)</f>
        <v>Europe</v>
      </c>
      <c r="S29" s="14" t="str">
        <f>VLOOKUP(R29, countries!$D$1:U$250, 2, FALSE)</f>
        <v>Northern Europe</v>
      </c>
      <c r="T29" s="14" t="str">
        <f t="shared" si="6"/>
        <v>2010-02</v>
      </c>
      <c r="U29" s="14" t="str">
        <f t="shared" si="7"/>
        <v>02</v>
      </c>
    </row>
    <row r="30">
      <c r="A30" s="7">
        <v>6.27003753E8</v>
      </c>
      <c r="B30" s="8">
        <v>40228.0</v>
      </c>
      <c r="C30" s="8" t="str">
        <f t="shared" si="1"/>
        <v>Friday</v>
      </c>
      <c r="D30" s="8">
        <v>40263.0</v>
      </c>
      <c r="E30" s="9">
        <f t="shared" si="2"/>
        <v>35</v>
      </c>
      <c r="F30" s="7" t="s">
        <v>29</v>
      </c>
      <c r="G30" s="10" t="s">
        <v>47</v>
      </c>
      <c r="H30" s="7">
        <v>8875.0</v>
      </c>
      <c r="I30" s="7" t="s">
        <v>23</v>
      </c>
      <c r="J30" s="11">
        <v>3199.0</v>
      </c>
      <c r="K30" s="12">
        <v>422.0</v>
      </c>
      <c r="L30" s="12">
        <v>365.0</v>
      </c>
      <c r="M30" s="13">
        <f t="shared" si="3"/>
        <v>1349978</v>
      </c>
      <c r="N30" s="11">
        <f t="shared" si="4"/>
        <v>1167635</v>
      </c>
      <c r="O30" s="11">
        <f t="shared" si="5"/>
        <v>182343</v>
      </c>
      <c r="P30" s="14" t="str">
        <f>VLOOKUP(H30, products!$A$1:$B$13, 2, FALSE)</f>
        <v>Meat</v>
      </c>
      <c r="Q30" s="14" t="str">
        <f>VLOOKUP(G30, countries!$A$1:$C$250, 1, TRUE)</f>
        <v>Romania</v>
      </c>
      <c r="R30" s="15" t="str">
        <f>VLOOKUP(Q30, countries!$A$1:$E$250, 4, FALSE)</f>
        <v>Europe</v>
      </c>
      <c r="S30" s="14" t="str">
        <f>VLOOKUP(R30, countries!$D$1:U$250, 2, FALSE)</f>
        <v>Northern Europe</v>
      </c>
      <c r="T30" s="14" t="str">
        <f t="shared" si="6"/>
        <v>2010-02</v>
      </c>
      <c r="U30" s="14" t="str">
        <f t="shared" si="7"/>
        <v>02</v>
      </c>
    </row>
    <row r="31">
      <c r="A31" s="7">
        <v>5.85362994E8</v>
      </c>
      <c r="B31" s="8">
        <v>40229.0</v>
      </c>
      <c r="C31" s="8" t="str">
        <f t="shared" si="1"/>
        <v>Saturday</v>
      </c>
      <c r="D31" s="8">
        <v>40486.0</v>
      </c>
      <c r="E31" s="9">
        <f t="shared" si="2"/>
        <v>257</v>
      </c>
      <c r="F31" s="7" t="s">
        <v>24</v>
      </c>
      <c r="G31" s="10" t="s">
        <v>27</v>
      </c>
      <c r="H31" s="7">
        <v>7940.0</v>
      </c>
      <c r="I31" s="7" t="s">
        <v>23</v>
      </c>
      <c r="J31" s="11">
        <v>773.0</v>
      </c>
      <c r="K31" s="12">
        <v>668.0</v>
      </c>
      <c r="L31" s="12">
        <v>503.0</v>
      </c>
      <c r="M31" s="13">
        <f t="shared" si="3"/>
        <v>516364</v>
      </c>
      <c r="N31" s="11">
        <f t="shared" si="4"/>
        <v>388819</v>
      </c>
      <c r="O31" s="11">
        <f t="shared" si="5"/>
        <v>127545</v>
      </c>
      <c r="P31" s="14" t="str">
        <f>VLOOKUP(H31, products!$A$1:$B$13, 2, FALSE)</f>
        <v>Household</v>
      </c>
      <c r="Q31" s="14" t="str">
        <f>VLOOKUP(G31, countries!$A$1:$C$250, 1, TRUE)</f>
        <v>Svalbard and Jan Mayen</v>
      </c>
      <c r="R31" s="15" t="str">
        <f>VLOOKUP(Q31, countries!$A$1:$E$250, 4, FALSE)</f>
        <v>Europe</v>
      </c>
      <c r="S31" s="14" t="str">
        <f>VLOOKUP(R31, countries!$D$1:U$250, 2, FALSE)</f>
        <v>Northern Europe</v>
      </c>
      <c r="T31" s="14" t="str">
        <f t="shared" si="6"/>
        <v>2010-02</v>
      </c>
      <c r="U31" s="14" t="str">
        <f t="shared" si="7"/>
        <v>02</v>
      </c>
    </row>
    <row r="32">
      <c r="A32" s="7">
        <v>7.95141351E8</v>
      </c>
      <c r="B32" s="8">
        <v>40229.0</v>
      </c>
      <c r="C32" s="8" t="str">
        <f t="shared" si="1"/>
        <v>Saturday</v>
      </c>
      <c r="D32" s="8">
        <v>40233.0</v>
      </c>
      <c r="E32" s="9">
        <f t="shared" si="2"/>
        <v>4</v>
      </c>
      <c r="F32" s="7" t="s">
        <v>40</v>
      </c>
      <c r="G32" s="10" t="s">
        <v>48</v>
      </c>
      <c r="H32" s="7">
        <v>1270.0</v>
      </c>
      <c r="I32" s="7" t="s">
        <v>23</v>
      </c>
      <c r="J32" s="11">
        <v>8850.0</v>
      </c>
      <c r="K32" s="12">
        <v>47.0</v>
      </c>
      <c r="L32" s="12">
        <v>32.0</v>
      </c>
      <c r="M32" s="13">
        <f t="shared" si="3"/>
        <v>415950</v>
      </c>
      <c r="N32" s="11">
        <f t="shared" si="4"/>
        <v>283200</v>
      </c>
      <c r="O32" s="11">
        <f t="shared" si="5"/>
        <v>132750</v>
      </c>
      <c r="P32" s="14" t="str">
        <f>VLOOKUP(H32, products!$A$1:$B$13, 2, FALSE)</f>
        <v>Beverages</v>
      </c>
      <c r="Q32" s="14" t="str">
        <f>VLOOKUP(G32, countries!$A$1:$C$250, 1, TRUE)</f>
        <v>Gibraltar</v>
      </c>
      <c r="R32" s="15" t="str">
        <f>VLOOKUP(Q32, countries!$A$1:$E$250, 4, FALSE)</f>
        <v>Europe</v>
      </c>
      <c r="S32" s="14" t="str">
        <f>VLOOKUP(R32, countries!$D$1:U$250, 2, FALSE)</f>
        <v>Northern Europe</v>
      </c>
      <c r="T32" s="14" t="str">
        <f t="shared" si="6"/>
        <v>2010-02</v>
      </c>
      <c r="U32" s="14" t="str">
        <f t="shared" si="7"/>
        <v>02</v>
      </c>
    </row>
    <row r="33">
      <c r="A33" s="7">
        <v>9.3029679E8</v>
      </c>
      <c r="B33" s="8">
        <v>40229.0</v>
      </c>
      <c r="C33" s="8" t="str">
        <f t="shared" si="1"/>
        <v>Saturday</v>
      </c>
      <c r="D33" s="8">
        <v>40263.0</v>
      </c>
      <c r="E33" s="9">
        <f t="shared" si="2"/>
        <v>34</v>
      </c>
      <c r="F33" s="7" t="s">
        <v>21</v>
      </c>
      <c r="G33" s="10" t="s">
        <v>49</v>
      </c>
      <c r="H33" s="7">
        <v>8875.0</v>
      </c>
      <c r="I33" s="7" t="s">
        <v>23</v>
      </c>
      <c r="J33" s="11">
        <v>4348.0</v>
      </c>
      <c r="K33" s="12">
        <v>422.0</v>
      </c>
      <c r="L33" s="12">
        <v>365.0</v>
      </c>
      <c r="M33" s="13">
        <f t="shared" si="3"/>
        <v>1834856</v>
      </c>
      <c r="N33" s="11">
        <f t="shared" si="4"/>
        <v>1587020</v>
      </c>
      <c r="O33" s="11">
        <f t="shared" si="5"/>
        <v>247836</v>
      </c>
      <c r="P33" s="14" t="str">
        <f>VLOOKUP(H33, products!$A$1:$B$13, 2, FALSE)</f>
        <v>Meat</v>
      </c>
      <c r="Q33" s="14" t="str">
        <f>VLOOKUP(G33, countries!$A$1:$C$250, 1, TRUE)</f>
        <v>Lithuania</v>
      </c>
      <c r="R33" s="15" t="str">
        <f>VLOOKUP(Q33, countries!$A$1:$E$250, 4, FALSE)</f>
        <v>Europe</v>
      </c>
      <c r="S33" s="14" t="str">
        <f>VLOOKUP(R33, countries!$D$1:U$250, 2, FALSE)</f>
        <v>Northern Europe</v>
      </c>
      <c r="T33" s="14" t="str">
        <f t="shared" si="6"/>
        <v>2010-02</v>
      </c>
      <c r="U33" s="14" t="str">
        <f t="shared" si="7"/>
        <v>02</v>
      </c>
    </row>
    <row r="34">
      <c r="A34" s="7">
        <v>2.68373954E8</v>
      </c>
      <c r="B34" s="8">
        <v>40234.0</v>
      </c>
      <c r="C34" s="8" t="str">
        <f t="shared" si="1"/>
        <v>Thursday</v>
      </c>
      <c r="D34" s="8">
        <v>40237.0</v>
      </c>
      <c r="E34" s="9">
        <f t="shared" si="2"/>
        <v>3</v>
      </c>
      <c r="F34" s="7" t="s">
        <v>40</v>
      </c>
      <c r="G34" s="10" t="s">
        <v>50</v>
      </c>
      <c r="H34" s="7">
        <v>8681.0</v>
      </c>
      <c r="I34" s="7" t="s">
        <v>26</v>
      </c>
      <c r="J34" s="11">
        <v>6672.0</v>
      </c>
      <c r="K34" s="12">
        <v>651.0</v>
      </c>
      <c r="L34" s="12">
        <v>525.0</v>
      </c>
      <c r="M34" s="13">
        <f t="shared" si="3"/>
        <v>4343472</v>
      </c>
      <c r="N34" s="11">
        <f t="shared" si="4"/>
        <v>3502800</v>
      </c>
      <c r="O34" s="11">
        <f t="shared" si="5"/>
        <v>840672</v>
      </c>
      <c r="P34" s="14" t="str">
        <f>VLOOKUP(H34, products!$A$1:$B$13, 2, FALSE)</f>
        <v>Office Supplies</v>
      </c>
      <c r="Q34" s="14" t="str">
        <f>VLOOKUP(G34, countries!$A$1:$C$250, 1, TRUE)</f>
        <v>Austria</v>
      </c>
      <c r="R34" s="15" t="str">
        <f>VLOOKUP(Q34, countries!$A$1:$E$250, 4, FALSE)</f>
        <v>Europe</v>
      </c>
      <c r="S34" s="14" t="str">
        <f>VLOOKUP(R34, countries!$D$1:U$250, 2, FALSE)</f>
        <v>Northern Europe</v>
      </c>
      <c r="T34" s="14" t="str">
        <f t="shared" si="6"/>
        <v>2010-02</v>
      </c>
      <c r="U34" s="14" t="str">
        <f t="shared" si="7"/>
        <v>02</v>
      </c>
    </row>
    <row r="35">
      <c r="A35" s="7">
        <v>2.31450879E8</v>
      </c>
      <c r="B35" s="8">
        <v>40238.0</v>
      </c>
      <c r="C35" s="8" t="str">
        <f t="shared" si="1"/>
        <v>Monday</v>
      </c>
      <c r="D35" s="8">
        <v>40231.0</v>
      </c>
      <c r="E35" s="9">
        <f t="shared" si="2"/>
        <v>7</v>
      </c>
      <c r="F35" s="7" t="s">
        <v>24</v>
      </c>
      <c r="G35" s="10" t="s">
        <v>37</v>
      </c>
      <c r="H35" s="7">
        <v>2455.0</v>
      </c>
      <c r="I35" s="7" t="s">
        <v>26</v>
      </c>
      <c r="J35" s="11">
        <v>313.0</v>
      </c>
      <c r="K35" s="12">
        <v>109.0</v>
      </c>
      <c r="L35" s="12">
        <v>36.0</v>
      </c>
      <c r="M35" s="13">
        <f t="shared" si="3"/>
        <v>34117</v>
      </c>
      <c r="N35" s="11">
        <f t="shared" si="4"/>
        <v>11268</v>
      </c>
      <c r="O35" s="11">
        <f t="shared" si="5"/>
        <v>22849</v>
      </c>
      <c r="P35" s="14" t="str">
        <f>VLOOKUP(H35, products!$A$1:$B$13, 2, FALSE)</f>
        <v>Clothes</v>
      </c>
      <c r="Q35" s="14" t="str">
        <f>VLOOKUP(G35, countries!$A$1:$C$250, 1, TRUE)</f>
        <v>Argentina</v>
      </c>
      <c r="R35" s="15" t="str">
        <f>VLOOKUP(Q35, countries!$A$1:$E$250, 4, FALSE)</f>
        <v>Americas</v>
      </c>
      <c r="S35" s="14" t="str">
        <f>VLOOKUP(R35, countries!$D$1:U$250, 2, FALSE)</f>
        <v>Latin America and the Caribbean</v>
      </c>
      <c r="T35" s="14" t="str">
        <f t="shared" si="6"/>
        <v>2010-03</v>
      </c>
      <c r="U35" s="14" t="str">
        <f t="shared" si="7"/>
        <v>03</v>
      </c>
    </row>
    <row r="36">
      <c r="A36" s="7">
        <v>1.14954173E8</v>
      </c>
      <c r="B36" s="8">
        <v>40239.0</v>
      </c>
      <c r="C36" s="8" t="str">
        <f t="shared" si="1"/>
        <v>Tuesday</v>
      </c>
      <c r="D36" s="8">
        <v>40484.0</v>
      </c>
      <c r="E36" s="9">
        <f t="shared" si="2"/>
        <v>245</v>
      </c>
      <c r="F36" s="7" t="s">
        <v>21</v>
      </c>
      <c r="G36" s="10" t="s">
        <v>51</v>
      </c>
      <c r="H36" s="7">
        <v>4594.0</v>
      </c>
      <c r="I36" s="7" t="s">
        <v>23</v>
      </c>
      <c r="J36" s="11">
        <v>6349.0</v>
      </c>
      <c r="K36" s="12">
        <v>9.0</v>
      </c>
      <c r="L36" s="12">
        <v>7.0</v>
      </c>
      <c r="M36" s="13">
        <f t="shared" si="3"/>
        <v>57141</v>
      </c>
      <c r="N36" s="11">
        <f t="shared" si="4"/>
        <v>44443</v>
      </c>
      <c r="O36" s="11">
        <f t="shared" si="5"/>
        <v>12698</v>
      </c>
      <c r="P36" s="14" t="str">
        <f>VLOOKUP(H36, products!$A$1:$B$13, 2, FALSE)</f>
        <v>Fruits</v>
      </c>
      <c r="Q36" s="14" t="str">
        <f>VLOOKUP(G36, countries!$A$1:$C$250, 1, TRUE)</f>
        <v>Micronesia (Federated States of)</v>
      </c>
      <c r="R36" s="15" t="str">
        <f>VLOOKUP(Q36, countries!$A$1:$E$250, 4, FALSE)</f>
        <v>Oceania</v>
      </c>
      <c r="S36" s="14" t="str">
        <f>VLOOKUP(R36, countries!$D$1:U$250, 2, FALSE)</f>
        <v>Polynesia</v>
      </c>
      <c r="T36" s="14" t="str">
        <f t="shared" si="6"/>
        <v>2010-03</v>
      </c>
      <c r="U36" s="14" t="str">
        <f t="shared" si="7"/>
        <v>03</v>
      </c>
    </row>
    <row r="37">
      <c r="A37" s="7">
        <v>3.48080623E8</v>
      </c>
      <c r="B37" s="8">
        <v>40242.0</v>
      </c>
      <c r="C37" s="8" t="str">
        <f t="shared" si="1"/>
        <v>Friday</v>
      </c>
      <c r="D37" s="8">
        <v>40317.0</v>
      </c>
      <c r="E37" s="9">
        <f t="shared" si="2"/>
        <v>75</v>
      </c>
      <c r="F37" s="7" t="s">
        <v>29</v>
      </c>
      <c r="G37" s="10" t="s">
        <v>35</v>
      </c>
      <c r="H37" s="7">
        <v>8969.0</v>
      </c>
      <c r="I37" s="7" t="s">
        <v>26</v>
      </c>
      <c r="J37" s="11">
        <v>3646.0</v>
      </c>
      <c r="K37" s="12">
        <v>153.0</v>
      </c>
      <c r="L37" s="12">
        <v>97.0</v>
      </c>
      <c r="M37" s="13">
        <f t="shared" si="3"/>
        <v>557838</v>
      </c>
      <c r="N37" s="11">
        <f t="shared" si="4"/>
        <v>353662</v>
      </c>
      <c r="O37" s="11">
        <f t="shared" si="5"/>
        <v>204176</v>
      </c>
      <c r="P37" s="14" t="str">
        <f>VLOOKUP(H37, products!$A$1:$B$13, 2, FALSE)</f>
        <v>Snacks</v>
      </c>
      <c r="Q37" s="14" t="str">
        <f>VLOOKUP(G37, countries!$A$1:$C$250, 1, TRUE)</f>
        <v>American Samoa</v>
      </c>
      <c r="R37" s="15" t="str">
        <f>VLOOKUP(Q37, countries!$A$1:$E$250, 4, FALSE)</f>
        <v>Oceania</v>
      </c>
      <c r="S37" s="14" t="str">
        <f>VLOOKUP(R37, countries!$D$1:U$250, 2, FALSE)</f>
        <v>Polynesia</v>
      </c>
      <c r="T37" s="14" t="str">
        <f t="shared" si="6"/>
        <v>2010-03</v>
      </c>
      <c r="U37" s="14" t="str">
        <f t="shared" si="7"/>
        <v>03</v>
      </c>
    </row>
    <row r="38">
      <c r="A38" s="7">
        <v>2.51823222E8</v>
      </c>
      <c r="B38" s="8">
        <v>40246.0</v>
      </c>
      <c r="C38" s="8" t="str">
        <f t="shared" si="1"/>
        <v>Tuesday</v>
      </c>
      <c r="D38" s="8">
        <v>40188.0</v>
      </c>
      <c r="E38" s="9">
        <f t="shared" si="2"/>
        <v>58</v>
      </c>
      <c r="F38" s="7" t="s">
        <v>24</v>
      </c>
      <c r="G38" s="10" t="s">
        <v>52</v>
      </c>
      <c r="H38" s="7">
        <v>2455.0</v>
      </c>
      <c r="I38" s="7" t="s">
        <v>26</v>
      </c>
      <c r="J38" s="11">
        <v>8942.0</v>
      </c>
      <c r="K38" s="12">
        <v>109.0</v>
      </c>
      <c r="L38" s="12">
        <v>36.0</v>
      </c>
      <c r="M38" s="13">
        <f t="shared" si="3"/>
        <v>974678</v>
      </c>
      <c r="N38" s="11">
        <f t="shared" si="4"/>
        <v>321912</v>
      </c>
      <c r="O38" s="11">
        <f t="shared" si="5"/>
        <v>652766</v>
      </c>
      <c r="P38" s="14" t="str">
        <f>VLOOKUP(H38, products!$A$1:$B$13, 2, FALSE)</f>
        <v>Clothes</v>
      </c>
      <c r="Q38" s="14" t="str">
        <f>VLOOKUP(G38, countries!$A$1:$C$250, 1, TRUE)</f>
        <v>Gambia</v>
      </c>
      <c r="R38" s="15" t="str">
        <f>VLOOKUP(Q38, countries!$A$1:$E$250, 4, FALSE)</f>
        <v>Africa</v>
      </c>
      <c r="S38" s="14" t="str">
        <f>VLOOKUP(R38, countries!$D$1:U$250, 2, FALSE)</f>
        <v>Northern Africa</v>
      </c>
      <c r="T38" s="14" t="str">
        <f t="shared" si="6"/>
        <v>2010-03</v>
      </c>
      <c r="U38" s="14" t="str">
        <f t="shared" si="7"/>
        <v>03</v>
      </c>
    </row>
    <row r="39">
      <c r="A39" s="7">
        <v>9.35789954E8</v>
      </c>
      <c r="B39" s="8">
        <v>40247.0</v>
      </c>
      <c r="C39" s="8" t="str">
        <f t="shared" si="1"/>
        <v>Wednesday</v>
      </c>
      <c r="D39" s="8">
        <v>40500.0</v>
      </c>
      <c r="E39" s="9">
        <f t="shared" si="2"/>
        <v>253</v>
      </c>
      <c r="F39" s="7" t="s">
        <v>24</v>
      </c>
      <c r="G39" s="10" t="s">
        <v>31</v>
      </c>
      <c r="H39" s="7">
        <v>1270.0</v>
      </c>
      <c r="I39" s="7" t="s">
        <v>26</v>
      </c>
      <c r="J39" s="11">
        <v>9898.0</v>
      </c>
      <c r="K39" s="12">
        <v>47.0</v>
      </c>
      <c r="L39" s="12">
        <v>32.0</v>
      </c>
      <c r="M39" s="13">
        <f t="shared" si="3"/>
        <v>465206</v>
      </c>
      <c r="N39" s="11">
        <f t="shared" si="4"/>
        <v>316736</v>
      </c>
      <c r="O39" s="11">
        <f t="shared" si="5"/>
        <v>148470</v>
      </c>
      <c r="P39" s="14" t="str">
        <f>VLOOKUP(H39, products!$A$1:$B$13, 2, FALSE)</f>
        <v>Beverages</v>
      </c>
      <c r="Q39" s="14" t="str">
        <f>VLOOKUP(G39, countries!$A$1:$C$250, 1, TRUE)</f>
        <v>Bhutan</v>
      </c>
      <c r="R39" s="15" t="str">
        <f>VLOOKUP(Q39, countries!$A$1:$E$250, 4, FALSE)</f>
        <v>Asia</v>
      </c>
      <c r="S39" s="14" t="str">
        <f>VLOOKUP(R39, countries!$D$1:U$250, 2, FALSE)</f>
        <v>Southern Asia</v>
      </c>
      <c r="T39" s="14" t="str">
        <f t="shared" si="6"/>
        <v>2010-03</v>
      </c>
      <c r="U39" s="14" t="str">
        <f t="shared" si="7"/>
        <v>03</v>
      </c>
    </row>
    <row r="40">
      <c r="A40" s="7">
        <v>9.48075759E8</v>
      </c>
      <c r="B40" s="8">
        <v>40249.0</v>
      </c>
      <c r="C40" s="8" t="str">
        <f t="shared" si="1"/>
        <v>Friday</v>
      </c>
      <c r="D40" s="8">
        <v>40634.0</v>
      </c>
      <c r="E40" s="9">
        <f t="shared" si="2"/>
        <v>385</v>
      </c>
      <c r="F40" s="7" t="s">
        <v>29</v>
      </c>
      <c r="G40" s="10" t="s">
        <v>22</v>
      </c>
      <c r="H40" s="7">
        <v>1270.0</v>
      </c>
      <c r="I40" s="7" t="s">
        <v>23</v>
      </c>
      <c r="J40" s="11">
        <v>5540.0</v>
      </c>
      <c r="K40" s="12">
        <v>47.0</v>
      </c>
      <c r="L40" s="12">
        <v>32.0</v>
      </c>
      <c r="M40" s="13">
        <f t="shared" si="3"/>
        <v>260380</v>
      </c>
      <c r="N40" s="11">
        <f t="shared" si="4"/>
        <v>177280</v>
      </c>
      <c r="O40" s="11">
        <f t="shared" si="5"/>
        <v>83100</v>
      </c>
      <c r="P40" s="14" t="str">
        <f>VLOOKUP(H40, products!$A$1:$B$13, 2, FALSE)</f>
        <v>Beverages</v>
      </c>
      <c r="Q40" s="14" t="str">
        <f>VLOOKUP(G40, countries!$A$1:$C$250, 1, TRUE)</f>
        <v>Hong Kong</v>
      </c>
      <c r="R40" s="15" t="str">
        <f>VLOOKUP(Q40, countries!$A$1:$E$250, 4, FALSE)</f>
        <v>Asia</v>
      </c>
      <c r="S40" s="14" t="str">
        <f>VLOOKUP(R40, countries!$D$1:U$250, 2, FALSE)</f>
        <v>Southern Asia</v>
      </c>
      <c r="T40" s="14" t="str">
        <f t="shared" si="6"/>
        <v>2010-03</v>
      </c>
      <c r="U40" s="14" t="str">
        <f t="shared" si="7"/>
        <v>03</v>
      </c>
    </row>
    <row r="41">
      <c r="A41" s="7">
        <v>9.3820995E8</v>
      </c>
      <c r="B41" s="8">
        <v>40251.0</v>
      </c>
      <c r="C41" s="8" t="str">
        <f t="shared" si="1"/>
        <v>Sunday</v>
      </c>
      <c r="D41" s="8">
        <v>40253.0</v>
      </c>
      <c r="E41" s="9">
        <f t="shared" si="2"/>
        <v>2</v>
      </c>
      <c r="F41" s="7" t="s">
        <v>21</v>
      </c>
      <c r="G41" s="10" t="s">
        <v>46</v>
      </c>
      <c r="H41" s="7">
        <v>3127.0</v>
      </c>
      <c r="I41" s="7" t="s">
        <v>23</v>
      </c>
      <c r="J41" s="11">
        <v>6028.0</v>
      </c>
      <c r="K41" s="12">
        <v>82.0</v>
      </c>
      <c r="L41" s="12">
        <v>57.0</v>
      </c>
      <c r="M41" s="13">
        <f t="shared" si="3"/>
        <v>494296</v>
      </c>
      <c r="N41" s="11">
        <f t="shared" si="4"/>
        <v>343596</v>
      </c>
      <c r="O41" s="11">
        <f t="shared" si="5"/>
        <v>150700</v>
      </c>
      <c r="P41" s="14" t="str">
        <f>VLOOKUP(H41, products!$A$1:$B$13, 2, FALSE)</f>
        <v>Personal Care</v>
      </c>
      <c r="Q41" s="14" t="str">
        <f>VLOOKUP(G41, countries!$A$1:$C$250, 1, TRUE)</f>
        <v>Denmark</v>
      </c>
      <c r="R41" s="15" t="str">
        <f>VLOOKUP(Q41, countries!$A$1:$E$250, 4, FALSE)</f>
        <v>Europe</v>
      </c>
      <c r="S41" s="14" t="str">
        <f>VLOOKUP(R41, countries!$D$1:U$250, 2, FALSE)</f>
        <v>Northern Europe</v>
      </c>
      <c r="T41" s="14" t="str">
        <f t="shared" si="6"/>
        <v>2010-03</v>
      </c>
      <c r="U41" s="14" t="str">
        <f t="shared" si="7"/>
        <v>03</v>
      </c>
    </row>
    <row r="42">
      <c r="A42" s="7">
        <v>2.22720611E8</v>
      </c>
      <c r="B42" s="8">
        <v>40253.0</v>
      </c>
      <c r="C42" s="8" t="str">
        <f t="shared" si="1"/>
        <v>Tuesday</v>
      </c>
      <c r="D42" s="8">
        <v>40182.0</v>
      </c>
      <c r="E42" s="9">
        <f t="shared" si="2"/>
        <v>71</v>
      </c>
      <c r="F42" s="7" t="s">
        <v>24</v>
      </c>
      <c r="G42" s="10" t="s">
        <v>51</v>
      </c>
      <c r="H42" s="7">
        <v>7331.0</v>
      </c>
      <c r="I42" s="7" t="s">
        <v>23</v>
      </c>
      <c r="J42" s="11">
        <v>6833.0</v>
      </c>
      <c r="K42" s="12">
        <v>255.0</v>
      </c>
      <c r="L42" s="12">
        <v>159.0</v>
      </c>
      <c r="M42" s="13">
        <f t="shared" si="3"/>
        <v>1742415</v>
      </c>
      <c r="N42" s="11">
        <f t="shared" si="4"/>
        <v>1086447</v>
      </c>
      <c r="O42" s="11">
        <f t="shared" si="5"/>
        <v>655968</v>
      </c>
      <c r="P42" s="14" t="str">
        <f>VLOOKUP(H42, products!$A$1:$B$13, 2, FALSE)</f>
        <v>Baby Food</v>
      </c>
      <c r="Q42" s="14" t="str">
        <f>VLOOKUP(G42, countries!$A$1:$C$250, 1, TRUE)</f>
        <v>Micronesia (Federated States of)</v>
      </c>
      <c r="R42" s="15" t="str">
        <f>VLOOKUP(Q42, countries!$A$1:$E$250, 4, FALSE)</f>
        <v>Oceania</v>
      </c>
      <c r="S42" s="14" t="str">
        <f>VLOOKUP(R42, countries!$D$1:U$250, 2, FALSE)</f>
        <v>Polynesia</v>
      </c>
      <c r="T42" s="14" t="str">
        <f t="shared" si="6"/>
        <v>2010-03</v>
      </c>
      <c r="U42" s="14" t="str">
        <f t="shared" si="7"/>
        <v>03</v>
      </c>
    </row>
    <row r="43">
      <c r="A43" s="7">
        <v>8.44105184E8</v>
      </c>
      <c r="B43" s="8">
        <v>40254.0</v>
      </c>
      <c r="C43" s="8" t="str">
        <f t="shared" si="1"/>
        <v>Wednesday</v>
      </c>
      <c r="D43" s="8">
        <v>40288.0</v>
      </c>
      <c r="E43" s="9">
        <f t="shared" si="2"/>
        <v>34</v>
      </c>
      <c r="F43" s="7" t="s">
        <v>40</v>
      </c>
      <c r="G43" s="10" t="s">
        <v>38</v>
      </c>
      <c r="H43" s="7">
        <v>1270.0</v>
      </c>
      <c r="I43" s="7" t="s">
        <v>23</v>
      </c>
      <c r="J43" s="11">
        <v>8337.0</v>
      </c>
      <c r="K43" s="12">
        <v>47.0</v>
      </c>
      <c r="L43" s="12">
        <v>32.0</v>
      </c>
      <c r="M43" s="13">
        <f t="shared" si="3"/>
        <v>391839</v>
      </c>
      <c r="N43" s="11">
        <f t="shared" si="4"/>
        <v>266784</v>
      </c>
      <c r="O43" s="11">
        <f t="shared" si="5"/>
        <v>125055</v>
      </c>
      <c r="P43" s="14" t="str">
        <f>VLOOKUP(H43, products!$A$1:$B$13, 2, FALSE)</f>
        <v>Beverages</v>
      </c>
      <c r="Q43" s="14" t="str">
        <f>VLOOKUP(G43, countries!$A$1:$C$250, 1, TRUE)</f>
        <v>Svalbard and Jan Mayen</v>
      </c>
      <c r="R43" s="15" t="str">
        <f>VLOOKUP(Q43, countries!$A$1:$E$250, 4, FALSE)</f>
        <v>Europe</v>
      </c>
      <c r="S43" s="14" t="str">
        <f>VLOOKUP(R43, countries!$D$1:U$250, 2, FALSE)</f>
        <v>Northern Europe</v>
      </c>
      <c r="T43" s="14" t="str">
        <f t="shared" si="6"/>
        <v>2010-03</v>
      </c>
      <c r="U43" s="14" t="str">
        <f t="shared" si="7"/>
        <v>03</v>
      </c>
    </row>
    <row r="44">
      <c r="A44" s="7">
        <v>6.96197879E8</v>
      </c>
      <c r="B44" s="8">
        <v>40256.0</v>
      </c>
      <c r="C44" s="8" t="str">
        <f t="shared" si="1"/>
        <v>Friday</v>
      </c>
      <c r="D44" s="8">
        <v>40263.0</v>
      </c>
      <c r="E44" s="9">
        <f t="shared" si="2"/>
        <v>7</v>
      </c>
      <c r="F44" s="7" t="s">
        <v>40</v>
      </c>
      <c r="G44" s="10" t="s">
        <v>35</v>
      </c>
      <c r="H44" s="7">
        <v>2103.0</v>
      </c>
      <c r="I44" s="7" t="s">
        <v>26</v>
      </c>
      <c r="J44" s="11">
        <v>9278.0</v>
      </c>
      <c r="K44" s="12">
        <v>206.0</v>
      </c>
      <c r="L44" s="12">
        <v>117.0</v>
      </c>
      <c r="M44" s="13">
        <f t="shared" si="3"/>
        <v>1911268</v>
      </c>
      <c r="N44" s="11">
        <f t="shared" si="4"/>
        <v>1085526</v>
      </c>
      <c r="O44" s="11">
        <f t="shared" si="5"/>
        <v>825742</v>
      </c>
      <c r="P44" s="14" t="str">
        <f>VLOOKUP(H44, products!$A$1:$B$13, 2, FALSE)</f>
        <v>Cereal</v>
      </c>
      <c r="Q44" s="14" t="str">
        <f>VLOOKUP(G44, countries!$A$1:$C$250, 1, TRUE)</f>
        <v>American Samoa</v>
      </c>
      <c r="R44" s="15" t="str">
        <f>VLOOKUP(Q44, countries!$A$1:$E$250, 4, FALSE)</f>
        <v>Oceania</v>
      </c>
      <c r="S44" s="14" t="str">
        <f>VLOOKUP(R44, countries!$D$1:U$250, 2, FALSE)</f>
        <v>Polynesia</v>
      </c>
      <c r="T44" s="14" t="str">
        <f t="shared" si="6"/>
        <v>2010-03</v>
      </c>
      <c r="U44" s="14" t="str">
        <f t="shared" si="7"/>
        <v>03</v>
      </c>
    </row>
    <row r="45">
      <c r="A45" s="7">
        <v>3.84128224E8</v>
      </c>
      <c r="B45" s="8">
        <v>40257.0</v>
      </c>
      <c r="C45" s="8" t="str">
        <f t="shared" si="1"/>
        <v>Saturday</v>
      </c>
      <c r="D45" s="8">
        <v>40294.0</v>
      </c>
      <c r="E45" s="9">
        <f t="shared" si="2"/>
        <v>37</v>
      </c>
      <c r="F45" s="7" t="s">
        <v>29</v>
      </c>
      <c r="G45" s="10" t="s">
        <v>53</v>
      </c>
      <c r="H45" s="7">
        <v>7940.0</v>
      </c>
      <c r="I45" s="7" t="s">
        <v>23</v>
      </c>
      <c r="J45" s="11">
        <v>933.0</v>
      </c>
      <c r="K45" s="12">
        <v>668.0</v>
      </c>
      <c r="L45" s="12">
        <v>503.0</v>
      </c>
      <c r="M45" s="13">
        <f t="shared" si="3"/>
        <v>623244</v>
      </c>
      <c r="N45" s="11">
        <f t="shared" si="4"/>
        <v>469299</v>
      </c>
      <c r="O45" s="11">
        <f t="shared" si="5"/>
        <v>153945</v>
      </c>
      <c r="P45" s="14" t="str">
        <f>VLOOKUP(H45, products!$A$1:$B$13, 2, FALSE)</f>
        <v>Household</v>
      </c>
      <c r="Q45" s="14" t="str">
        <f>VLOOKUP(G45, countries!$A$1:$C$250, 1, TRUE)</f>
        <v>Macedonia</v>
      </c>
      <c r="R45" s="15" t="str">
        <f>VLOOKUP(Q45, countries!$A$1:$E$250, 4, FALSE)</f>
        <v>Europe</v>
      </c>
      <c r="S45" s="14" t="str">
        <f>VLOOKUP(R45, countries!$D$1:U$250, 2, FALSE)</f>
        <v>Northern Europe</v>
      </c>
      <c r="T45" s="14" t="str">
        <f t="shared" si="6"/>
        <v>2010-03</v>
      </c>
      <c r="U45" s="14" t="str">
        <f t="shared" si="7"/>
        <v>03</v>
      </c>
    </row>
    <row r="46">
      <c r="A46" s="7">
        <v>6.01422345E8</v>
      </c>
      <c r="B46" s="8">
        <v>40271.0</v>
      </c>
      <c r="C46" s="8" t="str">
        <f t="shared" si="1"/>
        <v>Saturday</v>
      </c>
      <c r="D46" s="8">
        <v>40257.0</v>
      </c>
      <c r="E46" s="9">
        <f t="shared" si="2"/>
        <v>14</v>
      </c>
      <c r="F46" s="7" t="s">
        <v>21</v>
      </c>
      <c r="G46" s="10" t="s">
        <v>54</v>
      </c>
      <c r="H46" s="7">
        <v>1270.0</v>
      </c>
      <c r="I46" s="7" t="s">
        <v>26</v>
      </c>
      <c r="J46" s="11">
        <v>3092.0</v>
      </c>
      <c r="K46" s="12">
        <v>47.0</v>
      </c>
      <c r="L46" s="12">
        <v>32.0</v>
      </c>
      <c r="M46" s="13">
        <f t="shared" si="3"/>
        <v>145324</v>
      </c>
      <c r="N46" s="11">
        <f t="shared" si="4"/>
        <v>98944</v>
      </c>
      <c r="O46" s="11">
        <f t="shared" si="5"/>
        <v>46380</v>
      </c>
      <c r="P46" s="14" t="str">
        <f>VLOOKUP(H46, products!$A$1:$B$13, 2, FALSE)</f>
        <v>Beverages</v>
      </c>
      <c r="Q46" s="14" t="str">
        <f>VLOOKUP(G46, countries!$A$1:$C$250, 1, TRUE)</f>
        <v>Macedonia</v>
      </c>
      <c r="R46" s="15" t="str">
        <f>VLOOKUP(Q46, countries!$A$1:$E$250, 4, FALSE)</f>
        <v>Europe</v>
      </c>
      <c r="S46" s="14" t="str">
        <f>VLOOKUP(R46, countries!$D$1:U$250, 2, FALSE)</f>
        <v>Northern Europe</v>
      </c>
      <c r="T46" s="14" t="str">
        <f t="shared" si="6"/>
        <v>2010-04</v>
      </c>
      <c r="U46" s="14" t="str">
        <f t="shared" si="7"/>
        <v>04</v>
      </c>
    </row>
    <row r="47">
      <c r="A47" s="7">
        <v>5.0586704E8</v>
      </c>
      <c r="B47" s="8">
        <v>40273.0</v>
      </c>
      <c r="C47" s="8" t="str">
        <f t="shared" si="1"/>
        <v>Monday</v>
      </c>
      <c r="D47" s="8">
        <v>40518.0</v>
      </c>
      <c r="E47" s="9">
        <f t="shared" si="2"/>
        <v>245</v>
      </c>
      <c r="F47" s="7" t="s">
        <v>24</v>
      </c>
      <c r="G47" s="10" t="s">
        <v>28</v>
      </c>
      <c r="H47" s="7">
        <v>2455.0</v>
      </c>
      <c r="I47" s="7" t="s">
        <v>23</v>
      </c>
      <c r="J47" s="11">
        <v>6153.0</v>
      </c>
      <c r="K47" s="12">
        <v>109.0</v>
      </c>
      <c r="L47" s="12">
        <v>36.0</v>
      </c>
      <c r="M47" s="13">
        <f t="shared" si="3"/>
        <v>670677</v>
      </c>
      <c r="N47" s="11">
        <f t="shared" si="4"/>
        <v>221508</v>
      </c>
      <c r="O47" s="11">
        <f t="shared" si="5"/>
        <v>449169</v>
      </c>
      <c r="P47" s="14" t="str">
        <f>VLOOKUP(H47, products!$A$1:$B$13, 2, FALSE)</f>
        <v>Clothes</v>
      </c>
      <c r="Q47" s="14" t="str">
        <f>VLOOKUP(G47, countries!$A$1:$C$250, 1, TRUE)</f>
        <v>Bermuda</v>
      </c>
      <c r="R47" s="15" t="str">
        <f>VLOOKUP(Q47, countries!$A$1:$E$250, 4, FALSE)</f>
        <v>Americas</v>
      </c>
      <c r="S47" s="14" t="str">
        <f>VLOOKUP(R47, countries!$D$1:U$250, 2, FALSE)</f>
        <v>Latin America and the Caribbean</v>
      </c>
      <c r="T47" s="14" t="str">
        <f t="shared" si="6"/>
        <v>2010-04</v>
      </c>
      <c r="U47" s="14" t="str">
        <f t="shared" si="7"/>
        <v>04</v>
      </c>
    </row>
    <row r="48">
      <c r="A48" s="7">
        <v>3.53415429E8</v>
      </c>
      <c r="B48" s="8">
        <v>40280.0</v>
      </c>
      <c r="C48" s="8" t="str">
        <f t="shared" si="1"/>
        <v>Monday</v>
      </c>
      <c r="D48" s="8">
        <v>40402.0</v>
      </c>
      <c r="E48" s="9">
        <f t="shared" si="2"/>
        <v>122</v>
      </c>
      <c r="F48" s="7" t="s">
        <v>29</v>
      </c>
      <c r="G48" s="10" t="s">
        <v>43</v>
      </c>
      <c r="H48" s="7">
        <v>3127.0</v>
      </c>
      <c r="I48" s="7" t="s">
        <v>26</v>
      </c>
      <c r="J48" s="11">
        <v>2334.0</v>
      </c>
      <c r="K48" s="12">
        <v>82.0</v>
      </c>
      <c r="L48" s="12">
        <v>57.0</v>
      </c>
      <c r="M48" s="13">
        <f t="shared" si="3"/>
        <v>191388</v>
      </c>
      <c r="N48" s="11">
        <f t="shared" si="4"/>
        <v>133038</v>
      </c>
      <c r="O48" s="11">
        <f t="shared" si="5"/>
        <v>58350</v>
      </c>
      <c r="P48" s="14" t="str">
        <f>VLOOKUP(H48, products!$A$1:$B$13, 2, FALSE)</f>
        <v>Personal Care</v>
      </c>
      <c r="Q48" s="14" t="str">
        <f>VLOOKUP(G48, countries!$A$1:$C$250, 1, TRUE)</f>
        <v>Cyprus</v>
      </c>
      <c r="R48" s="15" t="str">
        <f>VLOOKUP(Q48, countries!$A$1:$E$250, 4, FALSE)</f>
        <v>Asia</v>
      </c>
      <c r="S48" s="14" t="str">
        <f>VLOOKUP(R48, countries!$D$1:U$250, 2, FALSE)</f>
        <v>Southern Asia</v>
      </c>
      <c r="T48" s="14" t="str">
        <f t="shared" si="6"/>
        <v>2010-04</v>
      </c>
      <c r="U48" s="14" t="str">
        <f t="shared" si="7"/>
        <v>04</v>
      </c>
    </row>
    <row r="49">
      <c r="A49" s="7">
        <v>8.06662404E8</v>
      </c>
      <c r="B49" s="8">
        <v>40280.0</v>
      </c>
      <c r="C49" s="8" t="str">
        <f t="shared" si="1"/>
        <v>Monday</v>
      </c>
      <c r="D49" s="8">
        <v>40371.0</v>
      </c>
      <c r="E49" s="9">
        <f t="shared" si="2"/>
        <v>91</v>
      </c>
      <c r="F49" s="7" t="s">
        <v>40</v>
      </c>
      <c r="G49" s="10" t="s">
        <v>55</v>
      </c>
      <c r="H49" s="7">
        <v>2103.0</v>
      </c>
      <c r="I49" s="7" t="s">
        <v>23</v>
      </c>
      <c r="J49" s="11">
        <v>8186.0</v>
      </c>
      <c r="K49" s="12">
        <v>206.0</v>
      </c>
      <c r="L49" s="12">
        <v>117.0</v>
      </c>
      <c r="M49" s="13">
        <f t="shared" si="3"/>
        <v>1686316</v>
      </c>
      <c r="N49" s="11">
        <f t="shared" si="4"/>
        <v>957762</v>
      </c>
      <c r="O49" s="11">
        <f t="shared" si="5"/>
        <v>728554</v>
      </c>
      <c r="P49" s="14" t="str">
        <f>VLOOKUP(H49, products!$A$1:$B$13, 2, FALSE)</f>
        <v>Cereal</v>
      </c>
      <c r="Q49" s="14" t="str">
        <f>VLOOKUP(G49, countries!$A$1:$C$250, 1, TRUE)</f>
        <v>Eritrea</v>
      </c>
      <c r="R49" s="15" t="str">
        <f>VLOOKUP(Q49, countries!$A$1:$E$250, 4, FALSE)</f>
        <v>Africa</v>
      </c>
      <c r="S49" s="14" t="str">
        <f>VLOOKUP(R49, countries!$D$1:U$250, 2, FALSE)</f>
        <v>Northern Africa</v>
      </c>
      <c r="T49" s="14" t="str">
        <f t="shared" si="6"/>
        <v>2010-04</v>
      </c>
      <c r="U49" s="14" t="str">
        <f t="shared" si="7"/>
        <v>04</v>
      </c>
    </row>
    <row r="50">
      <c r="A50" s="7">
        <v>4.47536504E8</v>
      </c>
      <c r="B50" s="8">
        <v>40282.0</v>
      </c>
      <c r="C50" s="8" t="str">
        <f t="shared" si="1"/>
        <v>Wednesday</v>
      </c>
      <c r="D50" s="8">
        <v>40293.0</v>
      </c>
      <c r="E50" s="9">
        <f t="shared" si="2"/>
        <v>11</v>
      </c>
      <c r="F50" s="7" t="s">
        <v>40</v>
      </c>
      <c r="G50" s="10" t="s">
        <v>56</v>
      </c>
      <c r="H50" s="7">
        <v>8875.0</v>
      </c>
      <c r="I50" s="7" t="s">
        <v>23</v>
      </c>
      <c r="J50" s="11">
        <v>4852.0</v>
      </c>
      <c r="K50" s="12">
        <v>422.0</v>
      </c>
      <c r="L50" s="12">
        <v>365.0</v>
      </c>
      <c r="M50" s="13">
        <f t="shared" si="3"/>
        <v>2047544</v>
      </c>
      <c r="N50" s="11">
        <f t="shared" si="4"/>
        <v>1770980</v>
      </c>
      <c r="O50" s="11">
        <f t="shared" si="5"/>
        <v>276564</v>
      </c>
      <c r="P50" s="14" t="str">
        <f>VLOOKUP(H50, products!$A$1:$B$13, 2, FALSE)</f>
        <v>Meat</v>
      </c>
      <c r="Q50" s="14" t="str">
        <f>VLOOKUP(G50, countries!$A$1:$C$250, 1, TRUE)</f>
        <v>Spain</v>
      </c>
      <c r="R50" s="15" t="str">
        <f>VLOOKUP(Q50, countries!$A$1:$E$250, 4, FALSE)</f>
        <v>Europe</v>
      </c>
      <c r="S50" s="14" t="str">
        <f>VLOOKUP(R50, countries!$D$1:U$250, 2, FALSE)</f>
        <v>Northern Europe</v>
      </c>
      <c r="T50" s="14" t="str">
        <f t="shared" si="6"/>
        <v>2010-04</v>
      </c>
      <c r="U50" s="14" t="str">
        <f t="shared" si="7"/>
        <v>04</v>
      </c>
    </row>
    <row r="51">
      <c r="A51" s="7">
        <v>8.79845082E8</v>
      </c>
      <c r="B51" s="8">
        <v>40282.0</v>
      </c>
      <c r="C51" s="8" t="str">
        <f t="shared" si="1"/>
        <v>Wednesday</v>
      </c>
      <c r="D51" s="8">
        <v>40183.0</v>
      </c>
      <c r="E51" s="9">
        <f t="shared" si="2"/>
        <v>99</v>
      </c>
      <c r="F51" s="7" t="s">
        <v>29</v>
      </c>
      <c r="G51" s="10" t="s">
        <v>49</v>
      </c>
      <c r="H51" s="7">
        <v>4594.0</v>
      </c>
      <c r="I51" s="7" t="s">
        <v>23</v>
      </c>
      <c r="J51" s="11">
        <v>4567.0</v>
      </c>
      <c r="K51" s="12">
        <v>9.0</v>
      </c>
      <c r="L51" s="12">
        <v>7.0</v>
      </c>
      <c r="M51" s="13">
        <f t="shared" si="3"/>
        <v>41103</v>
      </c>
      <c r="N51" s="11">
        <f t="shared" si="4"/>
        <v>31969</v>
      </c>
      <c r="O51" s="11">
        <f t="shared" si="5"/>
        <v>9134</v>
      </c>
      <c r="P51" s="14" t="str">
        <f>VLOOKUP(H51, products!$A$1:$B$13, 2, FALSE)</f>
        <v>Fruits</v>
      </c>
      <c r="Q51" s="14" t="str">
        <f>VLOOKUP(G51, countries!$A$1:$C$250, 1, TRUE)</f>
        <v>Lithuania</v>
      </c>
      <c r="R51" s="15" t="str">
        <f>VLOOKUP(Q51, countries!$A$1:$E$250, 4, FALSE)</f>
        <v>Europe</v>
      </c>
      <c r="S51" s="14" t="str">
        <f>VLOOKUP(R51, countries!$D$1:U$250, 2, FALSE)</f>
        <v>Northern Europe</v>
      </c>
      <c r="T51" s="14" t="str">
        <f t="shared" si="6"/>
        <v>2010-04</v>
      </c>
      <c r="U51" s="14" t="str">
        <f t="shared" si="7"/>
        <v>04</v>
      </c>
    </row>
    <row r="52">
      <c r="A52" s="7">
        <v>3.34539973E8</v>
      </c>
      <c r="B52" s="8">
        <v>40286.0</v>
      </c>
      <c r="C52" s="8" t="str">
        <f t="shared" si="1"/>
        <v>Sunday</v>
      </c>
      <c r="D52" s="8">
        <v>40487.0</v>
      </c>
      <c r="E52" s="9">
        <f t="shared" si="2"/>
        <v>201</v>
      </c>
      <c r="F52" s="7" t="s">
        <v>29</v>
      </c>
      <c r="G52" s="10" t="s">
        <v>57</v>
      </c>
      <c r="H52" s="7">
        <v>2455.0</v>
      </c>
      <c r="I52" s="7" t="s">
        <v>26</v>
      </c>
      <c r="J52" s="11">
        <v>6667.0</v>
      </c>
      <c r="K52" s="12">
        <v>109.0</v>
      </c>
      <c r="L52" s="12">
        <v>36.0</v>
      </c>
      <c r="M52" s="13">
        <f t="shared" si="3"/>
        <v>726703</v>
      </c>
      <c r="N52" s="11">
        <f t="shared" si="4"/>
        <v>240012</v>
      </c>
      <c r="O52" s="11">
        <f t="shared" si="5"/>
        <v>486691</v>
      </c>
      <c r="P52" s="14" t="str">
        <f>VLOOKUP(H52, products!$A$1:$B$13, 2, FALSE)</f>
        <v>Clothes</v>
      </c>
      <c r="Q52" s="14" t="str">
        <f>VLOOKUP(G52, countries!$A$1:$C$250, 1, TRUE)</f>
        <v>Israel</v>
      </c>
      <c r="R52" s="15" t="str">
        <f>VLOOKUP(Q52, countries!$A$1:$E$250, 4, FALSE)</f>
        <v>Asia</v>
      </c>
      <c r="S52" s="14" t="str">
        <f>VLOOKUP(R52, countries!$D$1:U$250, 2, FALSE)</f>
        <v>Southern Asia</v>
      </c>
      <c r="T52" s="14" t="str">
        <f t="shared" si="6"/>
        <v>2010-04</v>
      </c>
      <c r="U52" s="14" t="str">
        <f t="shared" si="7"/>
        <v>04</v>
      </c>
    </row>
    <row r="53">
      <c r="A53" s="7">
        <v>9.17904984E8</v>
      </c>
      <c r="B53" s="8">
        <v>40289.0</v>
      </c>
      <c r="C53" s="8" t="str">
        <f t="shared" si="1"/>
        <v>Wednesday</v>
      </c>
      <c r="D53" s="8">
        <v>40292.0</v>
      </c>
      <c r="E53" s="9">
        <f t="shared" si="2"/>
        <v>3</v>
      </c>
      <c r="F53" s="7" t="s">
        <v>24</v>
      </c>
      <c r="G53" s="10" t="s">
        <v>47</v>
      </c>
      <c r="H53" s="7">
        <v>3127.0</v>
      </c>
      <c r="I53" s="7" t="s">
        <v>26</v>
      </c>
      <c r="J53" s="11">
        <v>7338.0</v>
      </c>
      <c r="K53" s="12">
        <v>82.0</v>
      </c>
      <c r="L53" s="12">
        <v>57.0</v>
      </c>
      <c r="M53" s="13">
        <f t="shared" si="3"/>
        <v>601716</v>
      </c>
      <c r="N53" s="11">
        <f t="shared" si="4"/>
        <v>418266</v>
      </c>
      <c r="O53" s="11">
        <f t="shared" si="5"/>
        <v>183450</v>
      </c>
      <c r="P53" s="14" t="str">
        <f>VLOOKUP(H53, products!$A$1:$B$13, 2, FALSE)</f>
        <v>Personal Care</v>
      </c>
      <c r="Q53" s="14" t="str">
        <f>VLOOKUP(G53, countries!$A$1:$C$250, 1, TRUE)</f>
        <v>Romania</v>
      </c>
      <c r="R53" s="15" t="str">
        <f>VLOOKUP(Q53, countries!$A$1:$E$250, 4, FALSE)</f>
        <v>Europe</v>
      </c>
      <c r="S53" s="14" t="str">
        <f>VLOOKUP(R53, countries!$D$1:U$250, 2, FALSE)</f>
        <v>Northern Europe</v>
      </c>
      <c r="T53" s="14" t="str">
        <f t="shared" si="6"/>
        <v>2010-04</v>
      </c>
      <c r="U53" s="14" t="str">
        <f t="shared" si="7"/>
        <v>04</v>
      </c>
    </row>
    <row r="54">
      <c r="A54" s="7">
        <v>2.45556294E8</v>
      </c>
      <c r="B54" s="8">
        <v>40304.0</v>
      </c>
      <c r="C54" s="8" t="str">
        <f t="shared" si="1"/>
        <v>Thursday</v>
      </c>
      <c r="D54" s="8">
        <v>40354.0</v>
      </c>
      <c r="E54" s="9">
        <f t="shared" si="2"/>
        <v>50</v>
      </c>
      <c r="F54" s="7" t="s">
        <v>21</v>
      </c>
      <c r="G54" s="10" t="s">
        <v>35</v>
      </c>
      <c r="H54" s="7">
        <v>3127.0</v>
      </c>
      <c r="I54" s="7" t="s">
        <v>26</v>
      </c>
      <c r="J54" s="11">
        <v>4419.0</v>
      </c>
      <c r="K54" s="12">
        <v>82.0</v>
      </c>
      <c r="L54" s="12">
        <v>57.0</v>
      </c>
      <c r="M54" s="13">
        <f t="shared" si="3"/>
        <v>362358</v>
      </c>
      <c r="N54" s="11">
        <f t="shared" si="4"/>
        <v>251883</v>
      </c>
      <c r="O54" s="11">
        <f t="shared" si="5"/>
        <v>110475</v>
      </c>
      <c r="P54" s="14" t="str">
        <f>VLOOKUP(H54, products!$A$1:$B$13, 2, FALSE)</f>
        <v>Personal Care</v>
      </c>
      <c r="Q54" s="14" t="str">
        <f>VLOOKUP(G54, countries!$A$1:$C$250, 1, TRUE)</f>
        <v>American Samoa</v>
      </c>
      <c r="R54" s="15" t="str">
        <f>VLOOKUP(Q54, countries!$A$1:$E$250, 4, FALSE)</f>
        <v>Oceania</v>
      </c>
      <c r="S54" s="14" t="str">
        <f>VLOOKUP(R54, countries!$D$1:U$250, 2, FALSE)</f>
        <v>Polynesia</v>
      </c>
      <c r="T54" s="14" t="str">
        <f t="shared" si="6"/>
        <v>2010-05</v>
      </c>
      <c r="U54" s="14" t="str">
        <f t="shared" si="7"/>
        <v>05</v>
      </c>
    </row>
    <row r="55">
      <c r="A55" s="7">
        <v>3.13821303E8</v>
      </c>
      <c r="B55" s="8">
        <v>40310.0</v>
      </c>
      <c r="C55" s="8" t="str">
        <f t="shared" si="1"/>
        <v>Wednesday</v>
      </c>
      <c r="D55" s="8">
        <v>40560.0</v>
      </c>
      <c r="E55" s="9">
        <f t="shared" si="2"/>
        <v>250</v>
      </c>
      <c r="F55" s="7" t="s">
        <v>40</v>
      </c>
      <c r="G55" s="10" t="s">
        <v>22</v>
      </c>
      <c r="H55" s="7">
        <v>8681.0</v>
      </c>
      <c r="I55" s="7" t="s">
        <v>26</v>
      </c>
      <c r="J55" s="11">
        <v>5552.0</v>
      </c>
      <c r="K55" s="12">
        <v>651.0</v>
      </c>
      <c r="L55" s="12">
        <v>525.0</v>
      </c>
      <c r="M55" s="13">
        <f t="shared" si="3"/>
        <v>3614352</v>
      </c>
      <c r="N55" s="11">
        <f t="shared" si="4"/>
        <v>2914800</v>
      </c>
      <c r="O55" s="11">
        <f t="shared" si="5"/>
        <v>699552</v>
      </c>
      <c r="P55" s="14" t="str">
        <f>VLOOKUP(H55, products!$A$1:$B$13, 2, FALSE)</f>
        <v>Office Supplies</v>
      </c>
      <c r="Q55" s="14" t="str">
        <f>VLOOKUP(G55, countries!$A$1:$C$250, 1, TRUE)</f>
        <v>Hong Kong</v>
      </c>
      <c r="R55" s="15" t="str">
        <f>VLOOKUP(Q55, countries!$A$1:$E$250, 4, FALSE)</f>
        <v>Asia</v>
      </c>
      <c r="S55" s="14" t="str">
        <f>VLOOKUP(R55, countries!$D$1:U$250, 2, FALSE)</f>
        <v>Southern Asia</v>
      </c>
      <c r="T55" s="14" t="str">
        <f t="shared" si="6"/>
        <v>2010-05</v>
      </c>
      <c r="U55" s="14" t="str">
        <f t="shared" si="7"/>
        <v>05</v>
      </c>
    </row>
    <row r="56">
      <c r="A56" s="7">
        <v>1.23544108E8</v>
      </c>
      <c r="B56" s="8">
        <v>40311.0</v>
      </c>
      <c r="C56" s="8" t="str">
        <f t="shared" si="1"/>
        <v>Thursday</v>
      </c>
      <c r="D56" s="8">
        <v>40351.0</v>
      </c>
      <c r="E56" s="9">
        <f t="shared" si="2"/>
        <v>40</v>
      </c>
      <c r="F56" s="7" t="s">
        <v>29</v>
      </c>
      <c r="G56" s="10" t="s">
        <v>50</v>
      </c>
      <c r="H56" s="7">
        <v>2103.0</v>
      </c>
      <c r="I56" s="7" t="s">
        <v>26</v>
      </c>
      <c r="J56" s="11">
        <v>8302.0</v>
      </c>
      <c r="K56" s="12">
        <v>206.0</v>
      </c>
      <c r="L56" s="12">
        <v>117.0</v>
      </c>
      <c r="M56" s="13">
        <f t="shared" si="3"/>
        <v>1710212</v>
      </c>
      <c r="N56" s="11">
        <f t="shared" si="4"/>
        <v>971334</v>
      </c>
      <c r="O56" s="11">
        <f t="shared" si="5"/>
        <v>738878</v>
      </c>
      <c r="P56" s="14" t="str">
        <f>VLOOKUP(H56, products!$A$1:$B$13, 2, FALSE)</f>
        <v>Cereal</v>
      </c>
      <c r="Q56" s="14" t="str">
        <f>VLOOKUP(G56, countries!$A$1:$C$250, 1, TRUE)</f>
        <v>Austria</v>
      </c>
      <c r="R56" s="15" t="str">
        <f>VLOOKUP(Q56, countries!$A$1:$E$250, 4, FALSE)</f>
        <v>Europe</v>
      </c>
      <c r="S56" s="14" t="str">
        <f>VLOOKUP(R56, countries!$D$1:U$250, 2, FALSE)</f>
        <v>Northern Europe</v>
      </c>
      <c r="T56" s="14" t="str">
        <f t="shared" si="6"/>
        <v>2010-05</v>
      </c>
      <c r="U56" s="14" t="str">
        <f t="shared" si="7"/>
        <v>05</v>
      </c>
    </row>
    <row r="57">
      <c r="A57" s="7">
        <v>7.02815854E8</v>
      </c>
      <c r="B57" s="8">
        <v>40314.0</v>
      </c>
      <c r="C57" s="8" t="str">
        <f t="shared" si="1"/>
        <v>Sunday</v>
      </c>
      <c r="D57" s="8">
        <v>40335.0</v>
      </c>
      <c r="E57" s="9">
        <f t="shared" si="2"/>
        <v>21</v>
      </c>
      <c r="F57" s="7" t="s">
        <v>24</v>
      </c>
      <c r="G57" s="10" t="s">
        <v>58</v>
      </c>
      <c r="H57" s="7">
        <v>7940.0</v>
      </c>
      <c r="I57" s="7" t="s">
        <v>26</v>
      </c>
      <c r="J57" s="11">
        <v>7684.0</v>
      </c>
      <c r="K57" s="12">
        <v>668.0</v>
      </c>
      <c r="L57" s="12">
        <v>503.0</v>
      </c>
      <c r="M57" s="13">
        <f t="shared" si="3"/>
        <v>5132912</v>
      </c>
      <c r="N57" s="11">
        <f t="shared" si="4"/>
        <v>3865052</v>
      </c>
      <c r="O57" s="11">
        <f t="shared" si="5"/>
        <v>1267860</v>
      </c>
      <c r="P57" s="14" t="str">
        <f>VLOOKUP(H57, products!$A$1:$B$13, 2, FALSE)</f>
        <v>Household</v>
      </c>
      <c r="Q57" s="14" t="str">
        <f>VLOOKUP(G57, countries!$A$1:$C$250, 1, TRUE)</f>
        <v>Djibouti</v>
      </c>
      <c r="R57" s="15" t="str">
        <f>VLOOKUP(Q57, countries!$A$1:$E$250, 4, FALSE)</f>
        <v>Africa</v>
      </c>
      <c r="S57" s="14" t="str">
        <f>VLOOKUP(R57, countries!$D$1:U$250, 2, FALSE)</f>
        <v>Northern Africa</v>
      </c>
      <c r="T57" s="14" t="str">
        <f t="shared" si="6"/>
        <v>2010-05</v>
      </c>
      <c r="U57" s="14" t="str">
        <f t="shared" si="7"/>
        <v>05</v>
      </c>
    </row>
    <row r="58">
      <c r="A58" s="7">
        <v>5.83089339E8</v>
      </c>
      <c r="B58" s="8">
        <v>40320.0</v>
      </c>
      <c r="C58" s="8" t="str">
        <f t="shared" si="1"/>
        <v>Saturday</v>
      </c>
      <c r="D58" s="8">
        <v>40355.0</v>
      </c>
      <c r="E58" s="9">
        <f t="shared" si="2"/>
        <v>35</v>
      </c>
      <c r="F58" s="7" t="s">
        <v>21</v>
      </c>
      <c r="G58" s="10" t="s">
        <v>48</v>
      </c>
      <c r="H58" s="7">
        <v>8293.0</v>
      </c>
      <c r="I58" s="7" t="s">
        <v>26</v>
      </c>
      <c r="J58" s="11">
        <v>7948.0</v>
      </c>
      <c r="K58" s="12">
        <v>437.0</v>
      </c>
      <c r="L58" s="12">
        <v>263.0</v>
      </c>
      <c r="M58" s="13">
        <f t="shared" si="3"/>
        <v>3473276</v>
      </c>
      <c r="N58" s="11">
        <f t="shared" si="4"/>
        <v>2090324</v>
      </c>
      <c r="O58" s="11">
        <f t="shared" si="5"/>
        <v>1382952</v>
      </c>
      <c r="P58" s="14" t="str">
        <f>VLOOKUP(H58, products!$A$1:$B$13, 2, FALSE)</f>
        <v>Cosmetics</v>
      </c>
      <c r="Q58" s="14" t="str">
        <f>VLOOKUP(G58, countries!$A$1:$C$250, 1, TRUE)</f>
        <v>Gibraltar</v>
      </c>
      <c r="R58" s="15" t="str">
        <f>VLOOKUP(Q58, countries!$A$1:$E$250, 4, FALSE)</f>
        <v>Europe</v>
      </c>
      <c r="S58" s="14" t="str">
        <f>VLOOKUP(R58, countries!$D$1:U$250, 2, FALSE)</f>
        <v>Northern Europe</v>
      </c>
      <c r="T58" s="14" t="str">
        <f t="shared" si="6"/>
        <v>2010-05</v>
      </c>
      <c r="U58" s="14" t="str">
        <f t="shared" si="7"/>
        <v>05</v>
      </c>
    </row>
    <row r="59">
      <c r="A59" s="7">
        <v>4.69974792E8</v>
      </c>
      <c r="B59" s="8">
        <v>40324.0</v>
      </c>
      <c r="C59" s="8" t="str">
        <f t="shared" si="1"/>
        <v>Wednesday</v>
      </c>
      <c r="D59" s="8">
        <v>40346.0</v>
      </c>
      <c r="E59" s="9">
        <f t="shared" si="2"/>
        <v>22</v>
      </c>
      <c r="F59" s="7" t="s">
        <v>29</v>
      </c>
      <c r="G59" s="10" t="s">
        <v>36</v>
      </c>
      <c r="H59" s="7">
        <v>7331.0</v>
      </c>
      <c r="I59" s="7" t="s">
        <v>23</v>
      </c>
      <c r="J59" s="11">
        <v>4840.0</v>
      </c>
      <c r="K59" s="12">
        <v>255.0</v>
      </c>
      <c r="L59" s="12">
        <v>159.0</v>
      </c>
      <c r="M59" s="13">
        <f t="shared" si="3"/>
        <v>1234200</v>
      </c>
      <c r="N59" s="11">
        <f t="shared" si="4"/>
        <v>769560</v>
      </c>
      <c r="O59" s="11">
        <f t="shared" si="5"/>
        <v>464640</v>
      </c>
      <c r="P59" s="14" t="str">
        <f>VLOOKUP(H59, products!$A$1:$B$13, 2, FALSE)</f>
        <v>Baby Food</v>
      </c>
      <c r="Q59" s="14" t="str">
        <f>VLOOKUP(G59, countries!$A$1:$C$250, 1, TRUE)</f>
        <v>Svalbard and Jan Mayen</v>
      </c>
      <c r="R59" s="15" t="str">
        <f>VLOOKUP(Q59, countries!$A$1:$E$250, 4, FALSE)</f>
        <v>Europe</v>
      </c>
      <c r="S59" s="14" t="str">
        <f>VLOOKUP(R59, countries!$D$1:U$250, 2, FALSE)</f>
        <v>Northern Europe</v>
      </c>
      <c r="T59" s="14" t="str">
        <f t="shared" si="6"/>
        <v>2010-05</v>
      </c>
      <c r="U59" s="14" t="str">
        <f t="shared" si="7"/>
        <v>05</v>
      </c>
    </row>
    <row r="60">
      <c r="A60" s="7">
        <v>2.93178594E8</v>
      </c>
      <c r="B60" s="8">
        <v>40325.0</v>
      </c>
      <c r="C60" s="8" t="str">
        <f t="shared" si="1"/>
        <v>Thursday</v>
      </c>
      <c r="D60" s="8">
        <v>40184.0</v>
      </c>
      <c r="E60" s="9">
        <f t="shared" si="2"/>
        <v>141</v>
      </c>
      <c r="F60" s="7" t="s">
        <v>21</v>
      </c>
      <c r="G60" s="10" t="s">
        <v>59</v>
      </c>
      <c r="H60" s="7">
        <v>3127.0</v>
      </c>
      <c r="I60" s="7" t="s">
        <v>26</v>
      </c>
      <c r="J60" s="11">
        <v>6916.0</v>
      </c>
      <c r="K60" s="12">
        <v>82.0</v>
      </c>
      <c r="L60" s="12">
        <v>57.0</v>
      </c>
      <c r="M60" s="13">
        <f t="shared" si="3"/>
        <v>567112</v>
      </c>
      <c r="N60" s="11">
        <f t="shared" si="4"/>
        <v>394212</v>
      </c>
      <c r="O60" s="11">
        <f t="shared" si="5"/>
        <v>172900</v>
      </c>
      <c r="P60" s="14" t="str">
        <f>VLOOKUP(H60, products!$A$1:$B$13, 2, FALSE)</f>
        <v>Personal Care</v>
      </c>
      <c r="Q60" s="14" t="str">
        <f>VLOOKUP(G60, countries!$A$1:$C$250, 1, TRUE)</f>
        <v>Slovenia</v>
      </c>
      <c r="R60" s="15" t="str">
        <f>VLOOKUP(Q60, countries!$A$1:$E$250, 4, FALSE)</f>
        <v>Europe</v>
      </c>
      <c r="S60" s="14" t="str">
        <f>VLOOKUP(R60, countries!$D$1:U$250, 2, FALSE)</f>
        <v>Northern Europe</v>
      </c>
      <c r="T60" s="14" t="str">
        <f t="shared" si="6"/>
        <v>2010-05</v>
      </c>
      <c r="U60" s="14" t="str">
        <f t="shared" si="7"/>
        <v>05</v>
      </c>
    </row>
    <row r="61">
      <c r="A61" s="7">
        <v>2.23869454E8</v>
      </c>
      <c r="B61" s="8">
        <v>40328.0</v>
      </c>
      <c r="C61" s="8" t="str">
        <f t="shared" si="1"/>
        <v>Sunday</v>
      </c>
      <c r="D61" s="8">
        <v>40356.0</v>
      </c>
      <c r="E61" s="9">
        <f t="shared" si="2"/>
        <v>28</v>
      </c>
      <c r="F61" s="7" t="s">
        <v>24</v>
      </c>
      <c r="G61" s="10" t="s">
        <v>60</v>
      </c>
      <c r="H61" s="7">
        <v>4594.0</v>
      </c>
      <c r="I61" s="7" t="s">
        <v>26</v>
      </c>
      <c r="J61" s="11">
        <v>6801.0</v>
      </c>
      <c r="K61" s="12">
        <v>9.0</v>
      </c>
      <c r="L61" s="12">
        <v>7.0</v>
      </c>
      <c r="M61" s="13">
        <f t="shared" si="3"/>
        <v>61209</v>
      </c>
      <c r="N61" s="11">
        <f t="shared" si="4"/>
        <v>47607</v>
      </c>
      <c r="O61" s="11">
        <f t="shared" si="5"/>
        <v>13602</v>
      </c>
      <c r="P61" s="14" t="str">
        <f>VLOOKUP(H61, products!$A$1:$B$13, 2, FALSE)</f>
        <v>Fruits</v>
      </c>
      <c r="Q61" s="14" t="str">
        <f>VLOOKUP(G61, countries!$A$1:$C$250, 1, TRUE)</f>
        <v>Ireland</v>
      </c>
      <c r="R61" s="15" t="str">
        <f>VLOOKUP(Q61, countries!$A$1:$E$250, 4, FALSE)</f>
        <v>Europe</v>
      </c>
      <c r="S61" s="14" t="str">
        <f>VLOOKUP(R61, countries!$D$1:U$250, 2, FALSE)</f>
        <v>Northern Europe</v>
      </c>
      <c r="T61" s="14" t="str">
        <f t="shared" si="6"/>
        <v>2010-05</v>
      </c>
      <c r="U61" s="14" t="str">
        <f t="shared" si="7"/>
        <v>05</v>
      </c>
    </row>
    <row r="62">
      <c r="A62" s="7">
        <v>3.54931628E8</v>
      </c>
      <c r="B62" s="8">
        <v>40328.0</v>
      </c>
      <c r="C62" s="8" t="str">
        <f t="shared" si="1"/>
        <v>Sunday</v>
      </c>
      <c r="D62" s="8">
        <v>40396.0</v>
      </c>
      <c r="E62" s="9">
        <f t="shared" si="2"/>
        <v>68</v>
      </c>
      <c r="F62" s="7" t="s">
        <v>40</v>
      </c>
      <c r="G62" s="10" t="s">
        <v>60</v>
      </c>
      <c r="H62" s="7">
        <v>3127.0</v>
      </c>
      <c r="I62" s="7" t="s">
        <v>23</v>
      </c>
      <c r="J62" s="11">
        <v>1011.0</v>
      </c>
      <c r="K62" s="12">
        <v>82.0</v>
      </c>
      <c r="L62" s="12">
        <v>57.0</v>
      </c>
      <c r="M62" s="13">
        <f t="shared" si="3"/>
        <v>82902</v>
      </c>
      <c r="N62" s="11">
        <f t="shared" si="4"/>
        <v>57627</v>
      </c>
      <c r="O62" s="11">
        <f t="shared" si="5"/>
        <v>25275</v>
      </c>
      <c r="P62" s="14" t="str">
        <f>VLOOKUP(H62, products!$A$1:$B$13, 2, FALSE)</f>
        <v>Personal Care</v>
      </c>
      <c r="Q62" s="14" t="str">
        <f>VLOOKUP(G62, countries!$A$1:$C$250, 1, TRUE)</f>
        <v>Ireland</v>
      </c>
      <c r="R62" s="15" t="str">
        <f>VLOOKUP(Q62, countries!$A$1:$E$250, 4, FALSE)</f>
        <v>Europe</v>
      </c>
      <c r="S62" s="14" t="str">
        <f>VLOOKUP(R62, countries!$D$1:U$250, 2, FALSE)</f>
        <v>Northern Europe</v>
      </c>
      <c r="T62" s="14" t="str">
        <f t="shared" si="6"/>
        <v>2010-05</v>
      </c>
      <c r="U62" s="14" t="str">
        <f t="shared" si="7"/>
        <v>05</v>
      </c>
    </row>
    <row r="63">
      <c r="A63" s="7">
        <v>1.82228696E8</v>
      </c>
      <c r="B63" s="8">
        <v>40329.0</v>
      </c>
      <c r="C63" s="8" t="str">
        <f t="shared" si="1"/>
        <v>Monday</v>
      </c>
      <c r="D63" s="8">
        <v>40519.0</v>
      </c>
      <c r="E63" s="9">
        <f t="shared" si="2"/>
        <v>190</v>
      </c>
      <c r="F63" s="7" t="s">
        <v>24</v>
      </c>
      <c r="G63" s="10" t="s">
        <v>32</v>
      </c>
      <c r="H63" s="7">
        <v>8681.0</v>
      </c>
      <c r="I63" s="7" t="s">
        <v>26</v>
      </c>
      <c r="J63" s="11">
        <v>4375.0</v>
      </c>
      <c r="K63" s="12">
        <v>651.0</v>
      </c>
      <c r="L63" s="12">
        <v>525.0</v>
      </c>
      <c r="M63" s="13">
        <f t="shared" si="3"/>
        <v>2848125</v>
      </c>
      <c r="N63" s="11">
        <f t="shared" si="4"/>
        <v>2296875</v>
      </c>
      <c r="O63" s="11">
        <f t="shared" si="5"/>
        <v>551250</v>
      </c>
      <c r="P63" s="14" t="str">
        <f>VLOOKUP(H63, products!$A$1:$B$13, 2, FALSE)</f>
        <v>Office Supplies</v>
      </c>
      <c r="Q63" s="14" t="str">
        <f>VLOOKUP(G63, countries!$A$1:$C$250, 1, TRUE)</f>
        <v>Luxembourg</v>
      </c>
      <c r="R63" s="15" t="str">
        <f>VLOOKUP(Q63, countries!$A$1:$E$250, 4, FALSE)</f>
        <v>Europe</v>
      </c>
      <c r="S63" s="14" t="str">
        <f>VLOOKUP(R63, countries!$D$1:U$250, 2, FALSE)</f>
        <v>Northern Europe</v>
      </c>
      <c r="T63" s="14" t="str">
        <f t="shared" si="6"/>
        <v>2010-05</v>
      </c>
      <c r="U63" s="14" t="str">
        <f t="shared" si="7"/>
        <v>05</v>
      </c>
    </row>
    <row r="64">
      <c r="A64" s="7">
        <v>7.68230426E8</v>
      </c>
      <c r="B64" s="8">
        <v>40329.0</v>
      </c>
      <c r="C64" s="8" t="str">
        <f t="shared" si="1"/>
        <v>Monday</v>
      </c>
      <c r="D64" s="8">
        <v>40351.0</v>
      </c>
      <c r="E64" s="9">
        <f t="shared" si="2"/>
        <v>22</v>
      </c>
      <c r="F64" s="7" t="s">
        <v>21</v>
      </c>
      <c r="G64" s="10" t="s">
        <v>28</v>
      </c>
      <c r="H64" s="7">
        <v>8969.0</v>
      </c>
      <c r="I64" s="7" t="s">
        <v>26</v>
      </c>
      <c r="J64" s="11">
        <v>5310.0</v>
      </c>
      <c r="K64" s="12">
        <v>153.0</v>
      </c>
      <c r="L64" s="12">
        <v>97.0</v>
      </c>
      <c r="M64" s="13">
        <f t="shared" si="3"/>
        <v>812430</v>
      </c>
      <c r="N64" s="11">
        <f t="shared" si="4"/>
        <v>515070</v>
      </c>
      <c r="O64" s="11">
        <f t="shared" si="5"/>
        <v>297360</v>
      </c>
      <c r="P64" s="14" t="str">
        <f>VLOOKUP(H64, products!$A$1:$B$13, 2, FALSE)</f>
        <v>Snacks</v>
      </c>
      <c r="Q64" s="14" t="str">
        <f>VLOOKUP(G64, countries!$A$1:$C$250, 1, TRUE)</f>
        <v>Bermuda</v>
      </c>
      <c r="R64" s="15" t="str">
        <f>VLOOKUP(Q64, countries!$A$1:$E$250, 4, FALSE)</f>
        <v>Americas</v>
      </c>
      <c r="S64" s="14" t="str">
        <f>VLOOKUP(R64, countries!$D$1:U$250, 2, FALSE)</f>
        <v>Latin America and the Caribbean</v>
      </c>
      <c r="T64" s="14" t="str">
        <f t="shared" si="6"/>
        <v>2010-05</v>
      </c>
      <c r="U64" s="14" t="str">
        <f t="shared" si="7"/>
        <v>05</v>
      </c>
    </row>
    <row r="65">
      <c r="A65" s="7">
        <v>9.47073256E8</v>
      </c>
      <c r="B65" s="8">
        <v>40329.0</v>
      </c>
      <c r="C65" s="8" t="str">
        <f t="shared" si="1"/>
        <v>Monday</v>
      </c>
      <c r="D65" s="8">
        <v>40518.0</v>
      </c>
      <c r="E65" s="9">
        <f t="shared" si="2"/>
        <v>189</v>
      </c>
      <c r="F65" s="7" t="s">
        <v>21</v>
      </c>
      <c r="G65" s="10" t="s">
        <v>61</v>
      </c>
      <c r="H65" s="7">
        <v>8969.0</v>
      </c>
      <c r="I65" s="7" t="s">
        <v>26</v>
      </c>
      <c r="J65" s="11">
        <v>8878.0</v>
      </c>
      <c r="K65" s="12">
        <v>153.0</v>
      </c>
      <c r="L65" s="12">
        <v>97.0</v>
      </c>
      <c r="M65" s="13">
        <f t="shared" si="3"/>
        <v>1358334</v>
      </c>
      <c r="N65" s="11">
        <f t="shared" si="4"/>
        <v>861166</v>
      </c>
      <c r="O65" s="11">
        <f t="shared" si="5"/>
        <v>497168</v>
      </c>
      <c r="P65" s="14" t="str">
        <f>VLOOKUP(H65, products!$A$1:$B$13, 2, FALSE)</f>
        <v>Snacks</v>
      </c>
      <c r="Q65" s="14" t="str">
        <f>VLOOKUP(G65, countries!$A$1:$C$250, 1, TRUE)</f>
        <v>Gambia</v>
      </c>
      <c r="R65" s="15" t="str">
        <f>VLOOKUP(Q65, countries!$A$1:$E$250, 4, FALSE)</f>
        <v>Africa</v>
      </c>
      <c r="S65" s="14" t="str">
        <f>VLOOKUP(R65, countries!$D$1:U$250, 2, FALSE)</f>
        <v>Northern Africa</v>
      </c>
      <c r="T65" s="14" t="str">
        <f t="shared" si="6"/>
        <v>2010-05</v>
      </c>
      <c r="U65" s="14" t="str">
        <f t="shared" si="7"/>
        <v>05</v>
      </c>
    </row>
    <row r="66">
      <c r="A66" s="7">
        <v>5.21874034E8</v>
      </c>
      <c r="B66" s="8">
        <v>40330.0</v>
      </c>
      <c r="C66" s="8" t="str">
        <f t="shared" si="1"/>
        <v>Tuesday</v>
      </c>
      <c r="D66" s="8">
        <v>40239.0</v>
      </c>
      <c r="E66" s="9">
        <f t="shared" si="2"/>
        <v>91</v>
      </c>
      <c r="F66" s="7" t="s">
        <v>29</v>
      </c>
      <c r="G66" s="10" t="s">
        <v>31</v>
      </c>
      <c r="H66" s="7">
        <v>8293.0</v>
      </c>
      <c r="I66" s="7" t="s">
        <v>23</v>
      </c>
      <c r="J66" s="11">
        <v>2979.0</v>
      </c>
      <c r="K66" s="12">
        <v>437.0</v>
      </c>
      <c r="L66" s="12">
        <v>263.0</v>
      </c>
      <c r="M66" s="13">
        <f t="shared" si="3"/>
        <v>1301823</v>
      </c>
      <c r="N66" s="11">
        <f t="shared" si="4"/>
        <v>783477</v>
      </c>
      <c r="O66" s="11">
        <f t="shared" si="5"/>
        <v>518346</v>
      </c>
      <c r="P66" s="14" t="str">
        <f>VLOOKUP(H66, products!$A$1:$B$13, 2, FALSE)</f>
        <v>Cosmetics</v>
      </c>
      <c r="Q66" s="14" t="str">
        <f>VLOOKUP(G66, countries!$A$1:$C$250, 1, TRUE)</f>
        <v>Bhutan</v>
      </c>
      <c r="R66" s="15" t="str">
        <f>VLOOKUP(Q66, countries!$A$1:$E$250, 4, FALSE)</f>
        <v>Asia</v>
      </c>
      <c r="S66" s="14" t="str">
        <f>VLOOKUP(R66, countries!$D$1:U$250, 2, FALSE)</f>
        <v>Southern Asia</v>
      </c>
      <c r="T66" s="14" t="str">
        <f t="shared" si="6"/>
        <v>2010-06</v>
      </c>
      <c r="U66" s="14" t="str">
        <f t="shared" si="7"/>
        <v>06</v>
      </c>
    </row>
    <row r="67">
      <c r="A67" s="7">
        <v>2.43391644E8</v>
      </c>
      <c r="B67" s="8">
        <v>40335.0</v>
      </c>
      <c r="C67" s="8" t="str">
        <f t="shared" si="1"/>
        <v>Sunday</v>
      </c>
      <c r="D67" s="8">
        <v>40356.0</v>
      </c>
      <c r="E67" s="9">
        <f t="shared" si="2"/>
        <v>21</v>
      </c>
      <c r="F67" s="7" t="s">
        <v>21</v>
      </c>
      <c r="G67" s="10" t="s">
        <v>38</v>
      </c>
      <c r="H67" s="7">
        <v>3127.0</v>
      </c>
      <c r="I67" s="7" t="s">
        <v>26</v>
      </c>
      <c r="J67" s="11">
        <v>3851.0</v>
      </c>
      <c r="K67" s="12">
        <v>82.0</v>
      </c>
      <c r="L67" s="12">
        <v>57.0</v>
      </c>
      <c r="M67" s="13">
        <f t="shared" si="3"/>
        <v>315782</v>
      </c>
      <c r="N67" s="11">
        <f t="shared" si="4"/>
        <v>219507</v>
      </c>
      <c r="O67" s="11">
        <f t="shared" si="5"/>
        <v>96275</v>
      </c>
      <c r="P67" s="14" t="str">
        <f>VLOOKUP(H67, products!$A$1:$B$13, 2, FALSE)</f>
        <v>Personal Care</v>
      </c>
      <c r="Q67" s="14" t="str">
        <f>VLOOKUP(G67, countries!$A$1:$C$250, 1, TRUE)</f>
        <v>Svalbard and Jan Mayen</v>
      </c>
      <c r="R67" s="15" t="str">
        <f>VLOOKUP(Q67, countries!$A$1:$E$250, 4, FALSE)</f>
        <v>Europe</v>
      </c>
      <c r="S67" s="14" t="str">
        <f>VLOOKUP(R67, countries!$D$1:U$250, 2, FALSE)</f>
        <v>Northern Europe</v>
      </c>
      <c r="T67" s="14" t="str">
        <f t="shared" si="6"/>
        <v>2010-06</v>
      </c>
      <c r="U67" s="14" t="str">
        <f t="shared" si="7"/>
        <v>06</v>
      </c>
    </row>
    <row r="68">
      <c r="A68" s="7">
        <v>3.05616748E8</v>
      </c>
      <c r="B68" s="8">
        <v>40335.0</v>
      </c>
      <c r="C68" s="8" t="str">
        <f t="shared" si="1"/>
        <v>Sunday</v>
      </c>
      <c r="D68" s="8">
        <v>40185.0</v>
      </c>
      <c r="E68" s="9">
        <f t="shared" si="2"/>
        <v>150</v>
      </c>
      <c r="F68" s="7" t="s">
        <v>29</v>
      </c>
      <c r="G68" s="10" t="s">
        <v>62</v>
      </c>
      <c r="H68" s="7">
        <v>2103.0</v>
      </c>
      <c r="I68" s="7" t="s">
        <v>23</v>
      </c>
      <c r="J68" s="11">
        <v>7642.0</v>
      </c>
      <c r="K68" s="12">
        <v>206.0</v>
      </c>
      <c r="L68" s="12">
        <v>117.0</v>
      </c>
      <c r="M68" s="13">
        <f t="shared" si="3"/>
        <v>1574252</v>
      </c>
      <c r="N68" s="11">
        <f t="shared" si="4"/>
        <v>894114</v>
      </c>
      <c r="O68" s="11">
        <f t="shared" si="5"/>
        <v>680138</v>
      </c>
      <c r="P68" s="14" t="str">
        <f>VLOOKUP(H68, products!$A$1:$B$13, 2, FALSE)</f>
        <v>Cereal</v>
      </c>
      <c r="Q68" s="14" t="str">
        <f>VLOOKUP(G68, countries!$A$1:$C$250, 1, TRUE)</f>
        <v>Micronesia (Federated States of)</v>
      </c>
      <c r="R68" s="15" t="str">
        <f>VLOOKUP(Q68, countries!$A$1:$E$250, 4, FALSE)</f>
        <v>Oceania</v>
      </c>
      <c r="S68" s="14" t="str">
        <f>VLOOKUP(R68, countries!$D$1:U$250, 2, FALSE)</f>
        <v>Polynesia</v>
      </c>
      <c r="T68" s="14" t="str">
        <f t="shared" si="6"/>
        <v>2010-06</v>
      </c>
      <c r="U68" s="14" t="str">
        <f t="shared" si="7"/>
        <v>06</v>
      </c>
    </row>
    <row r="69">
      <c r="A69" s="7">
        <v>3.32353007E8</v>
      </c>
      <c r="B69" s="8">
        <v>40339.0</v>
      </c>
      <c r="C69" s="8" t="str">
        <f t="shared" si="1"/>
        <v>Thursday</v>
      </c>
      <c r="D69" s="8">
        <v>40504.0</v>
      </c>
      <c r="E69" s="9">
        <f t="shared" si="2"/>
        <v>165</v>
      </c>
      <c r="F69" s="7" t="s">
        <v>40</v>
      </c>
      <c r="G69" s="10" t="s">
        <v>22</v>
      </c>
      <c r="H69" s="7">
        <v>8293.0</v>
      </c>
      <c r="I69" s="7" t="s">
        <v>26</v>
      </c>
      <c r="J69" s="11">
        <v>9495.0</v>
      </c>
      <c r="K69" s="12">
        <v>437.0</v>
      </c>
      <c r="L69" s="12">
        <v>263.0</v>
      </c>
      <c r="M69" s="13">
        <f t="shared" si="3"/>
        <v>4149315</v>
      </c>
      <c r="N69" s="11">
        <f t="shared" si="4"/>
        <v>2497185</v>
      </c>
      <c r="O69" s="11">
        <f t="shared" si="5"/>
        <v>1652130</v>
      </c>
      <c r="P69" s="14" t="str">
        <f>VLOOKUP(H69, products!$A$1:$B$13, 2, FALSE)</f>
        <v>Cosmetics</v>
      </c>
      <c r="Q69" s="14" t="str">
        <f>VLOOKUP(G69, countries!$A$1:$C$250, 1, TRUE)</f>
        <v>Hong Kong</v>
      </c>
      <c r="R69" s="15" t="str">
        <f>VLOOKUP(Q69, countries!$A$1:$E$250, 4, FALSE)</f>
        <v>Asia</v>
      </c>
      <c r="S69" s="14" t="str">
        <f>VLOOKUP(R69, countries!$D$1:U$250, 2, FALSE)</f>
        <v>Southern Asia</v>
      </c>
      <c r="T69" s="14" t="str">
        <f t="shared" si="6"/>
        <v>2010-06</v>
      </c>
      <c r="U69" s="14" t="str">
        <f t="shared" si="7"/>
        <v>06</v>
      </c>
    </row>
    <row r="70">
      <c r="A70" s="7">
        <v>9.07047402E8</v>
      </c>
      <c r="B70" s="8">
        <v>40342.0</v>
      </c>
      <c r="C70" s="8" t="str">
        <f t="shared" si="1"/>
        <v>Sunday</v>
      </c>
      <c r="D70" s="8">
        <v>40186.0</v>
      </c>
      <c r="E70" s="9">
        <f t="shared" si="2"/>
        <v>156</v>
      </c>
      <c r="F70" s="7" t="s">
        <v>29</v>
      </c>
      <c r="G70" s="10" t="s">
        <v>30</v>
      </c>
      <c r="H70" s="7">
        <v>8875.0</v>
      </c>
      <c r="I70" s="7" t="s">
        <v>26</v>
      </c>
      <c r="J70" s="11">
        <v>4338.0</v>
      </c>
      <c r="K70" s="12">
        <v>422.0</v>
      </c>
      <c r="L70" s="12">
        <v>365.0</v>
      </c>
      <c r="M70" s="13">
        <f t="shared" si="3"/>
        <v>1830636</v>
      </c>
      <c r="N70" s="11">
        <f t="shared" si="4"/>
        <v>1583370</v>
      </c>
      <c r="O70" s="11">
        <f t="shared" si="5"/>
        <v>247266</v>
      </c>
      <c r="P70" s="14" t="str">
        <f>VLOOKUP(H70, products!$A$1:$B$13, 2, FALSE)</f>
        <v>Meat</v>
      </c>
      <c r="Q70" s="14" t="str">
        <f>VLOOKUP(G70, countries!$A$1:$C$250, 1, TRUE)</f>
        <v>United States Minor Outlying Islands</v>
      </c>
      <c r="R70" s="15" t="str">
        <f>VLOOKUP(Q70, countries!$A$1:$E$250, 4, FALSE)</f>
        <v>Oceania</v>
      </c>
      <c r="S70" s="14" t="str">
        <f>VLOOKUP(R70, countries!$D$1:U$250, 2, FALSE)</f>
        <v>Polynesia</v>
      </c>
      <c r="T70" s="14" t="str">
        <f t="shared" si="6"/>
        <v>2010-06</v>
      </c>
      <c r="U70" s="14" t="str">
        <f t="shared" si="7"/>
        <v>06</v>
      </c>
    </row>
    <row r="71">
      <c r="A71" s="7">
        <v>2.29105556E8</v>
      </c>
      <c r="B71" s="8">
        <v>40343.0</v>
      </c>
      <c r="C71" s="8" t="str">
        <f t="shared" si="1"/>
        <v>Monday</v>
      </c>
      <c r="D71" s="8">
        <v>40245.0</v>
      </c>
      <c r="E71" s="9">
        <f t="shared" si="2"/>
        <v>98</v>
      </c>
      <c r="F71" s="7" t="s">
        <v>24</v>
      </c>
      <c r="G71" s="10" t="s">
        <v>30</v>
      </c>
      <c r="H71" s="7">
        <v>8875.0</v>
      </c>
      <c r="I71" s="7" t="s">
        <v>23</v>
      </c>
      <c r="J71" s="11">
        <v>6280.0</v>
      </c>
      <c r="K71" s="12">
        <v>422.0</v>
      </c>
      <c r="L71" s="12">
        <v>365.0</v>
      </c>
      <c r="M71" s="13">
        <f t="shared" si="3"/>
        <v>2650160</v>
      </c>
      <c r="N71" s="11">
        <f t="shared" si="4"/>
        <v>2292200</v>
      </c>
      <c r="O71" s="11">
        <f t="shared" si="5"/>
        <v>357960</v>
      </c>
      <c r="P71" s="14" t="str">
        <f>VLOOKUP(H71, products!$A$1:$B$13, 2, FALSE)</f>
        <v>Meat</v>
      </c>
      <c r="Q71" s="14" t="str">
        <f>VLOOKUP(G71, countries!$A$1:$C$250, 1, TRUE)</f>
        <v>United States Minor Outlying Islands</v>
      </c>
      <c r="R71" s="15" t="str">
        <f>VLOOKUP(Q71, countries!$A$1:$E$250, 4, FALSE)</f>
        <v>Oceania</v>
      </c>
      <c r="S71" s="14" t="str">
        <f>VLOOKUP(R71, countries!$D$1:U$250, 2, FALSE)</f>
        <v>Polynesia</v>
      </c>
      <c r="T71" s="14" t="str">
        <f t="shared" si="6"/>
        <v>2010-06</v>
      </c>
      <c r="U71" s="14" t="str">
        <f t="shared" si="7"/>
        <v>06</v>
      </c>
    </row>
    <row r="72">
      <c r="A72" s="7">
        <v>2.03955876E8</v>
      </c>
      <c r="B72" s="8">
        <v>40344.0</v>
      </c>
      <c r="C72" s="8" t="str">
        <f t="shared" si="1"/>
        <v>Tuesday</v>
      </c>
      <c r="D72" s="8">
        <v>40377.0</v>
      </c>
      <c r="E72" s="9">
        <f t="shared" si="2"/>
        <v>33</v>
      </c>
      <c r="F72" s="7" t="s">
        <v>29</v>
      </c>
      <c r="G72" s="10" t="s">
        <v>63</v>
      </c>
      <c r="H72" s="7">
        <v>2103.0</v>
      </c>
      <c r="I72" s="7" t="s">
        <v>26</v>
      </c>
      <c r="J72" s="11">
        <v>3931.0</v>
      </c>
      <c r="K72" s="12">
        <v>206.0</v>
      </c>
      <c r="L72" s="12">
        <v>117.0</v>
      </c>
      <c r="M72" s="13">
        <f t="shared" si="3"/>
        <v>809786</v>
      </c>
      <c r="N72" s="11">
        <f t="shared" si="4"/>
        <v>459927</v>
      </c>
      <c r="O72" s="11">
        <f t="shared" si="5"/>
        <v>349859</v>
      </c>
      <c r="P72" s="14" t="str">
        <f>VLOOKUP(H72, products!$A$1:$B$13, 2, FALSE)</f>
        <v>Cereal</v>
      </c>
      <c r="Q72" s="14" t="str">
        <f>VLOOKUP(G72, countries!$A$1:$C$250, 1, TRUE)</f>
        <v>Ireland</v>
      </c>
      <c r="R72" s="15" t="str">
        <f>VLOOKUP(Q72, countries!$A$1:$E$250, 4, FALSE)</f>
        <v>Europe</v>
      </c>
      <c r="S72" s="14" t="str">
        <f>VLOOKUP(R72, countries!$D$1:U$250, 2, FALSE)</f>
        <v>Northern Europe</v>
      </c>
      <c r="T72" s="14" t="str">
        <f t="shared" si="6"/>
        <v>2010-06</v>
      </c>
      <c r="U72" s="14" t="str">
        <f t="shared" si="7"/>
        <v>06</v>
      </c>
    </row>
    <row r="73">
      <c r="A73" s="7">
        <v>9.98043382E8</v>
      </c>
      <c r="B73" s="8">
        <v>40344.0</v>
      </c>
      <c r="C73" s="8" t="str">
        <f t="shared" si="1"/>
        <v>Tuesday</v>
      </c>
      <c r="D73" s="8">
        <v>40244.0</v>
      </c>
      <c r="E73" s="9">
        <f t="shared" si="2"/>
        <v>100</v>
      </c>
      <c r="F73" s="7" t="s">
        <v>40</v>
      </c>
      <c r="G73" s="10" t="s">
        <v>51</v>
      </c>
      <c r="H73" s="7">
        <v>8293.0</v>
      </c>
      <c r="I73" s="7" t="s">
        <v>26</v>
      </c>
      <c r="J73" s="11">
        <v>2070.0</v>
      </c>
      <c r="K73" s="12">
        <v>437.0</v>
      </c>
      <c r="L73" s="12">
        <v>263.0</v>
      </c>
      <c r="M73" s="13">
        <f t="shared" si="3"/>
        <v>904590</v>
      </c>
      <c r="N73" s="11">
        <f t="shared" si="4"/>
        <v>544410</v>
      </c>
      <c r="O73" s="11">
        <f t="shared" si="5"/>
        <v>360180</v>
      </c>
      <c r="P73" s="14" t="str">
        <f>VLOOKUP(H73, products!$A$1:$B$13, 2, FALSE)</f>
        <v>Cosmetics</v>
      </c>
      <c r="Q73" s="14" t="str">
        <f>VLOOKUP(G73, countries!$A$1:$C$250, 1, TRUE)</f>
        <v>Micronesia (Federated States of)</v>
      </c>
      <c r="R73" s="15" t="str">
        <f>VLOOKUP(Q73, countries!$A$1:$E$250, 4, FALSE)</f>
        <v>Oceania</v>
      </c>
      <c r="S73" s="14" t="str">
        <f>VLOOKUP(R73, countries!$D$1:U$250, 2, FALSE)</f>
        <v>Polynesia</v>
      </c>
      <c r="T73" s="14" t="str">
        <f t="shared" si="6"/>
        <v>2010-06</v>
      </c>
      <c r="U73" s="14" t="str">
        <f t="shared" si="7"/>
        <v>06</v>
      </c>
    </row>
    <row r="74">
      <c r="A74" s="7">
        <v>8.85046851E8</v>
      </c>
      <c r="B74" s="8">
        <v>40348.0</v>
      </c>
      <c r="C74" s="8" t="str">
        <f t="shared" si="1"/>
        <v>Saturday</v>
      </c>
      <c r="D74" s="8">
        <v>40378.0</v>
      </c>
      <c r="E74" s="9">
        <f t="shared" si="2"/>
        <v>30</v>
      </c>
      <c r="F74" s="7" t="s">
        <v>29</v>
      </c>
      <c r="G74" s="10" t="s">
        <v>43</v>
      </c>
      <c r="H74" s="7">
        <v>8681.0</v>
      </c>
      <c r="I74" s="7" t="s">
        <v>23</v>
      </c>
      <c r="J74" s="11">
        <v>3886.0</v>
      </c>
      <c r="K74" s="12">
        <v>651.0</v>
      </c>
      <c r="L74" s="12">
        <v>525.0</v>
      </c>
      <c r="M74" s="13">
        <f t="shared" si="3"/>
        <v>2529786</v>
      </c>
      <c r="N74" s="11">
        <f t="shared" si="4"/>
        <v>2040150</v>
      </c>
      <c r="O74" s="11">
        <f t="shared" si="5"/>
        <v>489636</v>
      </c>
      <c r="P74" s="14" t="str">
        <f>VLOOKUP(H74, products!$A$1:$B$13, 2, FALSE)</f>
        <v>Office Supplies</v>
      </c>
      <c r="Q74" s="14" t="str">
        <f>VLOOKUP(G74, countries!$A$1:$C$250, 1, TRUE)</f>
        <v>Cyprus</v>
      </c>
      <c r="R74" s="15" t="str">
        <f>VLOOKUP(Q74, countries!$A$1:$E$250, 4, FALSE)</f>
        <v>Asia</v>
      </c>
      <c r="S74" s="14" t="str">
        <f>VLOOKUP(R74, countries!$D$1:U$250, 2, FALSE)</f>
        <v>Southern Asia</v>
      </c>
      <c r="T74" s="14" t="str">
        <f t="shared" si="6"/>
        <v>2010-06</v>
      </c>
      <c r="U74" s="14" t="str">
        <f t="shared" si="7"/>
        <v>06</v>
      </c>
    </row>
    <row r="75">
      <c r="A75" s="7">
        <v>3.40213811E8</v>
      </c>
      <c r="B75" s="8">
        <v>40349.0</v>
      </c>
      <c r="C75" s="8" t="str">
        <f t="shared" si="1"/>
        <v>Sunday</v>
      </c>
      <c r="D75" s="8">
        <v>40385.0</v>
      </c>
      <c r="E75" s="9">
        <f t="shared" si="2"/>
        <v>36</v>
      </c>
      <c r="F75" s="7" t="s">
        <v>21</v>
      </c>
      <c r="G75" s="10" t="s">
        <v>64</v>
      </c>
      <c r="H75" s="7">
        <v>8681.0</v>
      </c>
      <c r="I75" s="7" t="s">
        <v>26</v>
      </c>
      <c r="J75" s="11">
        <v>5682.0</v>
      </c>
      <c r="K75" s="12">
        <v>651.0</v>
      </c>
      <c r="L75" s="12">
        <v>525.0</v>
      </c>
      <c r="M75" s="13">
        <f t="shared" si="3"/>
        <v>3698982</v>
      </c>
      <c r="N75" s="11">
        <f t="shared" si="4"/>
        <v>2983050</v>
      </c>
      <c r="O75" s="11">
        <f t="shared" si="5"/>
        <v>715932</v>
      </c>
      <c r="P75" s="14" t="str">
        <f>VLOOKUP(H75, products!$A$1:$B$13, 2, FALSE)</f>
        <v>Office Supplies</v>
      </c>
      <c r="Q75" s="14" t="str">
        <f>VLOOKUP(G75, countries!$A$1:$C$250, 1, TRUE)</f>
        <v>Finland</v>
      </c>
      <c r="R75" s="15" t="str">
        <f>VLOOKUP(Q75, countries!$A$1:$E$250, 4, FALSE)</f>
        <v>Europe</v>
      </c>
      <c r="S75" s="14" t="str">
        <f>VLOOKUP(R75, countries!$D$1:U$250, 2, FALSE)</f>
        <v>Northern Europe</v>
      </c>
      <c r="T75" s="14" t="str">
        <f t="shared" si="6"/>
        <v>2010-06</v>
      </c>
      <c r="U75" s="14" t="str">
        <f t="shared" si="7"/>
        <v>06</v>
      </c>
    </row>
    <row r="76">
      <c r="A76" s="7">
        <v>6.88650786E8</v>
      </c>
      <c r="B76" s="8">
        <v>40352.0</v>
      </c>
      <c r="C76" s="8" t="str">
        <f t="shared" si="1"/>
        <v>Wednesday</v>
      </c>
      <c r="D76" s="8">
        <v>40367.0</v>
      </c>
      <c r="E76" s="9">
        <f t="shared" si="2"/>
        <v>15</v>
      </c>
      <c r="F76" s="7" t="s">
        <v>40</v>
      </c>
      <c r="G76" s="10" t="s">
        <v>36</v>
      </c>
      <c r="H76" s="7">
        <v>7940.0</v>
      </c>
      <c r="I76" s="7" t="s">
        <v>23</v>
      </c>
      <c r="J76" s="11">
        <v>5926.0</v>
      </c>
      <c r="K76" s="12">
        <v>668.0</v>
      </c>
      <c r="L76" s="12">
        <v>503.0</v>
      </c>
      <c r="M76" s="13">
        <f t="shared" si="3"/>
        <v>3958568</v>
      </c>
      <c r="N76" s="11">
        <f t="shared" si="4"/>
        <v>2980778</v>
      </c>
      <c r="O76" s="11">
        <f t="shared" si="5"/>
        <v>977790</v>
      </c>
      <c r="P76" s="14" t="str">
        <f>VLOOKUP(H76, products!$A$1:$B$13, 2, FALSE)</f>
        <v>Household</v>
      </c>
      <c r="Q76" s="14" t="str">
        <f>VLOOKUP(G76, countries!$A$1:$C$250, 1, TRUE)</f>
        <v>Svalbard and Jan Mayen</v>
      </c>
      <c r="R76" s="15" t="str">
        <f>VLOOKUP(Q76, countries!$A$1:$E$250, 4, FALSE)</f>
        <v>Europe</v>
      </c>
      <c r="S76" s="14" t="str">
        <f>VLOOKUP(R76, countries!$D$1:U$250, 2, FALSE)</f>
        <v>Northern Europe</v>
      </c>
      <c r="T76" s="14" t="str">
        <f t="shared" si="6"/>
        <v>2010-06</v>
      </c>
      <c r="U76" s="14" t="str">
        <f t="shared" si="7"/>
        <v>06</v>
      </c>
    </row>
    <row r="77">
      <c r="A77" s="7">
        <v>2.72361218E8</v>
      </c>
      <c r="B77" s="8">
        <v>40355.0</v>
      </c>
      <c r="C77" s="8" t="str">
        <f t="shared" si="1"/>
        <v>Saturday</v>
      </c>
      <c r="D77" s="8">
        <v>40244.0</v>
      </c>
      <c r="E77" s="9">
        <f t="shared" si="2"/>
        <v>111</v>
      </c>
      <c r="F77" s="7" t="s">
        <v>21</v>
      </c>
      <c r="G77" s="10" t="s">
        <v>65</v>
      </c>
      <c r="H77" s="7">
        <v>8969.0</v>
      </c>
      <c r="I77" s="7" t="s">
        <v>23</v>
      </c>
      <c r="J77" s="11">
        <v>6592.0</v>
      </c>
      <c r="K77" s="12">
        <v>153.0</v>
      </c>
      <c r="L77" s="12">
        <v>97.0</v>
      </c>
      <c r="M77" s="13">
        <f t="shared" si="3"/>
        <v>1008576</v>
      </c>
      <c r="N77" s="11">
        <f t="shared" si="4"/>
        <v>639424</v>
      </c>
      <c r="O77" s="11">
        <f t="shared" si="5"/>
        <v>369152</v>
      </c>
      <c r="P77" s="14" t="str">
        <f>VLOOKUP(H77, products!$A$1:$B$13, 2, FALSE)</f>
        <v>Snacks</v>
      </c>
      <c r="Q77" s="14" t="str">
        <f>VLOOKUP(G77, countries!$A$1:$C$250, 1, TRUE)</f>
        <v>Portugal</v>
      </c>
      <c r="R77" s="15" t="str">
        <f>VLOOKUP(Q77, countries!$A$1:$E$250, 4, FALSE)</f>
        <v>Europe</v>
      </c>
      <c r="S77" s="14" t="str">
        <f>VLOOKUP(R77, countries!$D$1:U$250, 2, FALSE)</f>
        <v>Northern Europe</v>
      </c>
      <c r="T77" s="14" t="str">
        <f t="shared" si="6"/>
        <v>2010-06</v>
      </c>
      <c r="U77" s="14" t="str">
        <f t="shared" si="7"/>
        <v>06</v>
      </c>
    </row>
    <row r="78">
      <c r="A78" s="7">
        <v>7.48357188E8</v>
      </c>
      <c r="B78" s="8">
        <v>40355.0</v>
      </c>
      <c r="C78" s="8" t="str">
        <f t="shared" si="1"/>
        <v>Saturday</v>
      </c>
      <c r="D78" s="8">
        <v>40379.0</v>
      </c>
      <c r="E78" s="9">
        <f t="shared" si="2"/>
        <v>24</v>
      </c>
      <c r="F78" s="7" t="s">
        <v>21</v>
      </c>
      <c r="G78" s="10" t="s">
        <v>57</v>
      </c>
      <c r="H78" s="7">
        <v>7331.0</v>
      </c>
      <c r="I78" s="7" t="s">
        <v>23</v>
      </c>
      <c r="J78" s="11">
        <v>4377.0</v>
      </c>
      <c r="K78" s="12">
        <v>255.0</v>
      </c>
      <c r="L78" s="12">
        <v>159.0</v>
      </c>
      <c r="M78" s="13">
        <f t="shared" si="3"/>
        <v>1116135</v>
      </c>
      <c r="N78" s="11">
        <f t="shared" si="4"/>
        <v>695943</v>
      </c>
      <c r="O78" s="11">
        <f t="shared" si="5"/>
        <v>420192</v>
      </c>
      <c r="P78" s="14" t="str">
        <f>VLOOKUP(H78, products!$A$1:$B$13, 2, FALSE)</f>
        <v>Baby Food</v>
      </c>
      <c r="Q78" s="14" t="str">
        <f>VLOOKUP(G78, countries!$A$1:$C$250, 1, TRUE)</f>
        <v>Israel</v>
      </c>
      <c r="R78" s="15" t="str">
        <f>VLOOKUP(Q78, countries!$A$1:$E$250, 4, FALSE)</f>
        <v>Asia</v>
      </c>
      <c r="S78" s="14" t="str">
        <f>VLOOKUP(R78, countries!$D$1:U$250, 2, FALSE)</f>
        <v>Southern Asia</v>
      </c>
      <c r="T78" s="14" t="str">
        <f t="shared" si="6"/>
        <v>2010-06</v>
      </c>
      <c r="U78" s="14" t="str">
        <f t="shared" si="7"/>
        <v>06</v>
      </c>
    </row>
    <row r="79">
      <c r="A79" s="7">
        <v>9.79073941E8</v>
      </c>
      <c r="B79" s="8">
        <v>40355.0</v>
      </c>
      <c r="C79" s="8" t="str">
        <f t="shared" si="1"/>
        <v>Saturday</v>
      </c>
      <c r="D79" s="8">
        <v>40377.0</v>
      </c>
      <c r="E79" s="9">
        <f t="shared" si="2"/>
        <v>22</v>
      </c>
      <c r="F79" s="7" t="s">
        <v>21</v>
      </c>
      <c r="G79" s="10" t="s">
        <v>41</v>
      </c>
      <c r="H79" s="7">
        <v>7331.0</v>
      </c>
      <c r="I79" s="7" t="s">
        <v>26</v>
      </c>
      <c r="J79" s="11">
        <v>8591.0</v>
      </c>
      <c r="K79" s="12">
        <v>255.0</v>
      </c>
      <c r="L79" s="12">
        <v>159.0</v>
      </c>
      <c r="M79" s="13">
        <f t="shared" si="3"/>
        <v>2190705</v>
      </c>
      <c r="N79" s="11">
        <f t="shared" si="4"/>
        <v>1365969</v>
      </c>
      <c r="O79" s="11">
        <f t="shared" si="5"/>
        <v>824736</v>
      </c>
      <c r="P79" s="14" t="str">
        <f>VLOOKUP(H79, products!$A$1:$B$13, 2, FALSE)</f>
        <v>Baby Food</v>
      </c>
      <c r="Q79" s="14" t="str">
        <f>VLOOKUP(G79, countries!$A$1:$C$250, 1, TRUE)</f>
        <v>Chad</v>
      </c>
      <c r="R79" s="15" t="str">
        <f>VLOOKUP(Q79, countries!$A$1:$E$250, 4, FALSE)</f>
        <v>Africa</v>
      </c>
      <c r="S79" s="14" t="str">
        <f>VLOOKUP(R79, countries!$D$1:U$250, 2, FALSE)</f>
        <v>Northern Africa</v>
      </c>
      <c r="T79" s="14" t="str">
        <f t="shared" si="6"/>
        <v>2010-06</v>
      </c>
      <c r="U79" s="14" t="str">
        <f t="shared" si="7"/>
        <v>06</v>
      </c>
    </row>
    <row r="80">
      <c r="A80" s="7">
        <v>4.00904691E8</v>
      </c>
      <c r="B80" s="8">
        <v>40357.0</v>
      </c>
      <c r="C80" s="8" t="str">
        <f t="shared" si="1"/>
        <v>Monday</v>
      </c>
      <c r="D80" s="8">
        <v>40519.0</v>
      </c>
      <c r="E80" s="9">
        <f t="shared" si="2"/>
        <v>162</v>
      </c>
      <c r="F80" s="7" t="s">
        <v>29</v>
      </c>
      <c r="G80" s="10" t="s">
        <v>32</v>
      </c>
      <c r="H80" s="7">
        <v>2103.0</v>
      </c>
      <c r="I80" s="7" t="s">
        <v>23</v>
      </c>
      <c r="J80" s="11">
        <v>5462.0</v>
      </c>
      <c r="K80" s="12">
        <v>206.0</v>
      </c>
      <c r="L80" s="12">
        <v>117.0</v>
      </c>
      <c r="M80" s="13">
        <f t="shared" si="3"/>
        <v>1125172</v>
      </c>
      <c r="N80" s="11">
        <f t="shared" si="4"/>
        <v>639054</v>
      </c>
      <c r="O80" s="11">
        <f t="shared" si="5"/>
        <v>486118</v>
      </c>
      <c r="P80" s="14" t="str">
        <f>VLOOKUP(H80, products!$A$1:$B$13, 2, FALSE)</f>
        <v>Cereal</v>
      </c>
      <c r="Q80" s="14" t="str">
        <f>VLOOKUP(G80, countries!$A$1:$C$250, 1, TRUE)</f>
        <v>Luxembourg</v>
      </c>
      <c r="R80" s="15" t="str">
        <f>VLOOKUP(Q80, countries!$A$1:$E$250, 4, FALSE)</f>
        <v>Europe</v>
      </c>
      <c r="S80" s="14" t="str">
        <f>VLOOKUP(R80, countries!$D$1:U$250, 2, FALSE)</f>
        <v>Northern Europe</v>
      </c>
      <c r="T80" s="14" t="str">
        <f t="shared" si="6"/>
        <v>2010-06</v>
      </c>
      <c r="U80" s="14" t="str">
        <f t="shared" si="7"/>
        <v>06</v>
      </c>
    </row>
    <row r="81">
      <c r="A81" s="7">
        <v>3.96718728E8</v>
      </c>
      <c r="B81" s="8">
        <v>40361.0</v>
      </c>
      <c r="C81" s="8" t="str">
        <f t="shared" si="1"/>
        <v>Friday</v>
      </c>
      <c r="D81" s="8">
        <v>40255.0</v>
      </c>
      <c r="E81" s="9">
        <f t="shared" si="2"/>
        <v>106</v>
      </c>
      <c r="F81" s="7" t="s">
        <v>24</v>
      </c>
      <c r="G81" s="10" t="s">
        <v>42</v>
      </c>
      <c r="H81" s="7">
        <v>3127.0</v>
      </c>
      <c r="I81" s="7" t="s">
        <v>23</v>
      </c>
      <c r="J81" s="11">
        <v>6742.0</v>
      </c>
      <c r="K81" s="12">
        <v>82.0</v>
      </c>
      <c r="L81" s="12">
        <v>57.0</v>
      </c>
      <c r="M81" s="13">
        <f t="shared" si="3"/>
        <v>552844</v>
      </c>
      <c r="N81" s="11">
        <f t="shared" si="4"/>
        <v>384294</v>
      </c>
      <c r="O81" s="11">
        <f t="shared" si="5"/>
        <v>168550</v>
      </c>
      <c r="P81" s="14" t="str">
        <f>VLOOKUP(H81, products!$A$1:$B$13, 2, FALSE)</f>
        <v>Personal Care</v>
      </c>
      <c r="Q81" s="14" t="str">
        <f>VLOOKUP(G81, countries!$A$1:$C$250, 1, TRUE)</f>
        <v>Bhutan</v>
      </c>
      <c r="R81" s="15" t="str">
        <f>VLOOKUP(Q81, countries!$A$1:$E$250, 4, FALSE)</f>
        <v>Asia</v>
      </c>
      <c r="S81" s="14" t="str">
        <f>VLOOKUP(R81, countries!$D$1:U$250, 2, FALSE)</f>
        <v>Southern Asia</v>
      </c>
      <c r="T81" s="14" t="str">
        <f t="shared" si="6"/>
        <v>2010-07</v>
      </c>
      <c r="U81" s="14" t="str">
        <f t="shared" si="7"/>
        <v>07</v>
      </c>
    </row>
    <row r="82">
      <c r="A82" s="7">
        <v>5.10956799E8</v>
      </c>
      <c r="B82" s="8">
        <v>40368.0</v>
      </c>
      <c r="C82" s="8" t="str">
        <f t="shared" si="1"/>
        <v>Friday</v>
      </c>
      <c r="D82" s="8">
        <v>40444.0</v>
      </c>
      <c r="E82" s="9">
        <f t="shared" si="2"/>
        <v>76</v>
      </c>
      <c r="F82" s="7" t="s">
        <v>40</v>
      </c>
      <c r="G82" s="10" t="s">
        <v>45</v>
      </c>
      <c r="H82" s="7">
        <v>8969.0</v>
      </c>
      <c r="I82" s="7" t="s">
        <v>26</v>
      </c>
      <c r="J82" s="11">
        <v>2326.0</v>
      </c>
      <c r="K82" s="12">
        <v>153.0</v>
      </c>
      <c r="L82" s="12">
        <v>97.0</v>
      </c>
      <c r="M82" s="13">
        <f t="shared" si="3"/>
        <v>355878</v>
      </c>
      <c r="N82" s="11">
        <f t="shared" si="4"/>
        <v>225622</v>
      </c>
      <c r="O82" s="11">
        <f t="shared" si="5"/>
        <v>130256</v>
      </c>
      <c r="P82" s="14" t="str">
        <f>VLOOKUP(H82, products!$A$1:$B$13, 2, FALSE)</f>
        <v>Snacks</v>
      </c>
      <c r="Q82" s="14" t="str">
        <f>VLOOKUP(G82, countries!$A$1:$C$250, 1, TRUE)</f>
        <v>Lithuania</v>
      </c>
      <c r="R82" s="15" t="str">
        <f>VLOOKUP(Q82, countries!$A$1:$E$250, 4, FALSE)</f>
        <v>Europe</v>
      </c>
      <c r="S82" s="14" t="str">
        <f>VLOOKUP(R82, countries!$D$1:U$250, 2, FALSE)</f>
        <v>Northern Europe</v>
      </c>
      <c r="T82" s="14" t="str">
        <f t="shared" si="6"/>
        <v>2010-07</v>
      </c>
      <c r="U82" s="14" t="str">
        <f t="shared" si="7"/>
        <v>07</v>
      </c>
    </row>
    <row r="83">
      <c r="A83" s="7">
        <v>6.52252137E8</v>
      </c>
      <c r="B83" s="8">
        <v>40368.0</v>
      </c>
      <c r="C83" s="8" t="str">
        <f t="shared" si="1"/>
        <v>Friday</v>
      </c>
      <c r="D83" s="8">
        <v>40447.0</v>
      </c>
      <c r="E83" s="9">
        <f t="shared" si="2"/>
        <v>79</v>
      </c>
      <c r="F83" s="7" t="s">
        <v>24</v>
      </c>
      <c r="G83" s="10" t="s">
        <v>52</v>
      </c>
      <c r="H83" s="7">
        <v>5988.0</v>
      </c>
      <c r="I83" s="7" t="s">
        <v>26</v>
      </c>
      <c r="J83" s="11">
        <v>4757.0</v>
      </c>
      <c r="K83" s="12">
        <v>154.0</v>
      </c>
      <c r="L83" s="12">
        <v>91.0</v>
      </c>
      <c r="M83" s="13">
        <f t="shared" si="3"/>
        <v>732578</v>
      </c>
      <c r="N83" s="11">
        <f t="shared" si="4"/>
        <v>432887</v>
      </c>
      <c r="O83" s="11">
        <f t="shared" si="5"/>
        <v>299691</v>
      </c>
      <c r="P83" s="14" t="str">
        <f>VLOOKUP(H83, products!$A$1:$B$13, 2, FALSE)</f>
        <v>Vegetables</v>
      </c>
      <c r="Q83" s="14" t="str">
        <f>VLOOKUP(G83, countries!$A$1:$C$250, 1, TRUE)</f>
        <v>Gambia</v>
      </c>
      <c r="R83" s="15" t="str">
        <f>VLOOKUP(Q83, countries!$A$1:$E$250, 4, FALSE)</f>
        <v>Africa</v>
      </c>
      <c r="S83" s="14" t="str">
        <f>VLOOKUP(R83, countries!$D$1:U$250, 2, FALSE)</f>
        <v>Northern Africa</v>
      </c>
      <c r="T83" s="14" t="str">
        <f t="shared" si="6"/>
        <v>2010-07</v>
      </c>
      <c r="U83" s="14" t="str">
        <f t="shared" si="7"/>
        <v>07</v>
      </c>
    </row>
    <row r="84">
      <c r="A84" s="7">
        <v>5.83654105E8</v>
      </c>
      <c r="B84" s="8">
        <v>40369.0</v>
      </c>
      <c r="C84" s="8" t="str">
        <f t="shared" si="1"/>
        <v>Saturday</v>
      </c>
      <c r="D84" s="8">
        <v>40470.0</v>
      </c>
      <c r="E84" s="9">
        <f t="shared" si="2"/>
        <v>101</v>
      </c>
      <c r="F84" s="7" t="s">
        <v>21</v>
      </c>
      <c r="G84" s="10" t="s">
        <v>65</v>
      </c>
      <c r="H84" s="7">
        <v>8969.0</v>
      </c>
      <c r="I84" s="7" t="s">
        <v>26</v>
      </c>
      <c r="J84" s="11">
        <v>5075.0</v>
      </c>
      <c r="K84" s="12">
        <v>153.0</v>
      </c>
      <c r="L84" s="12">
        <v>97.0</v>
      </c>
      <c r="M84" s="13">
        <f t="shared" si="3"/>
        <v>776475</v>
      </c>
      <c r="N84" s="11">
        <f t="shared" si="4"/>
        <v>492275</v>
      </c>
      <c r="O84" s="11">
        <f t="shared" si="5"/>
        <v>284200</v>
      </c>
      <c r="P84" s="14" t="str">
        <f>VLOOKUP(H84, products!$A$1:$B$13, 2, FALSE)</f>
        <v>Snacks</v>
      </c>
      <c r="Q84" s="14" t="str">
        <f>VLOOKUP(G84, countries!$A$1:$C$250, 1, TRUE)</f>
        <v>Portugal</v>
      </c>
      <c r="R84" s="15" t="str">
        <f>VLOOKUP(Q84, countries!$A$1:$E$250, 4, FALSE)</f>
        <v>Europe</v>
      </c>
      <c r="S84" s="14" t="str">
        <f>VLOOKUP(R84, countries!$D$1:U$250, 2, FALSE)</f>
        <v>Northern Europe</v>
      </c>
      <c r="T84" s="14" t="str">
        <f t="shared" si="6"/>
        <v>2010-07</v>
      </c>
      <c r="U84" s="14" t="str">
        <f t="shared" si="7"/>
        <v>07</v>
      </c>
    </row>
    <row r="85">
      <c r="A85" s="7">
        <v>3.79900634E8</v>
      </c>
      <c r="B85" s="8">
        <v>40370.0</v>
      </c>
      <c r="C85" s="8" t="str">
        <f t="shared" si="1"/>
        <v>Sunday</v>
      </c>
      <c r="D85" s="8">
        <v>40221.0</v>
      </c>
      <c r="E85" s="9">
        <f t="shared" si="2"/>
        <v>149</v>
      </c>
      <c r="F85" s="7" t="s">
        <v>24</v>
      </c>
      <c r="G85" s="10" t="s">
        <v>46</v>
      </c>
      <c r="H85" s="7">
        <v>2455.0</v>
      </c>
      <c r="I85" s="7" t="s">
        <v>23</v>
      </c>
      <c r="J85" s="11">
        <v>9895.0</v>
      </c>
      <c r="K85" s="12">
        <v>109.0</v>
      </c>
      <c r="L85" s="12">
        <v>36.0</v>
      </c>
      <c r="M85" s="13">
        <f t="shared" si="3"/>
        <v>1078555</v>
      </c>
      <c r="N85" s="11">
        <f t="shared" si="4"/>
        <v>356220</v>
      </c>
      <c r="O85" s="11">
        <f t="shared" si="5"/>
        <v>722335</v>
      </c>
      <c r="P85" s="14" t="str">
        <f>VLOOKUP(H85, products!$A$1:$B$13, 2, FALSE)</f>
        <v>Clothes</v>
      </c>
      <c r="Q85" s="14" t="str">
        <f>VLOOKUP(G85, countries!$A$1:$C$250, 1, TRUE)</f>
        <v>Denmark</v>
      </c>
      <c r="R85" s="15" t="str">
        <f>VLOOKUP(Q85, countries!$A$1:$E$250, 4, FALSE)</f>
        <v>Europe</v>
      </c>
      <c r="S85" s="14" t="str">
        <f>VLOOKUP(R85, countries!$D$1:U$250, 2, FALSE)</f>
        <v>Northern Europe</v>
      </c>
      <c r="T85" s="14" t="str">
        <f t="shared" si="6"/>
        <v>2010-07</v>
      </c>
      <c r="U85" s="14" t="str">
        <f t="shared" si="7"/>
        <v>07</v>
      </c>
    </row>
    <row r="86">
      <c r="A86" s="7">
        <v>9.8745917E8</v>
      </c>
      <c r="B86" s="8">
        <v>40375.0</v>
      </c>
      <c r="C86" s="8" t="str">
        <f t="shared" si="1"/>
        <v>Friday</v>
      </c>
      <c r="D86" s="8">
        <v>40417.0</v>
      </c>
      <c r="E86" s="9">
        <f t="shared" si="2"/>
        <v>42</v>
      </c>
      <c r="F86" s="7" t="s">
        <v>29</v>
      </c>
      <c r="G86" s="10" t="s">
        <v>66</v>
      </c>
      <c r="H86" s="7">
        <v>3127.0</v>
      </c>
      <c r="I86" s="7" t="s">
        <v>26</v>
      </c>
      <c r="J86" s="11">
        <v>9967.0</v>
      </c>
      <c r="K86" s="12">
        <v>82.0</v>
      </c>
      <c r="L86" s="12">
        <v>57.0</v>
      </c>
      <c r="M86" s="13">
        <f t="shared" si="3"/>
        <v>817294</v>
      </c>
      <c r="N86" s="11">
        <f t="shared" si="4"/>
        <v>568119</v>
      </c>
      <c r="O86" s="11">
        <f t="shared" si="5"/>
        <v>249175</v>
      </c>
      <c r="P86" s="14" t="str">
        <f>VLOOKUP(H86, products!$A$1:$B$13, 2, FALSE)</f>
        <v>Personal Care</v>
      </c>
      <c r="Q86" s="14" t="str">
        <f>VLOOKUP(G86, countries!$A$1:$C$250, 1, TRUE)</f>
        <v>Uganda</v>
      </c>
      <c r="R86" s="15" t="str">
        <f>VLOOKUP(Q86, countries!$A$1:$E$250, 4, FALSE)</f>
        <v>Africa</v>
      </c>
      <c r="S86" s="14" t="str">
        <f>VLOOKUP(R86, countries!$D$1:U$250, 2, FALSE)</f>
        <v>Northern Africa</v>
      </c>
      <c r="T86" s="14" t="str">
        <f t="shared" si="6"/>
        <v>2010-07</v>
      </c>
      <c r="U86" s="14" t="str">
        <f t="shared" si="7"/>
        <v>07</v>
      </c>
    </row>
    <row r="87">
      <c r="A87" s="7">
        <v>6.2930144E8</v>
      </c>
      <c r="B87" s="8">
        <v>40378.0</v>
      </c>
      <c r="C87" s="8" t="str">
        <f t="shared" si="1"/>
        <v>Monday</v>
      </c>
      <c r="D87" s="8">
        <v>40388.0</v>
      </c>
      <c r="E87" s="9">
        <f t="shared" si="2"/>
        <v>10</v>
      </c>
      <c r="F87" s="7" t="s">
        <v>24</v>
      </c>
      <c r="G87" s="10" t="s">
        <v>60</v>
      </c>
      <c r="H87" s="7">
        <v>7331.0</v>
      </c>
      <c r="I87" s="7" t="s">
        <v>23</v>
      </c>
      <c r="J87" s="11">
        <v>3135.0</v>
      </c>
      <c r="K87" s="12">
        <v>255.0</v>
      </c>
      <c r="L87" s="12">
        <v>159.0</v>
      </c>
      <c r="M87" s="13">
        <f t="shared" si="3"/>
        <v>799425</v>
      </c>
      <c r="N87" s="11">
        <f t="shared" si="4"/>
        <v>498465</v>
      </c>
      <c r="O87" s="11">
        <f t="shared" si="5"/>
        <v>300960</v>
      </c>
      <c r="P87" s="14" t="str">
        <f>VLOOKUP(H87, products!$A$1:$B$13, 2, FALSE)</f>
        <v>Baby Food</v>
      </c>
      <c r="Q87" s="14" t="str">
        <f>VLOOKUP(G87, countries!$A$1:$C$250, 1, TRUE)</f>
        <v>Ireland</v>
      </c>
      <c r="R87" s="15" t="str">
        <f>VLOOKUP(Q87, countries!$A$1:$E$250, 4, FALSE)</f>
        <v>Europe</v>
      </c>
      <c r="S87" s="14" t="str">
        <f>VLOOKUP(R87, countries!$D$1:U$250, 2, FALSE)</f>
        <v>Northern Europe</v>
      </c>
      <c r="T87" s="14" t="str">
        <f t="shared" si="6"/>
        <v>2010-07</v>
      </c>
      <c r="U87" s="14" t="str">
        <f t="shared" si="7"/>
        <v>07</v>
      </c>
    </row>
    <row r="88">
      <c r="A88" s="7">
        <v>7.72643411E8</v>
      </c>
      <c r="B88" s="8">
        <v>40378.0</v>
      </c>
      <c r="C88" s="8" t="str">
        <f t="shared" si="1"/>
        <v>Monday</v>
      </c>
      <c r="D88" s="8">
        <v>40415.0</v>
      </c>
      <c r="E88" s="9">
        <f t="shared" si="2"/>
        <v>37</v>
      </c>
      <c r="F88" s="7" t="s">
        <v>24</v>
      </c>
      <c r="G88" s="10" t="s">
        <v>36</v>
      </c>
      <c r="H88" s="7">
        <v>2103.0</v>
      </c>
      <c r="I88" s="7" t="s">
        <v>26</v>
      </c>
      <c r="J88" s="11">
        <v>1210.0</v>
      </c>
      <c r="K88" s="12">
        <v>206.0</v>
      </c>
      <c r="L88" s="12">
        <v>117.0</v>
      </c>
      <c r="M88" s="13">
        <f t="shared" si="3"/>
        <v>249260</v>
      </c>
      <c r="N88" s="11">
        <f t="shared" si="4"/>
        <v>141570</v>
      </c>
      <c r="O88" s="11">
        <f t="shared" si="5"/>
        <v>107690</v>
      </c>
      <c r="P88" s="14" t="str">
        <f>VLOOKUP(H88, products!$A$1:$B$13, 2, FALSE)</f>
        <v>Cereal</v>
      </c>
      <c r="Q88" s="14" t="str">
        <f>VLOOKUP(G88, countries!$A$1:$C$250, 1, TRUE)</f>
        <v>Svalbard and Jan Mayen</v>
      </c>
      <c r="R88" s="15" t="str">
        <f>VLOOKUP(Q88, countries!$A$1:$E$250, 4, FALSE)</f>
        <v>Europe</v>
      </c>
      <c r="S88" s="14" t="str">
        <f>VLOOKUP(R88, countries!$D$1:U$250, 2, FALSE)</f>
        <v>Northern Europe</v>
      </c>
      <c r="T88" s="14" t="str">
        <f t="shared" si="6"/>
        <v>2010-07</v>
      </c>
      <c r="U88" s="14" t="str">
        <f t="shared" si="7"/>
        <v>07</v>
      </c>
    </row>
    <row r="89">
      <c r="A89" s="7">
        <v>2.73662412E8</v>
      </c>
      <c r="B89" s="8">
        <v>40379.0</v>
      </c>
      <c r="C89" s="8" t="str">
        <f t="shared" si="1"/>
        <v>Tuesday</v>
      </c>
      <c r="D89" s="8">
        <v>40382.0</v>
      </c>
      <c r="E89" s="9">
        <f t="shared" si="2"/>
        <v>3</v>
      </c>
      <c r="F89" s="7" t="s">
        <v>21</v>
      </c>
      <c r="G89" s="10" t="s">
        <v>28</v>
      </c>
      <c r="H89" s="7">
        <v>8875.0</v>
      </c>
      <c r="I89" s="7" t="s">
        <v>26</v>
      </c>
      <c r="J89" s="11">
        <v>1644.0</v>
      </c>
      <c r="K89" s="12">
        <v>422.0</v>
      </c>
      <c r="L89" s="12">
        <v>365.0</v>
      </c>
      <c r="M89" s="13">
        <f t="shared" si="3"/>
        <v>693768</v>
      </c>
      <c r="N89" s="11">
        <f t="shared" si="4"/>
        <v>600060</v>
      </c>
      <c r="O89" s="11">
        <f t="shared" si="5"/>
        <v>93708</v>
      </c>
      <c r="P89" s="14" t="str">
        <f>VLOOKUP(H89, products!$A$1:$B$13, 2, FALSE)</f>
        <v>Meat</v>
      </c>
      <c r="Q89" s="14" t="str">
        <f>VLOOKUP(G89, countries!$A$1:$C$250, 1, TRUE)</f>
        <v>Bermuda</v>
      </c>
      <c r="R89" s="15" t="str">
        <f>VLOOKUP(Q89, countries!$A$1:$E$250, 4, FALSE)</f>
        <v>Americas</v>
      </c>
      <c r="S89" s="14" t="str">
        <f>VLOOKUP(R89, countries!$D$1:U$250, 2, FALSE)</f>
        <v>Latin America and the Caribbean</v>
      </c>
      <c r="T89" s="14" t="str">
        <f t="shared" si="6"/>
        <v>2010-07</v>
      </c>
      <c r="U89" s="14" t="str">
        <f t="shared" si="7"/>
        <v>07</v>
      </c>
    </row>
    <row r="90">
      <c r="A90" s="7">
        <v>5.4098252E8</v>
      </c>
      <c r="B90" s="8">
        <v>40383.0</v>
      </c>
      <c r="C90" s="8" t="str">
        <f t="shared" si="1"/>
        <v>Saturday</v>
      </c>
      <c r="D90" s="8">
        <v>40187.0</v>
      </c>
      <c r="E90" s="9">
        <f t="shared" si="2"/>
        <v>196</v>
      </c>
      <c r="F90" s="7" t="s">
        <v>24</v>
      </c>
      <c r="G90" s="10" t="s">
        <v>50</v>
      </c>
      <c r="H90" s="7">
        <v>8293.0</v>
      </c>
      <c r="I90" s="7" t="s">
        <v>23</v>
      </c>
      <c r="J90" s="11">
        <v>7604.0</v>
      </c>
      <c r="K90" s="12">
        <v>437.0</v>
      </c>
      <c r="L90" s="12">
        <v>263.0</v>
      </c>
      <c r="M90" s="13">
        <f t="shared" si="3"/>
        <v>3322948</v>
      </c>
      <c r="N90" s="11">
        <f t="shared" si="4"/>
        <v>1999852</v>
      </c>
      <c r="O90" s="11">
        <f t="shared" si="5"/>
        <v>1323096</v>
      </c>
      <c r="P90" s="14" t="str">
        <f>VLOOKUP(H90, products!$A$1:$B$13, 2, FALSE)</f>
        <v>Cosmetics</v>
      </c>
      <c r="Q90" s="14" t="str">
        <f>VLOOKUP(G90, countries!$A$1:$C$250, 1, TRUE)</f>
        <v>Austria</v>
      </c>
      <c r="R90" s="15" t="str">
        <f>VLOOKUP(Q90, countries!$A$1:$E$250, 4, FALSE)</f>
        <v>Europe</v>
      </c>
      <c r="S90" s="14" t="str">
        <f>VLOOKUP(R90, countries!$D$1:U$250, 2, FALSE)</f>
        <v>Northern Europe</v>
      </c>
      <c r="T90" s="14" t="str">
        <f t="shared" si="6"/>
        <v>2010-07</v>
      </c>
      <c r="U90" s="14" t="str">
        <f t="shared" si="7"/>
        <v>07</v>
      </c>
    </row>
    <row r="91">
      <c r="A91" s="7">
        <v>6.65786778E8</v>
      </c>
      <c r="B91" s="8">
        <v>40383.0</v>
      </c>
      <c r="C91" s="8" t="str">
        <f t="shared" si="1"/>
        <v>Saturday</v>
      </c>
      <c r="D91" s="8">
        <v>40405.0</v>
      </c>
      <c r="E91" s="9">
        <f t="shared" si="2"/>
        <v>22</v>
      </c>
      <c r="F91" s="7" t="s">
        <v>24</v>
      </c>
      <c r="G91" s="10" t="s">
        <v>47</v>
      </c>
      <c r="H91" s="7">
        <v>4594.0</v>
      </c>
      <c r="I91" s="7" t="s">
        <v>23</v>
      </c>
      <c r="J91" s="11">
        <v>9958.0</v>
      </c>
      <c r="K91" s="12">
        <v>9.0</v>
      </c>
      <c r="L91" s="12">
        <v>7.0</v>
      </c>
      <c r="M91" s="13">
        <f t="shared" si="3"/>
        <v>89622</v>
      </c>
      <c r="N91" s="11">
        <f t="shared" si="4"/>
        <v>69706</v>
      </c>
      <c r="O91" s="11">
        <f t="shared" si="5"/>
        <v>19916</v>
      </c>
      <c r="P91" s="14" t="str">
        <f>VLOOKUP(H91, products!$A$1:$B$13, 2, FALSE)</f>
        <v>Fruits</v>
      </c>
      <c r="Q91" s="14" t="str">
        <f>VLOOKUP(G91, countries!$A$1:$C$250, 1, TRUE)</f>
        <v>Romania</v>
      </c>
      <c r="R91" s="15" t="str">
        <f>VLOOKUP(Q91, countries!$A$1:$E$250, 4, FALSE)</f>
        <v>Europe</v>
      </c>
      <c r="S91" s="14" t="str">
        <f>VLOOKUP(R91, countries!$D$1:U$250, 2, FALSE)</f>
        <v>Northern Europe</v>
      </c>
      <c r="T91" s="14" t="str">
        <f t="shared" si="6"/>
        <v>2010-07</v>
      </c>
      <c r="U91" s="14" t="str">
        <f t="shared" si="7"/>
        <v>07</v>
      </c>
    </row>
    <row r="92">
      <c r="A92" s="7">
        <v>7.41866242E8</v>
      </c>
      <c r="B92" s="8">
        <v>40387.0</v>
      </c>
      <c r="C92" s="8" t="str">
        <f t="shared" si="1"/>
        <v>Wednesday</v>
      </c>
      <c r="D92" s="8">
        <v>40434.0</v>
      </c>
      <c r="E92" s="9">
        <f t="shared" si="2"/>
        <v>47</v>
      </c>
      <c r="F92" s="7" t="s">
        <v>40</v>
      </c>
      <c r="G92" s="10" t="s">
        <v>66</v>
      </c>
      <c r="H92" s="7">
        <v>7940.0</v>
      </c>
      <c r="I92" s="7" t="s">
        <v>26</v>
      </c>
      <c r="J92" s="11">
        <v>3562.0</v>
      </c>
      <c r="K92" s="12">
        <v>668.0</v>
      </c>
      <c r="L92" s="12">
        <v>503.0</v>
      </c>
      <c r="M92" s="13">
        <f t="shared" si="3"/>
        <v>2379416</v>
      </c>
      <c r="N92" s="11">
        <f t="shared" si="4"/>
        <v>1791686</v>
      </c>
      <c r="O92" s="11">
        <f t="shared" si="5"/>
        <v>587730</v>
      </c>
      <c r="P92" s="14" t="str">
        <f>VLOOKUP(H92, products!$A$1:$B$13, 2, FALSE)</f>
        <v>Household</v>
      </c>
      <c r="Q92" s="14" t="str">
        <f>VLOOKUP(G92, countries!$A$1:$C$250, 1, TRUE)</f>
        <v>Uganda</v>
      </c>
      <c r="R92" s="15" t="str">
        <f>VLOOKUP(Q92, countries!$A$1:$E$250, 4, FALSE)</f>
        <v>Africa</v>
      </c>
      <c r="S92" s="14" t="str">
        <f>VLOOKUP(R92, countries!$D$1:U$250, 2, FALSE)</f>
        <v>Northern Africa</v>
      </c>
      <c r="T92" s="14" t="str">
        <f t="shared" si="6"/>
        <v>2010-07</v>
      </c>
      <c r="U92" s="14" t="str">
        <f t="shared" si="7"/>
        <v>07</v>
      </c>
    </row>
    <row r="93">
      <c r="A93" s="7">
        <v>4.7517656E8</v>
      </c>
      <c r="B93" s="8">
        <v>40390.0</v>
      </c>
      <c r="C93" s="8" t="str">
        <f t="shared" si="1"/>
        <v>Saturday</v>
      </c>
      <c r="D93" s="8">
        <v>40277.0</v>
      </c>
      <c r="E93" s="9">
        <f t="shared" si="2"/>
        <v>113</v>
      </c>
      <c r="F93" s="7" t="s">
        <v>24</v>
      </c>
      <c r="G93" s="10" t="s">
        <v>51</v>
      </c>
      <c r="H93" s="7">
        <v>4594.0</v>
      </c>
      <c r="I93" s="7" t="s">
        <v>26</v>
      </c>
      <c r="J93" s="11">
        <v>4159.0</v>
      </c>
      <c r="K93" s="12">
        <v>9.0</v>
      </c>
      <c r="L93" s="12">
        <v>7.0</v>
      </c>
      <c r="M93" s="13">
        <f t="shared" si="3"/>
        <v>37431</v>
      </c>
      <c r="N93" s="11">
        <f t="shared" si="4"/>
        <v>29113</v>
      </c>
      <c r="O93" s="11">
        <f t="shared" si="5"/>
        <v>8318</v>
      </c>
      <c r="P93" s="14" t="str">
        <f>VLOOKUP(H93, products!$A$1:$B$13, 2, FALSE)</f>
        <v>Fruits</v>
      </c>
      <c r="Q93" s="14" t="str">
        <f>VLOOKUP(G93, countries!$A$1:$C$250, 1, TRUE)</f>
        <v>Micronesia (Federated States of)</v>
      </c>
      <c r="R93" s="15" t="str">
        <f>VLOOKUP(Q93, countries!$A$1:$E$250, 4, FALSE)</f>
        <v>Oceania</v>
      </c>
      <c r="S93" s="14" t="str">
        <f>VLOOKUP(R93, countries!$D$1:U$250, 2, FALSE)</f>
        <v>Polynesia</v>
      </c>
      <c r="T93" s="14" t="str">
        <f t="shared" si="6"/>
        <v>2010-07</v>
      </c>
      <c r="U93" s="14" t="str">
        <f t="shared" si="7"/>
        <v>07</v>
      </c>
    </row>
    <row r="94">
      <c r="A94" s="7">
        <v>6.81713092E8</v>
      </c>
      <c r="B94" s="8">
        <v>40393.0</v>
      </c>
      <c r="C94" s="8" t="str">
        <f t="shared" si="1"/>
        <v>Tuesday</v>
      </c>
      <c r="D94" s="8">
        <v>40259.0</v>
      </c>
      <c r="E94" s="9">
        <f t="shared" si="2"/>
        <v>134</v>
      </c>
      <c r="F94" s="7" t="s">
        <v>40</v>
      </c>
      <c r="G94" s="10" t="s">
        <v>31</v>
      </c>
      <c r="H94" s="7">
        <v>1270.0</v>
      </c>
      <c r="I94" s="7" t="s">
        <v>26</v>
      </c>
      <c r="J94" s="11">
        <v>2908.0</v>
      </c>
      <c r="K94" s="12">
        <v>47.0</v>
      </c>
      <c r="L94" s="12">
        <v>32.0</v>
      </c>
      <c r="M94" s="13">
        <f t="shared" si="3"/>
        <v>136676</v>
      </c>
      <c r="N94" s="11">
        <f t="shared" si="4"/>
        <v>93056</v>
      </c>
      <c r="O94" s="11">
        <f t="shared" si="5"/>
        <v>43620</v>
      </c>
      <c r="P94" s="14" t="str">
        <f>VLOOKUP(H94, products!$A$1:$B$13, 2, FALSE)</f>
        <v>Beverages</v>
      </c>
      <c r="Q94" s="14" t="str">
        <f>VLOOKUP(G94, countries!$A$1:$C$250, 1, TRUE)</f>
        <v>Bhutan</v>
      </c>
      <c r="R94" s="15" t="str">
        <f>VLOOKUP(Q94, countries!$A$1:$E$250, 4, FALSE)</f>
        <v>Asia</v>
      </c>
      <c r="S94" s="14" t="str">
        <f>VLOOKUP(R94, countries!$D$1:U$250, 2, FALSE)</f>
        <v>Southern Asia</v>
      </c>
      <c r="T94" s="14" t="str">
        <f t="shared" si="6"/>
        <v>2010-08</v>
      </c>
      <c r="U94" s="14" t="str">
        <f t="shared" si="7"/>
        <v>08</v>
      </c>
    </row>
    <row r="95">
      <c r="A95" s="7">
        <v>3.92752492E8</v>
      </c>
      <c r="B95" s="8">
        <v>40395.0</v>
      </c>
      <c r="C95" s="8" t="str">
        <f t="shared" si="1"/>
        <v>Thursday</v>
      </c>
      <c r="D95" s="8">
        <v>40243.0</v>
      </c>
      <c r="E95" s="9">
        <f t="shared" si="2"/>
        <v>152</v>
      </c>
      <c r="F95" s="7" t="s">
        <v>40</v>
      </c>
      <c r="G95" s="10" t="s">
        <v>54</v>
      </c>
      <c r="H95" s="7">
        <v>3127.0</v>
      </c>
      <c r="I95" s="7" t="s">
        <v>23</v>
      </c>
      <c r="J95" s="11">
        <v>3045.0</v>
      </c>
      <c r="K95" s="12">
        <v>82.0</v>
      </c>
      <c r="L95" s="12">
        <v>57.0</v>
      </c>
      <c r="M95" s="13">
        <f t="shared" si="3"/>
        <v>249690</v>
      </c>
      <c r="N95" s="11">
        <f t="shared" si="4"/>
        <v>173565</v>
      </c>
      <c r="O95" s="11">
        <f t="shared" si="5"/>
        <v>76125</v>
      </c>
      <c r="P95" s="14" t="str">
        <f>VLOOKUP(H95, products!$A$1:$B$13, 2, FALSE)</f>
        <v>Personal Care</v>
      </c>
      <c r="Q95" s="14" t="str">
        <f>VLOOKUP(G95, countries!$A$1:$C$250, 1, TRUE)</f>
        <v>Macedonia</v>
      </c>
      <c r="R95" s="15" t="str">
        <f>VLOOKUP(Q95, countries!$A$1:$E$250, 4, FALSE)</f>
        <v>Europe</v>
      </c>
      <c r="S95" s="14" t="str">
        <f>VLOOKUP(R95, countries!$D$1:U$250, 2, FALSE)</f>
        <v>Northern Europe</v>
      </c>
      <c r="T95" s="14" t="str">
        <f t="shared" si="6"/>
        <v>2010-08</v>
      </c>
      <c r="U95" s="14" t="str">
        <f t="shared" si="7"/>
        <v>08</v>
      </c>
    </row>
    <row r="96">
      <c r="A96" s="7">
        <v>5.79094779E8</v>
      </c>
      <c r="B96" s="8">
        <v>40402.0</v>
      </c>
      <c r="C96" s="8" t="str">
        <f t="shared" si="1"/>
        <v>Thursday</v>
      </c>
      <c r="D96" s="8">
        <v>40494.0</v>
      </c>
      <c r="E96" s="9">
        <f t="shared" si="2"/>
        <v>92</v>
      </c>
      <c r="F96" s="7" t="s">
        <v>29</v>
      </c>
      <c r="G96" s="10" t="s">
        <v>39</v>
      </c>
      <c r="H96" s="7">
        <v>5988.0</v>
      </c>
      <c r="I96" s="7" t="s">
        <v>23</v>
      </c>
      <c r="J96" s="11">
        <v>5869.0</v>
      </c>
      <c r="K96" s="12">
        <v>154.0</v>
      </c>
      <c r="L96" s="12">
        <v>91.0</v>
      </c>
      <c r="M96" s="13">
        <f t="shared" si="3"/>
        <v>903826</v>
      </c>
      <c r="N96" s="11">
        <f t="shared" si="4"/>
        <v>534079</v>
      </c>
      <c r="O96" s="11">
        <f t="shared" si="5"/>
        <v>369747</v>
      </c>
      <c r="P96" s="14" t="str">
        <f>VLOOKUP(H96, products!$A$1:$B$13, 2, FALSE)</f>
        <v>Vegetables</v>
      </c>
      <c r="Q96" s="14" t="str">
        <f>VLOOKUP(G96, countries!$A$1:$C$250, 1, TRUE)</f>
        <v>Curaçao</v>
      </c>
      <c r="R96" s="15" t="str">
        <f>VLOOKUP(Q96, countries!$A$1:$E$250, 4, FALSE)</f>
        <v>Americas</v>
      </c>
      <c r="S96" s="14" t="str">
        <f>VLOOKUP(R96, countries!$D$1:U$250, 2, FALSE)</f>
        <v>Latin America and the Caribbean</v>
      </c>
      <c r="T96" s="14" t="str">
        <f t="shared" si="6"/>
        <v>2010-08</v>
      </c>
      <c r="U96" s="14" t="str">
        <f t="shared" si="7"/>
        <v>08</v>
      </c>
    </row>
    <row r="97">
      <c r="A97" s="7">
        <v>7.44583642E8</v>
      </c>
      <c r="B97" s="8">
        <v>40404.0</v>
      </c>
      <c r="C97" s="8" t="str">
        <f t="shared" si="1"/>
        <v>Saturday</v>
      </c>
      <c r="D97" s="8">
        <v>40447.0</v>
      </c>
      <c r="E97" s="9">
        <f t="shared" si="2"/>
        <v>43</v>
      </c>
      <c r="F97" s="7" t="s">
        <v>40</v>
      </c>
      <c r="G97" s="10" t="s">
        <v>55</v>
      </c>
      <c r="H97" s="7">
        <v>2455.0</v>
      </c>
      <c r="I97" s="7" t="s">
        <v>26</v>
      </c>
      <c r="J97" s="11">
        <v>7701.0</v>
      </c>
      <c r="K97" s="12">
        <v>109.0</v>
      </c>
      <c r="L97" s="12">
        <v>36.0</v>
      </c>
      <c r="M97" s="13">
        <f t="shared" si="3"/>
        <v>839409</v>
      </c>
      <c r="N97" s="11">
        <f t="shared" si="4"/>
        <v>277236</v>
      </c>
      <c r="O97" s="11">
        <f t="shared" si="5"/>
        <v>562173</v>
      </c>
      <c r="P97" s="14" t="str">
        <f>VLOOKUP(H97, products!$A$1:$B$13, 2, FALSE)</f>
        <v>Clothes</v>
      </c>
      <c r="Q97" s="14" t="str">
        <f>VLOOKUP(G97, countries!$A$1:$C$250, 1, TRUE)</f>
        <v>Eritrea</v>
      </c>
      <c r="R97" s="15" t="str">
        <f>VLOOKUP(Q97, countries!$A$1:$E$250, 4, FALSE)</f>
        <v>Africa</v>
      </c>
      <c r="S97" s="14" t="str">
        <f>VLOOKUP(R97, countries!$D$1:U$250, 2, FALSE)</f>
        <v>Northern Africa</v>
      </c>
      <c r="T97" s="14" t="str">
        <f t="shared" si="6"/>
        <v>2010-08</v>
      </c>
      <c r="U97" s="14" t="str">
        <f t="shared" si="7"/>
        <v>08</v>
      </c>
    </row>
    <row r="98">
      <c r="A98" s="7">
        <v>3.11921012E8</v>
      </c>
      <c r="B98" s="8">
        <v>40405.0</v>
      </c>
      <c r="C98" s="8" t="str">
        <f t="shared" si="1"/>
        <v>Sunday</v>
      </c>
      <c r="D98" s="8">
        <v>40416.0</v>
      </c>
      <c r="E98" s="9">
        <f t="shared" si="2"/>
        <v>11</v>
      </c>
      <c r="F98" s="7" t="s">
        <v>40</v>
      </c>
      <c r="G98" s="10" t="s">
        <v>31</v>
      </c>
      <c r="H98" s="7">
        <v>1270.0</v>
      </c>
      <c r="I98" s="7" t="s">
        <v>26</v>
      </c>
      <c r="J98" s="11">
        <v>3214.0</v>
      </c>
      <c r="K98" s="12">
        <v>47.0</v>
      </c>
      <c r="L98" s="12">
        <v>32.0</v>
      </c>
      <c r="M98" s="13">
        <f t="shared" si="3"/>
        <v>151058</v>
      </c>
      <c r="N98" s="11">
        <f t="shared" si="4"/>
        <v>102848</v>
      </c>
      <c r="O98" s="11">
        <f t="shared" si="5"/>
        <v>48210</v>
      </c>
      <c r="P98" s="14" t="str">
        <f>VLOOKUP(H98, products!$A$1:$B$13, 2, FALSE)</f>
        <v>Beverages</v>
      </c>
      <c r="Q98" s="14" t="str">
        <f>VLOOKUP(G98, countries!$A$1:$C$250, 1, TRUE)</f>
        <v>Bhutan</v>
      </c>
      <c r="R98" s="15" t="str">
        <f>VLOOKUP(Q98, countries!$A$1:$E$250, 4, FALSE)</f>
        <v>Asia</v>
      </c>
      <c r="S98" s="14" t="str">
        <f>VLOOKUP(R98, countries!$D$1:U$250, 2, FALSE)</f>
        <v>Southern Asia</v>
      </c>
      <c r="T98" s="14" t="str">
        <f t="shared" si="6"/>
        <v>2010-08</v>
      </c>
      <c r="U98" s="14" t="str">
        <f t="shared" si="7"/>
        <v>08</v>
      </c>
    </row>
    <row r="99">
      <c r="A99" s="7">
        <v>4.25547969E8</v>
      </c>
      <c r="B99" s="8">
        <v>40409.0</v>
      </c>
      <c r="C99" s="8" t="str">
        <f t="shared" si="1"/>
        <v>Thursday</v>
      </c>
      <c r="D99" s="8">
        <v>40491.0</v>
      </c>
      <c r="E99" s="9">
        <f t="shared" si="2"/>
        <v>82</v>
      </c>
      <c r="F99" s="7" t="s">
        <v>40</v>
      </c>
      <c r="G99" s="10" t="s">
        <v>35</v>
      </c>
      <c r="H99" s="7">
        <v>1270.0</v>
      </c>
      <c r="I99" s="7" t="s">
        <v>26</v>
      </c>
      <c r="J99" s="11">
        <v>7955.0</v>
      </c>
      <c r="K99" s="12">
        <v>47.0</v>
      </c>
      <c r="L99" s="12">
        <v>32.0</v>
      </c>
      <c r="M99" s="13">
        <f t="shared" si="3"/>
        <v>373885</v>
      </c>
      <c r="N99" s="11">
        <f t="shared" si="4"/>
        <v>254560</v>
      </c>
      <c r="O99" s="11">
        <f t="shared" si="5"/>
        <v>119325</v>
      </c>
      <c r="P99" s="14" t="str">
        <f>VLOOKUP(H99, products!$A$1:$B$13, 2, FALSE)</f>
        <v>Beverages</v>
      </c>
      <c r="Q99" s="14" t="str">
        <f>VLOOKUP(G99, countries!$A$1:$C$250, 1, TRUE)</f>
        <v>American Samoa</v>
      </c>
      <c r="R99" s="15" t="str">
        <f>VLOOKUP(Q99, countries!$A$1:$E$250, 4, FALSE)</f>
        <v>Oceania</v>
      </c>
      <c r="S99" s="14" t="str">
        <f>VLOOKUP(R99, countries!$D$1:U$250, 2, FALSE)</f>
        <v>Polynesia</v>
      </c>
      <c r="T99" s="14" t="str">
        <f t="shared" si="6"/>
        <v>2010-08</v>
      </c>
      <c r="U99" s="14" t="str">
        <f t="shared" si="7"/>
        <v>08</v>
      </c>
    </row>
    <row r="100">
      <c r="A100" s="7">
        <v>4.337345E8</v>
      </c>
      <c r="B100" s="8">
        <v>40409.0</v>
      </c>
      <c r="C100" s="8" t="str">
        <f t="shared" si="1"/>
        <v>Thursday</v>
      </c>
      <c r="D100" s="8">
        <v>40399.0</v>
      </c>
      <c r="E100" s="9">
        <f t="shared" si="2"/>
        <v>10</v>
      </c>
      <c r="F100" s="7" t="s">
        <v>24</v>
      </c>
      <c r="G100" s="10" t="s">
        <v>46</v>
      </c>
      <c r="H100" s="7">
        <v>8681.0</v>
      </c>
      <c r="I100" s="7" t="s">
        <v>23</v>
      </c>
      <c r="J100" s="11">
        <v>532.0</v>
      </c>
      <c r="K100" s="12">
        <v>651.0</v>
      </c>
      <c r="L100" s="12">
        <v>525.0</v>
      </c>
      <c r="M100" s="13">
        <f t="shared" si="3"/>
        <v>346332</v>
      </c>
      <c r="N100" s="11">
        <f t="shared" si="4"/>
        <v>279300</v>
      </c>
      <c r="O100" s="11">
        <f t="shared" si="5"/>
        <v>67032</v>
      </c>
      <c r="P100" s="14" t="str">
        <f>VLOOKUP(H100, products!$A$1:$B$13, 2, FALSE)</f>
        <v>Office Supplies</v>
      </c>
      <c r="Q100" s="14" t="str">
        <f>VLOOKUP(G100, countries!$A$1:$C$250, 1, TRUE)</f>
        <v>Denmark</v>
      </c>
      <c r="R100" s="15" t="str">
        <f>VLOOKUP(Q100, countries!$A$1:$E$250, 4, FALSE)</f>
        <v>Europe</v>
      </c>
      <c r="S100" s="14" t="str">
        <f>VLOOKUP(R100, countries!$D$1:U$250, 2, FALSE)</f>
        <v>Northern Europe</v>
      </c>
      <c r="T100" s="14" t="str">
        <f t="shared" si="6"/>
        <v>2010-08</v>
      </c>
      <c r="U100" s="14" t="str">
        <f t="shared" si="7"/>
        <v>08</v>
      </c>
    </row>
    <row r="101">
      <c r="A101" s="7">
        <v>8.84462773E8</v>
      </c>
      <c r="B101" s="8">
        <v>40411.0</v>
      </c>
      <c r="C101" s="8" t="str">
        <f t="shared" si="1"/>
        <v>Saturday</v>
      </c>
      <c r="D101" s="8">
        <v>40308.0</v>
      </c>
      <c r="E101" s="9">
        <f t="shared" si="2"/>
        <v>103</v>
      </c>
      <c r="F101" s="7" t="s">
        <v>29</v>
      </c>
      <c r="G101" s="10" t="s">
        <v>47</v>
      </c>
      <c r="H101" s="7">
        <v>8969.0</v>
      </c>
      <c r="I101" s="7" t="s">
        <v>23</v>
      </c>
      <c r="J101" s="11">
        <v>1044.0</v>
      </c>
      <c r="K101" s="12">
        <v>153.0</v>
      </c>
      <c r="L101" s="12">
        <v>97.0</v>
      </c>
      <c r="M101" s="13">
        <f t="shared" si="3"/>
        <v>159732</v>
      </c>
      <c r="N101" s="11">
        <f t="shared" si="4"/>
        <v>101268</v>
      </c>
      <c r="O101" s="11">
        <f t="shared" si="5"/>
        <v>58464</v>
      </c>
      <c r="P101" s="14" t="str">
        <f>VLOOKUP(H101, products!$A$1:$B$13, 2, FALSE)</f>
        <v>Snacks</v>
      </c>
      <c r="Q101" s="14" t="str">
        <f>VLOOKUP(G101, countries!$A$1:$C$250, 1, TRUE)</f>
        <v>Romania</v>
      </c>
      <c r="R101" s="15" t="str">
        <f>VLOOKUP(Q101, countries!$A$1:$E$250, 4, FALSE)</f>
        <v>Europe</v>
      </c>
      <c r="S101" s="14" t="str">
        <f>VLOOKUP(R101, countries!$D$1:U$250, 2, FALSE)</f>
        <v>Northern Europe</v>
      </c>
      <c r="T101" s="14" t="str">
        <f t="shared" si="6"/>
        <v>2010-08</v>
      </c>
      <c r="U101" s="14" t="str">
        <f t="shared" si="7"/>
        <v>08</v>
      </c>
    </row>
    <row r="102">
      <c r="A102" s="7">
        <v>6.9491471E8</v>
      </c>
      <c r="B102" s="8">
        <v>40413.0</v>
      </c>
      <c r="C102" s="8" t="str">
        <f t="shared" si="1"/>
        <v>Monday</v>
      </c>
      <c r="D102" s="8">
        <v>40446.0</v>
      </c>
      <c r="E102" s="9">
        <f t="shared" si="2"/>
        <v>33</v>
      </c>
      <c r="F102" s="7" t="s">
        <v>21</v>
      </c>
      <c r="G102" s="10" t="s">
        <v>44</v>
      </c>
      <c r="H102" s="7">
        <v>8293.0</v>
      </c>
      <c r="I102" s="7" t="s">
        <v>23</v>
      </c>
      <c r="J102" s="11">
        <v>9560.0</v>
      </c>
      <c r="K102" s="12">
        <v>437.0</v>
      </c>
      <c r="L102" s="12">
        <v>263.0</v>
      </c>
      <c r="M102" s="13">
        <f t="shared" si="3"/>
        <v>4177720</v>
      </c>
      <c r="N102" s="11">
        <f t="shared" si="4"/>
        <v>2514280</v>
      </c>
      <c r="O102" s="11">
        <f t="shared" si="5"/>
        <v>1663440</v>
      </c>
      <c r="P102" s="14" t="str">
        <f>VLOOKUP(H102, products!$A$1:$B$13, 2, FALSE)</f>
        <v>Cosmetics</v>
      </c>
      <c r="Q102" s="14" t="str">
        <f>VLOOKUP(G102, countries!$A$1:$C$250, 1, TRUE)</f>
        <v>Åland Islands</v>
      </c>
      <c r="R102" s="15" t="str">
        <f>VLOOKUP(Q102, countries!$A$1:$E$250, 4, FALSE)</f>
        <v>Europe</v>
      </c>
      <c r="S102" s="14" t="str">
        <f>VLOOKUP(R102, countries!$D$1:U$250, 2, FALSE)</f>
        <v>Northern Europe</v>
      </c>
      <c r="T102" s="14" t="str">
        <f t="shared" si="6"/>
        <v>2010-08</v>
      </c>
      <c r="U102" s="14" t="str">
        <f t="shared" si="7"/>
        <v>08</v>
      </c>
    </row>
    <row r="103">
      <c r="A103" s="7">
        <v>9.66800153E8</v>
      </c>
      <c r="B103" s="8">
        <v>40415.0</v>
      </c>
      <c r="C103" s="8" t="str">
        <f t="shared" si="1"/>
        <v>Wednesday</v>
      </c>
      <c r="D103" s="8">
        <v>40460.0</v>
      </c>
      <c r="E103" s="9">
        <f t="shared" si="2"/>
        <v>45</v>
      </c>
      <c r="F103" s="7" t="s">
        <v>29</v>
      </c>
      <c r="G103" s="10" t="s">
        <v>67</v>
      </c>
      <c r="H103" s="7">
        <v>8875.0</v>
      </c>
      <c r="I103" s="7" t="s">
        <v>23</v>
      </c>
      <c r="J103" s="11">
        <v>6505.0</v>
      </c>
      <c r="K103" s="12">
        <v>422.0</v>
      </c>
      <c r="L103" s="12">
        <v>365.0</v>
      </c>
      <c r="M103" s="13">
        <f t="shared" si="3"/>
        <v>2745110</v>
      </c>
      <c r="N103" s="11">
        <f t="shared" si="4"/>
        <v>2374325</v>
      </c>
      <c r="O103" s="11">
        <f t="shared" si="5"/>
        <v>370785</v>
      </c>
      <c r="P103" s="14" t="str">
        <f>VLOOKUP(H103, products!$A$1:$B$13, 2, FALSE)</f>
        <v>Meat</v>
      </c>
      <c r="Q103" s="14" t="str">
        <f>VLOOKUP(G103, countries!$A$1:$C$250, 1, TRUE)</f>
        <v>Eritrea</v>
      </c>
      <c r="R103" s="15" t="str">
        <f>VLOOKUP(Q103, countries!$A$1:$E$250, 4, FALSE)</f>
        <v>Africa</v>
      </c>
      <c r="S103" s="14" t="str">
        <f>VLOOKUP(R103, countries!$D$1:U$250, 2, FALSE)</f>
        <v>Northern Africa</v>
      </c>
      <c r="T103" s="14" t="str">
        <f t="shared" si="6"/>
        <v>2010-08</v>
      </c>
      <c r="U103" s="14" t="str">
        <f t="shared" si="7"/>
        <v>08</v>
      </c>
    </row>
    <row r="104">
      <c r="A104" s="7">
        <v>8.3526591E8</v>
      </c>
      <c r="B104" s="8">
        <v>40417.0</v>
      </c>
      <c r="C104" s="8" t="str">
        <f t="shared" si="1"/>
        <v>Friday</v>
      </c>
      <c r="D104" s="8">
        <v>40188.0</v>
      </c>
      <c r="E104" s="9">
        <f t="shared" si="2"/>
        <v>229</v>
      </c>
      <c r="F104" s="7" t="s">
        <v>29</v>
      </c>
      <c r="G104" s="10" t="s">
        <v>50</v>
      </c>
      <c r="H104" s="7">
        <v>7940.0</v>
      </c>
      <c r="I104" s="7" t="s">
        <v>23</v>
      </c>
      <c r="J104" s="11">
        <v>2599.0</v>
      </c>
      <c r="K104" s="12">
        <v>668.0</v>
      </c>
      <c r="L104" s="12">
        <v>503.0</v>
      </c>
      <c r="M104" s="13">
        <f t="shared" si="3"/>
        <v>1736132</v>
      </c>
      <c r="N104" s="11">
        <f t="shared" si="4"/>
        <v>1307297</v>
      </c>
      <c r="O104" s="11">
        <f t="shared" si="5"/>
        <v>428835</v>
      </c>
      <c r="P104" s="14" t="str">
        <f>VLOOKUP(H104, products!$A$1:$B$13, 2, FALSE)</f>
        <v>Household</v>
      </c>
      <c r="Q104" s="14" t="str">
        <f>VLOOKUP(G104, countries!$A$1:$C$250, 1, TRUE)</f>
        <v>Austria</v>
      </c>
      <c r="R104" s="15" t="str">
        <f>VLOOKUP(Q104, countries!$A$1:$E$250, 4, FALSE)</f>
        <v>Europe</v>
      </c>
      <c r="S104" s="14" t="str">
        <f>VLOOKUP(R104, countries!$D$1:U$250, 2, FALSE)</f>
        <v>Northern Europe</v>
      </c>
      <c r="T104" s="14" t="str">
        <f t="shared" si="6"/>
        <v>2010-08</v>
      </c>
      <c r="U104" s="14" t="str">
        <f t="shared" si="7"/>
        <v>08</v>
      </c>
    </row>
    <row r="105">
      <c r="A105" s="7">
        <v>7.97718417E8</v>
      </c>
      <c r="B105" s="8">
        <v>40418.0</v>
      </c>
      <c r="C105" s="8" t="str">
        <f t="shared" si="1"/>
        <v>Saturday</v>
      </c>
      <c r="D105" s="8">
        <v>40466.0</v>
      </c>
      <c r="E105" s="9">
        <f t="shared" si="2"/>
        <v>48</v>
      </c>
      <c r="F105" s="7" t="s">
        <v>24</v>
      </c>
      <c r="G105" s="10" t="s">
        <v>64</v>
      </c>
      <c r="H105" s="7">
        <v>2103.0</v>
      </c>
      <c r="I105" s="7" t="s">
        <v>23</v>
      </c>
      <c r="J105" s="11">
        <v>1462.0</v>
      </c>
      <c r="K105" s="12">
        <v>206.0</v>
      </c>
      <c r="L105" s="12">
        <v>117.0</v>
      </c>
      <c r="M105" s="13">
        <f t="shared" si="3"/>
        <v>301172</v>
      </c>
      <c r="N105" s="11">
        <f t="shared" si="4"/>
        <v>171054</v>
      </c>
      <c r="O105" s="11">
        <f t="shared" si="5"/>
        <v>130118</v>
      </c>
      <c r="P105" s="14" t="str">
        <f>VLOOKUP(H105, products!$A$1:$B$13, 2, FALSE)</f>
        <v>Cereal</v>
      </c>
      <c r="Q105" s="14" t="str">
        <f>VLOOKUP(G105, countries!$A$1:$C$250, 1, TRUE)</f>
        <v>Finland</v>
      </c>
      <c r="R105" s="15" t="str">
        <f>VLOOKUP(Q105, countries!$A$1:$E$250, 4, FALSE)</f>
        <v>Europe</v>
      </c>
      <c r="S105" s="14" t="str">
        <f>VLOOKUP(R105, countries!$D$1:U$250, 2, FALSE)</f>
        <v>Northern Europe</v>
      </c>
      <c r="T105" s="14" t="str">
        <f t="shared" si="6"/>
        <v>2010-08</v>
      </c>
      <c r="U105" s="14" t="str">
        <f t="shared" si="7"/>
        <v>08</v>
      </c>
    </row>
    <row r="106">
      <c r="A106" s="7">
        <v>4.68803632E8</v>
      </c>
      <c r="B106" s="8">
        <v>40421.0</v>
      </c>
      <c r="C106" s="8" t="str">
        <f t="shared" si="1"/>
        <v>Tuesday</v>
      </c>
      <c r="D106" s="8">
        <v>40219.0</v>
      </c>
      <c r="E106" s="9">
        <f t="shared" si="2"/>
        <v>202</v>
      </c>
      <c r="F106" s="7" t="s">
        <v>24</v>
      </c>
      <c r="G106" s="10" t="s">
        <v>28</v>
      </c>
      <c r="H106" s="7">
        <v>4594.0</v>
      </c>
      <c r="I106" s="7" t="s">
        <v>26</v>
      </c>
      <c r="J106" s="11">
        <v>8267.0</v>
      </c>
      <c r="K106" s="12">
        <v>9.0</v>
      </c>
      <c r="L106" s="12">
        <v>7.0</v>
      </c>
      <c r="M106" s="13">
        <f t="shared" si="3"/>
        <v>74403</v>
      </c>
      <c r="N106" s="11">
        <f t="shared" si="4"/>
        <v>57869</v>
      </c>
      <c r="O106" s="11">
        <f t="shared" si="5"/>
        <v>16534</v>
      </c>
      <c r="P106" s="14" t="str">
        <f>VLOOKUP(H106, products!$A$1:$B$13, 2, FALSE)</f>
        <v>Fruits</v>
      </c>
      <c r="Q106" s="14" t="str">
        <f>VLOOKUP(G106, countries!$A$1:$C$250, 1, TRUE)</f>
        <v>Bermuda</v>
      </c>
      <c r="R106" s="15" t="str">
        <f>VLOOKUP(Q106, countries!$A$1:$E$250, 4, FALSE)</f>
        <v>Americas</v>
      </c>
      <c r="S106" s="14" t="str">
        <f>VLOOKUP(R106, countries!$D$1:U$250, 2, FALSE)</f>
        <v>Latin America and the Caribbean</v>
      </c>
      <c r="T106" s="14" t="str">
        <f t="shared" si="6"/>
        <v>2010-08</v>
      </c>
      <c r="U106" s="14" t="str">
        <f t="shared" si="7"/>
        <v>08</v>
      </c>
    </row>
    <row r="107">
      <c r="A107" s="7">
        <v>7.5560559E8</v>
      </c>
      <c r="B107" s="8">
        <v>40421.0</v>
      </c>
      <c r="C107" s="8" t="str">
        <f t="shared" si="1"/>
        <v>Tuesday</v>
      </c>
      <c r="D107" s="8">
        <v>40491.0</v>
      </c>
      <c r="E107" s="9">
        <f t="shared" si="2"/>
        <v>70</v>
      </c>
      <c r="F107" s="7" t="s">
        <v>29</v>
      </c>
      <c r="G107" s="10" t="s">
        <v>43</v>
      </c>
      <c r="H107" s="7">
        <v>8969.0</v>
      </c>
      <c r="I107" s="7" t="s">
        <v>26</v>
      </c>
      <c r="J107" s="11">
        <v>9340.0</v>
      </c>
      <c r="K107" s="12">
        <v>153.0</v>
      </c>
      <c r="L107" s="12">
        <v>97.0</v>
      </c>
      <c r="M107" s="13">
        <f t="shared" si="3"/>
        <v>1429020</v>
      </c>
      <c r="N107" s="11">
        <f t="shared" si="4"/>
        <v>905980</v>
      </c>
      <c r="O107" s="11">
        <f t="shared" si="5"/>
        <v>523040</v>
      </c>
      <c r="P107" s="14" t="str">
        <f>VLOOKUP(H107, products!$A$1:$B$13, 2, FALSE)</f>
        <v>Snacks</v>
      </c>
      <c r="Q107" s="14" t="str">
        <f>VLOOKUP(G107, countries!$A$1:$C$250, 1, TRUE)</f>
        <v>Cyprus</v>
      </c>
      <c r="R107" s="15" t="str">
        <f>VLOOKUP(Q107, countries!$A$1:$E$250, 4, FALSE)</f>
        <v>Asia</v>
      </c>
      <c r="S107" s="14" t="str">
        <f>VLOOKUP(R107, countries!$D$1:U$250, 2, FALSE)</f>
        <v>Southern Asia</v>
      </c>
      <c r="T107" s="14" t="str">
        <f t="shared" si="6"/>
        <v>2010-08</v>
      </c>
      <c r="U107" s="14" t="str">
        <f t="shared" si="7"/>
        <v>08</v>
      </c>
    </row>
    <row r="108">
      <c r="A108" s="7">
        <v>4.83981502E8</v>
      </c>
      <c r="B108" s="8">
        <v>40425.0</v>
      </c>
      <c r="C108" s="8" t="str">
        <f t="shared" si="1"/>
        <v>Saturday</v>
      </c>
      <c r="D108" s="8">
        <v>40273.0</v>
      </c>
      <c r="E108" s="9">
        <f t="shared" si="2"/>
        <v>152</v>
      </c>
      <c r="F108" s="7" t="s">
        <v>40</v>
      </c>
      <c r="G108" s="10" t="s">
        <v>38</v>
      </c>
      <c r="H108" s="7">
        <v>8681.0</v>
      </c>
      <c r="I108" s="7" t="s">
        <v>26</v>
      </c>
      <c r="J108" s="11">
        <v>9736.0</v>
      </c>
      <c r="K108" s="12">
        <v>651.0</v>
      </c>
      <c r="L108" s="12">
        <v>525.0</v>
      </c>
      <c r="M108" s="13">
        <f t="shared" si="3"/>
        <v>6338136</v>
      </c>
      <c r="N108" s="11">
        <f t="shared" si="4"/>
        <v>5111400</v>
      </c>
      <c r="O108" s="11">
        <f t="shared" si="5"/>
        <v>1226736</v>
      </c>
      <c r="P108" s="14" t="str">
        <f>VLOOKUP(H108, products!$A$1:$B$13, 2, FALSE)</f>
        <v>Office Supplies</v>
      </c>
      <c r="Q108" s="14" t="str">
        <f>VLOOKUP(G108, countries!$A$1:$C$250, 1, TRUE)</f>
        <v>Svalbard and Jan Mayen</v>
      </c>
      <c r="R108" s="15" t="str">
        <f>VLOOKUP(Q108, countries!$A$1:$E$250, 4, FALSE)</f>
        <v>Europe</v>
      </c>
      <c r="S108" s="14" t="str">
        <f>VLOOKUP(R108, countries!$D$1:U$250, 2, FALSE)</f>
        <v>Northern Europe</v>
      </c>
      <c r="T108" s="14" t="str">
        <f t="shared" si="6"/>
        <v>2010-09</v>
      </c>
      <c r="U108" s="14" t="str">
        <f t="shared" si="7"/>
        <v>09</v>
      </c>
    </row>
    <row r="109">
      <c r="A109" s="7">
        <v>6.50078475E8</v>
      </c>
      <c r="B109" s="8">
        <v>40427.0</v>
      </c>
      <c r="C109" s="8" t="str">
        <f t="shared" si="1"/>
        <v>Monday</v>
      </c>
      <c r="D109" s="8">
        <v>40347.0</v>
      </c>
      <c r="E109" s="9">
        <f t="shared" si="2"/>
        <v>80</v>
      </c>
      <c r="F109" s="7" t="s">
        <v>40</v>
      </c>
      <c r="G109" s="10" t="s">
        <v>68</v>
      </c>
      <c r="H109" s="7">
        <v>8681.0</v>
      </c>
      <c r="I109" s="7" t="s">
        <v>26</v>
      </c>
      <c r="J109" s="11">
        <v>1522.0</v>
      </c>
      <c r="K109" s="12">
        <v>651.0</v>
      </c>
      <c r="L109" s="12">
        <v>525.0</v>
      </c>
      <c r="M109" s="13">
        <f t="shared" si="3"/>
        <v>990822</v>
      </c>
      <c r="N109" s="11">
        <f t="shared" si="4"/>
        <v>799050</v>
      </c>
      <c r="O109" s="11">
        <f t="shared" si="5"/>
        <v>191772</v>
      </c>
      <c r="P109" s="14" t="str">
        <f>VLOOKUP(H109, products!$A$1:$B$13, 2, FALSE)</f>
        <v>Office Supplies</v>
      </c>
      <c r="Q109" s="14" t="str">
        <f>VLOOKUP(G109, countries!$A$1:$C$250, 1, TRUE)</f>
        <v>Hong Kong</v>
      </c>
      <c r="R109" s="15" t="str">
        <f>VLOOKUP(Q109, countries!$A$1:$E$250, 4, FALSE)</f>
        <v>Asia</v>
      </c>
      <c r="S109" s="14" t="str">
        <f>VLOOKUP(R109, countries!$D$1:U$250, 2, FALSE)</f>
        <v>Southern Asia</v>
      </c>
      <c r="T109" s="14" t="str">
        <f t="shared" si="6"/>
        <v>2010-09</v>
      </c>
      <c r="U109" s="14" t="str">
        <f t="shared" si="7"/>
        <v>09</v>
      </c>
    </row>
    <row r="110">
      <c r="A110" s="7">
        <v>1.38820683E8</v>
      </c>
      <c r="B110" s="8">
        <v>40428.0</v>
      </c>
      <c r="C110" s="8" t="str">
        <f t="shared" si="1"/>
        <v>Tuesday</v>
      </c>
      <c r="D110" s="8">
        <v>40428.0</v>
      </c>
      <c r="E110" s="9">
        <f t="shared" si="2"/>
        <v>0</v>
      </c>
      <c r="F110" s="7" t="s">
        <v>24</v>
      </c>
      <c r="G110" s="10" t="s">
        <v>69</v>
      </c>
      <c r="H110" s="7">
        <v>2455.0</v>
      </c>
      <c r="I110" s="7" t="s">
        <v>23</v>
      </c>
      <c r="J110" s="11">
        <v>8980.0</v>
      </c>
      <c r="K110" s="12">
        <v>109.0</v>
      </c>
      <c r="L110" s="12">
        <v>36.0</v>
      </c>
      <c r="M110" s="13">
        <f t="shared" si="3"/>
        <v>978820</v>
      </c>
      <c r="N110" s="11">
        <f t="shared" si="4"/>
        <v>323280</v>
      </c>
      <c r="O110" s="11">
        <f t="shared" si="5"/>
        <v>655540</v>
      </c>
      <c r="P110" s="14" t="str">
        <f>VLOOKUP(H110, products!$A$1:$B$13, 2, FALSE)</f>
        <v>Clothes</v>
      </c>
      <c r="Q110" s="14" t="str">
        <f>VLOOKUP(G110, countries!$A$1:$C$250, 1, TRUE)</f>
        <v>Romania</v>
      </c>
      <c r="R110" s="15" t="str">
        <f>VLOOKUP(Q110, countries!$A$1:$E$250, 4, FALSE)</f>
        <v>Europe</v>
      </c>
      <c r="S110" s="14" t="str">
        <f>VLOOKUP(R110, countries!$D$1:U$250, 2, FALSE)</f>
        <v>Northern Europe</v>
      </c>
      <c r="T110" s="14" t="str">
        <f t="shared" si="6"/>
        <v>2010-09</v>
      </c>
      <c r="U110" s="14" t="str">
        <f t="shared" si="7"/>
        <v>09</v>
      </c>
    </row>
    <row r="111">
      <c r="A111" s="7">
        <v>1.28003442E8</v>
      </c>
      <c r="B111" s="8">
        <v>40430.0</v>
      </c>
      <c r="C111" s="8" t="str">
        <f t="shared" si="1"/>
        <v>Thursday</v>
      </c>
      <c r="D111" s="8">
        <v>40474.0</v>
      </c>
      <c r="E111" s="9">
        <f t="shared" si="2"/>
        <v>44</v>
      </c>
      <c r="F111" s="7" t="s">
        <v>24</v>
      </c>
      <c r="G111" s="10" t="s">
        <v>41</v>
      </c>
      <c r="H111" s="7">
        <v>7331.0</v>
      </c>
      <c r="I111" s="7" t="s">
        <v>26</v>
      </c>
      <c r="J111" s="11">
        <v>7918.0</v>
      </c>
      <c r="K111" s="12">
        <v>255.0</v>
      </c>
      <c r="L111" s="12">
        <v>159.0</v>
      </c>
      <c r="M111" s="13">
        <f t="shared" si="3"/>
        <v>2019090</v>
      </c>
      <c r="N111" s="11">
        <f t="shared" si="4"/>
        <v>1258962</v>
      </c>
      <c r="O111" s="11">
        <f t="shared" si="5"/>
        <v>760128</v>
      </c>
      <c r="P111" s="14" t="str">
        <f>VLOOKUP(H111, products!$A$1:$B$13, 2, FALSE)</f>
        <v>Baby Food</v>
      </c>
      <c r="Q111" s="14" t="str">
        <f>VLOOKUP(G111, countries!$A$1:$C$250, 1, TRUE)</f>
        <v>Chad</v>
      </c>
      <c r="R111" s="15" t="str">
        <f>VLOOKUP(Q111, countries!$A$1:$E$250, 4, FALSE)</f>
        <v>Africa</v>
      </c>
      <c r="S111" s="14" t="str">
        <f>VLOOKUP(R111, countries!$D$1:U$250, 2, FALSE)</f>
        <v>Northern Africa</v>
      </c>
      <c r="T111" s="14" t="str">
        <f t="shared" si="6"/>
        <v>2010-09</v>
      </c>
      <c r="U111" s="14" t="str">
        <f t="shared" si="7"/>
        <v>09</v>
      </c>
    </row>
    <row r="112">
      <c r="A112" s="7">
        <v>8.45067346E8</v>
      </c>
      <c r="B112" s="8">
        <v>40430.0</v>
      </c>
      <c r="C112" s="8" t="str">
        <f t="shared" si="1"/>
        <v>Thursday</v>
      </c>
      <c r="D112" s="8">
        <v>40434.0</v>
      </c>
      <c r="E112" s="9">
        <f t="shared" si="2"/>
        <v>4</v>
      </c>
      <c r="F112" s="7" t="s">
        <v>40</v>
      </c>
      <c r="G112" s="10" t="s">
        <v>51</v>
      </c>
      <c r="H112" s="7">
        <v>7940.0</v>
      </c>
      <c r="I112" s="7" t="s">
        <v>26</v>
      </c>
      <c r="J112" s="11">
        <v>3062.0</v>
      </c>
      <c r="K112" s="12">
        <v>668.0</v>
      </c>
      <c r="L112" s="12">
        <v>503.0</v>
      </c>
      <c r="M112" s="13">
        <f t="shared" si="3"/>
        <v>2045416</v>
      </c>
      <c r="N112" s="11">
        <f t="shared" si="4"/>
        <v>1540186</v>
      </c>
      <c r="O112" s="11">
        <f t="shared" si="5"/>
        <v>505230</v>
      </c>
      <c r="P112" s="14" t="str">
        <f>VLOOKUP(H112, products!$A$1:$B$13, 2, FALSE)</f>
        <v>Household</v>
      </c>
      <c r="Q112" s="14" t="str">
        <f>VLOOKUP(G112, countries!$A$1:$C$250, 1, TRUE)</f>
        <v>Micronesia (Federated States of)</v>
      </c>
      <c r="R112" s="15" t="str">
        <f>VLOOKUP(Q112, countries!$A$1:$E$250, 4, FALSE)</f>
        <v>Oceania</v>
      </c>
      <c r="S112" s="14" t="str">
        <f>VLOOKUP(R112, countries!$D$1:U$250, 2, FALSE)</f>
        <v>Polynesia</v>
      </c>
      <c r="T112" s="14" t="str">
        <f t="shared" si="6"/>
        <v>2010-09</v>
      </c>
      <c r="U112" s="14" t="str">
        <f t="shared" si="7"/>
        <v>09</v>
      </c>
    </row>
    <row r="113">
      <c r="A113" s="7">
        <v>3.44160735E8</v>
      </c>
      <c r="B113" s="8">
        <v>40431.0</v>
      </c>
      <c r="C113" s="8" t="str">
        <f t="shared" si="1"/>
        <v>Friday</v>
      </c>
      <c r="D113" s="8">
        <v>40502.0</v>
      </c>
      <c r="E113" s="9">
        <f t="shared" si="2"/>
        <v>71</v>
      </c>
      <c r="F113" s="7" t="s">
        <v>29</v>
      </c>
      <c r="G113" s="10" t="s">
        <v>54</v>
      </c>
      <c r="H113" s="7">
        <v>8875.0</v>
      </c>
      <c r="I113" s="7" t="s">
        <v>26</v>
      </c>
      <c r="J113" s="11">
        <v>3664.0</v>
      </c>
      <c r="K113" s="12">
        <v>422.0</v>
      </c>
      <c r="L113" s="12">
        <v>365.0</v>
      </c>
      <c r="M113" s="13">
        <f t="shared" si="3"/>
        <v>1546208</v>
      </c>
      <c r="N113" s="11">
        <f t="shared" si="4"/>
        <v>1337360</v>
      </c>
      <c r="O113" s="11">
        <f t="shared" si="5"/>
        <v>208848</v>
      </c>
      <c r="P113" s="14" t="str">
        <f>VLOOKUP(H113, products!$A$1:$B$13, 2, FALSE)</f>
        <v>Meat</v>
      </c>
      <c r="Q113" s="14" t="str">
        <f>VLOOKUP(G113, countries!$A$1:$C$250, 1, TRUE)</f>
        <v>Macedonia</v>
      </c>
      <c r="R113" s="15" t="str">
        <f>VLOOKUP(Q113, countries!$A$1:$E$250, 4, FALSE)</f>
        <v>Europe</v>
      </c>
      <c r="S113" s="14" t="str">
        <f>VLOOKUP(R113, countries!$D$1:U$250, 2, FALSE)</f>
        <v>Northern Europe</v>
      </c>
      <c r="T113" s="14" t="str">
        <f t="shared" si="6"/>
        <v>2010-09</v>
      </c>
      <c r="U113" s="14" t="str">
        <f t="shared" si="7"/>
        <v>09</v>
      </c>
    </row>
    <row r="114">
      <c r="A114" s="7">
        <v>7.66118133E8</v>
      </c>
      <c r="B114" s="8">
        <v>40431.0</v>
      </c>
      <c r="C114" s="8" t="str">
        <f t="shared" si="1"/>
        <v>Friday</v>
      </c>
      <c r="D114" s="8">
        <v>40461.0</v>
      </c>
      <c r="E114" s="9">
        <f t="shared" si="2"/>
        <v>30</v>
      </c>
      <c r="F114" s="7" t="s">
        <v>21</v>
      </c>
      <c r="G114" s="10" t="s">
        <v>36</v>
      </c>
      <c r="H114" s="7">
        <v>7940.0</v>
      </c>
      <c r="I114" s="7" t="s">
        <v>23</v>
      </c>
      <c r="J114" s="11">
        <v>235.0</v>
      </c>
      <c r="K114" s="12">
        <v>668.0</v>
      </c>
      <c r="L114" s="12">
        <v>503.0</v>
      </c>
      <c r="M114" s="13">
        <f t="shared" si="3"/>
        <v>156980</v>
      </c>
      <c r="N114" s="11">
        <f t="shared" si="4"/>
        <v>118205</v>
      </c>
      <c r="O114" s="11">
        <f t="shared" si="5"/>
        <v>38775</v>
      </c>
      <c r="P114" s="14" t="str">
        <f>VLOOKUP(H114, products!$A$1:$B$13, 2, FALSE)</f>
        <v>Household</v>
      </c>
      <c r="Q114" s="14" t="str">
        <f>VLOOKUP(G114, countries!$A$1:$C$250, 1, TRUE)</f>
        <v>Svalbard and Jan Mayen</v>
      </c>
      <c r="R114" s="15" t="str">
        <f>VLOOKUP(Q114, countries!$A$1:$E$250, 4, FALSE)</f>
        <v>Europe</v>
      </c>
      <c r="S114" s="14" t="str">
        <f>VLOOKUP(R114, countries!$D$1:U$250, 2, FALSE)</f>
        <v>Northern Europe</v>
      </c>
      <c r="T114" s="14" t="str">
        <f t="shared" si="6"/>
        <v>2010-09</v>
      </c>
      <c r="U114" s="14" t="str">
        <f t="shared" si="7"/>
        <v>09</v>
      </c>
    </row>
    <row r="115">
      <c r="A115" s="7">
        <v>9.80381143E8</v>
      </c>
      <c r="B115" s="8">
        <v>40439.0</v>
      </c>
      <c r="C115" s="8" t="str">
        <f t="shared" si="1"/>
        <v>Saturday</v>
      </c>
      <c r="D115" s="8">
        <v>40447.0</v>
      </c>
      <c r="E115" s="9">
        <f t="shared" si="2"/>
        <v>8</v>
      </c>
      <c r="F115" s="7" t="s">
        <v>21</v>
      </c>
      <c r="G115" s="10" t="s">
        <v>28</v>
      </c>
      <c r="H115" s="7">
        <v>7331.0</v>
      </c>
      <c r="I115" s="7" t="s">
        <v>23</v>
      </c>
      <c r="J115" s="11">
        <v>5421.0</v>
      </c>
      <c r="K115" s="12">
        <v>255.0</v>
      </c>
      <c r="L115" s="12">
        <v>159.0</v>
      </c>
      <c r="M115" s="13">
        <f t="shared" si="3"/>
        <v>1382355</v>
      </c>
      <c r="N115" s="11">
        <f t="shared" si="4"/>
        <v>861939</v>
      </c>
      <c r="O115" s="11">
        <f t="shared" si="5"/>
        <v>520416</v>
      </c>
      <c r="P115" s="14" t="str">
        <f>VLOOKUP(H115, products!$A$1:$B$13, 2, FALSE)</f>
        <v>Baby Food</v>
      </c>
      <c r="Q115" s="14" t="str">
        <f>VLOOKUP(G115, countries!$A$1:$C$250, 1, TRUE)</f>
        <v>Bermuda</v>
      </c>
      <c r="R115" s="15" t="str">
        <f>VLOOKUP(Q115, countries!$A$1:$E$250, 4, FALSE)</f>
        <v>Americas</v>
      </c>
      <c r="S115" s="14" t="str">
        <f>VLOOKUP(R115, countries!$D$1:U$250, 2, FALSE)</f>
        <v>Latin America and the Caribbean</v>
      </c>
      <c r="T115" s="14" t="str">
        <f t="shared" si="6"/>
        <v>2010-09</v>
      </c>
      <c r="U115" s="14" t="str">
        <f t="shared" si="7"/>
        <v>09</v>
      </c>
    </row>
    <row r="116">
      <c r="A116" s="7">
        <v>5.70703542E8</v>
      </c>
      <c r="B116" s="8">
        <v>40440.0</v>
      </c>
      <c r="C116" s="8" t="str">
        <f t="shared" si="1"/>
        <v>Sunday</v>
      </c>
      <c r="D116" s="8">
        <v>40248.0</v>
      </c>
      <c r="E116" s="9">
        <f t="shared" si="2"/>
        <v>192</v>
      </c>
      <c r="F116" s="7" t="s">
        <v>21</v>
      </c>
      <c r="G116" s="10" t="s">
        <v>63</v>
      </c>
      <c r="H116" s="7">
        <v>3127.0</v>
      </c>
      <c r="I116" s="7" t="s">
        <v>23</v>
      </c>
      <c r="J116" s="11">
        <v>2715.0</v>
      </c>
      <c r="K116" s="12">
        <v>82.0</v>
      </c>
      <c r="L116" s="12">
        <v>57.0</v>
      </c>
      <c r="M116" s="13">
        <f t="shared" si="3"/>
        <v>222630</v>
      </c>
      <c r="N116" s="11">
        <f t="shared" si="4"/>
        <v>154755</v>
      </c>
      <c r="O116" s="11">
        <f t="shared" si="5"/>
        <v>67875</v>
      </c>
      <c r="P116" s="14" t="str">
        <f>VLOOKUP(H116, products!$A$1:$B$13, 2, FALSE)</f>
        <v>Personal Care</v>
      </c>
      <c r="Q116" s="14" t="str">
        <f>VLOOKUP(G116, countries!$A$1:$C$250, 1, TRUE)</f>
        <v>Ireland</v>
      </c>
      <c r="R116" s="15" t="str">
        <f>VLOOKUP(Q116, countries!$A$1:$E$250, 4, FALSE)</f>
        <v>Europe</v>
      </c>
      <c r="S116" s="14" t="str">
        <f>VLOOKUP(R116, countries!$D$1:U$250, 2, FALSE)</f>
        <v>Northern Europe</v>
      </c>
      <c r="T116" s="14" t="str">
        <f t="shared" si="6"/>
        <v>2010-09</v>
      </c>
      <c r="U116" s="14" t="str">
        <f t="shared" si="7"/>
        <v>09</v>
      </c>
    </row>
    <row r="117">
      <c r="A117" s="7">
        <v>2.98228013E8</v>
      </c>
      <c r="B117" s="8">
        <v>40441.0</v>
      </c>
      <c r="C117" s="8" t="str">
        <f t="shared" si="1"/>
        <v>Monday</v>
      </c>
      <c r="D117" s="8">
        <v>40476.0</v>
      </c>
      <c r="E117" s="9">
        <f t="shared" si="2"/>
        <v>35</v>
      </c>
      <c r="F117" s="7" t="s">
        <v>40</v>
      </c>
      <c r="G117" s="10" t="s">
        <v>36</v>
      </c>
      <c r="H117" s="7">
        <v>5988.0</v>
      </c>
      <c r="I117" s="7" t="s">
        <v>26</v>
      </c>
      <c r="J117" s="11">
        <v>1151.0</v>
      </c>
      <c r="K117" s="12">
        <v>154.0</v>
      </c>
      <c r="L117" s="12">
        <v>91.0</v>
      </c>
      <c r="M117" s="13">
        <f t="shared" si="3"/>
        <v>177254</v>
      </c>
      <c r="N117" s="11">
        <f t="shared" si="4"/>
        <v>104741</v>
      </c>
      <c r="O117" s="11">
        <f t="shared" si="5"/>
        <v>72513</v>
      </c>
      <c r="P117" s="14" t="str">
        <f>VLOOKUP(H117, products!$A$1:$B$13, 2, FALSE)</f>
        <v>Vegetables</v>
      </c>
      <c r="Q117" s="14" t="str">
        <f>VLOOKUP(G117, countries!$A$1:$C$250, 1, TRUE)</f>
        <v>Svalbard and Jan Mayen</v>
      </c>
      <c r="R117" s="15" t="str">
        <f>VLOOKUP(Q117, countries!$A$1:$E$250, 4, FALSE)</f>
        <v>Europe</v>
      </c>
      <c r="S117" s="14" t="str">
        <f>VLOOKUP(R117, countries!$D$1:U$250, 2, FALSE)</f>
        <v>Northern Europe</v>
      </c>
      <c r="T117" s="14" t="str">
        <f t="shared" si="6"/>
        <v>2010-09</v>
      </c>
      <c r="U117" s="14" t="str">
        <f t="shared" si="7"/>
        <v>09</v>
      </c>
    </row>
    <row r="118">
      <c r="A118" s="7">
        <v>5.91287887E8</v>
      </c>
      <c r="B118" s="8">
        <v>40441.0</v>
      </c>
      <c r="C118" s="8" t="str">
        <f t="shared" si="1"/>
        <v>Monday</v>
      </c>
      <c r="D118" s="8">
        <v>40219.0</v>
      </c>
      <c r="E118" s="9">
        <f t="shared" si="2"/>
        <v>222</v>
      </c>
      <c r="F118" s="7" t="s">
        <v>24</v>
      </c>
      <c r="G118" s="10" t="s">
        <v>70</v>
      </c>
      <c r="H118" s="7">
        <v>4594.0</v>
      </c>
      <c r="I118" s="7" t="s">
        <v>23</v>
      </c>
      <c r="J118" s="11">
        <v>4080.0</v>
      </c>
      <c r="K118" s="12">
        <v>9.0</v>
      </c>
      <c r="L118" s="12">
        <v>7.0</v>
      </c>
      <c r="M118" s="13">
        <f t="shared" si="3"/>
        <v>36720</v>
      </c>
      <c r="N118" s="11">
        <f t="shared" si="4"/>
        <v>28560</v>
      </c>
      <c r="O118" s="11">
        <f t="shared" si="5"/>
        <v>8160</v>
      </c>
      <c r="P118" s="14" t="str">
        <f>VLOOKUP(H118, products!$A$1:$B$13, 2, FALSE)</f>
        <v>Fruits</v>
      </c>
      <c r="Q118" s="14" t="str">
        <f>VLOOKUP(G118, countries!$A$1:$C$250, 1, TRUE)</f>
        <v>Fiji</v>
      </c>
      <c r="R118" s="15" t="str">
        <f>VLOOKUP(Q118, countries!$A$1:$E$250, 4, FALSE)</f>
        <v>Oceania</v>
      </c>
      <c r="S118" s="14" t="str">
        <f>VLOOKUP(R118, countries!$D$1:U$250, 2, FALSE)</f>
        <v>Polynesia</v>
      </c>
      <c r="T118" s="14" t="str">
        <f t="shared" si="6"/>
        <v>2010-09</v>
      </c>
      <c r="U118" s="14" t="str">
        <f t="shared" si="7"/>
        <v>09</v>
      </c>
    </row>
    <row r="119">
      <c r="A119" s="7">
        <v>9.96754205E8</v>
      </c>
      <c r="B119" s="8">
        <v>40441.0</v>
      </c>
      <c r="C119" s="8" t="str">
        <f t="shared" si="1"/>
        <v>Monday</v>
      </c>
      <c r="D119" s="8">
        <v>40443.0</v>
      </c>
      <c r="E119" s="9">
        <f t="shared" si="2"/>
        <v>2</v>
      </c>
      <c r="F119" s="7" t="s">
        <v>24</v>
      </c>
      <c r="G119" s="10" t="s">
        <v>69</v>
      </c>
      <c r="H119" s="7">
        <v>7331.0</v>
      </c>
      <c r="I119" s="7" t="s">
        <v>23</v>
      </c>
      <c r="J119" s="11">
        <v>574.0</v>
      </c>
      <c r="K119" s="12">
        <v>255.0</v>
      </c>
      <c r="L119" s="12">
        <v>159.0</v>
      </c>
      <c r="M119" s="13">
        <f t="shared" si="3"/>
        <v>146370</v>
      </c>
      <c r="N119" s="11">
        <f t="shared" si="4"/>
        <v>91266</v>
      </c>
      <c r="O119" s="11">
        <f t="shared" si="5"/>
        <v>55104</v>
      </c>
      <c r="P119" s="14" t="str">
        <f>VLOOKUP(H119, products!$A$1:$B$13, 2, FALSE)</f>
        <v>Baby Food</v>
      </c>
      <c r="Q119" s="14" t="str">
        <f>VLOOKUP(G119, countries!$A$1:$C$250, 1, TRUE)</f>
        <v>Romania</v>
      </c>
      <c r="R119" s="15" t="str">
        <f>VLOOKUP(Q119, countries!$A$1:$E$250, 4, FALSE)</f>
        <v>Europe</v>
      </c>
      <c r="S119" s="14" t="str">
        <f>VLOOKUP(R119, countries!$D$1:U$250, 2, FALSE)</f>
        <v>Northern Europe</v>
      </c>
      <c r="T119" s="14" t="str">
        <f t="shared" si="6"/>
        <v>2010-09</v>
      </c>
      <c r="U119" s="14" t="str">
        <f t="shared" si="7"/>
        <v>09</v>
      </c>
    </row>
    <row r="120">
      <c r="A120" s="7">
        <v>4.34485948E8</v>
      </c>
      <c r="B120" s="8">
        <v>40446.0</v>
      </c>
      <c r="C120" s="8" t="str">
        <f t="shared" si="1"/>
        <v>Saturday</v>
      </c>
      <c r="D120" s="8">
        <v>40248.0</v>
      </c>
      <c r="E120" s="9">
        <f t="shared" si="2"/>
        <v>198</v>
      </c>
      <c r="F120" s="7" t="s">
        <v>24</v>
      </c>
      <c r="G120" s="10" t="s">
        <v>59</v>
      </c>
      <c r="H120" s="7">
        <v>3127.0</v>
      </c>
      <c r="I120" s="7" t="s">
        <v>26</v>
      </c>
      <c r="J120" s="11">
        <v>2902.0</v>
      </c>
      <c r="K120" s="12">
        <v>82.0</v>
      </c>
      <c r="L120" s="12">
        <v>57.0</v>
      </c>
      <c r="M120" s="13">
        <f t="shared" si="3"/>
        <v>237964</v>
      </c>
      <c r="N120" s="11">
        <f t="shared" si="4"/>
        <v>165414</v>
      </c>
      <c r="O120" s="11">
        <f t="shared" si="5"/>
        <v>72550</v>
      </c>
      <c r="P120" s="14" t="str">
        <f>VLOOKUP(H120, products!$A$1:$B$13, 2, FALSE)</f>
        <v>Personal Care</v>
      </c>
      <c r="Q120" s="14" t="str">
        <f>VLOOKUP(G120, countries!$A$1:$C$250, 1, TRUE)</f>
        <v>Slovenia</v>
      </c>
      <c r="R120" s="15" t="str">
        <f>VLOOKUP(Q120, countries!$A$1:$E$250, 4, FALSE)</f>
        <v>Europe</v>
      </c>
      <c r="S120" s="14" t="str">
        <f>VLOOKUP(R120, countries!$D$1:U$250, 2, FALSE)</f>
        <v>Northern Europe</v>
      </c>
      <c r="T120" s="14" t="str">
        <f t="shared" si="6"/>
        <v>2010-09</v>
      </c>
      <c r="U120" s="14" t="str">
        <f t="shared" si="7"/>
        <v>09</v>
      </c>
    </row>
    <row r="121">
      <c r="A121" s="7">
        <v>5.11155498E8</v>
      </c>
      <c r="B121" s="8">
        <v>40447.0</v>
      </c>
      <c r="C121" s="8" t="str">
        <f t="shared" si="1"/>
        <v>Sunday</v>
      </c>
      <c r="D121" s="8">
        <v>40279.0</v>
      </c>
      <c r="E121" s="9">
        <f t="shared" si="2"/>
        <v>168</v>
      </c>
      <c r="F121" s="7" t="s">
        <v>40</v>
      </c>
      <c r="G121" s="10" t="s">
        <v>58</v>
      </c>
      <c r="H121" s="7">
        <v>1270.0</v>
      </c>
      <c r="I121" s="7" t="s">
        <v>23</v>
      </c>
      <c r="J121" s="11">
        <v>1126.0</v>
      </c>
      <c r="K121" s="12">
        <v>47.0</v>
      </c>
      <c r="L121" s="12">
        <v>32.0</v>
      </c>
      <c r="M121" s="13">
        <f t="shared" si="3"/>
        <v>52922</v>
      </c>
      <c r="N121" s="11">
        <f t="shared" si="4"/>
        <v>36032</v>
      </c>
      <c r="O121" s="11">
        <f t="shared" si="5"/>
        <v>16890</v>
      </c>
      <c r="P121" s="14" t="str">
        <f>VLOOKUP(H121, products!$A$1:$B$13, 2, FALSE)</f>
        <v>Beverages</v>
      </c>
      <c r="Q121" s="14" t="str">
        <f>VLOOKUP(G121, countries!$A$1:$C$250, 1, TRUE)</f>
        <v>Djibouti</v>
      </c>
      <c r="R121" s="15" t="str">
        <f>VLOOKUP(Q121, countries!$A$1:$E$250, 4, FALSE)</f>
        <v>Africa</v>
      </c>
      <c r="S121" s="14" t="str">
        <f>VLOOKUP(R121, countries!$D$1:U$250, 2, FALSE)</f>
        <v>Northern Africa</v>
      </c>
      <c r="T121" s="14" t="str">
        <f t="shared" si="6"/>
        <v>2010-09</v>
      </c>
      <c r="U121" s="14" t="str">
        <f t="shared" si="7"/>
        <v>09</v>
      </c>
    </row>
    <row r="122">
      <c r="A122" s="7">
        <v>8.45738112E8</v>
      </c>
      <c r="B122" s="8">
        <v>40447.0</v>
      </c>
      <c r="C122" s="8" t="str">
        <f t="shared" si="1"/>
        <v>Sunday</v>
      </c>
      <c r="D122" s="8">
        <v>40474.0</v>
      </c>
      <c r="E122" s="9">
        <f t="shared" si="2"/>
        <v>27</v>
      </c>
      <c r="F122" s="7" t="s">
        <v>24</v>
      </c>
      <c r="G122" s="10" t="s">
        <v>30</v>
      </c>
      <c r="H122" s="7">
        <v>8293.0</v>
      </c>
      <c r="I122" s="7" t="s">
        <v>26</v>
      </c>
      <c r="J122" s="11">
        <v>1557.0</v>
      </c>
      <c r="K122" s="12">
        <v>437.0</v>
      </c>
      <c r="L122" s="12">
        <v>263.0</v>
      </c>
      <c r="M122" s="13">
        <f t="shared" si="3"/>
        <v>680409</v>
      </c>
      <c r="N122" s="11">
        <f t="shared" si="4"/>
        <v>409491</v>
      </c>
      <c r="O122" s="11">
        <f t="shared" si="5"/>
        <v>270918</v>
      </c>
      <c r="P122" s="14" t="str">
        <f>VLOOKUP(H122, products!$A$1:$B$13, 2, FALSE)</f>
        <v>Cosmetics</v>
      </c>
      <c r="Q122" s="14" t="str">
        <f>VLOOKUP(G122, countries!$A$1:$C$250, 1, TRUE)</f>
        <v>United States Minor Outlying Islands</v>
      </c>
      <c r="R122" s="15" t="str">
        <f>VLOOKUP(Q122, countries!$A$1:$E$250, 4, FALSE)</f>
        <v>Oceania</v>
      </c>
      <c r="S122" s="14" t="str">
        <f>VLOOKUP(R122, countries!$D$1:U$250, 2, FALSE)</f>
        <v>Polynesia</v>
      </c>
      <c r="T122" s="14" t="str">
        <f t="shared" si="6"/>
        <v>2010-09</v>
      </c>
      <c r="U122" s="14" t="str">
        <f t="shared" si="7"/>
        <v>09</v>
      </c>
    </row>
    <row r="123">
      <c r="A123" s="7">
        <v>4.34013879E8</v>
      </c>
      <c r="B123" s="8">
        <v>40448.0</v>
      </c>
      <c r="C123" s="8" t="str">
        <f t="shared" si="1"/>
        <v>Monday</v>
      </c>
      <c r="D123" s="8">
        <v>40309.0</v>
      </c>
      <c r="E123" s="9">
        <f t="shared" si="2"/>
        <v>139</v>
      </c>
      <c r="F123" s="7" t="s">
        <v>40</v>
      </c>
      <c r="G123" s="10" t="s">
        <v>71</v>
      </c>
      <c r="H123" s="7">
        <v>8293.0</v>
      </c>
      <c r="I123" s="7" t="s">
        <v>23</v>
      </c>
      <c r="J123" s="11">
        <v>3206.0</v>
      </c>
      <c r="K123" s="12">
        <v>437.0</v>
      </c>
      <c r="L123" s="12">
        <v>263.0</v>
      </c>
      <c r="M123" s="13">
        <f t="shared" si="3"/>
        <v>1401022</v>
      </c>
      <c r="N123" s="11">
        <f t="shared" si="4"/>
        <v>843178</v>
      </c>
      <c r="O123" s="11">
        <f t="shared" si="5"/>
        <v>557844</v>
      </c>
      <c r="P123" s="14" t="str">
        <f>VLOOKUP(H123, products!$A$1:$B$13, 2, FALSE)</f>
        <v>Cosmetics</v>
      </c>
      <c r="Q123" s="14" t="str">
        <f>VLOOKUP(G123, countries!$A$1:$C$250, 1, TRUE)</f>
        <v>Mayotte</v>
      </c>
      <c r="R123" s="15" t="str">
        <f>VLOOKUP(Q123, countries!$A$1:$E$250, 4, FALSE)</f>
        <v>Africa</v>
      </c>
      <c r="S123" s="14" t="str">
        <f>VLOOKUP(R123, countries!$D$1:U$250, 2, FALSE)</f>
        <v>Northern Africa</v>
      </c>
      <c r="T123" s="14" t="str">
        <f t="shared" si="6"/>
        <v>2010-09</v>
      </c>
      <c r="U123" s="14" t="str">
        <f t="shared" si="7"/>
        <v>09</v>
      </c>
    </row>
    <row r="124">
      <c r="A124" s="7">
        <v>4.42318427E8</v>
      </c>
      <c r="B124" s="8">
        <v>40448.0</v>
      </c>
      <c r="C124" s="8" t="str">
        <f t="shared" si="1"/>
        <v>Monday</v>
      </c>
      <c r="D124" s="8">
        <v>40400.0</v>
      </c>
      <c r="E124" s="9">
        <f t="shared" si="2"/>
        <v>48</v>
      </c>
      <c r="F124" s="7" t="s">
        <v>40</v>
      </c>
      <c r="G124" s="10" t="s">
        <v>35</v>
      </c>
      <c r="H124" s="7">
        <v>7331.0</v>
      </c>
      <c r="I124" s="7" t="s">
        <v>26</v>
      </c>
      <c r="J124" s="11">
        <v>707.0</v>
      </c>
      <c r="K124" s="12">
        <v>255.0</v>
      </c>
      <c r="L124" s="12">
        <v>159.0</v>
      </c>
      <c r="M124" s="13">
        <f t="shared" si="3"/>
        <v>180285</v>
      </c>
      <c r="N124" s="11">
        <f t="shared" si="4"/>
        <v>112413</v>
      </c>
      <c r="O124" s="11">
        <f t="shared" si="5"/>
        <v>67872</v>
      </c>
      <c r="P124" s="14" t="str">
        <f>VLOOKUP(H124, products!$A$1:$B$13, 2, FALSE)</f>
        <v>Baby Food</v>
      </c>
      <c r="Q124" s="14" t="str">
        <f>VLOOKUP(G124, countries!$A$1:$C$250, 1, TRUE)</f>
        <v>American Samoa</v>
      </c>
      <c r="R124" s="15" t="str">
        <f>VLOOKUP(Q124, countries!$A$1:$E$250, 4, FALSE)</f>
        <v>Oceania</v>
      </c>
      <c r="S124" s="14" t="str">
        <f>VLOOKUP(R124, countries!$D$1:U$250, 2, FALSE)</f>
        <v>Polynesia</v>
      </c>
      <c r="T124" s="14" t="str">
        <f t="shared" si="6"/>
        <v>2010-09</v>
      </c>
      <c r="U124" s="14" t="str">
        <f t="shared" si="7"/>
        <v>09</v>
      </c>
    </row>
    <row r="125">
      <c r="A125" s="7">
        <v>5.33314406E8</v>
      </c>
      <c r="B125" s="8">
        <v>40450.0</v>
      </c>
      <c r="C125" s="8" t="str">
        <f t="shared" si="1"/>
        <v>Wednesday</v>
      </c>
      <c r="D125" s="8">
        <v>40480.0</v>
      </c>
      <c r="E125" s="9">
        <f t="shared" si="2"/>
        <v>30</v>
      </c>
      <c r="F125" s="7" t="s">
        <v>21</v>
      </c>
      <c r="G125" s="10" t="s">
        <v>35</v>
      </c>
      <c r="H125" s="7">
        <v>7940.0</v>
      </c>
      <c r="I125" s="7" t="s">
        <v>26</v>
      </c>
      <c r="J125" s="11">
        <v>8439.0</v>
      </c>
      <c r="K125" s="12">
        <v>668.0</v>
      </c>
      <c r="L125" s="12">
        <v>503.0</v>
      </c>
      <c r="M125" s="13">
        <f t="shared" si="3"/>
        <v>5637252</v>
      </c>
      <c r="N125" s="11">
        <f t="shared" si="4"/>
        <v>4244817</v>
      </c>
      <c r="O125" s="11">
        <f t="shared" si="5"/>
        <v>1392435</v>
      </c>
      <c r="P125" s="14" t="str">
        <f>VLOOKUP(H125, products!$A$1:$B$13, 2, FALSE)</f>
        <v>Household</v>
      </c>
      <c r="Q125" s="14" t="str">
        <f>VLOOKUP(G125, countries!$A$1:$C$250, 1, TRUE)</f>
        <v>American Samoa</v>
      </c>
      <c r="R125" s="15" t="str">
        <f>VLOOKUP(Q125, countries!$A$1:$E$250, 4, FALSE)</f>
        <v>Oceania</v>
      </c>
      <c r="S125" s="14" t="str">
        <f>VLOOKUP(R125, countries!$D$1:U$250, 2, FALSE)</f>
        <v>Polynesia</v>
      </c>
      <c r="T125" s="14" t="str">
        <f t="shared" si="6"/>
        <v>2010-09</v>
      </c>
      <c r="U125" s="14" t="str">
        <f t="shared" si="7"/>
        <v>09</v>
      </c>
    </row>
    <row r="126">
      <c r="A126" s="7">
        <v>6.87374913E8</v>
      </c>
      <c r="B126" s="8">
        <v>40452.0</v>
      </c>
      <c r="C126" s="8" t="str">
        <f t="shared" si="1"/>
        <v>Friday</v>
      </c>
      <c r="D126" s="8">
        <v>40235.0</v>
      </c>
      <c r="E126" s="9">
        <f t="shared" si="2"/>
        <v>217</v>
      </c>
      <c r="F126" s="7" t="s">
        <v>29</v>
      </c>
      <c r="G126" s="10" t="s">
        <v>48</v>
      </c>
      <c r="H126" s="7">
        <v>2103.0</v>
      </c>
      <c r="I126" s="7" t="s">
        <v>26</v>
      </c>
      <c r="J126" s="11">
        <v>8367.0</v>
      </c>
      <c r="K126" s="12">
        <v>206.0</v>
      </c>
      <c r="L126" s="12">
        <v>117.0</v>
      </c>
      <c r="M126" s="13">
        <f t="shared" si="3"/>
        <v>1723602</v>
      </c>
      <c r="N126" s="11">
        <f t="shared" si="4"/>
        <v>978939</v>
      </c>
      <c r="O126" s="11">
        <f t="shared" si="5"/>
        <v>744663</v>
      </c>
      <c r="P126" s="14" t="str">
        <f>VLOOKUP(H126, products!$A$1:$B$13, 2, FALSE)</f>
        <v>Cereal</v>
      </c>
      <c r="Q126" s="14" t="str">
        <f>VLOOKUP(G126, countries!$A$1:$C$250, 1, TRUE)</f>
        <v>Gibraltar</v>
      </c>
      <c r="R126" s="15" t="str">
        <f>VLOOKUP(Q126, countries!$A$1:$E$250, 4, FALSE)</f>
        <v>Europe</v>
      </c>
      <c r="S126" s="14" t="str">
        <f>VLOOKUP(R126, countries!$D$1:U$250, 2, FALSE)</f>
        <v>Northern Europe</v>
      </c>
      <c r="T126" s="14" t="str">
        <f t="shared" si="6"/>
        <v>2010-10</v>
      </c>
      <c r="U126" s="14" t="str">
        <f t="shared" si="7"/>
        <v>10</v>
      </c>
    </row>
    <row r="127">
      <c r="A127" s="7">
        <v>6.89421546E8</v>
      </c>
      <c r="B127" s="8">
        <v>40452.0</v>
      </c>
      <c r="C127" s="8" t="str">
        <f t="shared" si="1"/>
        <v>Friday</v>
      </c>
      <c r="D127" s="8">
        <v>40209.0</v>
      </c>
      <c r="E127" s="9">
        <f t="shared" si="2"/>
        <v>243</v>
      </c>
      <c r="F127" s="7" t="s">
        <v>40</v>
      </c>
      <c r="G127" s="10" t="s">
        <v>57</v>
      </c>
      <c r="H127" s="7">
        <v>2455.0</v>
      </c>
      <c r="I127" s="7" t="s">
        <v>26</v>
      </c>
      <c r="J127" s="11">
        <v>4011.0</v>
      </c>
      <c r="K127" s="12">
        <v>109.0</v>
      </c>
      <c r="L127" s="12">
        <v>36.0</v>
      </c>
      <c r="M127" s="13">
        <f t="shared" si="3"/>
        <v>437199</v>
      </c>
      <c r="N127" s="11">
        <f t="shared" si="4"/>
        <v>144396</v>
      </c>
      <c r="O127" s="11">
        <f t="shared" si="5"/>
        <v>292803</v>
      </c>
      <c r="P127" s="14" t="str">
        <f>VLOOKUP(H127, products!$A$1:$B$13, 2, FALSE)</f>
        <v>Clothes</v>
      </c>
      <c r="Q127" s="14" t="str">
        <f>VLOOKUP(G127, countries!$A$1:$C$250, 1, TRUE)</f>
        <v>Israel</v>
      </c>
      <c r="R127" s="15" t="str">
        <f>VLOOKUP(Q127, countries!$A$1:$E$250, 4, FALSE)</f>
        <v>Asia</v>
      </c>
      <c r="S127" s="14" t="str">
        <f>VLOOKUP(R127, countries!$D$1:U$250, 2, FALSE)</f>
        <v>Southern Asia</v>
      </c>
      <c r="T127" s="14" t="str">
        <f t="shared" si="6"/>
        <v>2010-10</v>
      </c>
      <c r="U127" s="14" t="str">
        <f t="shared" si="7"/>
        <v>10</v>
      </c>
    </row>
    <row r="128">
      <c r="A128" s="7">
        <v>8.38788402E8</v>
      </c>
      <c r="B128" s="8">
        <v>40453.0</v>
      </c>
      <c r="C128" s="8" t="str">
        <f t="shared" si="1"/>
        <v>Saturday</v>
      </c>
      <c r="D128" s="8">
        <v>40235.0</v>
      </c>
      <c r="E128" s="9">
        <f t="shared" si="2"/>
        <v>218</v>
      </c>
      <c r="F128" s="7" t="s">
        <v>29</v>
      </c>
      <c r="G128" s="10" t="s">
        <v>37</v>
      </c>
      <c r="H128" s="7">
        <v>7331.0</v>
      </c>
      <c r="I128" s="7" t="s">
        <v>23</v>
      </c>
      <c r="J128" s="11">
        <v>4983.0</v>
      </c>
      <c r="K128" s="12">
        <v>255.0</v>
      </c>
      <c r="L128" s="12">
        <v>159.0</v>
      </c>
      <c r="M128" s="13">
        <f t="shared" si="3"/>
        <v>1270665</v>
      </c>
      <c r="N128" s="11">
        <f t="shared" si="4"/>
        <v>792297</v>
      </c>
      <c r="O128" s="11">
        <f t="shared" si="5"/>
        <v>478368</v>
      </c>
      <c r="P128" s="14" t="str">
        <f>VLOOKUP(H128, products!$A$1:$B$13, 2, FALSE)</f>
        <v>Baby Food</v>
      </c>
      <c r="Q128" s="14" t="str">
        <f>VLOOKUP(G128, countries!$A$1:$C$250, 1, TRUE)</f>
        <v>Argentina</v>
      </c>
      <c r="R128" s="15" t="str">
        <f>VLOOKUP(Q128, countries!$A$1:$E$250, 4, FALSE)</f>
        <v>Americas</v>
      </c>
      <c r="S128" s="14" t="str">
        <f>VLOOKUP(R128, countries!$D$1:U$250, 2, FALSE)</f>
        <v>Latin America and the Caribbean</v>
      </c>
      <c r="T128" s="14" t="str">
        <f t="shared" si="6"/>
        <v>2010-10</v>
      </c>
      <c r="U128" s="14" t="str">
        <f t="shared" si="7"/>
        <v>10</v>
      </c>
    </row>
    <row r="129">
      <c r="A129" s="7">
        <v>8.89093768E8</v>
      </c>
      <c r="B129" s="8">
        <v>40455.0</v>
      </c>
      <c r="C129" s="8" t="str">
        <f t="shared" si="1"/>
        <v>Monday</v>
      </c>
      <c r="D129" s="8">
        <v>40318.0</v>
      </c>
      <c r="E129" s="9">
        <f t="shared" si="2"/>
        <v>137</v>
      </c>
      <c r="F129" s="7" t="s">
        <v>29</v>
      </c>
      <c r="G129" s="10" t="s">
        <v>70</v>
      </c>
      <c r="H129" s="7">
        <v>2103.0</v>
      </c>
      <c r="I129" s="7" t="s">
        <v>23</v>
      </c>
      <c r="J129" s="11">
        <v>1458.0</v>
      </c>
      <c r="K129" s="12">
        <v>206.0</v>
      </c>
      <c r="L129" s="12">
        <v>117.0</v>
      </c>
      <c r="M129" s="13">
        <f t="shared" si="3"/>
        <v>300348</v>
      </c>
      <c r="N129" s="11">
        <f t="shared" si="4"/>
        <v>170586</v>
      </c>
      <c r="O129" s="11">
        <f t="shared" si="5"/>
        <v>129762</v>
      </c>
      <c r="P129" s="14" t="str">
        <f>VLOOKUP(H129, products!$A$1:$B$13, 2, FALSE)</f>
        <v>Cereal</v>
      </c>
      <c r="Q129" s="14" t="str">
        <f>VLOOKUP(G129, countries!$A$1:$C$250, 1, TRUE)</f>
        <v>Fiji</v>
      </c>
      <c r="R129" s="15" t="str">
        <f>VLOOKUP(Q129, countries!$A$1:$E$250, 4, FALSE)</f>
        <v>Oceania</v>
      </c>
      <c r="S129" s="14" t="str">
        <f>VLOOKUP(R129, countries!$D$1:U$250, 2, FALSE)</f>
        <v>Polynesia</v>
      </c>
      <c r="T129" s="14" t="str">
        <f t="shared" si="6"/>
        <v>2010-10</v>
      </c>
      <c r="U129" s="14" t="str">
        <f t="shared" si="7"/>
        <v>10</v>
      </c>
    </row>
    <row r="130">
      <c r="A130" s="7">
        <v>5.35740411E8</v>
      </c>
      <c r="B130" s="8">
        <v>40456.0</v>
      </c>
      <c r="C130" s="8" t="str">
        <f t="shared" si="1"/>
        <v>Tuesday</v>
      </c>
      <c r="D130" s="8">
        <v>40365.0</v>
      </c>
      <c r="E130" s="9">
        <f t="shared" si="2"/>
        <v>91</v>
      </c>
      <c r="F130" s="7" t="s">
        <v>29</v>
      </c>
      <c r="G130" s="10" t="s">
        <v>50</v>
      </c>
      <c r="H130" s="7">
        <v>3127.0</v>
      </c>
      <c r="I130" s="7" t="s">
        <v>23</v>
      </c>
      <c r="J130" s="11">
        <v>6348.0</v>
      </c>
      <c r="K130" s="12">
        <v>82.0</v>
      </c>
      <c r="L130" s="12">
        <v>57.0</v>
      </c>
      <c r="M130" s="13">
        <f t="shared" si="3"/>
        <v>520536</v>
      </c>
      <c r="N130" s="11">
        <f t="shared" si="4"/>
        <v>361836</v>
      </c>
      <c r="O130" s="11">
        <f t="shared" si="5"/>
        <v>158700</v>
      </c>
      <c r="P130" s="14" t="str">
        <f>VLOOKUP(H130, products!$A$1:$B$13, 2, FALSE)</f>
        <v>Personal Care</v>
      </c>
      <c r="Q130" s="14" t="str">
        <f>VLOOKUP(G130, countries!$A$1:$C$250, 1, TRUE)</f>
        <v>Austria</v>
      </c>
      <c r="R130" s="15" t="str">
        <f>VLOOKUP(Q130, countries!$A$1:$E$250, 4, FALSE)</f>
        <v>Europe</v>
      </c>
      <c r="S130" s="14" t="str">
        <f>VLOOKUP(R130, countries!$D$1:U$250, 2, FALSE)</f>
        <v>Northern Europe</v>
      </c>
      <c r="T130" s="14" t="str">
        <f t="shared" si="6"/>
        <v>2010-10</v>
      </c>
      <c r="U130" s="14" t="str">
        <f t="shared" si="7"/>
        <v>10</v>
      </c>
    </row>
    <row r="131">
      <c r="A131" s="7">
        <v>8.64071118E8</v>
      </c>
      <c r="B131" s="8">
        <v>40458.0</v>
      </c>
      <c r="C131" s="8" t="str">
        <f t="shared" si="1"/>
        <v>Thursday</v>
      </c>
      <c r="D131" s="8">
        <v>40377.0</v>
      </c>
      <c r="E131" s="9">
        <f t="shared" si="2"/>
        <v>81</v>
      </c>
      <c r="F131" s="7" t="s">
        <v>24</v>
      </c>
      <c r="G131" s="10" t="s">
        <v>47</v>
      </c>
      <c r="H131" s="7">
        <v>1270.0</v>
      </c>
      <c r="I131" s="7" t="s">
        <v>26</v>
      </c>
      <c r="J131" s="11">
        <v>6700.0</v>
      </c>
      <c r="K131" s="12">
        <v>47.0</v>
      </c>
      <c r="L131" s="12">
        <v>32.0</v>
      </c>
      <c r="M131" s="13">
        <f t="shared" si="3"/>
        <v>314900</v>
      </c>
      <c r="N131" s="11">
        <f t="shared" si="4"/>
        <v>214400</v>
      </c>
      <c r="O131" s="11">
        <f t="shared" si="5"/>
        <v>100500</v>
      </c>
      <c r="P131" s="14" t="str">
        <f>VLOOKUP(H131, products!$A$1:$B$13, 2, FALSE)</f>
        <v>Beverages</v>
      </c>
      <c r="Q131" s="14" t="str">
        <f>VLOOKUP(G131, countries!$A$1:$C$250, 1, TRUE)</f>
        <v>Romania</v>
      </c>
      <c r="R131" s="15" t="str">
        <f>VLOOKUP(Q131, countries!$A$1:$E$250, 4, FALSE)</f>
        <v>Europe</v>
      </c>
      <c r="S131" s="14" t="str">
        <f>VLOOKUP(R131, countries!$D$1:U$250, 2, FALSE)</f>
        <v>Northern Europe</v>
      </c>
      <c r="T131" s="14" t="str">
        <f t="shared" si="6"/>
        <v>2010-10</v>
      </c>
      <c r="U131" s="14" t="str">
        <f t="shared" si="7"/>
        <v>10</v>
      </c>
    </row>
    <row r="132">
      <c r="A132" s="7">
        <v>8.40747058E8</v>
      </c>
      <c r="B132" s="8">
        <v>40463.0</v>
      </c>
      <c r="C132" s="8" t="str">
        <f t="shared" si="1"/>
        <v>Tuesday</v>
      </c>
      <c r="D132" s="8">
        <v>40538.0</v>
      </c>
      <c r="E132" s="9">
        <f t="shared" si="2"/>
        <v>75</v>
      </c>
      <c r="F132" s="7" t="s">
        <v>21</v>
      </c>
      <c r="G132" s="10" t="s">
        <v>37</v>
      </c>
      <c r="H132" s="7">
        <v>3127.0</v>
      </c>
      <c r="I132" s="7" t="s">
        <v>26</v>
      </c>
      <c r="J132" s="11">
        <v>4593.0</v>
      </c>
      <c r="K132" s="12">
        <v>82.0</v>
      </c>
      <c r="L132" s="12">
        <v>57.0</v>
      </c>
      <c r="M132" s="13">
        <f t="shared" si="3"/>
        <v>376626</v>
      </c>
      <c r="N132" s="11">
        <f t="shared" si="4"/>
        <v>261801</v>
      </c>
      <c r="O132" s="11">
        <f t="shared" si="5"/>
        <v>114825</v>
      </c>
      <c r="P132" s="14" t="str">
        <f>VLOOKUP(H132, products!$A$1:$B$13, 2, FALSE)</f>
        <v>Personal Care</v>
      </c>
      <c r="Q132" s="14" t="str">
        <f>VLOOKUP(G132, countries!$A$1:$C$250, 1, TRUE)</f>
        <v>Argentina</v>
      </c>
      <c r="R132" s="15" t="str">
        <f>VLOOKUP(Q132, countries!$A$1:$E$250, 4, FALSE)</f>
        <v>Americas</v>
      </c>
      <c r="S132" s="14" t="str">
        <f>VLOOKUP(R132, countries!$D$1:U$250, 2, FALSE)</f>
        <v>Latin America and the Caribbean</v>
      </c>
      <c r="T132" s="14" t="str">
        <f t="shared" si="6"/>
        <v>2010-10</v>
      </c>
      <c r="U132" s="14" t="str">
        <f t="shared" si="7"/>
        <v>10</v>
      </c>
    </row>
    <row r="133">
      <c r="A133" s="7">
        <v>6.46981704E8</v>
      </c>
      <c r="B133" s="8">
        <v>40464.0</v>
      </c>
      <c r="C133" s="8" t="str">
        <f t="shared" si="1"/>
        <v>Wednesday</v>
      </c>
      <c r="D133" s="8">
        <v>40505.0</v>
      </c>
      <c r="E133" s="9">
        <f t="shared" si="2"/>
        <v>41</v>
      </c>
      <c r="F133" s="7" t="s">
        <v>29</v>
      </c>
      <c r="G133" s="10" t="s">
        <v>70</v>
      </c>
      <c r="H133" s="7">
        <v>7331.0</v>
      </c>
      <c r="I133" s="7" t="s">
        <v>26</v>
      </c>
      <c r="J133" s="11">
        <v>5118.0</v>
      </c>
      <c r="K133" s="12">
        <v>255.0</v>
      </c>
      <c r="L133" s="12">
        <v>159.0</v>
      </c>
      <c r="M133" s="13">
        <f t="shared" si="3"/>
        <v>1305090</v>
      </c>
      <c r="N133" s="11">
        <f t="shared" si="4"/>
        <v>813762</v>
      </c>
      <c r="O133" s="11">
        <f t="shared" si="5"/>
        <v>491328</v>
      </c>
      <c r="P133" s="14" t="str">
        <f>VLOOKUP(H133, products!$A$1:$B$13, 2, FALSE)</f>
        <v>Baby Food</v>
      </c>
      <c r="Q133" s="14" t="str">
        <f>VLOOKUP(G133, countries!$A$1:$C$250, 1, TRUE)</f>
        <v>Fiji</v>
      </c>
      <c r="R133" s="15" t="str">
        <f>VLOOKUP(Q133, countries!$A$1:$E$250, 4, FALSE)</f>
        <v>Oceania</v>
      </c>
      <c r="S133" s="14" t="str">
        <f>VLOOKUP(R133, countries!$D$1:U$250, 2, FALSE)</f>
        <v>Polynesia</v>
      </c>
      <c r="T133" s="14" t="str">
        <f t="shared" si="6"/>
        <v>2010-10</v>
      </c>
      <c r="U133" s="14" t="str">
        <f t="shared" si="7"/>
        <v>10</v>
      </c>
    </row>
    <row r="134">
      <c r="A134" s="7">
        <v>7.62655293E8</v>
      </c>
      <c r="B134" s="8">
        <v>40467.0</v>
      </c>
      <c r="C134" s="8" t="str">
        <f t="shared" si="1"/>
        <v>Saturday</v>
      </c>
      <c r="D134" s="8">
        <v>40493.0</v>
      </c>
      <c r="E134" s="9">
        <f t="shared" si="2"/>
        <v>26</v>
      </c>
      <c r="F134" s="7" t="s">
        <v>40</v>
      </c>
      <c r="G134" s="10" t="s">
        <v>64</v>
      </c>
      <c r="H134" s="7">
        <v>3127.0</v>
      </c>
      <c r="I134" s="7" t="s">
        <v>26</v>
      </c>
      <c r="J134" s="11">
        <v>5504.0</v>
      </c>
      <c r="K134" s="12">
        <v>82.0</v>
      </c>
      <c r="L134" s="12">
        <v>57.0</v>
      </c>
      <c r="M134" s="13">
        <f t="shared" si="3"/>
        <v>451328</v>
      </c>
      <c r="N134" s="11">
        <f t="shared" si="4"/>
        <v>313728</v>
      </c>
      <c r="O134" s="11">
        <f t="shared" si="5"/>
        <v>137600</v>
      </c>
      <c r="P134" s="14" t="str">
        <f>VLOOKUP(H134, products!$A$1:$B$13, 2, FALSE)</f>
        <v>Personal Care</v>
      </c>
      <c r="Q134" s="14" t="str">
        <f>VLOOKUP(G134, countries!$A$1:$C$250, 1, TRUE)</f>
        <v>Finland</v>
      </c>
      <c r="R134" s="15" t="str">
        <f>VLOOKUP(Q134, countries!$A$1:$E$250, 4, FALSE)</f>
        <v>Europe</v>
      </c>
      <c r="S134" s="14" t="str">
        <f>VLOOKUP(R134, countries!$D$1:U$250, 2, FALSE)</f>
        <v>Northern Europe</v>
      </c>
      <c r="T134" s="14" t="str">
        <f t="shared" si="6"/>
        <v>2010-10</v>
      </c>
      <c r="U134" s="14" t="str">
        <f t="shared" si="7"/>
        <v>10</v>
      </c>
    </row>
    <row r="135">
      <c r="A135" s="7">
        <v>8.4078139E8</v>
      </c>
      <c r="B135" s="8">
        <v>40471.0</v>
      </c>
      <c r="C135" s="8" t="str">
        <f t="shared" si="1"/>
        <v>Wednesday</v>
      </c>
      <c r="D135" s="8">
        <v>40495.0</v>
      </c>
      <c r="E135" s="9">
        <f t="shared" si="2"/>
        <v>24</v>
      </c>
      <c r="F135" s="7" t="s">
        <v>40</v>
      </c>
      <c r="G135" s="10" t="s">
        <v>45</v>
      </c>
      <c r="H135" s="7">
        <v>7940.0</v>
      </c>
      <c r="I135" s="7" t="s">
        <v>26</v>
      </c>
      <c r="J135" s="11">
        <v>4752.0</v>
      </c>
      <c r="K135" s="12">
        <v>668.0</v>
      </c>
      <c r="L135" s="12">
        <v>503.0</v>
      </c>
      <c r="M135" s="13">
        <f t="shared" si="3"/>
        <v>3174336</v>
      </c>
      <c r="N135" s="11">
        <f t="shared" si="4"/>
        <v>2390256</v>
      </c>
      <c r="O135" s="11">
        <f t="shared" si="5"/>
        <v>784080</v>
      </c>
      <c r="P135" s="14" t="str">
        <f>VLOOKUP(H135, products!$A$1:$B$13, 2, FALSE)</f>
        <v>Household</v>
      </c>
      <c r="Q135" s="14" t="str">
        <f>VLOOKUP(G135, countries!$A$1:$C$250, 1, TRUE)</f>
        <v>Lithuania</v>
      </c>
      <c r="R135" s="15" t="str">
        <f>VLOOKUP(Q135, countries!$A$1:$E$250, 4, FALSE)</f>
        <v>Europe</v>
      </c>
      <c r="S135" s="14" t="str">
        <f>VLOOKUP(R135, countries!$D$1:U$250, 2, FALSE)</f>
        <v>Northern Europe</v>
      </c>
      <c r="T135" s="14" t="str">
        <f t="shared" si="6"/>
        <v>2010-10</v>
      </c>
      <c r="U135" s="14" t="str">
        <f t="shared" si="7"/>
        <v>10</v>
      </c>
    </row>
    <row r="136">
      <c r="A136" s="7">
        <v>1.68979442E8</v>
      </c>
      <c r="B136" s="8">
        <v>40473.0</v>
      </c>
      <c r="C136" s="8" t="str">
        <f t="shared" si="1"/>
        <v>Friday</v>
      </c>
      <c r="D136" s="8">
        <v>40463.0</v>
      </c>
      <c r="E136" s="9">
        <f t="shared" si="2"/>
        <v>10</v>
      </c>
      <c r="F136" s="7" t="s">
        <v>40</v>
      </c>
      <c r="G136" s="10" t="s">
        <v>59</v>
      </c>
      <c r="H136" s="7">
        <v>8875.0</v>
      </c>
      <c r="I136" s="7" t="s">
        <v>26</v>
      </c>
      <c r="J136" s="11">
        <v>3627.0</v>
      </c>
      <c r="K136" s="12">
        <v>422.0</v>
      </c>
      <c r="L136" s="12">
        <v>365.0</v>
      </c>
      <c r="M136" s="13">
        <f t="shared" si="3"/>
        <v>1530594</v>
      </c>
      <c r="N136" s="11">
        <f t="shared" si="4"/>
        <v>1323855</v>
      </c>
      <c r="O136" s="11">
        <f t="shared" si="5"/>
        <v>206739</v>
      </c>
      <c r="P136" s="14" t="str">
        <f>VLOOKUP(H136, products!$A$1:$B$13, 2, FALSE)</f>
        <v>Meat</v>
      </c>
      <c r="Q136" s="14" t="str">
        <f>VLOOKUP(G136, countries!$A$1:$C$250, 1, TRUE)</f>
        <v>Slovenia</v>
      </c>
      <c r="R136" s="15" t="str">
        <f>VLOOKUP(Q136, countries!$A$1:$E$250, 4, FALSE)</f>
        <v>Europe</v>
      </c>
      <c r="S136" s="14" t="str">
        <f>VLOOKUP(R136, countries!$D$1:U$250, 2, FALSE)</f>
        <v>Northern Europe</v>
      </c>
      <c r="T136" s="14" t="str">
        <f t="shared" si="6"/>
        <v>2010-10</v>
      </c>
      <c r="U136" s="14" t="str">
        <f t="shared" si="7"/>
        <v>10</v>
      </c>
    </row>
    <row r="137">
      <c r="A137" s="7">
        <v>2.78513133E8</v>
      </c>
      <c r="B137" s="8">
        <v>40476.0</v>
      </c>
      <c r="C137" s="8" t="str">
        <f t="shared" si="1"/>
        <v>Monday</v>
      </c>
      <c r="D137" s="8">
        <v>40309.0</v>
      </c>
      <c r="E137" s="9">
        <f t="shared" si="2"/>
        <v>167</v>
      </c>
      <c r="F137" s="7" t="s">
        <v>40</v>
      </c>
      <c r="G137" s="10" t="s">
        <v>33</v>
      </c>
      <c r="H137" s="7">
        <v>4594.0</v>
      </c>
      <c r="I137" s="7" t="s">
        <v>26</v>
      </c>
      <c r="J137" s="11">
        <v>7080.0</v>
      </c>
      <c r="K137" s="12">
        <v>9.0</v>
      </c>
      <c r="L137" s="12">
        <v>7.0</v>
      </c>
      <c r="M137" s="13">
        <f t="shared" si="3"/>
        <v>63720</v>
      </c>
      <c r="N137" s="11">
        <f t="shared" si="4"/>
        <v>49560</v>
      </c>
      <c r="O137" s="11">
        <f t="shared" si="5"/>
        <v>14160</v>
      </c>
      <c r="P137" s="14" t="str">
        <f>VLOOKUP(H137, products!$A$1:$B$13, 2, FALSE)</f>
        <v>Fruits</v>
      </c>
      <c r="Q137" s="14" t="str">
        <f>VLOOKUP(G137, countries!$A$1:$C$250, 1, TRUE)</f>
        <v>Micronesia (Federated States of)</v>
      </c>
      <c r="R137" s="15" t="str">
        <f>VLOOKUP(Q137, countries!$A$1:$E$250, 4, FALSE)</f>
        <v>Oceania</v>
      </c>
      <c r="S137" s="14" t="str">
        <f>VLOOKUP(R137, countries!$D$1:U$250, 2, FALSE)</f>
        <v>Polynesia</v>
      </c>
      <c r="T137" s="14" t="str">
        <f t="shared" si="6"/>
        <v>2010-10</v>
      </c>
      <c r="U137" s="14" t="str">
        <f t="shared" si="7"/>
        <v>10</v>
      </c>
    </row>
    <row r="138">
      <c r="A138" s="7">
        <v>8.75220096E8</v>
      </c>
      <c r="B138" s="8">
        <v>40476.0</v>
      </c>
      <c r="C138" s="8" t="str">
        <f t="shared" si="1"/>
        <v>Monday</v>
      </c>
      <c r="D138" s="8">
        <v>40340.0</v>
      </c>
      <c r="E138" s="9">
        <f t="shared" si="2"/>
        <v>136</v>
      </c>
      <c r="F138" s="7" t="s">
        <v>24</v>
      </c>
      <c r="G138" s="10" t="s">
        <v>59</v>
      </c>
      <c r="H138" s="7">
        <v>4594.0</v>
      </c>
      <c r="I138" s="7" t="s">
        <v>26</v>
      </c>
      <c r="J138" s="11">
        <v>5930.0</v>
      </c>
      <c r="K138" s="12">
        <v>9.0</v>
      </c>
      <c r="L138" s="12">
        <v>7.0</v>
      </c>
      <c r="M138" s="13">
        <f t="shared" si="3"/>
        <v>53370</v>
      </c>
      <c r="N138" s="11">
        <f t="shared" si="4"/>
        <v>41510</v>
      </c>
      <c r="O138" s="11">
        <f t="shared" si="5"/>
        <v>11860</v>
      </c>
      <c r="P138" s="14" t="str">
        <f>VLOOKUP(H138, products!$A$1:$B$13, 2, FALSE)</f>
        <v>Fruits</v>
      </c>
      <c r="Q138" s="14" t="str">
        <f>VLOOKUP(G138, countries!$A$1:$C$250, 1, TRUE)</f>
        <v>Slovenia</v>
      </c>
      <c r="R138" s="15" t="str">
        <f>VLOOKUP(Q138, countries!$A$1:$E$250, 4, FALSE)</f>
        <v>Europe</v>
      </c>
      <c r="S138" s="14" t="str">
        <f>VLOOKUP(R138, countries!$D$1:U$250, 2, FALSE)</f>
        <v>Northern Europe</v>
      </c>
      <c r="T138" s="14" t="str">
        <f t="shared" si="6"/>
        <v>2010-10</v>
      </c>
      <c r="U138" s="14" t="str">
        <f t="shared" si="7"/>
        <v>10</v>
      </c>
    </row>
    <row r="139">
      <c r="A139" s="7">
        <v>9.70427358E8</v>
      </c>
      <c r="B139" s="8">
        <v>40477.0</v>
      </c>
      <c r="C139" s="8" t="str">
        <f t="shared" si="1"/>
        <v>Tuesday</v>
      </c>
      <c r="D139" s="8">
        <v>40482.0</v>
      </c>
      <c r="E139" s="9">
        <f t="shared" si="2"/>
        <v>5</v>
      </c>
      <c r="F139" s="7" t="s">
        <v>40</v>
      </c>
      <c r="G139" s="10" t="s">
        <v>37</v>
      </c>
      <c r="H139" s="7">
        <v>8875.0</v>
      </c>
      <c r="I139" s="7" t="s">
        <v>23</v>
      </c>
      <c r="J139" s="11">
        <v>9875.0</v>
      </c>
      <c r="K139" s="12">
        <v>422.0</v>
      </c>
      <c r="L139" s="12">
        <v>365.0</v>
      </c>
      <c r="M139" s="13">
        <f t="shared" si="3"/>
        <v>4167250</v>
      </c>
      <c r="N139" s="11">
        <f t="shared" si="4"/>
        <v>3604375</v>
      </c>
      <c r="O139" s="11">
        <f t="shared" si="5"/>
        <v>562875</v>
      </c>
      <c r="P139" s="14" t="str">
        <f>VLOOKUP(H139, products!$A$1:$B$13, 2, FALSE)</f>
        <v>Meat</v>
      </c>
      <c r="Q139" s="14" t="str">
        <f>VLOOKUP(G139, countries!$A$1:$C$250, 1, TRUE)</f>
        <v>Argentina</v>
      </c>
      <c r="R139" s="15" t="str">
        <f>VLOOKUP(Q139, countries!$A$1:$E$250, 4, FALSE)</f>
        <v>Americas</v>
      </c>
      <c r="S139" s="14" t="str">
        <f>VLOOKUP(R139, countries!$D$1:U$250, 2, FALSE)</f>
        <v>Latin America and the Caribbean</v>
      </c>
      <c r="T139" s="14" t="str">
        <f t="shared" si="6"/>
        <v>2010-10</v>
      </c>
      <c r="U139" s="14" t="str">
        <f t="shared" si="7"/>
        <v>10</v>
      </c>
    </row>
    <row r="140">
      <c r="A140" s="7">
        <v>1.13524663E8</v>
      </c>
      <c r="B140" s="8">
        <v>40480.0</v>
      </c>
      <c r="C140" s="8" t="str">
        <f t="shared" si="1"/>
        <v>Friday</v>
      </c>
      <c r="D140" s="8">
        <v>40433.0</v>
      </c>
      <c r="E140" s="9">
        <f t="shared" si="2"/>
        <v>47</v>
      </c>
      <c r="F140" s="7" t="s">
        <v>24</v>
      </c>
      <c r="G140" s="10" t="s">
        <v>69</v>
      </c>
      <c r="H140" s="7">
        <v>8293.0</v>
      </c>
      <c r="I140" s="7" t="s">
        <v>26</v>
      </c>
      <c r="J140" s="11">
        <v>3325.0</v>
      </c>
      <c r="K140" s="12">
        <v>437.0</v>
      </c>
      <c r="L140" s="12">
        <v>263.0</v>
      </c>
      <c r="M140" s="13">
        <f t="shared" si="3"/>
        <v>1453025</v>
      </c>
      <c r="N140" s="11">
        <f t="shared" si="4"/>
        <v>874475</v>
      </c>
      <c r="O140" s="11">
        <f t="shared" si="5"/>
        <v>578550</v>
      </c>
      <c r="P140" s="14" t="str">
        <f>VLOOKUP(H140, products!$A$1:$B$13, 2, FALSE)</f>
        <v>Cosmetics</v>
      </c>
      <c r="Q140" s="14" t="str">
        <f>VLOOKUP(G140, countries!$A$1:$C$250, 1, TRUE)</f>
        <v>Romania</v>
      </c>
      <c r="R140" s="15" t="str">
        <f>VLOOKUP(Q140, countries!$A$1:$E$250, 4, FALSE)</f>
        <v>Europe</v>
      </c>
      <c r="S140" s="14" t="str">
        <f>VLOOKUP(R140, countries!$D$1:U$250, 2, FALSE)</f>
        <v>Northern Europe</v>
      </c>
      <c r="T140" s="14" t="str">
        <f t="shared" si="6"/>
        <v>2010-10</v>
      </c>
      <c r="U140" s="14" t="str">
        <f t="shared" si="7"/>
        <v>10</v>
      </c>
    </row>
    <row r="141">
      <c r="A141" s="7">
        <v>6.72330081E8</v>
      </c>
      <c r="B141" s="8">
        <v>40482.0</v>
      </c>
      <c r="C141" s="8" t="str">
        <f t="shared" si="1"/>
        <v>Sunday</v>
      </c>
      <c r="D141" s="8">
        <v>40511.0</v>
      </c>
      <c r="E141" s="9">
        <f t="shared" si="2"/>
        <v>29</v>
      </c>
      <c r="F141" s="7" t="s">
        <v>24</v>
      </c>
      <c r="G141" s="10" t="s">
        <v>28</v>
      </c>
      <c r="H141" s="7">
        <v>8681.0</v>
      </c>
      <c r="I141" s="7" t="s">
        <v>26</v>
      </c>
      <c r="J141" s="11">
        <v>6266.0</v>
      </c>
      <c r="K141" s="12">
        <v>651.0</v>
      </c>
      <c r="L141" s="12">
        <v>525.0</v>
      </c>
      <c r="M141" s="13">
        <f t="shared" si="3"/>
        <v>4079166</v>
      </c>
      <c r="N141" s="11">
        <f t="shared" si="4"/>
        <v>3289650</v>
      </c>
      <c r="O141" s="11">
        <f t="shared" si="5"/>
        <v>789516</v>
      </c>
      <c r="P141" s="14" t="str">
        <f>VLOOKUP(H141, products!$A$1:$B$13, 2, FALSE)</f>
        <v>Office Supplies</v>
      </c>
      <c r="Q141" s="14" t="str">
        <f>VLOOKUP(G141, countries!$A$1:$C$250, 1, TRUE)</f>
        <v>Bermuda</v>
      </c>
      <c r="R141" s="15" t="str">
        <f>VLOOKUP(Q141, countries!$A$1:$E$250, 4, FALSE)</f>
        <v>Americas</v>
      </c>
      <c r="S141" s="14" t="str">
        <f>VLOOKUP(R141, countries!$D$1:U$250, 2, FALSE)</f>
        <v>Latin America and the Caribbean</v>
      </c>
      <c r="T141" s="14" t="str">
        <f t="shared" si="6"/>
        <v>2010-10</v>
      </c>
      <c r="U141" s="14" t="str">
        <f t="shared" si="7"/>
        <v>10</v>
      </c>
    </row>
    <row r="142">
      <c r="A142" s="7">
        <v>4.79171121E8</v>
      </c>
      <c r="B142" s="8">
        <v>40483.0</v>
      </c>
      <c r="C142" s="8" t="str">
        <f t="shared" si="1"/>
        <v>Monday</v>
      </c>
      <c r="D142" s="8">
        <v>40205.0</v>
      </c>
      <c r="E142" s="9">
        <f t="shared" si="2"/>
        <v>278</v>
      </c>
      <c r="F142" s="7" t="s">
        <v>21</v>
      </c>
      <c r="G142" s="10" t="s">
        <v>65</v>
      </c>
      <c r="H142" s="7">
        <v>7331.0</v>
      </c>
      <c r="I142" s="7" t="s">
        <v>23</v>
      </c>
      <c r="J142" s="11">
        <v>6238.0</v>
      </c>
      <c r="K142" s="12">
        <v>255.0</v>
      </c>
      <c r="L142" s="12">
        <v>159.0</v>
      </c>
      <c r="M142" s="13">
        <f t="shared" si="3"/>
        <v>1590690</v>
      </c>
      <c r="N142" s="11">
        <f t="shared" si="4"/>
        <v>991842</v>
      </c>
      <c r="O142" s="11">
        <f t="shared" si="5"/>
        <v>598848</v>
      </c>
      <c r="P142" s="14" t="str">
        <f>VLOOKUP(H142, products!$A$1:$B$13, 2, FALSE)</f>
        <v>Baby Food</v>
      </c>
      <c r="Q142" s="14" t="str">
        <f>VLOOKUP(G142, countries!$A$1:$C$250, 1, TRUE)</f>
        <v>Portugal</v>
      </c>
      <c r="R142" s="15" t="str">
        <f>VLOOKUP(Q142, countries!$A$1:$E$250, 4, FALSE)</f>
        <v>Europe</v>
      </c>
      <c r="S142" s="14" t="str">
        <f>VLOOKUP(R142, countries!$D$1:U$250, 2, FALSE)</f>
        <v>Northern Europe</v>
      </c>
      <c r="T142" s="14" t="str">
        <f t="shared" si="6"/>
        <v>2010-11</v>
      </c>
      <c r="U142" s="14" t="str">
        <f t="shared" si="7"/>
        <v>11</v>
      </c>
    </row>
    <row r="143">
      <c r="A143" s="7">
        <v>6.53920686E8</v>
      </c>
      <c r="B143" s="8">
        <v>40483.0</v>
      </c>
      <c r="C143" s="8" t="str">
        <f t="shared" si="1"/>
        <v>Monday</v>
      </c>
      <c r="D143" s="8">
        <v>40196.0</v>
      </c>
      <c r="E143" s="9">
        <f t="shared" si="2"/>
        <v>287</v>
      </c>
      <c r="F143" s="7" t="s">
        <v>21</v>
      </c>
      <c r="G143" s="10" t="s">
        <v>47</v>
      </c>
      <c r="H143" s="7">
        <v>8969.0</v>
      </c>
      <c r="I143" s="7" t="s">
        <v>26</v>
      </c>
      <c r="J143" s="11">
        <v>8517.0</v>
      </c>
      <c r="K143" s="12">
        <v>153.0</v>
      </c>
      <c r="L143" s="12">
        <v>97.0</v>
      </c>
      <c r="M143" s="13">
        <f t="shared" si="3"/>
        <v>1303101</v>
      </c>
      <c r="N143" s="11">
        <f t="shared" si="4"/>
        <v>826149</v>
      </c>
      <c r="O143" s="11">
        <f t="shared" si="5"/>
        <v>476952</v>
      </c>
      <c r="P143" s="14" t="str">
        <f>VLOOKUP(H143, products!$A$1:$B$13, 2, FALSE)</f>
        <v>Snacks</v>
      </c>
      <c r="Q143" s="14" t="str">
        <f>VLOOKUP(G143, countries!$A$1:$C$250, 1, TRUE)</f>
        <v>Romania</v>
      </c>
      <c r="R143" s="15" t="str">
        <f>VLOOKUP(Q143, countries!$A$1:$E$250, 4, FALSE)</f>
        <v>Europe</v>
      </c>
      <c r="S143" s="14" t="str">
        <f>VLOOKUP(R143, countries!$D$1:U$250, 2, FALSE)</f>
        <v>Northern Europe</v>
      </c>
      <c r="T143" s="14" t="str">
        <f t="shared" si="6"/>
        <v>2010-11</v>
      </c>
      <c r="U143" s="14" t="str">
        <f t="shared" si="7"/>
        <v>11</v>
      </c>
    </row>
    <row r="144">
      <c r="A144" s="7">
        <v>5.16485583E8</v>
      </c>
      <c r="B144" s="8">
        <v>40484.0</v>
      </c>
      <c r="C144" s="8" t="str">
        <f t="shared" si="1"/>
        <v>Tuesday</v>
      </c>
      <c r="D144" s="8">
        <v>40332.0</v>
      </c>
      <c r="E144" s="9">
        <f t="shared" si="2"/>
        <v>152</v>
      </c>
      <c r="F144" s="7" t="s">
        <v>29</v>
      </c>
      <c r="G144" s="10" t="s">
        <v>61</v>
      </c>
      <c r="H144" s="7">
        <v>8875.0</v>
      </c>
      <c r="I144" s="7" t="s">
        <v>23</v>
      </c>
      <c r="J144" s="11">
        <v>8416.0</v>
      </c>
      <c r="K144" s="12">
        <v>422.0</v>
      </c>
      <c r="L144" s="12">
        <v>365.0</v>
      </c>
      <c r="M144" s="13">
        <f t="shared" si="3"/>
        <v>3551552</v>
      </c>
      <c r="N144" s="11">
        <f t="shared" si="4"/>
        <v>3071840</v>
      </c>
      <c r="O144" s="11">
        <f t="shared" si="5"/>
        <v>479712</v>
      </c>
      <c r="P144" s="14" t="str">
        <f>VLOOKUP(H144, products!$A$1:$B$13, 2, FALSE)</f>
        <v>Meat</v>
      </c>
      <c r="Q144" s="14" t="str">
        <f>VLOOKUP(G144, countries!$A$1:$C$250, 1, TRUE)</f>
        <v>Gambia</v>
      </c>
      <c r="R144" s="15" t="str">
        <f>VLOOKUP(Q144, countries!$A$1:$E$250, 4, FALSE)</f>
        <v>Africa</v>
      </c>
      <c r="S144" s="14" t="str">
        <f>VLOOKUP(R144, countries!$D$1:U$250, 2, FALSE)</f>
        <v>Northern Africa</v>
      </c>
      <c r="T144" s="14" t="str">
        <f t="shared" si="6"/>
        <v>2010-11</v>
      </c>
      <c r="U144" s="14" t="str">
        <f t="shared" si="7"/>
        <v>11</v>
      </c>
    </row>
    <row r="145">
      <c r="A145" s="7">
        <v>5.63939225E8</v>
      </c>
      <c r="B145" s="8">
        <v>40493.0</v>
      </c>
      <c r="C145" s="8" t="str">
        <f t="shared" si="1"/>
        <v>Thursday</v>
      </c>
      <c r="D145" s="8">
        <v>40531.0</v>
      </c>
      <c r="E145" s="9">
        <f t="shared" si="2"/>
        <v>38</v>
      </c>
      <c r="F145" s="7" t="s">
        <v>21</v>
      </c>
      <c r="G145" s="10" t="s">
        <v>63</v>
      </c>
      <c r="H145" s="7">
        <v>2455.0</v>
      </c>
      <c r="I145" s="7" t="s">
        <v>23</v>
      </c>
      <c r="J145" s="11">
        <v>1004.0</v>
      </c>
      <c r="K145" s="12">
        <v>109.0</v>
      </c>
      <c r="L145" s="12">
        <v>36.0</v>
      </c>
      <c r="M145" s="13">
        <f t="shared" si="3"/>
        <v>109436</v>
      </c>
      <c r="N145" s="11">
        <f t="shared" si="4"/>
        <v>36144</v>
      </c>
      <c r="O145" s="11">
        <f t="shared" si="5"/>
        <v>73292</v>
      </c>
      <c r="P145" s="14" t="str">
        <f>VLOOKUP(H145, products!$A$1:$B$13, 2, FALSE)</f>
        <v>Clothes</v>
      </c>
      <c r="Q145" s="14" t="str">
        <f>VLOOKUP(G145, countries!$A$1:$C$250, 1, TRUE)</f>
        <v>Ireland</v>
      </c>
      <c r="R145" s="15" t="str">
        <f>VLOOKUP(Q145, countries!$A$1:$E$250, 4, FALSE)</f>
        <v>Europe</v>
      </c>
      <c r="S145" s="14" t="str">
        <f>VLOOKUP(R145, countries!$D$1:U$250, 2, FALSE)</f>
        <v>Northern Europe</v>
      </c>
      <c r="T145" s="14" t="str">
        <f t="shared" si="6"/>
        <v>2010-11</v>
      </c>
      <c r="U145" s="14" t="str">
        <f t="shared" si="7"/>
        <v>11</v>
      </c>
    </row>
    <row r="146">
      <c r="A146" s="7">
        <v>9.01670968E8</v>
      </c>
      <c r="B146" s="8">
        <v>40498.0</v>
      </c>
      <c r="C146" s="8" t="str">
        <f t="shared" si="1"/>
        <v>Tuesday</v>
      </c>
      <c r="D146" s="8">
        <v>40494.0</v>
      </c>
      <c r="E146" s="9">
        <f t="shared" si="2"/>
        <v>4</v>
      </c>
      <c r="F146" s="7" t="s">
        <v>21</v>
      </c>
      <c r="G146" s="10" t="s">
        <v>60</v>
      </c>
      <c r="H146" s="7">
        <v>5988.0</v>
      </c>
      <c r="I146" s="7" t="s">
        <v>23</v>
      </c>
      <c r="J146" s="11">
        <v>3331.0</v>
      </c>
      <c r="K146" s="12">
        <v>154.0</v>
      </c>
      <c r="L146" s="12">
        <v>91.0</v>
      </c>
      <c r="M146" s="13">
        <f t="shared" si="3"/>
        <v>512974</v>
      </c>
      <c r="N146" s="11">
        <f t="shared" si="4"/>
        <v>303121</v>
      </c>
      <c r="O146" s="11">
        <f t="shared" si="5"/>
        <v>209853</v>
      </c>
      <c r="P146" s="14" t="str">
        <f>VLOOKUP(H146, products!$A$1:$B$13, 2, FALSE)</f>
        <v>Vegetables</v>
      </c>
      <c r="Q146" s="14" t="str">
        <f>VLOOKUP(G146, countries!$A$1:$C$250, 1, TRUE)</f>
        <v>Ireland</v>
      </c>
      <c r="R146" s="15" t="str">
        <f>VLOOKUP(Q146, countries!$A$1:$E$250, 4, FALSE)</f>
        <v>Europe</v>
      </c>
      <c r="S146" s="14" t="str">
        <f>VLOOKUP(R146, countries!$D$1:U$250, 2, FALSE)</f>
        <v>Northern Europe</v>
      </c>
      <c r="T146" s="14" t="str">
        <f t="shared" si="6"/>
        <v>2010-11</v>
      </c>
      <c r="U146" s="14" t="str">
        <f t="shared" si="7"/>
        <v>11</v>
      </c>
    </row>
    <row r="147">
      <c r="A147" s="7">
        <v>8.8171705E8</v>
      </c>
      <c r="B147" s="8">
        <v>40504.0</v>
      </c>
      <c r="C147" s="8" t="str">
        <f t="shared" si="1"/>
        <v>Monday</v>
      </c>
      <c r="D147" s="8">
        <v>40535.0</v>
      </c>
      <c r="E147" s="9">
        <f t="shared" si="2"/>
        <v>31</v>
      </c>
      <c r="F147" s="7" t="s">
        <v>29</v>
      </c>
      <c r="G147" s="10" t="s">
        <v>72</v>
      </c>
      <c r="H147" s="7">
        <v>8969.0</v>
      </c>
      <c r="I147" s="7" t="s">
        <v>26</v>
      </c>
      <c r="J147" s="11">
        <v>8524.0</v>
      </c>
      <c r="K147" s="12">
        <v>153.0</v>
      </c>
      <c r="L147" s="12">
        <v>97.0</v>
      </c>
      <c r="M147" s="13">
        <f t="shared" si="3"/>
        <v>1304172</v>
      </c>
      <c r="N147" s="11">
        <f t="shared" si="4"/>
        <v>826828</v>
      </c>
      <c r="O147" s="11">
        <f t="shared" si="5"/>
        <v>477344</v>
      </c>
      <c r="P147" s="14" t="str">
        <f>VLOOKUP(H147, products!$A$1:$B$13, 2, FALSE)</f>
        <v>Snacks</v>
      </c>
      <c r="Q147" s="14" t="str">
        <f>VLOOKUP(G147, countries!$A$1:$C$250, 1, TRUE)</f>
        <v>Barbados</v>
      </c>
      <c r="R147" s="15" t="str">
        <f>VLOOKUP(Q147, countries!$A$1:$E$250, 4, FALSE)</f>
        <v>Americas</v>
      </c>
      <c r="S147" s="14" t="str">
        <f>VLOOKUP(R147, countries!$D$1:U$250, 2, FALSE)</f>
        <v>Latin America and the Caribbean</v>
      </c>
      <c r="T147" s="14" t="str">
        <f t="shared" si="6"/>
        <v>2010-11</v>
      </c>
      <c r="U147" s="14" t="str">
        <f t="shared" si="7"/>
        <v>11</v>
      </c>
    </row>
    <row r="148">
      <c r="A148" s="7">
        <v>5.46544349E8</v>
      </c>
      <c r="B148" s="8">
        <v>40507.0</v>
      </c>
      <c r="C148" s="8" t="str">
        <f t="shared" si="1"/>
        <v>Thursday</v>
      </c>
      <c r="D148" s="8">
        <v>40524.0</v>
      </c>
      <c r="E148" s="9">
        <f t="shared" si="2"/>
        <v>17</v>
      </c>
      <c r="F148" s="7" t="s">
        <v>24</v>
      </c>
      <c r="G148" s="10" t="s">
        <v>62</v>
      </c>
      <c r="H148" s="7">
        <v>7940.0</v>
      </c>
      <c r="I148" s="7" t="s">
        <v>23</v>
      </c>
      <c r="J148" s="11">
        <v>3473.0</v>
      </c>
      <c r="K148" s="12">
        <v>668.0</v>
      </c>
      <c r="L148" s="12">
        <v>503.0</v>
      </c>
      <c r="M148" s="13">
        <f t="shared" si="3"/>
        <v>2319964</v>
      </c>
      <c r="N148" s="11">
        <f t="shared" si="4"/>
        <v>1746919</v>
      </c>
      <c r="O148" s="11">
        <f t="shared" si="5"/>
        <v>573045</v>
      </c>
      <c r="P148" s="14" t="str">
        <f>VLOOKUP(H148, products!$A$1:$B$13, 2, FALSE)</f>
        <v>Household</v>
      </c>
      <c r="Q148" s="14" t="str">
        <f>VLOOKUP(G148, countries!$A$1:$C$250, 1, TRUE)</f>
        <v>Micronesia (Federated States of)</v>
      </c>
      <c r="R148" s="15" t="str">
        <f>VLOOKUP(Q148, countries!$A$1:$E$250, 4, FALSE)</f>
        <v>Oceania</v>
      </c>
      <c r="S148" s="14" t="str">
        <f>VLOOKUP(R148, countries!$D$1:U$250, 2, FALSE)</f>
        <v>Polynesia</v>
      </c>
      <c r="T148" s="14" t="str">
        <f t="shared" si="6"/>
        <v>2010-11</v>
      </c>
      <c r="U148" s="14" t="str">
        <f t="shared" si="7"/>
        <v>11</v>
      </c>
    </row>
    <row r="149">
      <c r="A149" s="7">
        <v>9.88614022E8</v>
      </c>
      <c r="B149" s="8">
        <v>40510.0</v>
      </c>
      <c r="C149" s="8" t="str">
        <f t="shared" si="1"/>
        <v>Sunday</v>
      </c>
      <c r="D149" s="8">
        <v>40848.0</v>
      </c>
      <c r="E149" s="9">
        <f t="shared" si="2"/>
        <v>338</v>
      </c>
      <c r="F149" s="7" t="s">
        <v>24</v>
      </c>
      <c r="G149" s="10" t="s">
        <v>33</v>
      </c>
      <c r="H149" s="7">
        <v>2103.0</v>
      </c>
      <c r="I149" s="7" t="s">
        <v>23</v>
      </c>
      <c r="J149" s="11">
        <v>1713.0</v>
      </c>
      <c r="K149" s="12">
        <v>206.0</v>
      </c>
      <c r="L149" s="12">
        <v>117.0</v>
      </c>
      <c r="M149" s="13">
        <f t="shared" si="3"/>
        <v>352878</v>
      </c>
      <c r="N149" s="11">
        <f t="shared" si="4"/>
        <v>200421</v>
      </c>
      <c r="O149" s="11">
        <f t="shared" si="5"/>
        <v>152457</v>
      </c>
      <c r="P149" s="14" t="str">
        <f>VLOOKUP(H149, products!$A$1:$B$13, 2, FALSE)</f>
        <v>Cereal</v>
      </c>
      <c r="Q149" s="14" t="str">
        <f>VLOOKUP(G149, countries!$A$1:$C$250, 1, TRUE)</f>
        <v>Micronesia (Federated States of)</v>
      </c>
      <c r="R149" s="15" t="str">
        <f>VLOOKUP(Q149, countries!$A$1:$E$250, 4, FALSE)</f>
        <v>Oceania</v>
      </c>
      <c r="S149" s="14" t="str">
        <f>VLOOKUP(R149, countries!$D$1:U$250, 2, FALSE)</f>
        <v>Polynesia</v>
      </c>
      <c r="T149" s="14" t="str">
        <f t="shared" si="6"/>
        <v>2010-11</v>
      </c>
      <c r="U149" s="14" t="str">
        <f t="shared" si="7"/>
        <v>11</v>
      </c>
    </row>
    <row r="150">
      <c r="A150" s="7">
        <v>3.56413495E8</v>
      </c>
      <c r="B150" s="8">
        <v>40513.0</v>
      </c>
      <c r="C150" s="8" t="str">
        <f t="shared" si="1"/>
        <v>Wednesday</v>
      </c>
      <c r="D150" s="8">
        <v>40196.0</v>
      </c>
      <c r="E150" s="9">
        <f t="shared" si="2"/>
        <v>317</v>
      </c>
      <c r="F150" s="7" t="s">
        <v>24</v>
      </c>
      <c r="G150" s="10" t="s">
        <v>42</v>
      </c>
      <c r="H150" s="7">
        <v>3127.0</v>
      </c>
      <c r="I150" s="7" t="s">
        <v>23</v>
      </c>
      <c r="J150" s="11">
        <v>9528.0</v>
      </c>
      <c r="K150" s="12">
        <v>82.0</v>
      </c>
      <c r="L150" s="12">
        <v>57.0</v>
      </c>
      <c r="M150" s="13">
        <f t="shared" si="3"/>
        <v>781296</v>
      </c>
      <c r="N150" s="11">
        <f t="shared" si="4"/>
        <v>543096</v>
      </c>
      <c r="O150" s="11">
        <f t="shared" si="5"/>
        <v>238200</v>
      </c>
      <c r="P150" s="14" t="str">
        <f>VLOOKUP(H150, products!$A$1:$B$13, 2, FALSE)</f>
        <v>Personal Care</v>
      </c>
      <c r="Q150" s="14" t="str">
        <f>VLOOKUP(G150, countries!$A$1:$C$250, 1, TRUE)</f>
        <v>Bhutan</v>
      </c>
      <c r="R150" s="15" t="str">
        <f>VLOOKUP(Q150, countries!$A$1:$E$250, 4, FALSE)</f>
        <v>Asia</v>
      </c>
      <c r="S150" s="14" t="str">
        <f>VLOOKUP(R150, countries!$D$1:U$250, 2, FALSE)</f>
        <v>Southern Asia</v>
      </c>
      <c r="T150" s="14" t="str">
        <f t="shared" si="6"/>
        <v>2010-12</v>
      </c>
      <c r="U150" s="14" t="str">
        <f t="shared" si="7"/>
        <v>12</v>
      </c>
    </row>
    <row r="151">
      <c r="A151" s="7">
        <v>3.93842971E8</v>
      </c>
      <c r="B151" s="8">
        <v>40513.0</v>
      </c>
      <c r="C151" s="8" t="str">
        <f t="shared" si="1"/>
        <v>Wednesday</v>
      </c>
      <c r="D151" s="8">
        <v>40209.0</v>
      </c>
      <c r="E151" s="9">
        <f t="shared" si="2"/>
        <v>304</v>
      </c>
      <c r="F151" s="7" t="s">
        <v>24</v>
      </c>
      <c r="G151" s="10" t="s">
        <v>56</v>
      </c>
      <c r="H151" s="7">
        <v>2455.0</v>
      </c>
      <c r="I151" s="7" t="s">
        <v>23</v>
      </c>
      <c r="J151" s="11">
        <v>5742.0</v>
      </c>
      <c r="K151" s="12">
        <v>109.0</v>
      </c>
      <c r="L151" s="12">
        <v>36.0</v>
      </c>
      <c r="M151" s="13">
        <f t="shared" si="3"/>
        <v>625878</v>
      </c>
      <c r="N151" s="11">
        <f t="shared" si="4"/>
        <v>206712</v>
      </c>
      <c r="O151" s="11">
        <f t="shared" si="5"/>
        <v>419166</v>
      </c>
      <c r="P151" s="14" t="str">
        <f>VLOOKUP(H151, products!$A$1:$B$13, 2, FALSE)</f>
        <v>Clothes</v>
      </c>
      <c r="Q151" s="14" t="str">
        <f>VLOOKUP(G151, countries!$A$1:$C$250, 1, TRUE)</f>
        <v>Spain</v>
      </c>
      <c r="R151" s="15" t="str">
        <f>VLOOKUP(Q151, countries!$A$1:$E$250, 4, FALSE)</f>
        <v>Europe</v>
      </c>
      <c r="S151" s="14" t="str">
        <f>VLOOKUP(R151, countries!$D$1:U$250, 2, FALSE)</f>
        <v>Northern Europe</v>
      </c>
      <c r="T151" s="14" t="str">
        <f t="shared" si="6"/>
        <v>2010-12</v>
      </c>
      <c r="U151" s="14" t="str">
        <f t="shared" si="7"/>
        <v>12</v>
      </c>
    </row>
    <row r="152">
      <c r="A152" s="7">
        <v>7.30490243E8</v>
      </c>
      <c r="B152" s="8">
        <v>40519.0</v>
      </c>
      <c r="C152" s="8" t="str">
        <f t="shared" si="1"/>
        <v>Tuesday</v>
      </c>
      <c r="D152" s="8">
        <v>40373.0</v>
      </c>
      <c r="E152" s="9">
        <f t="shared" si="2"/>
        <v>146</v>
      </c>
      <c r="F152" s="7" t="s">
        <v>40</v>
      </c>
      <c r="G152" s="10" t="s">
        <v>25</v>
      </c>
      <c r="H152" s="7">
        <v>8875.0</v>
      </c>
      <c r="I152" s="7" t="s">
        <v>26</v>
      </c>
      <c r="J152" s="11">
        <v>7151.0</v>
      </c>
      <c r="K152" s="12">
        <v>422.0</v>
      </c>
      <c r="L152" s="12">
        <v>365.0</v>
      </c>
      <c r="M152" s="13">
        <f t="shared" si="3"/>
        <v>3017722</v>
      </c>
      <c r="N152" s="11">
        <f t="shared" si="4"/>
        <v>2610115</v>
      </c>
      <c r="O152" s="11">
        <f t="shared" si="5"/>
        <v>407607</v>
      </c>
      <c r="P152" s="14" t="str">
        <f>VLOOKUP(H152, products!$A$1:$B$13, 2, FALSE)</f>
        <v>Meat</v>
      </c>
      <c r="Q152" s="14" t="str">
        <f>VLOOKUP(G152, countries!$A$1:$C$250, 1, TRUE)</f>
        <v>Libya</v>
      </c>
      <c r="R152" s="15" t="str">
        <f>VLOOKUP(Q152, countries!$A$1:$E$250, 4, FALSE)</f>
        <v>Africa</v>
      </c>
      <c r="S152" s="14" t="str">
        <f>VLOOKUP(R152, countries!$D$1:U$250, 2, FALSE)</f>
        <v>Northern Africa</v>
      </c>
      <c r="T152" s="14" t="str">
        <f t="shared" si="6"/>
        <v>2010-12</v>
      </c>
      <c r="U152" s="14" t="str">
        <f t="shared" si="7"/>
        <v>12</v>
      </c>
    </row>
    <row r="153">
      <c r="A153" s="7">
        <v>6.07620608E8</v>
      </c>
      <c r="B153" s="8">
        <v>40521.0</v>
      </c>
      <c r="C153" s="8" t="str">
        <f t="shared" si="1"/>
        <v>Thursday</v>
      </c>
      <c r="D153" s="8">
        <v>40441.0</v>
      </c>
      <c r="E153" s="9">
        <f t="shared" si="2"/>
        <v>80</v>
      </c>
      <c r="F153" s="7" t="s">
        <v>40</v>
      </c>
      <c r="G153" s="10" t="s">
        <v>30</v>
      </c>
      <c r="H153" s="7">
        <v>1270.0</v>
      </c>
      <c r="I153" s="7" t="s">
        <v>26</v>
      </c>
      <c r="J153" s="11">
        <v>7296.0</v>
      </c>
      <c r="K153" s="12">
        <v>47.0</v>
      </c>
      <c r="L153" s="12">
        <v>32.0</v>
      </c>
      <c r="M153" s="13">
        <f t="shared" si="3"/>
        <v>342912</v>
      </c>
      <c r="N153" s="11">
        <f t="shared" si="4"/>
        <v>233472</v>
      </c>
      <c r="O153" s="11">
        <f t="shared" si="5"/>
        <v>109440</v>
      </c>
      <c r="P153" s="14" t="str">
        <f>VLOOKUP(H153, products!$A$1:$B$13, 2, FALSE)</f>
        <v>Beverages</v>
      </c>
      <c r="Q153" s="14" t="str">
        <f>VLOOKUP(G153, countries!$A$1:$C$250, 1, TRUE)</f>
        <v>United States Minor Outlying Islands</v>
      </c>
      <c r="R153" s="15" t="str">
        <f>VLOOKUP(Q153, countries!$A$1:$E$250, 4, FALSE)</f>
        <v>Oceania</v>
      </c>
      <c r="S153" s="14" t="str">
        <f>VLOOKUP(R153, countries!$D$1:U$250, 2, FALSE)</f>
        <v>Polynesia</v>
      </c>
      <c r="T153" s="14" t="str">
        <f t="shared" si="6"/>
        <v>2010-12</v>
      </c>
      <c r="U153" s="14" t="str">
        <f t="shared" si="7"/>
        <v>12</v>
      </c>
    </row>
    <row r="154">
      <c r="A154" s="7">
        <v>3.95562589E8</v>
      </c>
      <c r="B154" s="8">
        <v>40522.0</v>
      </c>
      <c r="C154" s="8" t="str">
        <f t="shared" si="1"/>
        <v>Friday</v>
      </c>
      <c r="D154" s="8">
        <v>40190.0</v>
      </c>
      <c r="E154" s="9">
        <f t="shared" si="2"/>
        <v>332</v>
      </c>
      <c r="F154" s="7" t="s">
        <v>21</v>
      </c>
      <c r="G154" s="10" t="s">
        <v>56</v>
      </c>
      <c r="H154" s="7">
        <v>1270.0</v>
      </c>
      <c r="I154" s="7" t="s">
        <v>26</v>
      </c>
      <c r="J154" s="11">
        <v>4615.0</v>
      </c>
      <c r="K154" s="12">
        <v>47.0</v>
      </c>
      <c r="L154" s="12">
        <v>32.0</v>
      </c>
      <c r="M154" s="13">
        <f t="shared" si="3"/>
        <v>216905</v>
      </c>
      <c r="N154" s="11">
        <f t="shared" si="4"/>
        <v>147680</v>
      </c>
      <c r="O154" s="11">
        <f t="shared" si="5"/>
        <v>69225</v>
      </c>
      <c r="P154" s="14" t="str">
        <f>VLOOKUP(H154, products!$A$1:$B$13, 2, FALSE)</f>
        <v>Beverages</v>
      </c>
      <c r="Q154" s="14" t="str">
        <f>VLOOKUP(G154, countries!$A$1:$C$250, 1, TRUE)</f>
        <v>Spain</v>
      </c>
      <c r="R154" s="15" t="str">
        <f>VLOOKUP(Q154, countries!$A$1:$E$250, 4, FALSE)</f>
        <v>Europe</v>
      </c>
      <c r="S154" s="14" t="str">
        <f>VLOOKUP(R154, countries!$D$1:U$250, 2, FALSE)</f>
        <v>Northern Europe</v>
      </c>
      <c r="T154" s="14" t="str">
        <f t="shared" si="6"/>
        <v>2010-12</v>
      </c>
      <c r="U154" s="14" t="str">
        <f t="shared" si="7"/>
        <v>12</v>
      </c>
    </row>
    <row r="155">
      <c r="A155" s="7">
        <v>8.63138997E8</v>
      </c>
      <c r="B155" s="8">
        <v>40523.0</v>
      </c>
      <c r="C155" s="8" t="str">
        <f t="shared" si="1"/>
        <v>Saturday</v>
      </c>
      <c r="D155" s="8">
        <v>40533.0</v>
      </c>
      <c r="E155" s="9">
        <f t="shared" si="2"/>
        <v>10</v>
      </c>
      <c r="F155" s="7" t="s">
        <v>21</v>
      </c>
      <c r="G155" s="10" t="s">
        <v>44</v>
      </c>
      <c r="H155" s="7">
        <v>8875.0</v>
      </c>
      <c r="I155" s="7" t="s">
        <v>26</v>
      </c>
      <c r="J155" s="11">
        <v>865.0</v>
      </c>
      <c r="K155" s="12">
        <v>422.0</v>
      </c>
      <c r="L155" s="12">
        <v>365.0</v>
      </c>
      <c r="M155" s="13">
        <f t="shared" si="3"/>
        <v>365030</v>
      </c>
      <c r="N155" s="11">
        <f t="shared" si="4"/>
        <v>315725</v>
      </c>
      <c r="O155" s="11">
        <f t="shared" si="5"/>
        <v>49305</v>
      </c>
      <c r="P155" s="14" t="str">
        <f>VLOOKUP(H155, products!$A$1:$B$13, 2, FALSE)</f>
        <v>Meat</v>
      </c>
      <c r="Q155" s="14" t="str">
        <f>VLOOKUP(G155, countries!$A$1:$C$250, 1, TRUE)</f>
        <v>Åland Islands</v>
      </c>
      <c r="R155" s="15" t="str">
        <f>VLOOKUP(Q155, countries!$A$1:$E$250, 4, FALSE)</f>
        <v>Europe</v>
      </c>
      <c r="S155" s="14" t="str">
        <f>VLOOKUP(R155, countries!$D$1:U$250, 2, FALSE)</f>
        <v>Northern Europe</v>
      </c>
      <c r="T155" s="14" t="str">
        <f t="shared" si="6"/>
        <v>2010-12</v>
      </c>
      <c r="U155" s="14" t="str">
        <f t="shared" si="7"/>
        <v>12</v>
      </c>
    </row>
    <row r="156">
      <c r="A156" s="7">
        <v>8.56648051E8</v>
      </c>
      <c r="B156" s="8">
        <v>40525.0</v>
      </c>
      <c r="C156" s="8" t="str">
        <f t="shared" si="1"/>
        <v>Monday</v>
      </c>
      <c r="D156" s="8">
        <v>40535.0</v>
      </c>
      <c r="E156" s="9">
        <f t="shared" si="2"/>
        <v>10</v>
      </c>
      <c r="F156" s="7" t="s">
        <v>29</v>
      </c>
      <c r="G156" s="10" t="s">
        <v>25</v>
      </c>
      <c r="H156" s="7">
        <v>2103.0</v>
      </c>
      <c r="I156" s="7" t="s">
        <v>26</v>
      </c>
      <c r="J156" s="11">
        <v>50.0</v>
      </c>
      <c r="K156" s="12">
        <v>206.0</v>
      </c>
      <c r="L156" s="12">
        <v>117.0</v>
      </c>
      <c r="M156" s="13">
        <f t="shared" si="3"/>
        <v>10300</v>
      </c>
      <c r="N156" s="11">
        <f t="shared" si="4"/>
        <v>5850</v>
      </c>
      <c r="O156" s="11">
        <f t="shared" si="5"/>
        <v>4450</v>
      </c>
      <c r="P156" s="14" t="str">
        <f>VLOOKUP(H156, products!$A$1:$B$13, 2, FALSE)</f>
        <v>Cereal</v>
      </c>
      <c r="Q156" s="14" t="str">
        <f>VLOOKUP(G156, countries!$A$1:$C$250, 1, TRUE)</f>
        <v>Libya</v>
      </c>
      <c r="R156" s="15" t="str">
        <f>VLOOKUP(Q156, countries!$A$1:$E$250, 4, FALSE)</f>
        <v>Africa</v>
      </c>
      <c r="S156" s="14" t="str">
        <f>VLOOKUP(R156, countries!$D$1:U$250, 2, FALSE)</f>
        <v>Northern Africa</v>
      </c>
      <c r="T156" s="14" t="str">
        <f t="shared" si="6"/>
        <v>2010-12</v>
      </c>
      <c r="U156" s="14" t="str">
        <f t="shared" si="7"/>
        <v>12</v>
      </c>
    </row>
    <row r="157">
      <c r="A157" s="7">
        <v>3.07721745E8</v>
      </c>
      <c r="B157" s="8">
        <v>40526.0</v>
      </c>
      <c r="C157" s="8" t="str">
        <f t="shared" si="1"/>
        <v>Tuesday</v>
      </c>
      <c r="D157" s="8">
        <v>40544.0</v>
      </c>
      <c r="E157" s="9">
        <f t="shared" si="2"/>
        <v>18</v>
      </c>
      <c r="F157" s="7" t="s">
        <v>29</v>
      </c>
      <c r="G157" s="10" t="s">
        <v>57</v>
      </c>
      <c r="H157" s="7">
        <v>8969.0</v>
      </c>
      <c r="I157" s="7" t="s">
        <v>26</v>
      </c>
      <c r="J157" s="11">
        <v>558.0</v>
      </c>
      <c r="K157" s="12">
        <v>153.0</v>
      </c>
      <c r="L157" s="12">
        <v>97.0</v>
      </c>
      <c r="M157" s="13">
        <f t="shared" si="3"/>
        <v>85374</v>
      </c>
      <c r="N157" s="11">
        <f t="shared" si="4"/>
        <v>54126</v>
      </c>
      <c r="O157" s="11">
        <f t="shared" si="5"/>
        <v>31248</v>
      </c>
      <c r="P157" s="14" t="str">
        <f>VLOOKUP(H157, products!$A$1:$B$13, 2, FALSE)</f>
        <v>Snacks</v>
      </c>
      <c r="Q157" s="14" t="str">
        <f>VLOOKUP(G157, countries!$A$1:$C$250, 1, TRUE)</f>
        <v>Israel</v>
      </c>
      <c r="R157" s="15" t="str">
        <f>VLOOKUP(Q157, countries!$A$1:$E$250, 4, FALSE)</f>
        <v>Asia</v>
      </c>
      <c r="S157" s="14" t="str">
        <f>VLOOKUP(R157, countries!$D$1:U$250, 2, FALSE)</f>
        <v>Southern Asia</v>
      </c>
      <c r="T157" s="14" t="str">
        <f t="shared" si="6"/>
        <v>2010-12</v>
      </c>
      <c r="U157" s="14" t="str">
        <f t="shared" si="7"/>
        <v>12</v>
      </c>
    </row>
    <row r="158">
      <c r="A158" s="7">
        <v>9.62560546E8</v>
      </c>
      <c r="B158" s="8">
        <v>40526.0</v>
      </c>
      <c r="C158" s="8" t="str">
        <f t="shared" si="1"/>
        <v>Tuesday</v>
      </c>
      <c r="D158" s="8">
        <v>40756.0</v>
      </c>
      <c r="E158" s="9">
        <f t="shared" si="2"/>
        <v>230</v>
      </c>
      <c r="F158" s="7" t="s">
        <v>29</v>
      </c>
      <c r="G158" s="10" t="s">
        <v>61</v>
      </c>
      <c r="H158" s="7">
        <v>2103.0</v>
      </c>
      <c r="I158" s="7" t="s">
        <v>23</v>
      </c>
      <c r="J158" s="11">
        <v>1911.0</v>
      </c>
      <c r="K158" s="12">
        <v>206.0</v>
      </c>
      <c r="L158" s="12">
        <v>117.0</v>
      </c>
      <c r="M158" s="13">
        <f t="shared" si="3"/>
        <v>393666</v>
      </c>
      <c r="N158" s="11">
        <f t="shared" si="4"/>
        <v>223587</v>
      </c>
      <c r="O158" s="11">
        <f t="shared" si="5"/>
        <v>170079</v>
      </c>
      <c r="P158" s="14" t="str">
        <f>VLOOKUP(H158, products!$A$1:$B$13, 2, FALSE)</f>
        <v>Cereal</v>
      </c>
      <c r="Q158" s="14" t="str">
        <f>VLOOKUP(G158, countries!$A$1:$C$250, 1, TRUE)</f>
        <v>Gambia</v>
      </c>
      <c r="R158" s="15" t="str">
        <f>VLOOKUP(Q158, countries!$A$1:$E$250, 4, FALSE)</f>
        <v>Africa</v>
      </c>
      <c r="S158" s="14" t="str">
        <f>VLOOKUP(R158, countries!$D$1:U$250, 2, FALSE)</f>
        <v>Northern Africa</v>
      </c>
      <c r="T158" s="14" t="str">
        <f t="shared" si="6"/>
        <v>2010-12</v>
      </c>
      <c r="U158" s="14" t="str">
        <f t="shared" si="7"/>
        <v>12</v>
      </c>
    </row>
    <row r="159">
      <c r="A159" s="7">
        <v>2.53211104E8</v>
      </c>
      <c r="B159" s="8">
        <v>40528.0</v>
      </c>
      <c r="C159" s="8" t="str">
        <f t="shared" si="1"/>
        <v>Thursday</v>
      </c>
      <c r="D159" s="8">
        <v>40539.0</v>
      </c>
      <c r="E159" s="9">
        <f t="shared" si="2"/>
        <v>11</v>
      </c>
      <c r="F159" s="7" t="s">
        <v>21</v>
      </c>
      <c r="G159" s="10" t="s">
        <v>69</v>
      </c>
      <c r="H159" s="7">
        <v>8681.0</v>
      </c>
      <c r="I159" s="7" t="s">
        <v>26</v>
      </c>
      <c r="J159" s="11">
        <v>9648.0</v>
      </c>
      <c r="K159" s="12">
        <v>651.0</v>
      </c>
      <c r="L159" s="12">
        <v>525.0</v>
      </c>
      <c r="M159" s="13">
        <f t="shared" si="3"/>
        <v>6280848</v>
      </c>
      <c r="N159" s="11">
        <f t="shared" si="4"/>
        <v>5065200</v>
      </c>
      <c r="O159" s="11">
        <f t="shared" si="5"/>
        <v>1215648</v>
      </c>
      <c r="P159" s="14" t="str">
        <f>VLOOKUP(H159, products!$A$1:$B$13, 2, FALSE)</f>
        <v>Office Supplies</v>
      </c>
      <c r="Q159" s="14" t="str">
        <f>VLOOKUP(G159, countries!$A$1:$C$250, 1, TRUE)</f>
        <v>Romania</v>
      </c>
      <c r="R159" s="15" t="str">
        <f>VLOOKUP(Q159, countries!$A$1:$E$250, 4, FALSE)</f>
        <v>Europe</v>
      </c>
      <c r="S159" s="14" t="str">
        <f>VLOOKUP(R159, countries!$D$1:U$250, 2, FALSE)</f>
        <v>Northern Europe</v>
      </c>
      <c r="T159" s="14" t="str">
        <f t="shared" si="6"/>
        <v>2010-12</v>
      </c>
      <c r="U159" s="14" t="str">
        <f t="shared" si="7"/>
        <v>12</v>
      </c>
    </row>
    <row r="160">
      <c r="A160" s="7">
        <v>3.86319911E8</v>
      </c>
      <c r="B160" s="8">
        <v>40528.0</v>
      </c>
      <c r="C160" s="8" t="str">
        <f t="shared" si="1"/>
        <v>Thursday</v>
      </c>
      <c r="D160" s="8">
        <v>40575.0</v>
      </c>
      <c r="E160" s="9">
        <f t="shared" si="2"/>
        <v>47</v>
      </c>
      <c r="F160" s="7" t="s">
        <v>21</v>
      </c>
      <c r="G160" s="10" t="s">
        <v>55</v>
      </c>
      <c r="H160" s="7">
        <v>5988.0</v>
      </c>
      <c r="I160" s="7" t="s">
        <v>26</v>
      </c>
      <c r="J160" s="11">
        <v>9501.0</v>
      </c>
      <c r="K160" s="12">
        <v>154.0</v>
      </c>
      <c r="L160" s="12">
        <v>91.0</v>
      </c>
      <c r="M160" s="13">
        <f t="shared" si="3"/>
        <v>1463154</v>
      </c>
      <c r="N160" s="11">
        <f t="shared" si="4"/>
        <v>864591</v>
      </c>
      <c r="O160" s="11">
        <f t="shared" si="5"/>
        <v>598563</v>
      </c>
      <c r="P160" s="14" t="str">
        <f>VLOOKUP(H160, products!$A$1:$B$13, 2, FALSE)</f>
        <v>Vegetables</v>
      </c>
      <c r="Q160" s="14" t="str">
        <f>VLOOKUP(G160, countries!$A$1:$C$250, 1, TRUE)</f>
        <v>Eritrea</v>
      </c>
      <c r="R160" s="15" t="str">
        <f>VLOOKUP(Q160, countries!$A$1:$E$250, 4, FALSE)</f>
        <v>Africa</v>
      </c>
      <c r="S160" s="14" t="str">
        <f>VLOOKUP(R160, countries!$D$1:U$250, 2, FALSE)</f>
        <v>Northern Africa</v>
      </c>
      <c r="T160" s="14" t="str">
        <f t="shared" si="6"/>
        <v>2010-12</v>
      </c>
      <c r="U160" s="14" t="str">
        <f t="shared" si="7"/>
        <v>12</v>
      </c>
    </row>
    <row r="161">
      <c r="A161" s="7">
        <v>4.69129359E8</v>
      </c>
      <c r="B161" s="8">
        <v>40530.0</v>
      </c>
      <c r="C161" s="8" t="str">
        <f t="shared" si="1"/>
        <v>Saturday</v>
      </c>
      <c r="D161" s="8">
        <v>40569.0</v>
      </c>
      <c r="E161" s="9">
        <f t="shared" si="2"/>
        <v>39</v>
      </c>
      <c r="F161" s="7" t="s">
        <v>29</v>
      </c>
      <c r="G161" s="10" t="s">
        <v>45</v>
      </c>
      <c r="H161" s="7">
        <v>8875.0</v>
      </c>
      <c r="I161" s="7" t="s">
        <v>23</v>
      </c>
      <c r="J161" s="11">
        <v>4657.0</v>
      </c>
      <c r="K161" s="12">
        <v>422.0</v>
      </c>
      <c r="L161" s="12">
        <v>365.0</v>
      </c>
      <c r="M161" s="13">
        <f t="shared" si="3"/>
        <v>1965254</v>
      </c>
      <c r="N161" s="11">
        <f t="shared" si="4"/>
        <v>1699805</v>
      </c>
      <c r="O161" s="11">
        <f t="shared" si="5"/>
        <v>265449</v>
      </c>
      <c r="P161" s="14" t="str">
        <f>VLOOKUP(H161, products!$A$1:$B$13, 2, FALSE)</f>
        <v>Meat</v>
      </c>
      <c r="Q161" s="14" t="str">
        <f>VLOOKUP(G161, countries!$A$1:$C$250, 1, TRUE)</f>
        <v>Lithuania</v>
      </c>
      <c r="R161" s="15" t="str">
        <f>VLOOKUP(Q161, countries!$A$1:$E$250, 4, FALSE)</f>
        <v>Europe</v>
      </c>
      <c r="S161" s="14" t="str">
        <f>VLOOKUP(R161, countries!$D$1:U$250, 2, FALSE)</f>
        <v>Northern Europe</v>
      </c>
      <c r="T161" s="14" t="str">
        <f t="shared" si="6"/>
        <v>2010-12</v>
      </c>
      <c r="U161" s="14" t="str">
        <f t="shared" si="7"/>
        <v>12</v>
      </c>
    </row>
    <row r="162">
      <c r="A162" s="7">
        <v>8.63890445E8</v>
      </c>
      <c r="B162" s="8">
        <v>40530.0</v>
      </c>
      <c r="C162" s="8" t="str">
        <f t="shared" si="1"/>
        <v>Saturday</v>
      </c>
      <c r="D162" s="8">
        <v>40537.0</v>
      </c>
      <c r="E162" s="9">
        <f t="shared" si="2"/>
        <v>7</v>
      </c>
      <c r="F162" s="7" t="s">
        <v>21</v>
      </c>
      <c r="G162" s="10" t="s">
        <v>32</v>
      </c>
      <c r="H162" s="7">
        <v>7940.0</v>
      </c>
      <c r="I162" s="7" t="s">
        <v>23</v>
      </c>
      <c r="J162" s="11">
        <v>3235.0</v>
      </c>
      <c r="K162" s="12">
        <v>668.0</v>
      </c>
      <c r="L162" s="12">
        <v>503.0</v>
      </c>
      <c r="M162" s="13">
        <f t="shared" si="3"/>
        <v>2160980</v>
      </c>
      <c r="N162" s="11">
        <f t="shared" si="4"/>
        <v>1627205</v>
      </c>
      <c r="O162" s="11">
        <f t="shared" si="5"/>
        <v>533775</v>
      </c>
      <c r="P162" s="14" t="str">
        <f>VLOOKUP(H162, products!$A$1:$B$13, 2, FALSE)</f>
        <v>Household</v>
      </c>
      <c r="Q162" s="14" t="str">
        <f>VLOOKUP(G162, countries!$A$1:$C$250, 1, TRUE)</f>
        <v>Luxembourg</v>
      </c>
      <c r="R162" s="15" t="str">
        <f>VLOOKUP(Q162, countries!$A$1:$E$250, 4, FALSE)</f>
        <v>Europe</v>
      </c>
      <c r="S162" s="14" t="str">
        <f>VLOOKUP(R162, countries!$D$1:U$250, 2, FALSE)</f>
        <v>Northern Europe</v>
      </c>
      <c r="T162" s="14" t="str">
        <f t="shared" si="6"/>
        <v>2010-12</v>
      </c>
      <c r="U162" s="14" t="str">
        <f t="shared" si="7"/>
        <v>12</v>
      </c>
    </row>
    <row r="163">
      <c r="A163" s="7">
        <v>5.7047652E8</v>
      </c>
      <c r="B163" s="8">
        <v>40532.0</v>
      </c>
      <c r="C163" s="8" t="str">
        <f t="shared" si="1"/>
        <v>Monday</v>
      </c>
      <c r="D163" s="8">
        <v>40536.0</v>
      </c>
      <c r="E163" s="9">
        <f t="shared" si="2"/>
        <v>4</v>
      </c>
      <c r="F163" s="7" t="s">
        <v>24</v>
      </c>
      <c r="G163" s="10" t="s">
        <v>44</v>
      </c>
      <c r="H163" s="7">
        <v>7940.0</v>
      </c>
      <c r="I163" s="7" t="s">
        <v>26</v>
      </c>
      <c r="J163" s="11">
        <v>5534.0</v>
      </c>
      <c r="K163" s="12">
        <v>668.0</v>
      </c>
      <c r="L163" s="12">
        <v>503.0</v>
      </c>
      <c r="M163" s="13">
        <f t="shared" si="3"/>
        <v>3696712</v>
      </c>
      <c r="N163" s="11">
        <f t="shared" si="4"/>
        <v>2783602</v>
      </c>
      <c r="O163" s="11">
        <f t="shared" si="5"/>
        <v>913110</v>
      </c>
      <c r="P163" s="14" t="str">
        <f>VLOOKUP(H163, products!$A$1:$B$13, 2, FALSE)</f>
        <v>Household</v>
      </c>
      <c r="Q163" s="14" t="str">
        <f>VLOOKUP(G163, countries!$A$1:$C$250, 1, TRUE)</f>
        <v>Åland Islands</v>
      </c>
      <c r="R163" s="15" t="str">
        <f>VLOOKUP(Q163, countries!$A$1:$E$250, 4, FALSE)</f>
        <v>Europe</v>
      </c>
      <c r="S163" s="14" t="str">
        <f>VLOOKUP(R163, countries!$D$1:U$250, 2, FALSE)</f>
        <v>Northern Europe</v>
      </c>
      <c r="T163" s="14" t="str">
        <f t="shared" si="6"/>
        <v>2010-12</v>
      </c>
      <c r="U163" s="14" t="str">
        <f t="shared" si="7"/>
        <v>12</v>
      </c>
    </row>
    <row r="164">
      <c r="A164" s="7">
        <v>6.09952628E8</v>
      </c>
      <c r="B164" s="8">
        <v>40532.0</v>
      </c>
      <c r="C164" s="8" t="str">
        <f t="shared" si="1"/>
        <v>Monday</v>
      </c>
      <c r="D164" s="8">
        <v>40574.0</v>
      </c>
      <c r="E164" s="9">
        <f t="shared" si="2"/>
        <v>42</v>
      </c>
      <c r="F164" s="7" t="s">
        <v>29</v>
      </c>
      <c r="G164" s="10" t="s">
        <v>69</v>
      </c>
      <c r="H164" s="7">
        <v>8875.0</v>
      </c>
      <c r="I164" s="7" t="s">
        <v>26</v>
      </c>
      <c r="J164" s="11">
        <v>7392.0</v>
      </c>
      <c r="K164" s="12">
        <v>422.0</v>
      </c>
      <c r="L164" s="12">
        <v>365.0</v>
      </c>
      <c r="M164" s="13">
        <f t="shared" si="3"/>
        <v>3119424</v>
      </c>
      <c r="N164" s="11">
        <f t="shared" si="4"/>
        <v>2698080</v>
      </c>
      <c r="O164" s="11">
        <f t="shared" si="5"/>
        <v>421344</v>
      </c>
      <c r="P164" s="14" t="str">
        <f>VLOOKUP(H164, products!$A$1:$B$13, 2, FALSE)</f>
        <v>Meat</v>
      </c>
      <c r="Q164" s="14" t="str">
        <f>VLOOKUP(G164, countries!$A$1:$C$250, 1, TRUE)</f>
        <v>Romania</v>
      </c>
      <c r="R164" s="15" t="str">
        <f>VLOOKUP(Q164, countries!$A$1:$E$250, 4, FALSE)</f>
        <v>Europe</v>
      </c>
      <c r="S164" s="14" t="str">
        <f>VLOOKUP(R164, countries!$D$1:U$250, 2, FALSE)</f>
        <v>Northern Europe</v>
      </c>
      <c r="T164" s="14" t="str">
        <f t="shared" si="6"/>
        <v>2010-12</v>
      </c>
      <c r="U164" s="14" t="str">
        <f t="shared" si="7"/>
        <v>12</v>
      </c>
    </row>
    <row r="165">
      <c r="A165" s="7">
        <v>5.30882394E8</v>
      </c>
      <c r="B165" s="8">
        <v>40533.0</v>
      </c>
      <c r="C165" s="8" t="str">
        <f t="shared" si="1"/>
        <v>Tuesday</v>
      </c>
      <c r="D165" s="8">
        <v>40576.0</v>
      </c>
      <c r="E165" s="9">
        <f t="shared" si="2"/>
        <v>43</v>
      </c>
      <c r="F165" s="7" t="s">
        <v>29</v>
      </c>
      <c r="G165" s="10" t="s">
        <v>68</v>
      </c>
      <c r="H165" s="7">
        <v>8875.0</v>
      </c>
      <c r="I165" s="7" t="s">
        <v>26</v>
      </c>
      <c r="J165" s="11">
        <v>8753.0</v>
      </c>
      <c r="K165" s="12">
        <v>422.0</v>
      </c>
      <c r="L165" s="12">
        <v>365.0</v>
      </c>
      <c r="M165" s="13">
        <f t="shared" si="3"/>
        <v>3693766</v>
      </c>
      <c r="N165" s="11">
        <f t="shared" si="4"/>
        <v>3194845</v>
      </c>
      <c r="O165" s="11">
        <f t="shared" si="5"/>
        <v>498921</v>
      </c>
      <c r="P165" s="14" t="str">
        <f>VLOOKUP(H165, products!$A$1:$B$13, 2, FALSE)</f>
        <v>Meat</v>
      </c>
      <c r="Q165" s="14" t="str">
        <f>VLOOKUP(G165, countries!$A$1:$C$250, 1, TRUE)</f>
        <v>Hong Kong</v>
      </c>
      <c r="R165" s="15" t="str">
        <f>VLOOKUP(Q165, countries!$A$1:$E$250, 4, FALSE)</f>
        <v>Asia</v>
      </c>
      <c r="S165" s="14" t="str">
        <f>VLOOKUP(R165, countries!$D$1:U$250, 2, FALSE)</f>
        <v>Southern Asia</v>
      </c>
      <c r="T165" s="14" t="str">
        <f t="shared" si="6"/>
        <v>2010-12</v>
      </c>
      <c r="U165" s="14" t="str">
        <f t="shared" si="7"/>
        <v>12</v>
      </c>
    </row>
    <row r="166">
      <c r="A166" s="7">
        <v>3.50977408E8</v>
      </c>
      <c r="B166" s="8">
        <v>40538.0</v>
      </c>
      <c r="C166" s="8" t="str">
        <f t="shared" si="1"/>
        <v>Sunday</v>
      </c>
      <c r="D166" s="8">
        <v>40565.0</v>
      </c>
      <c r="E166" s="9">
        <f t="shared" si="2"/>
        <v>27</v>
      </c>
      <c r="F166" s="7" t="s">
        <v>21</v>
      </c>
      <c r="G166" s="10" t="s">
        <v>33</v>
      </c>
      <c r="H166" s="7">
        <v>8293.0</v>
      </c>
      <c r="I166" s="7" t="s">
        <v>26</v>
      </c>
      <c r="J166" s="11">
        <v>869.0</v>
      </c>
      <c r="K166" s="12">
        <v>437.0</v>
      </c>
      <c r="L166" s="12">
        <v>263.0</v>
      </c>
      <c r="M166" s="13">
        <f t="shared" si="3"/>
        <v>379753</v>
      </c>
      <c r="N166" s="11">
        <f t="shared" si="4"/>
        <v>228547</v>
      </c>
      <c r="O166" s="11">
        <f t="shared" si="5"/>
        <v>151206</v>
      </c>
      <c r="P166" s="14" t="str">
        <f>VLOOKUP(H166, products!$A$1:$B$13, 2, FALSE)</f>
        <v>Cosmetics</v>
      </c>
      <c r="Q166" s="14" t="str">
        <f>VLOOKUP(G166, countries!$A$1:$C$250, 1, TRUE)</f>
        <v>Micronesia (Federated States of)</v>
      </c>
      <c r="R166" s="15" t="str">
        <f>VLOOKUP(Q166, countries!$A$1:$E$250, 4, FALSE)</f>
        <v>Oceania</v>
      </c>
      <c r="S166" s="14" t="str">
        <f>VLOOKUP(R166, countries!$D$1:U$250, 2, FALSE)</f>
        <v>Polynesia</v>
      </c>
      <c r="T166" s="14" t="str">
        <f t="shared" si="6"/>
        <v>2010-12</v>
      </c>
      <c r="U166" s="14" t="str">
        <f t="shared" si="7"/>
        <v>12</v>
      </c>
    </row>
    <row r="167">
      <c r="A167" s="7">
        <v>7.07718932E8</v>
      </c>
      <c r="B167" s="8">
        <v>40542.0</v>
      </c>
      <c r="C167" s="8" t="str">
        <f t="shared" si="1"/>
        <v>Thursday</v>
      </c>
      <c r="D167" s="8">
        <v>40695.0</v>
      </c>
      <c r="E167" s="9">
        <f t="shared" si="2"/>
        <v>153</v>
      </c>
      <c r="F167" s="7" t="s">
        <v>29</v>
      </c>
      <c r="G167" s="10" t="s">
        <v>33</v>
      </c>
      <c r="H167" s="7">
        <v>4594.0</v>
      </c>
      <c r="I167" s="7" t="s">
        <v>26</v>
      </c>
      <c r="J167" s="11">
        <v>8614.0</v>
      </c>
      <c r="K167" s="12">
        <v>9.0</v>
      </c>
      <c r="L167" s="12">
        <v>7.0</v>
      </c>
      <c r="M167" s="13">
        <f t="shared" si="3"/>
        <v>77526</v>
      </c>
      <c r="N167" s="11">
        <f t="shared" si="4"/>
        <v>60298</v>
      </c>
      <c r="O167" s="11">
        <f t="shared" si="5"/>
        <v>17228</v>
      </c>
      <c r="P167" s="14" t="str">
        <f>VLOOKUP(H167, products!$A$1:$B$13, 2, FALSE)</f>
        <v>Fruits</v>
      </c>
      <c r="Q167" s="14" t="str">
        <f>VLOOKUP(G167, countries!$A$1:$C$250, 1, TRUE)</f>
        <v>Micronesia (Federated States of)</v>
      </c>
      <c r="R167" s="15" t="str">
        <f>VLOOKUP(Q167, countries!$A$1:$E$250, 4, FALSE)</f>
        <v>Oceania</v>
      </c>
      <c r="S167" s="14" t="str">
        <f>VLOOKUP(R167, countries!$D$1:U$250, 2, FALSE)</f>
        <v>Polynesia</v>
      </c>
      <c r="T167" s="14" t="str">
        <f t="shared" si="6"/>
        <v>2010-12</v>
      </c>
      <c r="U167" s="14" t="str">
        <f t="shared" si="7"/>
        <v>12</v>
      </c>
    </row>
    <row r="168">
      <c r="A168" s="7">
        <v>5.15773189E8</v>
      </c>
      <c r="B168" s="8">
        <v>40545.0</v>
      </c>
      <c r="C168" s="8" t="str">
        <f t="shared" si="1"/>
        <v>Sunday</v>
      </c>
      <c r="D168" s="8">
        <v>40591.0</v>
      </c>
      <c r="E168" s="9">
        <f t="shared" si="2"/>
        <v>46</v>
      </c>
      <c r="F168" s="7" t="s">
        <v>40</v>
      </c>
      <c r="G168" s="10" t="s">
        <v>30</v>
      </c>
      <c r="H168" s="7">
        <v>8875.0</v>
      </c>
      <c r="I168" s="7" t="s">
        <v>23</v>
      </c>
      <c r="J168" s="11">
        <v>7603.0</v>
      </c>
      <c r="K168" s="12">
        <v>422.0</v>
      </c>
      <c r="L168" s="12">
        <v>365.0</v>
      </c>
      <c r="M168" s="13">
        <f t="shared" si="3"/>
        <v>3208466</v>
      </c>
      <c r="N168" s="11">
        <f t="shared" si="4"/>
        <v>2775095</v>
      </c>
      <c r="O168" s="11">
        <f t="shared" si="5"/>
        <v>433371</v>
      </c>
      <c r="P168" s="14" t="str">
        <f>VLOOKUP(H168, products!$A$1:$B$13, 2, FALSE)</f>
        <v>Meat</v>
      </c>
      <c r="Q168" s="14" t="str">
        <f>VLOOKUP(G168, countries!$A$1:$C$250, 1, TRUE)</f>
        <v>United States Minor Outlying Islands</v>
      </c>
      <c r="R168" s="15" t="str">
        <f>VLOOKUP(Q168, countries!$A$1:$E$250, 4, FALSE)</f>
        <v>Oceania</v>
      </c>
      <c r="S168" s="14" t="str">
        <f>VLOOKUP(R168, countries!$D$1:U$250, 2, FALSE)</f>
        <v>Polynesia</v>
      </c>
      <c r="T168" s="14" t="str">
        <f t="shared" si="6"/>
        <v>2011-01</v>
      </c>
      <c r="U168" s="14" t="str">
        <f t="shared" si="7"/>
        <v>01</v>
      </c>
    </row>
    <row r="169">
      <c r="A169" s="7">
        <v>9.77324712E8</v>
      </c>
      <c r="B169" s="8">
        <v>40545.0</v>
      </c>
      <c r="C169" s="8" t="str">
        <f t="shared" si="1"/>
        <v>Sunday</v>
      </c>
      <c r="D169" s="8">
        <v>40819.0</v>
      </c>
      <c r="E169" s="9">
        <f t="shared" si="2"/>
        <v>274</v>
      </c>
      <c r="F169" s="7" t="s">
        <v>40</v>
      </c>
      <c r="G169" s="10" t="s">
        <v>45</v>
      </c>
      <c r="H169" s="7">
        <v>8969.0</v>
      </c>
      <c r="I169" s="7" t="s">
        <v>26</v>
      </c>
      <c r="J169" s="11">
        <v>955.0</v>
      </c>
      <c r="K169" s="12">
        <v>153.0</v>
      </c>
      <c r="L169" s="12">
        <v>97.0</v>
      </c>
      <c r="M169" s="13">
        <f t="shared" si="3"/>
        <v>146115</v>
      </c>
      <c r="N169" s="11">
        <f t="shared" si="4"/>
        <v>92635</v>
      </c>
      <c r="O169" s="11">
        <f t="shared" si="5"/>
        <v>53480</v>
      </c>
      <c r="P169" s="14" t="str">
        <f>VLOOKUP(H169, products!$A$1:$B$13, 2, FALSE)</f>
        <v>Snacks</v>
      </c>
      <c r="Q169" s="14" t="str">
        <f>VLOOKUP(G169, countries!$A$1:$C$250, 1, TRUE)</f>
        <v>Lithuania</v>
      </c>
      <c r="R169" s="15" t="str">
        <f>VLOOKUP(Q169, countries!$A$1:$E$250, 4, FALSE)</f>
        <v>Europe</v>
      </c>
      <c r="S169" s="14" t="str">
        <f>VLOOKUP(R169, countries!$D$1:U$250, 2, FALSE)</f>
        <v>Northern Europe</v>
      </c>
      <c r="T169" s="14" t="str">
        <f t="shared" si="6"/>
        <v>2011-01</v>
      </c>
      <c r="U169" s="14" t="str">
        <f t="shared" si="7"/>
        <v>01</v>
      </c>
    </row>
    <row r="170">
      <c r="A170" s="7">
        <v>9.85417258E8</v>
      </c>
      <c r="B170" s="8">
        <v>40553.0</v>
      </c>
      <c r="C170" s="8" t="str">
        <f t="shared" si="1"/>
        <v>Monday</v>
      </c>
      <c r="D170" s="8">
        <v>40837.0</v>
      </c>
      <c r="E170" s="9">
        <f t="shared" si="2"/>
        <v>284</v>
      </c>
      <c r="F170" s="7" t="s">
        <v>29</v>
      </c>
      <c r="G170" s="10" t="s">
        <v>52</v>
      </c>
      <c r="H170" s="7">
        <v>2103.0</v>
      </c>
      <c r="I170" s="7" t="s">
        <v>26</v>
      </c>
      <c r="J170" s="11">
        <v>5720.0</v>
      </c>
      <c r="K170" s="12">
        <v>206.0</v>
      </c>
      <c r="L170" s="12">
        <v>117.0</v>
      </c>
      <c r="M170" s="13">
        <f t="shared" si="3"/>
        <v>1178320</v>
      </c>
      <c r="N170" s="11">
        <f t="shared" si="4"/>
        <v>669240</v>
      </c>
      <c r="O170" s="11">
        <f t="shared" si="5"/>
        <v>509080</v>
      </c>
      <c r="P170" s="14" t="str">
        <f>VLOOKUP(H170, products!$A$1:$B$13, 2, FALSE)</f>
        <v>Cereal</v>
      </c>
      <c r="Q170" s="14" t="str">
        <f>VLOOKUP(G170, countries!$A$1:$C$250, 1, TRUE)</f>
        <v>Gambia</v>
      </c>
      <c r="R170" s="15" t="str">
        <f>VLOOKUP(Q170, countries!$A$1:$E$250, 4, FALSE)</f>
        <v>Africa</v>
      </c>
      <c r="S170" s="14" t="str">
        <f>VLOOKUP(R170, countries!$D$1:U$250, 2, FALSE)</f>
        <v>Northern Africa</v>
      </c>
      <c r="T170" s="14" t="str">
        <f t="shared" si="6"/>
        <v>2011-01</v>
      </c>
      <c r="U170" s="14" t="str">
        <f t="shared" si="7"/>
        <v>01</v>
      </c>
    </row>
    <row r="171">
      <c r="A171" s="7">
        <v>4.69840466E8</v>
      </c>
      <c r="B171" s="8">
        <v>40556.0</v>
      </c>
      <c r="C171" s="8" t="str">
        <f t="shared" si="1"/>
        <v>Thursday</v>
      </c>
      <c r="D171" s="8">
        <v>40565.0</v>
      </c>
      <c r="E171" s="9">
        <f t="shared" si="2"/>
        <v>9</v>
      </c>
      <c r="F171" s="7" t="s">
        <v>40</v>
      </c>
      <c r="G171" s="10" t="s">
        <v>34</v>
      </c>
      <c r="H171" s="7">
        <v>5988.0</v>
      </c>
      <c r="I171" s="7" t="s">
        <v>23</v>
      </c>
      <c r="J171" s="11">
        <v>5090.0</v>
      </c>
      <c r="K171" s="12">
        <v>154.0</v>
      </c>
      <c r="L171" s="12">
        <v>91.0</v>
      </c>
      <c r="M171" s="13">
        <f t="shared" si="3"/>
        <v>783860</v>
      </c>
      <c r="N171" s="11">
        <f t="shared" si="4"/>
        <v>463190</v>
      </c>
      <c r="O171" s="11">
        <f t="shared" si="5"/>
        <v>320670</v>
      </c>
      <c r="P171" s="14" t="str">
        <f>VLOOKUP(H171, products!$A$1:$B$13, 2, FALSE)</f>
        <v>Vegetables</v>
      </c>
      <c r="Q171" s="14" t="str">
        <f>VLOOKUP(G171, countries!$A$1:$C$250, 1, TRUE)</f>
        <v>Pitcairn</v>
      </c>
      <c r="R171" s="15" t="str">
        <f>VLOOKUP(Q171, countries!$A$1:$E$250, 4, FALSE)</f>
        <v>Oceania</v>
      </c>
      <c r="S171" s="14" t="str">
        <f>VLOOKUP(R171, countries!$D$1:U$250, 2, FALSE)</f>
        <v>Polynesia</v>
      </c>
      <c r="T171" s="14" t="str">
        <f t="shared" si="6"/>
        <v>2011-01</v>
      </c>
      <c r="U171" s="14" t="str">
        <f t="shared" si="7"/>
        <v>01</v>
      </c>
    </row>
    <row r="172">
      <c r="A172" s="7">
        <v>9.26826655E8</v>
      </c>
      <c r="B172" s="8">
        <v>40558.0</v>
      </c>
      <c r="C172" s="8" t="str">
        <f t="shared" si="1"/>
        <v>Saturday</v>
      </c>
      <c r="D172" s="8">
        <v>40590.0</v>
      </c>
      <c r="E172" s="9">
        <f t="shared" si="2"/>
        <v>32</v>
      </c>
      <c r="F172" s="7" t="s">
        <v>40</v>
      </c>
      <c r="G172" s="10" t="s">
        <v>57</v>
      </c>
      <c r="H172" s="7">
        <v>7331.0</v>
      </c>
      <c r="I172" s="7" t="s">
        <v>26</v>
      </c>
      <c r="J172" s="11">
        <v>7458.0</v>
      </c>
      <c r="K172" s="12">
        <v>255.0</v>
      </c>
      <c r="L172" s="12">
        <v>159.0</v>
      </c>
      <c r="M172" s="13">
        <f t="shared" si="3"/>
        <v>1901790</v>
      </c>
      <c r="N172" s="11">
        <f t="shared" si="4"/>
        <v>1185822</v>
      </c>
      <c r="O172" s="11">
        <f t="shared" si="5"/>
        <v>715968</v>
      </c>
      <c r="P172" s="14" t="str">
        <f>VLOOKUP(H172, products!$A$1:$B$13, 2, FALSE)</f>
        <v>Baby Food</v>
      </c>
      <c r="Q172" s="14" t="str">
        <f>VLOOKUP(G172, countries!$A$1:$C$250, 1, TRUE)</f>
        <v>Israel</v>
      </c>
      <c r="R172" s="15" t="str">
        <f>VLOOKUP(Q172, countries!$A$1:$E$250, 4, FALSE)</f>
        <v>Asia</v>
      </c>
      <c r="S172" s="14" t="str">
        <f>VLOOKUP(R172, countries!$D$1:U$250, 2, FALSE)</f>
        <v>Southern Asia</v>
      </c>
      <c r="T172" s="14" t="str">
        <f t="shared" si="6"/>
        <v>2011-01</v>
      </c>
      <c r="U172" s="14" t="str">
        <f t="shared" si="7"/>
        <v>01</v>
      </c>
    </row>
    <row r="173">
      <c r="A173" s="7">
        <v>3.29529607E8</v>
      </c>
      <c r="B173" s="8">
        <v>40561.0</v>
      </c>
      <c r="C173" s="8" t="str">
        <f t="shared" si="1"/>
        <v>Tuesday</v>
      </c>
      <c r="D173" s="8">
        <v>40566.0</v>
      </c>
      <c r="E173" s="9">
        <f t="shared" si="2"/>
        <v>5</v>
      </c>
      <c r="F173" s="7" t="s">
        <v>24</v>
      </c>
      <c r="G173" s="10" t="s">
        <v>66</v>
      </c>
      <c r="H173" s="7">
        <v>8293.0</v>
      </c>
      <c r="I173" s="7" t="s">
        <v>26</v>
      </c>
      <c r="J173" s="11">
        <v>3988.0</v>
      </c>
      <c r="K173" s="12">
        <v>437.0</v>
      </c>
      <c r="L173" s="12">
        <v>263.0</v>
      </c>
      <c r="M173" s="13">
        <f t="shared" si="3"/>
        <v>1742756</v>
      </c>
      <c r="N173" s="11">
        <f t="shared" si="4"/>
        <v>1048844</v>
      </c>
      <c r="O173" s="11">
        <f t="shared" si="5"/>
        <v>693912</v>
      </c>
      <c r="P173" s="14" t="str">
        <f>VLOOKUP(H173, products!$A$1:$B$13, 2, FALSE)</f>
        <v>Cosmetics</v>
      </c>
      <c r="Q173" s="14" t="str">
        <f>VLOOKUP(G173, countries!$A$1:$C$250, 1, TRUE)</f>
        <v>Uganda</v>
      </c>
      <c r="R173" s="15" t="str">
        <f>VLOOKUP(Q173, countries!$A$1:$E$250, 4, FALSE)</f>
        <v>Africa</v>
      </c>
      <c r="S173" s="14" t="str">
        <f>VLOOKUP(R173, countries!$D$1:U$250, 2, FALSE)</f>
        <v>Northern Africa</v>
      </c>
      <c r="T173" s="14" t="str">
        <f t="shared" si="6"/>
        <v>2011-01</v>
      </c>
      <c r="U173" s="14" t="str">
        <f t="shared" si="7"/>
        <v>01</v>
      </c>
    </row>
    <row r="174">
      <c r="A174" s="7">
        <v>6.11766231E8</v>
      </c>
      <c r="B174" s="8">
        <v>40564.0</v>
      </c>
      <c r="C174" s="8" t="str">
        <f t="shared" si="1"/>
        <v>Friday</v>
      </c>
      <c r="D174" s="8">
        <v>40600.0</v>
      </c>
      <c r="E174" s="9">
        <f t="shared" si="2"/>
        <v>36</v>
      </c>
      <c r="F174" s="7" t="s">
        <v>21</v>
      </c>
      <c r="G174" s="10" t="s">
        <v>54</v>
      </c>
      <c r="H174" s="7">
        <v>7331.0</v>
      </c>
      <c r="I174" s="7" t="s">
        <v>23</v>
      </c>
      <c r="J174" s="11">
        <v>4077.0</v>
      </c>
      <c r="K174" s="12">
        <v>255.0</v>
      </c>
      <c r="L174" s="12">
        <v>159.0</v>
      </c>
      <c r="M174" s="13">
        <f t="shared" si="3"/>
        <v>1039635</v>
      </c>
      <c r="N174" s="11">
        <f t="shared" si="4"/>
        <v>648243</v>
      </c>
      <c r="O174" s="11">
        <f t="shared" si="5"/>
        <v>391392</v>
      </c>
      <c r="P174" s="14" t="str">
        <f>VLOOKUP(H174, products!$A$1:$B$13, 2, FALSE)</f>
        <v>Baby Food</v>
      </c>
      <c r="Q174" s="14" t="str">
        <f>VLOOKUP(G174, countries!$A$1:$C$250, 1, TRUE)</f>
        <v>Macedonia</v>
      </c>
      <c r="R174" s="15" t="str">
        <f>VLOOKUP(Q174, countries!$A$1:$E$250, 4, FALSE)</f>
        <v>Europe</v>
      </c>
      <c r="S174" s="14" t="str">
        <f>VLOOKUP(R174, countries!$D$1:U$250, 2, FALSE)</f>
        <v>Northern Europe</v>
      </c>
      <c r="T174" s="14" t="str">
        <f t="shared" si="6"/>
        <v>2011-01</v>
      </c>
      <c r="U174" s="14" t="str">
        <f t="shared" si="7"/>
        <v>01</v>
      </c>
    </row>
    <row r="175">
      <c r="A175" s="7">
        <v>7.73645913E8</v>
      </c>
      <c r="B175" s="8">
        <v>40565.0</v>
      </c>
      <c r="C175" s="8" t="str">
        <f t="shared" si="1"/>
        <v>Saturday</v>
      </c>
      <c r="D175" s="8">
        <v>40571.0</v>
      </c>
      <c r="E175" s="9">
        <f t="shared" si="2"/>
        <v>6</v>
      </c>
      <c r="F175" s="7" t="s">
        <v>40</v>
      </c>
      <c r="G175" s="10" t="s">
        <v>66</v>
      </c>
      <c r="H175" s="7">
        <v>8293.0</v>
      </c>
      <c r="I175" s="7" t="s">
        <v>26</v>
      </c>
      <c r="J175" s="11">
        <v>7873.0</v>
      </c>
      <c r="K175" s="12">
        <v>437.0</v>
      </c>
      <c r="L175" s="12">
        <v>263.0</v>
      </c>
      <c r="M175" s="13">
        <f t="shared" si="3"/>
        <v>3440501</v>
      </c>
      <c r="N175" s="11">
        <f t="shared" si="4"/>
        <v>2070599</v>
      </c>
      <c r="O175" s="11">
        <f t="shared" si="5"/>
        <v>1369902</v>
      </c>
      <c r="P175" s="14" t="str">
        <f>VLOOKUP(H175, products!$A$1:$B$13, 2, FALSE)</f>
        <v>Cosmetics</v>
      </c>
      <c r="Q175" s="14" t="str">
        <f>VLOOKUP(G175, countries!$A$1:$C$250, 1, TRUE)</f>
        <v>Uganda</v>
      </c>
      <c r="R175" s="15" t="str">
        <f>VLOOKUP(Q175, countries!$A$1:$E$250, 4, FALSE)</f>
        <v>Africa</v>
      </c>
      <c r="S175" s="14" t="str">
        <f>VLOOKUP(R175, countries!$D$1:U$250, 2, FALSE)</f>
        <v>Northern Africa</v>
      </c>
      <c r="T175" s="14" t="str">
        <f t="shared" si="6"/>
        <v>2011-01</v>
      </c>
      <c r="U175" s="14" t="str">
        <f t="shared" si="7"/>
        <v>01</v>
      </c>
    </row>
    <row r="176">
      <c r="A176" s="7">
        <v>1.04008615E8</v>
      </c>
      <c r="B176" s="8">
        <v>40566.0</v>
      </c>
      <c r="C176" s="8" t="str">
        <f t="shared" si="1"/>
        <v>Sunday</v>
      </c>
      <c r="D176" s="8">
        <v>40596.0</v>
      </c>
      <c r="E176" s="9">
        <f t="shared" si="2"/>
        <v>30</v>
      </c>
      <c r="F176" s="7" t="s">
        <v>29</v>
      </c>
      <c r="G176" s="10" t="s">
        <v>46</v>
      </c>
      <c r="H176" s="7">
        <v>2103.0</v>
      </c>
      <c r="I176" s="7" t="s">
        <v>26</v>
      </c>
      <c r="J176" s="11">
        <v>7315.0</v>
      </c>
      <c r="K176" s="12">
        <v>206.0</v>
      </c>
      <c r="L176" s="12">
        <v>117.0</v>
      </c>
      <c r="M176" s="13">
        <f t="shared" si="3"/>
        <v>1506890</v>
      </c>
      <c r="N176" s="11">
        <f t="shared" si="4"/>
        <v>855855</v>
      </c>
      <c r="O176" s="11">
        <f t="shared" si="5"/>
        <v>651035</v>
      </c>
      <c r="P176" s="14" t="str">
        <f>VLOOKUP(H176, products!$A$1:$B$13, 2, FALSE)</f>
        <v>Cereal</v>
      </c>
      <c r="Q176" s="14" t="str">
        <f>VLOOKUP(G176, countries!$A$1:$C$250, 1, TRUE)</f>
        <v>Denmark</v>
      </c>
      <c r="R176" s="15" t="str">
        <f>VLOOKUP(Q176, countries!$A$1:$E$250, 4, FALSE)</f>
        <v>Europe</v>
      </c>
      <c r="S176" s="14" t="str">
        <f>VLOOKUP(R176, countries!$D$1:U$250, 2, FALSE)</f>
        <v>Northern Europe</v>
      </c>
      <c r="T176" s="14" t="str">
        <f t="shared" si="6"/>
        <v>2011-01</v>
      </c>
      <c r="U176" s="14" t="str">
        <f t="shared" si="7"/>
        <v>01</v>
      </c>
    </row>
    <row r="177">
      <c r="A177" s="7">
        <v>1.28686225E8</v>
      </c>
      <c r="B177" s="8">
        <v>40568.0</v>
      </c>
      <c r="C177" s="8" t="str">
        <f t="shared" si="1"/>
        <v>Tuesday</v>
      </c>
      <c r="D177" s="8">
        <v>40615.0</v>
      </c>
      <c r="E177" s="9">
        <f t="shared" si="2"/>
        <v>47</v>
      </c>
      <c r="F177" s="7" t="s">
        <v>29</v>
      </c>
      <c r="G177" s="10" t="s">
        <v>22</v>
      </c>
      <c r="H177" s="7">
        <v>7331.0</v>
      </c>
      <c r="I177" s="7" t="s">
        <v>26</v>
      </c>
      <c r="J177" s="11">
        <v>9968.0</v>
      </c>
      <c r="K177" s="12">
        <v>255.0</v>
      </c>
      <c r="L177" s="12">
        <v>159.0</v>
      </c>
      <c r="M177" s="13">
        <f t="shared" si="3"/>
        <v>2541840</v>
      </c>
      <c r="N177" s="11">
        <f t="shared" si="4"/>
        <v>1584912</v>
      </c>
      <c r="O177" s="11">
        <f t="shared" si="5"/>
        <v>956928</v>
      </c>
      <c r="P177" s="14" t="str">
        <f>VLOOKUP(H177, products!$A$1:$B$13, 2, FALSE)</f>
        <v>Baby Food</v>
      </c>
      <c r="Q177" s="14" t="str">
        <f>VLOOKUP(G177, countries!$A$1:$C$250, 1, TRUE)</f>
        <v>Hong Kong</v>
      </c>
      <c r="R177" s="15" t="str">
        <f>VLOOKUP(Q177, countries!$A$1:$E$250, 4, FALSE)</f>
        <v>Asia</v>
      </c>
      <c r="S177" s="14" t="str">
        <f>VLOOKUP(R177, countries!$D$1:U$250, 2, FALSE)</f>
        <v>Southern Asia</v>
      </c>
      <c r="T177" s="14" t="str">
        <f t="shared" si="6"/>
        <v>2011-01</v>
      </c>
      <c r="U177" s="14" t="str">
        <f t="shared" si="7"/>
        <v>01</v>
      </c>
    </row>
    <row r="178">
      <c r="A178" s="7">
        <v>8.7861427E8</v>
      </c>
      <c r="B178" s="8">
        <v>40570.0</v>
      </c>
      <c r="C178" s="8" t="str">
        <f t="shared" si="1"/>
        <v>Thursday</v>
      </c>
      <c r="D178" s="8">
        <v>40591.0</v>
      </c>
      <c r="E178" s="9">
        <f t="shared" si="2"/>
        <v>21</v>
      </c>
      <c r="F178" s="7" t="s">
        <v>29</v>
      </c>
      <c r="G178" s="10" t="s">
        <v>63</v>
      </c>
      <c r="H178" s="7">
        <v>8293.0</v>
      </c>
      <c r="I178" s="7" t="s">
        <v>26</v>
      </c>
      <c r="J178" s="11">
        <v>342.0</v>
      </c>
      <c r="K178" s="12">
        <v>437.0</v>
      </c>
      <c r="L178" s="12">
        <v>263.0</v>
      </c>
      <c r="M178" s="13">
        <f t="shared" si="3"/>
        <v>149454</v>
      </c>
      <c r="N178" s="11">
        <f t="shared" si="4"/>
        <v>89946</v>
      </c>
      <c r="O178" s="11">
        <f t="shared" si="5"/>
        <v>59508</v>
      </c>
      <c r="P178" s="14" t="str">
        <f>VLOOKUP(H178, products!$A$1:$B$13, 2, FALSE)</f>
        <v>Cosmetics</v>
      </c>
      <c r="Q178" s="14" t="str">
        <f>VLOOKUP(G178, countries!$A$1:$C$250, 1, TRUE)</f>
        <v>Ireland</v>
      </c>
      <c r="R178" s="15" t="str">
        <f>VLOOKUP(Q178, countries!$A$1:$E$250, 4, FALSE)</f>
        <v>Europe</v>
      </c>
      <c r="S178" s="14" t="str">
        <f>VLOOKUP(R178, countries!$D$1:U$250, 2, FALSE)</f>
        <v>Northern Europe</v>
      </c>
      <c r="T178" s="14" t="str">
        <f t="shared" si="6"/>
        <v>2011-01</v>
      </c>
      <c r="U178" s="14" t="str">
        <f t="shared" si="7"/>
        <v>01</v>
      </c>
    </row>
    <row r="179">
      <c r="A179" s="7">
        <v>8.15917098E8</v>
      </c>
      <c r="B179" s="8">
        <v>40571.0</v>
      </c>
      <c r="C179" s="8" t="str">
        <f t="shared" si="1"/>
        <v>Friday</v>
      </c>
      <c r="D179" s="8">
        <v>40587.0</v>
      </c>
      <c r="E179" s="9">
        <f t="shared" si="2"/>
        <v>16</v>
      </c>
      <c r="F179" s="7" t="s">
        <v>29</v>
      </c>
      <c r="G179" s="10" t="s">
        <v>60</v>
      </c>
      <c r="H179" s="7">
        <v>8293.0</v>
      </c>
      <c r="I179" s="7" t="s">
        <v>26</v>
      </c>
      <c r="J179" s="11">
        <v>6856.0</v>
      </c>
      <c r="K179" s="12">
        <v>437.0</v>
      </c>
      <c r="L179" s="12">
        <v>263.0</v>
      </c>
      <c r="M179" s="13">
        <f t="shared" si="3"/>
        <v>2996072</v>
      </c>
      <c r="N179" s="11">
        <f t="shared" si="4"/>
        <v>1803128</v>
      </c>
      <c r="O179" s="11">
        <f t="shared" si="5"/>
        <v>1192944</v>
      </c>
      <c r="P179" s="14" t="str">
        <f>VLOOKUP(H179, products!$A$1:$B$13, 2, FALSE)</f>
        <v>Cosmetics</v>
      </c>
      <c r="Q179" s="14" t="str">
        <f>VLOOKUP(G179, countries!$A$1:$C$250, 1, TRUE)</f>
        <v>Ireland</v>
      </c>
      <c r="R179" s="15" t="str">
        <f>VLOOKUP(Q179, countries!$A$1:$E$250, 4, FALSE)</f>
        <v>Europe</v>
      </c>
      <c r="S179" s="14" t="str">
        <f>VLOOKUP(R179, countries!$D$1:U$250, 2, FALSE)</f>
        <v>Northern Europe</v>
      </c>
      <c r="T179" s="14" t="str">
        <f t="shared" si="6"/>
        <v>2011-01</v>
      </c>
      <c r="U179" s="14" t="str">
        <f t="shared" si="7"/>
        <v>01</v>
      </c>
    </row>
    <row r="180">
      <c r="A180" s="7">
        <v>5.82563626E8</v>
      </c>
      <c r="B180" s="8">
        <v>40574.0</v>
      </c>
      <c r="C180" s="8" t="str">
        <f t="shared" si="1"/>
        <v>Monday</v>
      </c>
      <c r="D180" s="8">
        <v>40593.0</v>
      </c>
      <c r="E180" s="9">
        <f t="shared" si="2"/>
        <v>19</v>
      </c>
      <c r="F180" s="7" t="s">
        <v>29</v>
      </c>
      <c r="G180" s="10" t="s">
        <v>30</v>
      </c>
      <c r="H180" s="7">
        <v>7940.0</v>
      </c>
      <c r="I180" s="7" t="s">
        <v>26</v>
      </c>
      <c r="J180" s="11">
        <v>2378.0</v>
      </c>
      <c r="K180" s="12">
        <v>668.0</v>
      </c>
      <c r="L180" s="12">
        <v>503.0</v>
      </c>
      <c r="M180" s="13">
        <f t="shared" si="3"/>
        <v>1588504</v>
      </c>
      <c r="N180" s="11">
        <f t="shared" si="4"/>
        <v>1196134</v>
      </c>
      <c r="O180" s="11">
        <f t="shared" si="5"/>
        <v>392370</v>
      </c>
      <c r="P180" s="14" t="str">
        <f>VLOOKUP(H180, products!$A$1:$B$13, 2, FALSE)</f>
        <v>Household</v>
      </c>
      <c r="Q180" s="14" t="str">
        <f>VLOOKUP(G180, countries!$A$1:$C$250, 1, TRUE)</f>
        <v>United States Minor Outlying Islands</v>
      </c>
      <c r="R180" s="15" t="str">
        <f>VLOOKUP(Q180, countries!$A$1:$E$250, 4, FALSE)</f>
        <v>Oceania</v>
      </c>
      <c r="S180" s="14" t="str">
        <f>VLOOKUP(R180, countries!$D$1:U$250, 2, FALSE)</f>
        <v>Polynesia</v>
      </c>
      <c r="T180" s="14" t="str">
        <f t="shared" si="6"/>
        <v>2011-01</v>
      </c>
      <c r="U180" s="14" t="str">
        <f t="shared" si="7"/>
        <v>01</v>
      </c>
    </row>
    <row r="181">
      <c r="A181" s="7">
        <v>6.26011979E8</v>
      </c>
      <c r="B181" s="8">
        <v>40575.0</v>
      </c>
      <c r="C181" s="8" t="str">
        <f t="shared" si="1"/>
        <v>Tuesday</v>
      </c>
      <c r="D181" s="8">
        <v>40848.0</v>
      </c>
      <c r="E181" s="9">
        <f t="shared" si="2"/>
        <v>273</v>
      </c>
      <c r="F181" s="7" t="s">
        <v>24</v>
      </c>
      <c r="G181" s="10" t="s">
        <v>71</v>
      </c>
      <c r="H181" s="7">
        <v>2455.0</v>
      </c>
      <c r="I181" s="7" t="s">
        <v>23</v>
      </c>
      <c r="J181" s="11">
        <v>9711.0</v>
      </c>
      <c r="K181" s="12">
        <v>109.0</v>
      </c>
      <c r="L181" s="12">
        <v>36.0</v>
      </c>
      <c r="M181" s="13">
        <f t="shared" si="3"/>
        <v>1058499</v>
      </c>
      <c r="N181" s="11">
        <f t="shared" si="4"/>
        <v>349596</v>
      </c>
      <c r="O181" s="11">
        <f t="shared" si="5"/>
        <v>708903</v>
      </c>
      <c r="P181" s="14" t="str">
        <f>VLOOKUP(H181, products!$A$1:$B$13, 2, FALSE)</f>
        <v>Clothes</v>
      </c>
      <c r="Q181" s="14" t="str">
        <f>VLOOKUP(G181, countries!$A$1:$C$250, 1, TRUE)</f>
        <v>Mayotte</v>
      </c>
      <c r="R181" s="15" t="str">
        <f>VLOOKUP(Q181, countries!$A$1:$E$250, 4, FALSE)</f>
        <v>Africa</v>
      </c>
      <c r="S181" s="14" t="str">
        <f>VLOOKUP(R181, countries!$D$1:U$250, 2, FALSE)</f>
        <v>Northern Africa</v>
      </c>
      <c r="T181" s="14" t="str">
        <f t="shared" si="6"/>
        <v>2011-02</v>
      </c>
      <c r="U181" s="14" t="str">
        <f t="shared" si="7"/>
        <v>02</v>
      </c>
    </row>
    <row r="182">
      <c r="A182" s="7">
        <v>7.1929363E8</v>
      </c>
      <c r="B182" s="8">
        <v>40576.0</v>
      </c>
      <c r="C182" s="8" t="str">
        <f t="shared" si="1"/>
        <v>Wednesday</v>
      </c>
      <c r="D182" s="8">
        <v>40599.0</v>
      </c>
      <c r="E182" s="9">
        <f t="shared" si="2"/>
        <v>23</v>
      </c>
      <c r="F182" s="7" t="s">
        <v>29</v>
      </c>
      <c r="G182" s="10" t="s">
        <v>54</v>
      </c>
      <c r="H182" s="7">
        <v>8681.0</v>
      </c>
      <c r="I182" s="7" t="s">
        <v>23</v>
      </c>
      <c r="J182" s="11">
        <v>3824.0</v>
      </c>
      <c r="K182" s="12">
        <v>651.0</v>
      </c>
      <c r="L182" s="12">
        <v>525.0</v>
      </c>
      <c r="M182" s="13">
        <f t="shared" si="3"/>
        <v>2489424</v>
      </c>
      <c r="N182" s="11">
        <f t="shared" si="4"/>
        <v>2007600</v>
      </c>
      <c r="O182" s="11">
        <f t="shared" si="5"/>
        <v>481824</v>
      </c>
      <c r="P182" s="14" t="str">
        <f>VLOOKUP(H182, products!$A$1:$B$13, 2, FALSE)</f>
        <v>Office Supplies</v>
      </c>
      <c r="Q182" s="14" t="str">
        <f>VLOOKUP(G182, countries!$A$1:$C$250, 1, TRUE)</f>
        <v>Macedonia</v>
      </c>
      <c r="R182" s="15" t="str">
        <f>VLOOKUP(Q182, countries!$A$1:$E$250, 4, FALSE)</f>
        <v>Europe</v>
      </c>
      <c r="S182" s="14" t="str">
        <f>VLOOKUP(R182, countries!$D$1:U$250, 2, FALSE)</f>
        <v>Northern Europe</v>
      </c>
      <c r="T182" s="14" t="str">
        <f t="shared" si="6"/>
        <v>2011-02</v>
      </c>
      <c r="U182" s="14" t="str">
        <f t="shared" si="7"/>
        <v>02</v>
      </c>
    </row>
    <row r="183">
      <c r="A183" s="7">
        <v>4.18404281E8</v>
      </c>
      <c r="B183" s="8">
        <v>40577.0</v>
      </c>
      <c r="C183" s="8" t="str">
        <f t="shared" si="1"/>
        <v>Thursday</v>
      </c>
      <c r="D183" s="8">
        <v>40648.0</v>
      </c>
      <c r="E183" s="9">
        <f t="shared" si="2"/>
        <v>71</v>
      </c>
      <c r="F183" s="7" t="s">
        <v>29</v>
      </c>
      <c r="G183" s="10" t="s">
        <v>37</v>
      </c>
      <c r="H183" s="7">
        <v>8969.0</v>
      </c>
      <c r="I183" s="7" t="s">
        <v>23</v>
      </c>
      <c r="J183" s="11">
        <v>3979.0</v>
      </c>
      <c r="K183" s="12">
        <v>153.0</v>
      </c>
      <c r="L183" s="12">
        <v>97.0</v>
      </c>
      <c r="M183" s="13">
        <f t="shared" si="3"/>
        <v>608787</v>
      </c>
      <c r="N183" s="11">
        <f t="shared" si="4"/>
        <v>385963</v>
      </c>
      <c r="O183" s="11">
        <f t="shared" si="5"/>
        <v>222824</v>
      </c>
      <c r="P183" s="14" t="str">
        <f>VLOOKUP(H183, products!$A$1:$B$13, 2, FALSE)</f>
        <v>Snacks</v>
      </c>
      <c r="Q183" s="14" t="str">
        <f>VLOOKUP(G183, countries!$A$1:$C$250, 1, TRUE)</f>
        <v>Argentina</v>
      </c>
      <c r="R183" s="15" t="str">
        <f>VLOOKUP(Q183, countries!$A$1:$E$250, 4, FALSE)</f>
        <v>Americas</v>
      </c>
      <c r="S183" s="14" t="str">
        <f>VLOOKUP(R183, countries!$D$1:U$250, 2, FALSE)</f>
        <v>Latin America and the Caribbean</v>
      </c>
      <c r="T183" s="14" t="str">
        <f t="shared" si="6"/>
        <v>2011-02</v>
      </c>
      <c r="U183" s="14" t="str">
        <f t="shared" si="7"/>
        <v>02</v>
      </c>
    </row>
    <row r="184">
      <c r="A184" s="7">
        <v>8.3205713E8</v>
      </c>
      <c r="B184" s="8">
        <v>40577.0</v>
      </c>
      <c r="C184" s="8" t="str">
        <f t="shared" si="1"/>
        <v>Thursday</v>
      </c>
      <c r="D184" s="8">
        <v>40578.0</v>
      </c>
      <c r="E184" s="9">
        <f t="shared" si="2"/>
        <v>1</v>
      </c>
      <c r="F184" s="7" t="s">
        <v>21</v>
      </c>
      <c r="G184" s="10" t="s">
        <v>55</v>
      </c>
      <c r="H184" s="7">
        <v>8293.0</v>
      </c>
      <c r="I184" s="7" t="s">
        <v>26</v>
      </c>
      <c r="J184" s="11">
        <v>3050.0</v>
      </c>
      <c r="K184" s="12">
        <v>437.0</v>
      </c>
      <c r="L184" s="12">
        <v>263.0</v>
      </c>
      <c r="M184" s="13">
        <f t="shared" si="3"/>
        <v>1332850</v>
      </c>
      <c r="N184" s="11">
        <f t="shared" si="4"/>
        <v>802150</v>
      </c>
      <c r="O184" s="11">
        <f t="shared" si="5"/>
        <v>530700</v>
      </c>
      <c r="P184" s="14" t="str">
        <f>VLOOKUP(H184, products!$A$1:$B$13, 2, FALSE)</f>
        <v>Cosmetics</v>
      </c>
      <c r="Q184" s="14" t="str">
        <f>VLOOKUP(G184, countries!$A$1:$C$250, 1, TRUE)</f>
        <v>Eritrea</v>
      </c>
      <c r="R184" s="15" t="str">
        <f>VLOOKUP(Q184, countries!$A$1:$E$250, 4, FALSE)</f>
        <v>Africa</v>
      </c>
      <c r="S184" s="14" t="str">
        <f>VLOOKUP(R184, countries!$D$1:U$250, 2, FALSE)</f>
        <v>Northern Africa</v>
      </c>
      <c r="T184" s="14" t="str">
        <f t="shared" si="6"/>
        <v>2011-02</v>
      </c>
      <c r="U184" s="14" t="str">
        <f t="shared" si="7"/>
        <v>02</v>
      </c>
    </row>
    <row r="185">
      <c r="A185" s="7">
        <v>1.18859469E8</v>
      </c>
      <c r="B185" s="8">
        <v>40580.0</v>
      </c>
      <c r="C185" s="8" t="str">
        <f t="shared" si="1"/>
        <v>Sunday</v>
      </c>
      <c r="D185" s="8">
        <v>40550.0</v>
      </c>
      <c r="E185" s="9">
        <f t="shared" si="2"/>
        <v>30</v>
      </c>
      <c r="F185" s="7" t="s">
        <v>24</v>
      </c>
      <c r="G185" s="10" t="s">
        <v>30</v>
      </c>
      <c r="H185" s="7">
        <v>8969.0</v>
      </c>
      <c r="I185" s="7" t="s">
        <v>23</v>
      </c>
      <c r="J185" s="11">
        <v>2013.0</v>
      </c>
      <c r="K185" s="12">
        <v>153.0</v>
      </c>
      <c r="L185" s="12">
        <v>97.0</v>
      </c>
      <c r="M185" s="13">
        <f t="shared" si="3"/>
        <v>307989</v>
      </c>
      <c r="N185" s="11">
        <f t="shared" si="4"/>
        <v>195261</v>
      </c>
      <c r="O185" s="11">
        <f t="shared" si="5"/>
        <v>112728</v>
      </c>
      <c r="P185" s="14" t="str">
        <f>VLOOKUP(H185, products!$A$1:$B$13, 2, FALSE)</f>
        <v>Snacks</v>
      </c>
      <c r="Q185" s="14" t="str">
        <f>VLOOKUP(G185, countries!$A$1:$C$250, 1, TRUE)</f>
        <v>United States Minor Outlying Islands</v>
      </c>
      <c r="R185" s="15" t="str">
        <f>VLOOKUP(Q185, countries!$A$1:$E$250, 4, FALSE)</f>
        <v>Oceania</v>
      </c>
      <c r="S185" s="14" t="str">
        <f>VLOOKUP(R185, countries!$D$1:U$250, 2, FALSE)</f>
        <v>Polynesia</v>
      </c>
      <c r="T185" s="14" t="str">
        <f t="shared" si="6"/>
        <v>2011-02</v>
      </c>
      <c r="U185" s="14" t="str">
        <f t="shared" si="7"/>
        <v>02</v>
      </c>
    </row>
    <row r="186">
      <c r="A186" s="7">
        <v>6.13166129E8</v>
      </c>
      <c r="B186" s="8">
        <v>40583.0</v>
      </c>
      <c r="C186" s="8" t="str">
        <f t="shared" si="1"/>
        <v>Wednesday</v>
      </c>
      <c r="D186" s="8">
        <v>40837.0</v>
      </c>
      <c r="E186" s="9">
        <f t="shared" si="2"/>
        <v>254</v>
      </c>
      <c r="F186" s="7" t="s">
        <v>29</v>
      </c>
      <c r="G186" s="10" t="s">
        <v>31</v>
      </c>
      <c r="H186" s="7">
        <v>8293.0</v>
      </c>
      <c r="I186" s="7" t="s">
        <v>23</v>
      </c>
      <c r="J186" s="11">
        <v>8338.0</v>
      </c>
      <c r="K186" s="12">
        <v>437.0</v>
      </c>
      <c r="L186" s="12">
        <v>263.0</v>
      </c>
      <c r="M186" s="13">
        <f t="shared" si="3"/>
        <v>3643706</v>
      </c>
      <c r="N186" s="11">
        <f t="shared" si="4"/>
        <v>2192894</v>
      </c>
      <c r="O186" s="11">
        <f t="shared" si="5"/>
        <v>1450812</v>
      </c>
      <c r="P186" s="14" t="str">
        <f>VLOOKUP(H186, products!$A$1:$B$13, 2, FALSE)</f>
        <v>Cosmetics</v>
      </c>
      <c r="Q186" s="14" t="str">
        <f>VLOOKUP(G186, countries!$A$1:$C$250, 1, TRUE)</f>
        <v>Bhutan</v>
      </c>
      <c r="R186" s="15" t="str">
        <f>VLOOKUP(Q186, countries!$A$1:$E$250, 4, FALSE)</f>
        <v>Asia</v>
      </c>
      <c r="S186" s="14" t="str">
        <f>VLOOKUP(R186, countries!$D$1:U$250, 2, FALSE)</f>
        <v>Southern Asia</v>
      </c>
      <c r="T186" s="14" t="str">
        <f t="shared" si="6"/>
        <v>2011-02</v>
      </c>
      <c r="U186" s="14" t="str">
        <f t="shared" si="7"/>
        <v>02</v>
      </c>
    </row>
    <row r="187">
      <c r="A187" s="7">
        <v>1.28766906E8</v>
      </c>
      <c r="B187" s="8">
        <v>40587.0</v>
      </c>
      <c r="C187" s="8" t="str">
        <f t="shared" si="1"/>
        <v>Sunday</v>
      </c>
      <c r="D187" s="8">
        <v>40630.0</v>
      </c>
      <c r="E187" s="9">
        <f t="shared" si="2"/>
        <v>43</v>
      </c>
      <c r="F187" s="7" t="s">
        <v>21</v>
      </c>
      <c r="G187" s="10" t="s">
        <v>30</v>
      </c>
      <c r="H187" s="7">
        <v>7940.0</v>
      </c>
      <c r="I187" s="7" t="s">
        <v>23</v>
      </c>
      <c r="J187" s="11">
        <v>3844.0</v>
      </c>
      <c r="K187" s="12">
        <v>668.0</v>
      </c>
      <c r="L187" s="12">
        <v>503.0</v>
      </c>
      <c r="M187" s="13">
        <f t="shared" si="3"/>
        <v>2567792</v>
      </c>
      <c r="N187" s="11">
        <f t="shared" si="4"/>
        <v>1933532</v>
      </c>
      <c r="O187" s="11">
        <f t="shared" si="5"/>
        <v>634260</v>
      </c>
      <c r="P187" s="14" t="str">
        <f>VLOOKUP(H187, products!$A$1:$B$13, 2, FALSE)</f>
        <v>Household</v>
      </c>
      <c r="Q187" s="14" t="str">
        <f>VLOOKUP(G187, countries!$A$1:$C$250, 1, TRUE)</f>
        <v>United States Minor Outlying Islands</v>
      </c>
      <c r="R187" s="15" t="str">
        <f>VLOOKUP(Q187, countries!$A$1:$E$250, 4, FALSE)</f>
        <v>Oceania</v>
      </c>
      <c r="S187" s="14" t="str">
        <f>VLOOKUP(R187, countries!$D$1:U$250, 2, FALSE)</f>
        <v>Polynesia</v>
      </c>
      <c r="T187" s="14" t="str">
        <f t="shared" si="6"/>
        <v>2011-02</v>
      </c>
      <c r="U187" s="14" t="str">
        <f t="shared" si="7"/>
        <v>02</v>
      </c>
    </row>
    <row r="188">
      <c r="A188" s="7">
        <v>7.41964948E8</v>
      </c>
      <c r="B188" s="8">
        <v>40587.0</v>
      </c>
      <c r="C188" s="8" t="str">
        <f t="shared" si="1"/>
        <v>Sunday</v>
      </c>
      <c r="D188" s="8">
        <v>40600.0</v>
      </c>
      <c r="E188" s="9">
        <f t="shared" si="2"/>
        <v>13</v>
      </c>
      <c r="F188" s="7" t="s">
        <v>21</v>
      </c>
      <c r="G188" s="10" t="s">
        <v>66</v>
      </c>
      <c r="H188" s="7">
        <v>2103.0</v>
      </c>
      <c r="I188" s="7" t="s">
        <v>23</v>
      </c>
      <c r="J188" s="11">
        <v>2771.0</v>
      </c>
      <c r="K188" s="12">
        <v>206.0</v>
      </c>
      <c r="L188" s="12">
        <v>117.0</v>
      </c>
      <c r="M188" s="13">
        <f t="shared" si="3"/>
        <v>570826</v>
      </c>
      <c r="N188" s="11">
        <f t="shared" si="4"/>
        <v>324207</v>
      </c>
      <c r="O188" s="11">
        <f t="shared" si="5"/>
        <v>246619</v>
      </c>
      <c r="P188" s="14" t="str">
        <f>VLOOKUP(H188, products!$A$1:$B$13, 2, FALSE)</f>
        <v>Cereal</v>
      </c>
      <c r="Q188" s="14" t="str">
        <f>VLOOKUP(G188, countries!$A$1:$C$250, 1, TRUE)</f>
        <v>Uganda</v>
      </c>
      <c r="R188" s="15" t="str">
        <f>VLOOKUP(Q188, countries!$A$1:$E$250, 4, FALSE)</f>
        <v>Africa</v>
      </c>
      <c r="S188" s="14" t="str">
        <f>VLOOKUP(R188, countries!$D$1:U$250, 2, FALSE)</f>
        <v>Northern Africa</v>
      </c>
      <c r="T188" s="14" t="str">
        <f t="shared" si="6"/>
        <v>2011-02</v>
      </c>
      <c r="U188" s="14" t="str">
        <f t="shared" si="7"/>
        <v>02</v>
      </c>
    </row>
    <row r="189">
      <c r="A189" s="7">
        <v>5.87799727E8</v>
      </c>
      <c r="B189" s="8">
        <v>40589.0</v>
      </c>
      <c r="C189" s="8" t="str">
        <f t="shared" si="1"/>
        <v>Tuesday</v>
      </c>
      <c r="D189" s="8">
        <v>40629.0</v>
      </c>
      <c r="E189" s="9">
        <f t="shared" si="2"/>
        <v>40</v>
      </c>
      <c r="F189" s="7" t="s">
        <v>24</v>
      </c>
      <c r="G189" s="10" t="s">
        <v>59</v>
      </c>
      <c r="H189" s="7">
        <v>7331.0</v>
      </c>
      <c r="I189" s="7" t="s">
        <v>23</v>
      </c>
      <c r="J189" s="11">
        <v>1856.0</v>
      </c>
      <c r="K189" s="12">
        <v>255.0</v>
      </c>
      <c r="L189" s="12">
        <v>159.0</v>
      </c>
      <c r="M189" s="13">
        <f t="shared" si="3"/>
        <v>473280</v>
      </c>
      <c r="N189" s="11">
        <f t="shared" si="4"/>
        <v>295104</v>
      </c>
      <c r="O189" s="11">
        <f t="shared" si="5"/>
        <v>178176</v>
      </c>
      <c r="P189" s="14" t="str">
        <f>VLOOKUP(H189, products!$A$1:$B$13, 2, FALSE)</f>
        <v>Baby Food</v>
      </c>
      <c r="Q189" s="14" t="str">
        <f>VLOOKUP(G189, countries!$A$1:$C$250, 1, TRUE)</f>
        <v>Slovenia</v>
      </c>
      <c r="R189" s="15" t="str">
        <f>VLOOKUP(Q189, countries!$A$1:$E$250, 4, FALSE)</f>
        <v>Europe</v>
      </c>
      <c r="S189" s="14" t="str">
        <f>VLOOKUP(R189, countries!$D$1:U$250, 2, FALSE)</f>
        <v>Northern Europe</v>
      </c>
      <c r="T189" s="14" t="str">
        <f t="shared" si="6"/>
        <v>2011-02</v>
      </c>
      <c r="U189" s="14" t="str">
        <f t="shared" si="7"/>
        <v>02</v>
      </c>
    </row>
    <row r="190">
      <c r="A190" s="7">
        <v>9.28168189E8</v>
      </c>
      <c r="B190" s="8">
        <v>40591.0</v>
      </c>
      <c r="C190" s="8" t="str">
        <f t="shared" si="1"/>
        <v>Thursday</v>
      </c>
      <c r="D190" s="8">
        <v>40617.0</v>
      </c>
      <c r="E190" s="9">
        <f t="shared" si="2"/>
        <v>26</v>
      </c>
      <c r="F190" s="7" t="s">
        <v>40</v>
      </c>
      <c r="G190" s="10" t="s">
        <v>28</v>
      </c>
      <c r="H190" s="7">
        <v>2103.0</v>
      </c>
      <c r="I190" s="7" t="s">
        <v>23</v>
      </c>
      <c r="J190" s="11">
        <v>4448.0</v>
      </c>
      <c r="K190" s="12">
        <v>206.0</v>
      </c>
      <c r="L190" s="12">
        <v>117.0</v>
      </c>
      <c r="M190" s="13">
        <f t="shared" si="3"/>
        <v>916288</v>
      </c>
      <c r="N190" s="11">
        <f t="shared" si="4"/>
        <v>520416</v>
      </c>
      <c r="O190" s="11">
        <f t="shared" si="5"/>
        <v>395872</v>
      </c>
      <c r="P190" s="14" t="str">
        <f>VLOOKUP(H190, products!$A$1:$B$13, 2, FALSE)</f>
        <v>Cereal</v>
      </c>
      <c r="Q190" s="14" t="str">
        <f>VLOOKUP(G190, countries!$A$1:$C$250, 1, TRUE)</f>
        <v>Bermuda</v>
      </c>
      <c r="R190" s="15" t="str">
        <f>VLOOKUP(Q190, countries!$A$1:$E$250, 4, FALSE)</f>
        <v>Americas</v>
      </c>
      <c r="S190" s="14" t="str">
        <f>VLOOKUP(R190, countries!$D$1:U$250, 2, FALSE)</f>
        <v>Latin America and the Caribbean</v>
      </c>
      <c r="T190" s="14" t="str">
        <f t="shared" si="6"/>
        <v>2011-02</v>
      </c>
      <c r="U190" s="14" t="str">
        <f t="shared" si="7"/>
        <v>02</v>
      </c>
    </row>
    <row r="191">
      <c r="A191" s="7">
        <v>7.59086453E8</v>
      </c>
      <c r="B191" s="8">
        <v>40595.0</v>
      </c>
      <c r="C191" s="8" t="str">
        <f t="shared" si="1"/>
        <v>Monday</v>
      </c>
      <c r="D191" s="8">
        <v>40601.0</v>
      </c>
      <c r="E191" s="9">
        <f t="shared" si="2"/>
        <v>6</v>
      </c>
      <c r="F191" s="7" t="s">
        <v>24</v>
      </c>
      <c r="G191" s="10" t="s">
        <v>43</v>
      </c>
      <c r="H191" s="7">
        <v>7940.0</v>
      </c>
      <c r="I191" s="7" t="s">
        <v>26</v>
      </c>
      <c r="J191" s="11">
        <v>9405.0</v>
      </c>
      <c r="K191" s="12">
        <v>668.0</v>
      </c>
      <c r="L191" s="12">
        <v>503.0</v>
      </c>
      <c r="M191" s="13">
        <f t="shared" si="3"/>
        <v>6282540</v>
      </c>
      <c r="N191" s="11">
        <f t="shared" si="4"/>
        <v>4730715</v>
      </c>
      <c r="O191" s="11">
        <f t="shared" si="5"/>
        <v>1551825</v>
      </c>
      <c r="P191" s="14" t="str">
        <f>VLOOKUP(H191, products!$A$1:$B$13, 2, FALSE)</f>
        <v>Household</v>
      </c>
      <c r="Q191" s="14" t="str">
        <f>VLOOKUP(G191, countries!$A$1:$C$250, 1, TRUE)</f>
        <v>Cyprus</v>
      </c>
      <c r="R191" s="15" t="str">
        <f>VLOOKUP(Q191, countries!$A$1:$E$250, 4, FALSE)</f>
        <v>Asia</v>
      </c>
      <c r="S191" s="14" t="str">
        <f>VLOOKUP(R191, countries!$D$1:U$250, 2, FALSE)</f>
        <v>Southern Asia</v>
      </c>
      <c r="T191" s="14" t="str">
        <f t="shared" si="6"/>
        <v>2011-02</v>
      </c>
      <c r="U191" s="14" t="str">
        <f t="shared" si="7"/>
        <v>02</v>
      </c>
    </row>
    <row r="192">
      <c r="A192" s="7">
        <v>6.77851569E8</v>
      </c>
      <c r="B192" s="8">
        <v>40596.0</v>
      </c>
      <c r="C192" s="8" t="str">
        <f t="shared" si="1"/>
        <v>Tuesday</v>
      </c>
      <c r="D192" s="8">
        <v>40577.0</v>
      </c>
      <c r="E192" s="9">
        <f t="shared" si="2"/>
        <v>19</v>
      </c>
      <c r="F192" s="7" t="s">
        <v>29</v>
      </c>
      <c r="G192" s="10" t="s">
        <v>57</v>
      </c>
      <c r="H192" s="7">
        <v>7940.0</v>
      </c>
      <c r="I192" s="7" t="s">
        <v>23</v>
      </c>
      <c r="J192" s="11">
        <v>198.0</v>
      </c>
      <c r="K192" s="12">
        <v>668.0</v>
      </c>
      <c r="L192" s="12">
        <v>503.0</v>
      </c>
      <c r="M192" s="13">
        <f t="shared" si="3"/>
        <v>132264</v>
      </c>
      <c r="N192" s="11">
        <f t="shared" si="4"/>
        <v>99594</v>
      </c>
      <c r="O192" s="11">
        <f t="shared" si="5"/>
        <v>32670</v>
      </c>
      <c r="P192" s="14" t="str">
        <f>VLOOKUP(H192, products!$A$1:$B$13, 2, FALSE)</f>
        <v>Household</v>
      </c>
      <c r="Q192" s="14" t="str">
        <f>VLOOKUP(G192, countries!$A$1:$C$250, 1, TRUE)</f>
        <v>Israel</v>
      </c>
      <c r="R192" s="15" t="str">
        <f>VLOOKUP(Q192, countries!$A$1:$E$250, 4, FALSE)</f>
        <v>Asia</v>
      </c>
      <c r="S192" s="14" t="str">
        <f>VLOOKUP(R192, countries!$D$1:U$250, 2, FALSE)</f>
        <v>Southern Asia</v>
      </c>
      <c r="T192" s="14" t="str">
        <f t="shared" si="6"/>
        <v>2011-02</v>
      </c>
      <c r="U192" s="14" t="str">
        <f t="shared" si="7"/>
        <v>02</v>
      </c>
    </row>
    <row r="193">
      <c r="A193" s="7">
        <v>3.09342658E8</v>
      </c>
      <c r="B193" s="8">
        <v>40599.0</v>
      </c>
      <c r="C193" s="8" t="str">
        <f t="shared" si="1"/>
        <v>Friday</v>
      </c>
      <c r="D193" s="8">
        <v>40630.0</v>
      </c>
      <c r="E193" s="9">
        <f t="shared" si="2"/>
        <v>31</v>
      </c>
      <c r="F193" s="7" t="s">
        <v>21</v>
      </c>
      <c r="G193" s="10" t="s">
        <v>57</v>
      </c>
      <c r="H193" s="7">
        <v>3127.0</v>
      </c>
      <c r="I193" s="7" t="s">
        <v>26</v>
      </c>
      <c r="J193" s="11">
        <v>222.0</v>
      </c>
      <c r="K193" s="12">
        <v>82.0</v>
      </c>
      <c r="L193" s="12">
        <v>57.0</v>
      </c>
      <c r="M193" s="13">
        <f t="shared" si="3"/>
        <v>18204</v>
      </c>
      <c r="N193" s="11">
        <f t="shared" si="4"/>
        <v>12654</v>
      </c>
      <c r="O193" s="11">
        <f t="shared" si="5"/>
        <v>5550</v>
      </c>
      <c r="P193" s="14" t="str">
        <f>VLOOKUP(H193, products!$A$1:$B$13, 2, FALSE)</f>
        <v>Personal Care</v>
      </c>
      <c r="Q193" s="14" t="str">
        <f>VLOOKUP(G193, countries!$A$1:$C$250, 1, TRUE)</f>
        <v>Israel</v>
      </c>
      <c r="R193" s="15" t="str">
        <f>VLOOKUP(Q193, countries!$A$1:$E$250, 4, FALSE)</f>
        <v>Asia</v>
      </c>
      <c r="S193" s="14" t="str">
        <f>VLOOKUP(R193, countries!$D$1:U$250, 2, FALSE)</f>
        <v>Southern Asia</v>
      </c>
      <c r="T193" s="14" t="str">
        <f t="shared" si="6"/>
        <v>2011-02</v>
      </c>
      <c r="U193" s="14" t="str">
        <f t="shared" si="7"/>
        <v>02</v>
      </c>
    </row>
    <row r="194">
      <c r="A194" s="7">
        <v>7.62117564E8</v>
      </c>
      <c r="B194" s="8">
        <v>40600.0</v>
      </c>
      <c r="C194" s="8" t="str">
        <f t="shared" si="1"/>
        <v>Saturday</v>
      </c>
      <c r="D194" s="8">
        <v>40630.0</v>
      </c>
      <c r="E194" s="9">
        <f t="shared" si="2"/>
        <v>30</v>
      </c>
      <c r="F194" s="7" t="s">
        <v>29</v>
      </c>
      <c r="G194" s="10" t="s">
        <v>66</v>
      </c>
      <c r="H194" s="7">
        <v>3127.0</v>
      </c>
      <c r="I194" s="7" t="s">
        <v>26</v>
      </c>
      <c r="J194" s="11">
        <v>6378.0</v>
      </c>
      <c r="K194" s="12">
        <v>82.0</v>
      </c>
      <c r="L194" s="12">
        <v>57.0</v>
      </c>
      <c r="M194" s="13">
        <f t="shared" si="3"/>
        <v>522996</v>
      </c>
      <c r="N194" s="11">
        <f t="shared" si="4"/>
        <v>363546</v>
      </c>
      <c r="O194" s="11">
        <f t="shared" si="5"/>
        <v>159450</v>
      </c>
      <c r="P194" s="14" t="str">
        <f>VLOOKUP(H194, products!$A$1:$B$13, 2, FALSE)</f>
        <v>Personal Care</v>
      </c>
      <c r="Q194" s="14" t="str">
        <f>VLOOKUP(G194, countries!$A$1:$C$250, 1, TRUE)</f>
        <v>Uganda</v>
      </c>
      <c r="R194" s="15" t="str">
        <f>VLOOKUP(Q194, countries!$A$1:$E$250, 4, FALSE)</f>
        <v>Africa</v>
      </c>
      <c r="S194" s="14" t="str">
        <f>VLOOKUP(R194, countries!$D$1:U$250, 2, FALSE)</f>
        <v>Northern Africa</v>
      </c>
      <c r="T194" s="14" t="str">
        <f t="shared" si="6"/>
        <v>2011-02</v>
      </c>
      <c r="U194" s="14" t="str">
        <f t="shared" si="7"/>
        <v>02</v>
      </c>
    </row>
    <row r="195">
      <c r="A195" s="7">
        <v>1.34121024E8</v>
      </c>
      <c r="B195" s="8">
        <v>40602.0</v>
      </c>
      <c r="C195" s="8" t="str">
        <f t="shared" si="1"/>
        <v>Monday</v>
      </c>
      <c r="D195" s="8">
        <v>40759.0</v>
      </c>
      <c r="E195" s="9">
        <f t="shared" si="2"/>
        <v>157</v>
      </c>
      <c r="F195" s="7" t="s">
        <v>24</v>
      </c>
      <c r="G195" s="10" t="s">
        <v>67</v>
      </c>
      <c r="H195" s="7">
        <v>5988.0</v>
      </c>
      <c r="I195" s="7" t="s">
        <v>26</v>
      </c>
      <c r="J195" s="11">
        <v>8246.0</v>
      </c>
      <c r="K195" s="12">
        <v>154.0</v>
      </c>
      <c r="L195" s="12">
        <v>91.0</v>
      </c>
      <c r="M195" s="13">
        <f t="shared" si="3"/>
        <v>1269884</v>
      </c>
      <c r="N195" s="11">
        <f t="shared" si="4"/>
        <v>750386</v>
      </c>
      <c r="O195" s="11">
        <f t="shared" si="5"/>
        <v>519498</v>
      </c>
      <c r="P195" s="14" t="str">
        <f>VLOOKUP(H195, products!$A$1:$B$13, 2, FALSE)</f>
        <v>Vegetables</v>
      </c>
      <c r="Q195" s="14" t="str">
        <f>VLOOKUP(G195, countries!$A$1:$C$250, 1, TRUE)</f>
        <v>Eritrea</v>
      </c>
      <c r="R195" s="15" t="str">
        <f>VLOOKUP(Q195, countries!$A$1:$E$250, 4, FALSE)</f>
        <v>Africa</v>
      </c>
      <c r="S195" s="14" t="str">
        <f>VLOOKUP(R195, countries!$D$1:U$250, 2, FALSE)</f>
        <v>Northern Africa</v>
      </c>
      <c r="T195" s="14" t="str">
        <f t="shared" si="6"/>
        <v>2011-02</v>
      </c>
      <c r="U195" s="14" t="str">
        <f t="shared" si="7"/>
        <v>02</v>
      </c>
    </row>
    <row r="196">
      <c r="A196" s="7">
        <v>1.96346127E8</v>
      </c>
      <c r="B196" s="8">
        <v>40602.0</v>
      </c>
      <c r="C196" s="8" t="str">
        <f t="shared" si="1"/>
        <v>Monday</v>
      </c>
      <c r="D196" s="8">
        <v>40881.0</v>
      </c>
      <c r="E196" s="9">
        <f t="shared" si="2"/>
        <v>279</v>
      </c>
      <c r="F196" s="7" t="s">
        <v>40</v>
      </c>
      <c r="G196" s="10" t="s">
        <v>37</v>
      </c>
      <c r="H196" s="7">
        <v>8969.0</v>
      </c>
      <c r="I196" s="7" t="s">
        <v>26</v>
      </c>
      <c r="J196" s="11">
        <v>2037.0</v>
      </c>
      <c r="K196" s="12">
        <v>153.0</v>
      </c>
      <c r="L196" s="12">
        <v>97.0</v>
      </c>
      <c r="M196" s="13">
        <f t="shared" si="3"/>
        <v>311661</v>
      </c>
      <c r="N196" s="11">
        <f t="shared" si="4"/>
        <v>197589</v>
      </c>
      <c r="O196" s="11">
        <f t="shared" si="5"/>
        <v>114072</v>
      </c>
      <c r="P196" s="14" t="str">
        <f>VLOOKUP(H196, products!$A$1:$B$13, 2, FALSE)</f>
        <v>Snacks</v>
      </c>
      <c r="Q196" s="14" t="str">
        <f>VLOOKUP(G196, countries!$A$1:$C$250, 1, TRUE)</f>
        <v>Argentina</v>
      </c>
      <c r="R196" s="15" t="str">
        <f>VLOOKUP(Q196, countries!$A$1:$E$250, 4, FALSE)</f>
        <v>Americas</v>
      </c>
      <c r="S196" s="14" t="str">
        <f>VLOOKUP(R196, countries!$D$1:U$250, 2, FALSE)</f>
        <v>Latin America and the Caribbean</v>
      </c>
      <c r="T196" s="14" t="str">
        <f t="shared" si="6"/>
        <v>2011-02</v>
      </c>
      <c r="U196" s="14" t="str">
        <f t="shared" si="7"/>
        <v>02</v>
      </c>
    </row>
    <row r="197">
      <c r="A197" s="7">
        <v>2.63882005E8</v>
      </c>
      <c r="B197" s="8">
        <v>40604.0</v>
      </c>
      <c r="C197" s="8" t="str">
        <f t="shared" si="1"/>
        <v>Wednesday</v>
      </c>
      <c r="D197" s="8">
        <v>40601.0</v>
      </c>
      <c r="E197" s="9">
        <f t="shared" si="2"/>
        <v>3</v>
      </c>
      <c r="F197" s="7" t="s">
        <v>29</v>
      </c>
      <c r="G197" s="10" t="s">
        <v>38</v>
      </c>
      <c r="H197" s="7">
        <v>1270.0</v>
      </c>
      <c r="I197" s="7" t="s">
        <v>26</v>
      </c>
      <c r="J197" s="11">
        <v>7404.0</v>
      </c>
      <c r="K197" s="12">
        <v>47.0</v>
      </c>
      <c r="L197" s="12">
        <v>32.0</v>
      </c>
      <c r="M197" s="13">
        <f t="shared" si="3"/>
        <v>347988</v>
      </c>
      <c r="N197" s="11">
        <f t="shared" si="4"/>
        <v>236928</v>
      </c>
      <c r="O197" s="11">
        <f t="shared" si="5"/>
        <v>111060</v>
      </c>
      <c r="P197" s="14" t="str">
        <f>VLOOKUP(H197, products!$A$1:$B$13, 2, FALSE)</f>
        <v>Beverages</v>
      </c>
      <c r="Q197" s="14" t="str">
        <f>VLOOKUP(G197, countries!$A$1:$C$250, 1, TRUE)</f>
        <v>Svalbard and Jan Mayen</v>
      </c>
      <c r="R197" s="15" t="str">
        <f>VLOOKUP(Q197, countries!$A$1:$E$250, 4, FALSE)</f>
        <v>Europe</v>
      </c>
      <c r="S197" s="14" t="str">
        <f>VLOOKUP(R197, countries!$D$1:U$250, 2, FALSE)</f>
        <v>Northern Europe</v>
      </c>
      <c r="T197" s="14" t="str">
        <f t="shared" si="6"/>
        <v>2011-03</v>
      </c>
      <c r="U197" s="14" t="str">
        <f t="shared" si="7"/>
        <v>03</v>
      </c>
    </row>
    <row r="198">
      <c r="A198" s="7">
        <v>4.88815915E8</v>
      </c>
      <c r="B198" s="8">
        <v>40605.0</v>
      </c>
      <c r="C198" s="8" t="str">
        <f t="shared" si="1"/>
        <v>Thursday</v>
      </c>
      <c r="D198" s="8">
        <v>40650.0</v>
      </c>
      <c r="E198" s="9">
        <f t="shared" si="2"/>
        <v>45</v>
      </c>
      <c r="F198" s="7" t="s">
        <v>29</v>
      </c>
      <c r="G198" s="10" t="s">
        <v>68</v>
      </c>
      <c r="H198" s="7">
        <v>8969.0</v>
      </c>
      <c r="I198" s="7" t="s">
        <v>23</v>
      </c>
      <c r="J198" s="11">
        <v>347.0</v>
      </c>
      <c r="K198" s="12">
        <v>153.0</v>
      </c>
      <c r="L198" s="12">
        <v>97.0</v>
      </c>
      <c r="M198" s="13">
        <f t="shared" si="3"/>
        <v>53091</v>
      </c>
      <c r="N198" s="11">
        <f t="shared" si="4"/>
        <v>33659</v>
      </c>
      <c r="O198" s="11">
        <f t="shared" si="5"/>
        <v>19432</v>
      </c>
      <c r="P198" s="14" t="str">
        <f>VLOOKUP(H198, products!$A$1:$B$13, 2, FALSE)</f>
        <v>Snacks</v>
      </c>
      <c r="Q198" s="14" t="str">
        <f>VLOOKUP(G198, countries!$A$1:$C$250, 1, TRUE)</f>
        <v>Hong Kong</v>
      </c>
      <c r="R198" s="15" t="str">
        <f>VLOOKUP(Q198, countries!$A$1:$E$250, 4, FALSE)</f>
        <v>Asia</v>
      </c>
      <c r="S198" s="14" t="str">
        <f>VLOOKUP(R198, countries!$D$1:U$250, 2, FALSE)</f>
        <v>Southern Asia</v>
      </c>
      <c r="T198" s="14" t="str">
        <f t="shared" si="6"/>
        <v>2011-03</v>
      </c>
      <c r="U198" s="14" t="str">
        <f t="shared" si="7"/>
        <v>03</v>
      </c>
    </row>
    <row r="199">
      <c r="A199" s="7">
        <v>5.26018369E8</v>
      </c>
      <c r="B199" s="8">
        <v>40608.0</v>
      </c>
      <c r="C199" s="8" t="str">
        <f t="shared" si="1"/>
        <v>Sunday</v>
      </c>
      <c r="D199" s="8">
        <v>40715.0</v>
      </c>
      <c r="E199" s="9">
        <f t="shared" si="2"/>
        <v>107</v>
      </c>
      <c r="F199" s="7" t="s">
        <v>29</v>
      </c>
      <c r="G199" s="10" t="s">
        <v>30</v>
      </c>
      <c r="H199" s="7">
        <v>8293.0</v>
      </c>
      <c r="I199" s="7" t="s">
        <v>26</v>
      </c>
      <c r="J199" s="11">
        <v>9379.0</v>
      </c>
      <c r="K199" s="12">
        <v>437.0</v>
      </c>
      <c r="L199" s="12">
        <v>263.0</v>
      </c>
      <c r="M199" s="13">
        <f t="shared" si="3"/>
        <v>4098623</v>
      </c>
      <c r="N199" s="11">
        <f t="shared" si="4"/>
        <v>2466677</v>
      </c>
      <c r="O199" s="11">
        <f t="shared" si="5"/>
        <v>1631946</v>
      </c>
      <c r="P199" s="14" t="str">
        <f>VLOOKUP(H199, products!$A$1:$B$13, 2, FALSE)</f>
        <v>Cosmetics</v>
      </c>
      <c r="Q199" s="14" t="str">
        <f>VLOOKUP(G199, countries!$A$1:$C$250, 1, TRUE)</f>
        <v>United States Minor Outlying Islands</v>
      </c>
      <c r="R199" s="15" t="str">
        <f>VLOOKUP(Q199, countries!$A$1:$E$250, 4, FALSE)</f>
        <v>Oceania</v>
      </c>
      <c r="S199" s="14" t="str">
        <f>VLOOKUP(R199, countries!$D$1:U$250, 2, FALSE)</f>
        <v>Polynesia</v>
      </c>
      <c r="T199" s="14" t="str">
        <f t="shared" si="6"/>
        <v>2011-03</v>
      </c>
      <c r="U199" s="14" t="str">
        <f t="shared" si="7"/>
        <v>03</v>
      </c>
    </row>
    <row r="200">
      <c r="A200" s="7">
        <v>5.04973971E8</v>
      </c>
      <c r="B200" s="8">
        <v>40612.0</v>
      </c>
      <c r="C200" s="8" t="str">
        <f t="shared" si="1"/>
        <v>Thursday</v>
      </c>
      <c r="D200" s="8">
        <v>40585.0</v>
      </c>
      <c r="E200" s="9">
        <f t="shared" si="2"/>
        <v>27</v>
      </c>
      <c r="F200" s="7" t="s">
        <v>29</v>
      </c>
      <c r="G200" s="10" t="s">
        <v>35</v>
      </c>
      <c r="H200" s="7">
        <v>8875.0</v>
      </c>
      <c r="I200" s="7" t="s">
        <v>26</v>
      </c>
      <c r="J200" s="11">
        <v>1875.0</v>
      </c>
      <c r="K200" s="12">
        <v>422.0</v>
      </c>
      <c r="L200" s="12">
        <v>365.0</v>
      </c>
      <c r="M200" s="13">
        <f t="shared" si="3"/>
        <v>791250</v>
      </c>
      <c r="N200" s="11">
        <f t="shared" si="4"/>
        <v>684375</v>
      </c>
      <c r="O200" s="11">
        <f t="shared" si="5"/>
        <v>106875</v>
      </c>
      <c r="P200" s="14" t="str">
        <f>VLOOKUP(H200, products!$A$1:$B$13, 2, FALSE)</f>
        <v>Meat</v>
      </c>
      <c r="Q200" s="14" t="str">
        <f>VLOOKUP(G200, countries!$A$1:$C$250, 1, TRUE)</f>
        <v>American Samoa</v>
      </c>
      <c r="R200" s="15" t="str">
        <f>VLOOKUP(Q200, countries!$A$1:$E$250, 4, FALSE)</f>
        <v>Oceania</v>
      </c>
      <c r="S200" s="14" t="str">
        <f>VLOOKUP(R200, countries!$D$1:U$250, 2, FALSE)</f>
        <v>Polynesia</v>
      </c>
      <c r="T200" s="14" t="str">
        <f t="shared" si="6"/>
        <v>2011-03</v>
      </c>
      <c r="U200" s="14" t="str">
        <f t="shared" si="7"/>
        <v>03</v>
      </c>
    </row>
    <row r="201">
      <c r="A201" s="7">
        <v>1.41875827E8</v>
      </c>
      <c r="B201" s="8">
        <v>40615.0</v>
      </c>
      <c r="C201" s="8" t="str">
        <f t="shared" si="1"/>
        <v>Sunday</v>
      </c>
      <c r="D201" s="8">
        <v>40649.0</v>
      </c>
      <c r="E201" s="9">
        <f t="shared" si="2"/>
        <v>34</v>
      </c>
      <c r="F201" s="7" t="s">
        <v>21</v>
      </c>
      <c r="G201" s="10" t="s">
        <v>34</v>
      </c>
      <c r="H201" s="7">
        <v>7940.0</v>
      </c>
      <c r="I201" s="7" t="s">
        <v>26</v>
      </c>
      <c r="J201" s="11">
        <v>3065.0</v>
      </c>
      <c r="K201" s="12">
        <v>668.0</v>
      </c>
      <c r="L201" s="12">
        <v>503.0</v>
      </c>
      <c r="M201" s="13">
        <f t="shared" si="3"/>
        <v>2047420</v>
      </c>
      <c r="N201" s="11">
        <f t="shared" si="4"/>
        <v>1541695</v>
      </c>
      <c r="O201" s="11">
        <f t="shared" si="5"/>
        <v>505725</v>
      </c>
      <c r="P201" s="14" t="str">
        <f>VLOOKUP(H201, products!$A$1:$B$13, 2, FALSE)</f>
        <v>Household</v>
      </c>
      <c r="Q201" s="14" t="str">
        <f>VLOOKUP(G201, countries!$A$1:$C$250, 1, TRUE)</f>
        <v>Pitcairn</v>
      </c>
      <c r="R201" s="15" t="str">
        <f>VLOOKUP(Q201, countries!$A$1:$E$250, 4, FALSE)</f>
        <v>Oceania</v>
      </c>
      <c r="S201" s="14" t="str">
        <f>VLOOKUP(R201, countries!$D$1:U$250, 2, FALSE)</f>
        <v>Polynesia</v>
      </c>
      <c r="T201" s="14" t="str">
        <f t="shared" si="6"/>
        <v>2011-03</v>
      </c>
      <c r="U201" s="14" t="str">
        <f t="shared" si="7"/>
        <v>03</v>
      </c>
    </row>
    <row r="202">
      <c r="A202" s="7">
        <v>4.65753209E8</v>
      </c>
      <c r="B202" s="8">
        <v>40616.0</v>
      </c>
      <c r="C202" s="8" t="str">
        <f t="shared" si="1"/>
        <v>Monday</v>
      </c>
      <c r="D202" s="8">
        <v>40616.0</v>
      </c>
      <c r="E202" s="9">
        <f t="shared" si="2"/>
        <v>0</v>
      </c>
      <c r="F202" s="7" t="s">
        <v>21</v>
      </c>
      <c r="G202" s="10" t="s">
        <v>46</v>
      </c>
      <c r="H202" s="7">
        <v>5988.0</v>
      </c>
      <c r="I202" s="7" t="s">
        <v>23</v>
      </c>
      <c r="J202" s="11">
        <v>5579.0</v>
      </c>
      <c r="K202" s="12">
        <v>154.0</v>
      </c>
      <c r="L202" s="12">
        <v>91.0</v>
      </c>
      <c r="M202" s="13">
        <f t="shared" si="3"/>
        <v>859166</v>
      </c>
      <c r="N202" s="11">
        <f t="shared" si="4"/>
        <v>507689</v>
      </c>
      <c r="O202" s="11">
        <f t="shared" si="5"/>
        <v>351477</v>
      </c>
      <c r="P202" s="14" t="str">
        <f>VLOOKUP(H202, products!$A$1:$B$13, 2, FALSE)</f>
        <v>Vegetables</v>
      </c>
      <c r="Q202" s="14" t="str">
        <f>VLOOKUP(G202, countries!$A$1:$C$250, 1, TRUE)</f>
        <v>Denmark</v>
      </c>
      <c r="R202" s="15" t="str">
        <f>VLOOKUP(Q202, countries!$A$1:$E$250, 4, FALSE)</f>
        <v>Europe</v>
      </c>
      <c r="S202" s="14" t="str">
        <f>VLOOKUP(R202, countries!$D$1:U$250, 2, FALSE)</f>
        <v>Northern Europe</v>
      </c>
      <c r="T202" s="14" t="str">
        <f t="shared" si="6"/>
        <v>2011-03</v>
      </c>
      <c r="U202" s="14" t="str">
        <f t="shared" si="7"/>
        <v>03</v>
      </c>
    </row>
    <row r="203">
      <c r="A203" s="7">
        <v>5.75758969E8</v>
      </c>
      <c r="B203" s="8">
        <v>40617.0</v>
      </c>
      <c r="C203" s="8" t="str">
        <f t="shared" si="1"/>
        <v>Tuesday</v>
      </c>
      <c r="D203" s="8">
        <v>40631.0</v>
      </c>
      <c r="E203" s="9">
        <f t="shared" si="2"/>
        <v>14</v>
      </c>
      <c r="F203" s="7" t="s">
        <v>40</v>
      </c>
      <c r="G203" s="10" t="s">
        <v>64</v>
      </c>
      <c r="H203" s="7">
        <v>3127.0</v>
      </c>
      <c r="I203" s="7" t="s">
        <v>26</v>
      </c>
      <c r="J203" s="11">
        <v>8729.0</v>
      </c>
      <c r="K203" s="12">
        <v>82.0</v>
      </c>
      <c r="L203" s="12">
        <v>57.0</v>
      </c>
      <c r="M203" s="13">
        <f t="shared" si="3"/>
        <v>715778</v>
      </c>
      <c r="N203" s="11">
        <f t="shared" si="4"/>
        <v>497553</v>
      </c>
      <c r="O203" s="11">
        <f t="shared" si="5"/>
        <v>218225</v>
      </c>
      <c r="P203" s="14" t="str">
        <f>VLOOKUP(H203, products!$A$1:$B$13, 2, FALSE)</f>
        <v>Personal Care</v>
      </c>
      <c r="Q203" s="14" t="str">
        <f>VLOOKUP(G203, countries!$A$1:$C$250, 1, TRUE)</f>
        <v>Finland</v>
      </c>
      <c r="R203" s="15" t="str">
        <f>VLOOKUP(Q203, countries!$A$1:$E$250, 4, FALSE)</f>
        <v>Europe</v>
      </c>
      <c r="S203" s="14" t="str">
        <f>VLOOKUP(R203, countries!$D$1:U$250, 2, FALSE)</f>
        <v>Northern Europe</v>
      </c>
      <c r="T203" s="14" t="str">
        <f t="shared" si="6"/>
        <v>2011-03</v>
      </c>
      <c r="U203" s="14" t="str">
        <f t="shared" si="7"/>
        <v>03</v>
      </c>
    </row>
    <row r="204">
      <c r="A204" s="7">
        <v>3.46498763E8</v>
      </c>
      <c r="B204" s="8">
        <v>40620.0</v>
      </c>
      <c r="C204" s="8" t="str">
        <f t="shared" si="1"/>
        <v>Friday</v>
      </c>
      <c r="D204" s="8">
        <v>40578.0</v>
      </c>
      <c r="E204" s="9">
        <f t="shared" si="2"/>
        <v>42</v>
      </c>
      <c r="F204" s="7" t="s">
        <v>24</v>
      </c>
      <c r="G204" s="10" t="s">
        <v>71</v>
      </c>
      <c r="H204" s="7">
        <v>5988.0</v>
      </c>
      <c r="I204" s="7" t="s">
        <v>26</v>
      </c>
      <c r="J204" s="11">
        <v>5539.0</v>
      </c>
      <c r="K204" s="12">
        <v>154.0</v>
      </c>
      <c r="L204" s="12">
        <v>91.0</v>
      </c>
      <c r="M204" s="13">
        <f t="shared" si="3"/>
        <v>853006</v>
      </c>
      <c r="N204" s="11">
        <f t="shared" si="4"/>
        <v>504049</v>
      </c>
      <c r="O204" s="11">
        <f t="shared" si="5"/>
        <v>348957</v>
      </c>
      <c r="P204" s="14" t="str">
        <f>VLOOKUP(H204, products!$A$1:$B$13, 2, FALSE)</f>
        <v>Vegetables</v>
      </c>
      <c r="Q204" s="14" t="str">
        <f>VLOOKUP(G204, countries!$A$1:$C$250, 1, TRUE)</f>
        <v>Mayotte</v>
      </c>
      <c r="R204" s="15" t="str">
        <f>VLOOKUP(Q204, countries!$A$1:$E$250, 4, FALSE)</f>
        <v>Africa</v>
      </c>
      <c r="S204" s="14" t="str">
        <f>VLOOKUP(R204, countries!$D$1:U$250, 2, FALSE)</f>
        <v>Northern Africa</v>
      </c>
      <c r="T204" s="14" t="str">
        <f t="shared" si="6"/>
        <v>2011-03</v>
      </c>
      <c r="U204" s="14" t="str">
        <f t="shared" si="7"/>
        <v>03</v>
      </c>
    </row>
    <row r="205">
      <c r="A205" s="7">
        <v>4.01993882E8</v>
      </c>
      <c r="B205" s="8">
        <v>40623.0</v>
      </c>
      <c r="C205" s="8" t="str">
        <f t="shared" si="1"/>
        <v>Monday</v>
      </c>
      <c r="D205" s="8">
        <v>40851.0</v>
      </c>
      <c r="E205" s="9">
        <f t="shared" si="2"/>
        <v>228</v>
      </c>
      <c r="F205" s="7" t="s">
        <v>29</v>
      </c>
      <c r="G205" s="10" t="s">
        <v>66</v>
      </c>
      <c r="H205" s="7">
        <v>2103.0</v>
      </c>
      <c r="I205" s="7" t="s">
        <v>23</v>
      </c>
      <c r="J205" s="11">
        <v>7778.0</v>
      </c>
      <c r="K205" s="12">
        <v>206.0</v>
      </c>
      <c r="L205" s="12">
        <v>117.0</v>
      </c>
      <c r="M205" s="13">
        <f t="shared" si="3"/>
        <v>1602268</v>
      </c>
      <c r="N205" s="11">
        <f t="shared" si="4"/>
        <v>910026</v>
      </c>
      <c r="O205" s="11">
        <f t="shared" si="5"/>
        <v>692242</v>
      </c>
      <c r="P205" s="14" t="str">
        <f>VLOOKUP(H205, products!$A$1:$B$13, 2, FALSE)</f>
        <v>Cereal</v>
      </c>
      <c r="Q205" s="14" t="str">
        <f>VLOOKUP(G205, countries!$A$1:$C$250, 1, TRUE)</f>
        <v>Uganda</v>
      </c>
      <c r="R205" s="15" t="str">
        <f>VLOOKUP(Q205, countries!$A$1:$E$250, 4, FALSE)</f>
        <v>Africa</v>
      </c>
      <c r="S205" s="14" t="str">
        <f>VLOOKUP(R205, countries!$D$1:U$250, 2, FALSE)</f>
        <v>Northern Africa</v>
      </c>
      <c r="T205" s="14" t="str">
        <f t="shared" si="6"/>
        <v>2011-03</v>
      </c>
      <c r="U205" s="14" t="str">
        <f t="shared" si="7"/>
        <v>03</v>
      </c>
    </row>
    <row r="206">
      <c r="A206" s="7">
        <v>1.20977771E8</v>
      </c>
      <c r="B206" s="8">
        <v>40625.0</v>
      </c>
      <c r="C206" s="8" t="str">
        <f t="shared" si="1"/>
        <v>Wednesday</v>
      </c>
      <c r="D206" s="8">
        <v>40579.0</v>
      </c>
      <c r="E206" s="9">
        <f t="shared" si="2"/>
        <v>46</v>
      </c>
      <c r="F206" s="7" t="s">
        <v>29</v>
      </c>
      <c r="G206" s="10" t="s">
        <v>37</v>
      </c>
      <c r="H206" s="7">
        <v>4594.0</v>
      </c>
      <c r="I206" s="7" t="s">
        <v>26</v>
      </c>
      <c r="J206" s="11">
        <v>8866.0</v>
      </c>
      <c r="K206" s="12">
        <v>9.0</v>
      </c>
      <c r="L206" s="12">
        <v>7.0</v>
      </c>
      <c r="M206" s="13">
        <f t="shared" si="3"/>
        <v>79794</v>
      </c>
      <c r="N206" s="11">
        <f t="shared" si="4"/>
        <v>62062</v>
      </c>
      <c r="O206" s="11">
        <f t="shared" si="5"/>
        <v>17732</v>
      </c>
      <c r="P206" s="14" t="str">
        <f>VLOOKUP(H206, products!$A$1:$B$13, 2, FALSE)</f>
        <v>Fruits</v>
      </c>
      <c r="Q206" s="14" t="str">
        <f>VLOOKUP(G206, countries!$A$1:$C$250, 1, TRUE)</f>
        <v>Argentina</v>
      </c>
      <c r="R206" s="15" t="str">
        <f>VLOOKUP(Q206, countries!$A$1:$E$250, 4, FALSE)</f>
        <v>Americas</v>
      </c>
      <c r="S206" s="14" t="str">
        <f>VLOOKUP(R206, countries!$D$1:U$250, 2, FALSE)</f>
        <v>Latin America and the Caribbean</v>
      </c>
      <c r="T206" s="14" t="str">
        <f t="shared" si="6"/>
        <v>2011-03</v>
      </c>
      <c r="U206" s="14" t="str">
        <f t="shared" si="7"/>
        <v>03</v>
      </c>
    </row>
    <row r="207">
      <c r="A207" s="7">
        <v>1.40499961E8</v>
      </c>
      <c r="B207" s="8">
        <v>40631.0</v>
      </c>
      <c r="C207" s="8" t="str">
        <f t="shared" si="1"/>
        <v>Tuesday</v>
      </c>
      <c r="D207" s="8">
        <v>40663.0</v>
      </c>
      <c r="E207" s="9">
        <f t="shared" si="2"/>
        <v>32</v>
      </c>
      <c r="F207" s="7" t="s">
        <v>24</v>
      </c>
      <c r="G207" s="10" t="s">
        <v>32</v>
      </c>
      <c r="H207" s="7">
        <v>3127.0</v>
      </c>
      <c r="I207" s="7" t="s">
        <v>26</v>
      </c>
      <c r="J207" s="11">
        <v>5915.0</v>
      </c>
      <c r="K207" s="12">
        <v>82.0</v>
      </c>
      <c r="L207" s="12">
        <v>57.0</v>
      </c>
      <c r="M207" s="13">
        <f t="shared" si="3"/>
        <v>485030</v>
      </c>
      <c r="N207" s="11">
        <f t="shared" si="4"/>
        <v>337155</v>
      </c>
      <c r="O207" s="11">
        <f t="shared" si="5"/>
        <v>147875</v>
      </c>
      <c r="P207" s="14" t="str">
        <f>VLOOKUP(H207, products!$A$1:$B$13, 2, FALSE)</f>
        <v>Personal Care</v>
      </c>
      <c r="Q207" s="14" t="str">
        <f>VLOOKUP(G207, countries!$A$1:$C$250, 1, TRUE)</f>
        <v>Luxembourg</v>
      </c>
      <c r="R207" s="15" t="str">
        <f>VLOOKUP(Q207, countries!$A$1:$E$250, 4, FALSE)</f>
        <v>Europe</v>
      </c>
      <c r="S207" s="14" t="str">
        <f>VLOOKUP(R207, countries!$D$1:U$250, 2, FALSE)</f>
        <v>Northern Europe</v>
      </c>
      <c r="T207" s="14" t="str">
        <f t="shared" si="6"/>
        <v>2011-03</v>
      </c>
      <c r="U207" s="14" t="str">
        <f t="shared" si="7"/>
        <v>03</v>
      </c>
    </row>
    <row r="208">
      <c r="A208" s="7">
        <v>3.69170081E8</v>
      </c>
      <c r="B208" s="8">
        <v>40631.0</v>
      </c>
      <c r="C208" s="8" t="str">
        <f t="shared" si="1"/>
        <v>Tuesday</v>
      </c>
      <c r="D208" s="8">
        <v>40606.0</v>
      </c>
      <c r="E208" s="9">
        <f t="shared" si="2"/>
        <v>25</v>
      </c>
      <c r="F208" s="7" t="s">
        <v>40</v>
      </c>
      <c r="G208" s="10" t="s">
        <v>36</v>
      </c>
      <c r="H208" s="7">
        <v>7331.0</v>
      </c>
      <c r="I208" s="7" t="s">
        <v>23</v>
      </c>
      <c r="J208" s="11">
        <v>4486.0</v>
      </c>
      <c r="K208" s="12">
        <v>255.0</v>
      </c>
      <c r="L208" s="12">
        <v>159.0</v>
      </c>
      <c r="M208" s="13">
        <f t="shared" si="3"/>
        <v>1143930</v>
      </c>
      <c r="N208" s="11">
        <f t="shared" si="4"/>
        <v>713274</v>
      </c>
      <c r="O208" s="11">
        <f t="shared" si="5"/>
        <v>430656</v>
      </c>
      <c r="P208" s="14" t="str">
        <f>VLOOKUP(H208, products!$A$1:$B$13, 2, FALSE)</f>
        <v>Baby Food</v>
      </c>
      <c r="Q208" s="14" t="str">
        <f>VLOOKUP(G208, countries!$A$1:$C$250, 1, TRUE)</f>
        <v>Svalbard and Jan Mayen</v>
      </c>
      <c r="R208" s="15" t="str">
        <f>VLOOKUP(Q208, countries!$A$1:$E$250, 4, FALSE)</f>
        <v>Europe</v>
      </c>
      <c r="S208" s="14" t="str">
        <f>VLOOKUP(R208, countries!$D$1:U$250, 2, FALSE)</f>
        <v>Northern Europe</v>
      </c>
      <c r="T208" s="14" t="str">
        <f t="shared" si="6"/>
        <v>2011-03</v>
      </c>
      <c r="U208" s="14" t="str">
        <f t="shared" si="7"/>
        <v>03</v>
      </c>
    </row>
    <row r="209">
      <c r="A209" s="7">
        <v>6.39126908E8</v>
      </c>
      <c r="B209" s="8">
        <v>40632.0</v>
      </c>
      <c r="C209" s="8" t="str">
        <f t="shared" si="1"/>
        <v>Wednesday</v>
      </c>
      <c r="D209" s="8">
        <v>40821.0</v>
      </c>
      <c r="E209" s="9">
        <f t="shared" si="2"/>
        <v>189</v>
      </c>
      <c r="F209" s="7" t="s">
        <v>21</v>
      </c>
      <c r="G209" s="10" t="s">
        <v>42</v>
      </c>
      <c r="H209" s="7">
        <v>2103.0</v>
      </c>
      <c r="I209" s="7" t="s">
        <v>26</v>
      </c>
      <c r="J209" s="11">
        <v>710.0</v>
      </c>
      <c r="K209" s="12">
        <v>206.0</v>
      </c>
      <c r="L209" s="12">
        <v>117.0</v>
      </c>
      <c r="M209" s="13">
        <f t="shared" si="3"/>
        <v>146260</v>
      </c>
      <c r="N209" s="11">
        <f t="shared" si="4"/>
        <v>83070</v>
      </c>
      <c r="O209" s="11">
        <f t="shared" si="5"/>
        <v>63190</v>
      </c>
      <c r="P209" s="14" t="str">
        <f>VLOOKUP(H209, products!$A$1:$B$13, 2, FALSE)</f>
        <v>Cereal</v>
      </c>
      <c r="Q209" s="14" t="str">
        <f>VLOOKUP(G209, countries!$A$1:$C$250, 1, TRUE)</f>
        <v>Bhutan</v>
      </c>
      <c r="R209" s="15" t="str">
        <f>VLOOKUP(Q209, countries!$A$1:$E$250, 4, FALSE)</f>
        <v>Asia</v>
      </c>
      <c r="S209" s="14" t="str">
        <f>VLOOKUP(R209, countries!$D$1:U$250, 2, FALSE)</f>
        <v>Southern Asia</v>
      </c>
      <c r="T209" s="14" t="str">
        <f t="shared" si="6"/>
        <v>2011-03</v>
      </c>
      <c r="U209" s="14" t="str">
        <f t="shared" si="7"/>
        <v>03</v>
      </c>
    </row>
    <row r="210">
      <c r="A210" s="7">
        <v>5.7547959E8</v>
      </c>
      <c r="B210" s="8">
        <v>40635.0</v>
      </c>
      <c r="C210" s="8" t="str">
        <f t="shared" si="1"/>
        <v>Saturday</v>
      </c>
      <c r="D210" s="8">
        <v>40624.0</v>
      </c>
      <c r="E210" s="9">
        <f t="shared" si="2"/>
        <v>11</v>
      </c>
      <c r="F210" s="7" t="s">
        <v>24</v>
      </c>
      <c r="G210" s="10" t="s">
        <v>35</v>
      </c>
      <c r="H210" s="7">
        <v>8969.0</v>
      </c>
      <c r="I210" s="7" t="s">
        <v>26</v>
      </c>
      <c r="J210" s="11">
        <v>6054.0</v>
      </c>
      <c r="K210" s="12">
        <v>153.0</v>
      </c>
      <c r="L210" s="12">
        <v>97.0</v>
      </c>
      <c r="M210" s="13">
        <f t="shared" si="3"/>
        <v>926262</v>
      </c>
      <c r="N210" s="11">
        <f t="shared" si="4"/>
        <v>587238</v>
      </c>
      <c r="O210" s="11">
        <f t="shared" si="5"/>
        <v>339024</v>
      </c>
      <c r="P210" s="14" t="str">
        <f>VLOOKUP(H210, products!$A$1:$B$13, 2, FALSE)</f>
        <v>Snacks</v>
      </c>
      <c r="Q210" s="14" t="str">
        <f>VLOOKUP(G210, countries!$A$1:$C$250, 1, TRUE)</f>
        <v>American Samoa</v>
      </c>
      <c r="R210" s="15" t="str">
        <f>VLOOKUP(Q210, countries!$A$1:$E$250, 4, FALSE)</f>
        <v>Oceania</v>
      </c>
      <c r="S210" s="14" t="str">
        <f>VLOOKUP(R210, countries!$D$1:U$250, 2, FALSE)</f>
        <v>Polynesia</v>
      </c>
      <c r="T210" s="14" t="str">
        <f t="shared" si="6"/>
        <v>2011-04</v>
      </c>
      <c r="U210" s="14" t="str">
        <f t="shared" si="7"/>
        <v>04</v>
      </c>
    </row>
    <row r="211">
      <c r="A211" s="7">
        <v>9.85039174E8</v>
      </c>
      <c r="B211" s="8">
        <v>40635.0</v>
      </c>
      <c r="C211" s="8" t="str">
        <f t="shared" si="1"/>
        <v>Saturday</v>
      </c>
      <c r="D211" s="8">
        <v>40819.0</v>
      </c>
      <c r="E211" s="9">
        <f t="shared" si="2"/>
        <v>184</v>
      </c>
      <c r="F211" s="7" t="s">
        <v>40</v>
      </c>
      <c r="G211" s="10" t="s">
        <v>54</v>
      </c>
      <c r="H211" s="7">
        <v>1270.0</v>
      </c>
      <c r="I211" s="7" t="s">
        <v>26</v>
      </c>
      <c r="J211" s="11">
        <v>3836.0</v>
      </c>
      <c r="K211" s="12">
        <v>47.0</v>
      </c>
      <c r="L211" s="12">
        <v>32.0</v>
      </c>
      <c r="M211" s="13">
        <f t="shared" si="3"/>
        <v>180292</v>
      </c>
      <c r="N211" s="11">
        <f t="shared" si="4"/>
        <v>122752</v>
      </c>
      <c r="O211" s="11">
        <f t="shared" si="5"/>
        <v>57540</v>
      </c>
      <c r="P211" s="14" t="str">
        <f>VLOOKUP(H211, products!$A$1:$B$13, 2, FALSE)</f>
        <v>Beverages</v>
      </c>
      <c r="Q211" s="14" t="str">
        <f>VLOOKUP(G211, countries!$A$1:$C$250, 1, TRUE)</f>
        <v>Macedonia</v>
      </c>
      <c r="R211" s="15" t="str">
        <f>VLOOKUP(Q211, countries!$A$1:$E$250, 4, FALSE)</f>
        <v>Europe</v>
      </c>
      <c r="S211" s="14" t="str">
        <f>VLOOKUP(R211, countries!$D$1:U$250, 2, FALSE)</f>
        <v>Northern Europe</v>
      </c>
      <c r="T211" s="14" t="str">
        <f t="shared" si="6"/>
        <v>2011-04</v>
      </c>
      <c r="U211" s="14" t="str">
        <f t="shared" si="7"/>
        <v>04</v>
      </c>
    </row>
    <row r="212">
      <c r="A212" s="7">
        <v>2.72425591E8</v>
      </c>
      <c r="B212" s="8">
        <v>40636.0</v>
      </c>
      <c r="C212" s="8" t="str">
        <f t="shared" si="1"/>
        <v>Sunday</v>
      </c>
      <c r="D212" s="8">
        <v>40623.0</v>
      </c>
      <c r="E212" s="9">
        <f t="shared" si="2"/>
        <v>13</v>
      </c>
      <c r="F212" s="7" t="s">
        <v>24</v>
      </c>
      <c r="G212" s="10" t="s">
        <v>58</v>
      </c>
      <c r="H212" s="7">
        <v>4594.0</v>
      </c>
      <c r="I212" s="7" t="s">
        <v>26</v>
      </c>
      <c r="J212" s="11">
        <v>5641.0</v>
      </c>
      <c r="K212" s="12">
        <v>9.0</v>
      </c>
      <c r="L212" s="12">
        <v>7.0</v>
      </c>
      <c r="M212" s="13">
        <f t="shared" si="3"/>
        <v>50769</v>
      </c>
      <c r="N212" s="11">
        <f t="shared" si="4"/>
        <v>39487</v>
      </c>
      <c r="O212" s="11">
        <f t="shared" si="5"/>
        <v>11282</v>
      </c>
      <c r="P212" s="14" t="str">
        <f>VLOOKUP(H212, products!$A$1:$B$13, 2, FALSE)</f>
        <v>Fruits</v>
      </c>
      <c r="Q212" s="14" t="str">
        <f>VLOOKUP(G212, countries!$A$1:$C$250, 1, TRUE)</f>
        <v>Djibouti</v>
      </c>
      <c r="R212" s="15" t="str">
        <f>VLOOKUP(Q212, countries!$A$1:$E$250, 4, FALSE)</f>
        <v>Africa</v>
      </c>
      <c r="S212" s="14" t="str">
        <f>VLOOKUP(R212, countries!$D$1:U$250, 2, FALSE)</f>
        <v>Northern Africa</v>
      </c>
      <c r="T212" s="14" t="str">
        <f t="shared" si="6"/>
        <v>2011-04</v>
      </c>
      <c r="U212" s="14" t="str">
        <f t="shared" si="7"/>
        <v>04</v>
      </c>
    </row>
    <row r="213">
      <c r="A213" s="7">
        <v>1.8710345E8</v>
      </c>
      <c r="B213" s="8">
        <v>40638.0</v>
      </c>
      <c r="C213" s="8" t="str">
        <f t="shared" si="1"/>
        <v>Tuesday</v>
      </c>
      <c r="D213" s="8">
        <v>40677.0</v>
      </c>
      <c r="E213" s="9">
        <f t="shared" si="2"/>
        <v>39</v>
      </c>
      <c r="F213" s="7" t="s">
        <v>29</v>
      </c>
      <c r="G213" s="10" t="s">
        <v>72</v>
      </c>
      <c r="H213" s="7">
        <v>4594.0</v>
      </c>
      <c r="I213" s="7" t="s">
        <v>23</v>
      </c>
      <c r="J213" s="11">
        <v>6924.0</v>
      </c>
      <c r="K213" s="12">
        <v>9.0</v>
      </c>
      <c r="L213" s="12">
        <v>7.0</v>
      </c>
      <c r="M213" s="13">
        <f t="shared" si="3"/>
        <v>62316</v>
      </c>
      <c r="N213" s="11">
        <f t="shared" si="4"/>
        <v>48468</v>
      </c>
      <c r="O213" s="11">
        <f t="shared" si="5"/>
        <v>13848</v>
      </c>
      <c r="P213" s="14" t="str">
        <f>VLOOKUP(H213, products!$A$1:$B$13, 2, FALSE)</f>
        <v>Fruits</v>
      </c>
      <c r="Q213" s="14" t="str">
        <f>VLOOKUP(G213, countries!$A$1:$C$250, 1, TRUE)</f>
        <v>Barbados</v>
      </c>
      <c r="R213" s="15" t="str">
        <f>VLOOKUP(Q213, countries!$A$1:$E$250, 4, FALSE)</f>
        <v>Americas</v>
      </c>
      <c r="S213" s="14" t="str">
        <f>VLOOKUP(R213, countries!$D$1:U$250, 2, FALSE)</f>
        <v>Latin America and the Caribbean</v>
      </c>
      <c r="T213" s="14" t="str">
        <f t="shared" si="6"/>
        <v>2011-04</v>
      </c>
      <c r="U213" s="14" t="str">
        <f t="shared" si="7"/>
        <v>04</v>
      </c>
    </row>
    <row r="214">
      <c r="A214" s="7">
        <v>5.10762822E8</v>
      </c>
      <c r="B214" s="8">
        <v>40644.0</v>
      </c>
      <c r="C214" s="8" t="str">
        <f t="shared" si="1"/>
        <v>Monday</v>
      </c>
      <c r="D214" s="8">
        <v>40899.0</v>
      </c>
      <c r="E214" s="9">
        <f t="shared" si="2"/>
        <v>255</v>
      </c>
      <c r="F214" s="7" t="s">
        <v>24</v>
      </c>
      <c r="G214" s="10" t="s">
        <v>30</v>
      </c>
      <c r="H214" s="7">
        <v>1270.0</v>
      </c>
      <c r="I214" s="7" t="s">
        <v>23</v>
      </c>
      <c r="J214" s="11">
        <v>4924.0</v>
      </c>
      <c r="K214" s="12">
        <v>47.0</v>
      </c>
      <c r="L214" s="12">
        <v>32.0</v>
      </c>
      <c r="M214" s="13">
        <f t="shared" si="3"/>
        <v>231428</v>
      </c>
      <c r="N214" s="11">
        <f t="shared" si="4"/>
        <v>157568</v>
      </c>
      <c r="O214" s="11">
        <f t="shared" si="5"/>
        <v>73860</v>
      </c>
      <c r="P214" s="14" t="str">
        <f>VLOOKUP(H214, products!$A$1:$B$13, 2, FALSE)</f>
        <v>Beverages</v>
      </c>
      <c r="Q214" s="14" t="str">
        <f>VLOOKUP(G214, countries!$A$1:$C$250, 1, TRUE)</f>
        <v>United States Minor Outlying Islands</v>
      </c>
      <c r="R214" s="15" t="str">
        <f>VLOOKUP(Q214, countries!$A$1:$E$250, 4, FALSE)</f>
        <v>Oceania</v>
      </c>
      <c r="S214" s="14" t="str">
        <f>VLOOKUP(R214, countries!$D$1:U$250, 2, FALSE)</f>
        <v>Polynesia</v>
      </c>
      <c r="T214" s="14" t="str">
        <f t="shared" si="6"/>
        <v>2011-04</v>
      </c>
      <c r="U214" s="14" t="str">
        <f t="shared" si="7"/>
        <v>04</v>
      </c>
    </row>
    <row r="215">
      <c r="A215" s="7">
        <v>8.92042911E8</v>
      </c>
      <c r="B215" s="8">
        <v>40646.0</v>
      </c>
      <c r="C215" s="8" t="str">
        <f t="shared" si="1"/>
        <v>Wednesday</v>
      </c>
      <c r="D215" s="8">
        <v>40882.0</v>
      </c>
      <c r="E215" s="9">
        <f t="shared" si="2"/>
        <v>236</v>
      </c>
      <c r="F215" s="7" t="s">
        <v>40</v>
      </c>
      <c r="G215" s="10" t="s">
        <v>34</v>
      </c>
      <c r="H215" s="7">
        <v>8293.0</v>
      </c>
      <c r="I215" s="7" t="s">
        <v>23</v>
      </c>
      <c r="J215" s="11">
        <v>4175.0</v>
      </c>
      <c r="K215" s="12">
        <v>437.0</v>
      </c>
      <c r="L215" s="12">
        <v>263.0</v>
      </c>
      <c r="M215" s="13">
        <f t="shared" si="3"/>
        <v>1824475</v>
      </c>
      <c r="N215" s="11">
        <f t="shared" si="4"/>
        <v>1098025</v>
      </c>
      <c r="O215" s="11">
        <f t="shared" si="5"/>
        <v>726450</v>
      </c>
      <c r="P215" s="14" t="str">
        <f>VLOOKUP(H215, products!$A$1:$B$13, 2, FALSE)</f>
        <v>Cosmetics</v>
      </c>
      <c r="Q215" s="14" t="str">
        <f>VLOOKUP(G215, countries!$A$1:$C$250, 1, TRUE)</f>
        <v>Pitcairn</v>
      </c>
      <c r="R215" s="15" t="str">
        <f>VLOOKUP(Q215, countries!$A$1:$E$250, 4, FALSE)</f>
        <v>Oceania</v>
      </c>
      <c r="S215" s="14" t="str">
        <f>VLOOKUP(R215, countries!$D$1:U$250, 2, FALSE)</f>
        <v>Polynesia</v>
      </c>
      <c r="T215" s="14" t="str">
        <f t="shared" si="6"/>
        <v>2011-04</v>
      </c>
      <c r="U215" s="14" t="str">
        <f t="shared" si="7"/>
        <v>04</v>
      </c>
    </row>
    <row r="216">
      <c r="A216" s="7">
        <v>3.05569112E8</v>
      </c>
      <c r="B216" s="8">
        <v>40647.0</v>
      </c>
      <c r="C216" s="8" t="str">
        <f t="shared" si="1"/>
        <v>Thursday</v>
      </c>
      <c r="D216" s="8">
        <v>40608.0</v>
      </c>
      <c r="E216" s="9">
        <f t="shared" si="2"/>
        <v>39</v>
      </c>
      <c r="F216" s="7" t="s">
        <v>29</v>
      </c>
      <c r="G216" s="10" t="s">
        <v>55</v>
      </c>
      <c r="H216" s="7">
        <v>5988.0</v>
      </c>
      <c r="I216" s="7" t="s">
        <v>23</v>
      </c>
      <c r="J216" s="11">
        <v>3545.0</v>
      </c>
      <c r="K216" s="12">
        <v>154.0</v>
      </c>
      <c r="L216" s="12">
        <v>91.0</v>
      </c>
      <c r="M216" s="13">
        <f t="shared" si="3"/>
        <v>545930</v>
      </c>
      <c r="N216" s="11">
        <f t="shared" si="4"/>
        <v>322595</v>
      </c>
      <c r="O216" s="11">
        <f t="shared" si="5"/>
        <v>223335</v>
      </c>
      <c r="P216" s="14" t="str">
        <f>VLOOKUP(H216, products!$A$1:$B$13, 2, FALSE)</f>
        <v>Vegetables</v>
      </c>
      <c r="Q216" s="14" t="str">
        <f>VLOOKUP(G216, countries!$A$1:$C$250, 1, TRUE)</f>
        <v>Eritrea</v>
      </c>
      <c r="R216" s="15" t="str">
        <f>VLOOKUP(Q216, countries!$A$1:$E$250, 4, FALSE)</f>
        <v>Africa</v>
      </c>
      <c r="S216" s="14" t="str">
        <f>VLOOKUP(R216, countries!$D$1:U$250, 2, FALSE)</f>
        <v>Northern Africa</v>
      </c>
      <c r="T216" s="14" t="str">
        <f t="shared" si="6"/>
        <v>2011-04</v>
      </c>
      <c r="U216" s="14" t="str">
        <f t="shared" si="7"/>
        <v>04</v>
      </c>
    </row>
    <row r="217">
      <c r="A217" s="7">
        <v>9.82566821E8</v>
      </c>
      <c r="B217" s="8">
        <v>40650.0</v>
      </c>
      <c r="C217" s="8" t="str">
        <f t="shared" si="1"/>
        <v>Sunday</v>
      </c>
      <c r="D217" s="8">
        <v>40669.0</v>
      </c>
      <c r="E217" s="9">
        <f t="shared" si="2"/>
        <v>19</v>
      </c>
      <c r="F217" s="7" t="s">
        <v>29</v>
      </c>
      <c r="G217" s="10" t="s">
        <v>49</v>
      </c>
      <c r="H217" s="7">
        <v>8681.0</v>
      </c>
      <c r="I217" s="7" t="s">
        <v>26</v>
      </c>
      <c r="J217" s="11">
        <v>2212.0</v>
      </c>
      <c r="K217" s="12">
        <v>651.0</v>
      </c>
      <c r="L217" s="12">
        <v>525.0</v>
      </c>
      <c r="M217" s="13">
        <f t="shared" si="3"/>
        <v>1440012</v>
      </c>
      <c r="N217" s="11">
        <f t="shared" si="4"/>
        <v>1161300</v>
      </c>
      <c r="O217" s="11">
        <f t="shared" si="5"/>
        <v>278712</v>
      </c>
      <c r="P217" s="14" t="str">
        <f>VLOOKUP(H217, products!$A$1:$B$13, 2, FALSE)</f>
        <v>Office Supplies</v>
      </c>
      <c r="Q217" s="14" t="str">
        <f>VLOOKUP(G217, countries!$A$1:$C$250, 1, TRUE)</f>
        <v>Lithuania</v>
      </c>
      <c r="R217" s="15" t="str">
        <f>VLOOKUP(Q217, countries!$A$1:$E$250, 4, FALSE)</f>
        <v>Europe</v>
      </c>
      <c r="S217" s="14" t="str">
        <f>VLOOKUP(R217, countries!$D$1:U$250, 2, FALSE)</f>
        <v>Northern Europe</v>
      </c>
      <c r="T217" s="14" t="str">
        <f t="shared" si="6"/>
        <v>2011-04</v>
      </c>
      <c r="U217" s="14" t="str">
        <f t="shared" si="7"/>
        <v>04</v>
      </c>
    </row>
    <row r="218">
      <c r="A218" s="7">
        <v>5.81193768E8</v>
      </c>
      <c r="B218" s="8">
        <v>40651.0</v>
      </c>
      <c r="C218" s="8" t="str">
        <f t="shared" si="1"/>
        <v>Monday</v>
      </c>
      <c r="D218" s="8">
        <v>40657.0</v>
      </c>
      <c r="E218" s="9">
        <f t="shared" si="2"/>
        <v>6</v>
      </c>
      <c r="F218" s="7" t="s">
        <v>29</v>
      </c>
      <c r="G218" s="10" t="s">
        <v>39</v>
      </c>
      <c r="H218" s="7">
        <v>8969.0</v>
      </c>
      <c r="I218" s="7" t="s">
        <v>26</v>
      </c>
      <c r="J218" s="11">
        <v>7006.0</v>
      </c>
      <c r="K218" s="12">
        <v>153.0</v>
      </c>
      <c r="L218" s="12">
        <v>97.0</v>
      </c>
      <c r="M218" s="13">
        <f t="shared" si="3"/>
        <v>1071918</v>
      </c>
      <c r="N218" s="11">
        <f t="shared" si="4"/>
        <v>679582</v>
      </c>
      <c r="O218" s="11">
        <f t="shared" si="5"/>
        <v>392336</v>
      </c>
      <c r="P218" s="14" t="str">
        <f>VLOOKUP(H218, products!$A$1:$B$13, 2, FALSE)</f>
        <v>Snacks</v>
      </c>
      <c r="Q218" s="14" t="str">
        <f>VLOOKUP(G218, countries!$A$1:$C$250, 1, TRUE)</f>
        <v>Curaçao</v>
      </c>
      <c r="R218" s="15" t="str">
        <f>VLOOKUP(Q218, countries!$A$1:$E$250, 4, FALSE)</f>
        <v>Americas</v>
      </c>
      <c r="S218" s="14" t="str">
        <f>VLOOKUP(R218, countries!$D$1:U$250, 2, FALSE)</f>
        <v>Latin America and the Caribbean</v>
      </c>
      <c r="T218" s="14" t="str">
        <f t="shared" si="6"/>
        <v>2011-04</v>
      </c>
      <c r="U218" s="14" t="str">
        <f t="shared" si="7"/>
        <v>04</v>
      </c>
    </row>
    <row r="219">
      <c r="A219" s="7">
        <v>9.13729751E8</v>
      </c>
      <c r="B219" s="8">
        <v>40651.0</v>
      </c>
      <c r="C219" s="8" t="str">
        <f t="shared" si="1"/>
        <v>Monday</v>
      </c>
      <c r="D219" s="8">
        <v>40791.0</v>
      </c>
      <c r="E219" s="9">
        <f t="shared" si="2"/>
        <v>140</v>
      </c>
      <c r="F219" s="7" t="s">
        <v>29</v>
      </c>
      <c r="G219" s="10" t="s">
        <v>61</v>
      </c>
      <c r="H219" s="7">
        <v>8875.0</v>
      </c>
      <c r="I219" s="7" t="s">
        <v>26</v>
      </c>
      <c r="J219" s="11">
        <v>1793.0</v>
      </c>
      <c r="K219" s="12">
        <v>422.0</v>
      </c>
      <c r="L219" s="12">
        <v>365.0</v>
      </c>
      <c r="M219" s="13">
        <f t="shared" si="3"/>
        <v>756646</v>
      </c>
      <c r="N219" s="11">
        <f t="shared" si="4"/>
        <v>654445</v>
      </c>
      <c r="O219" s="11">
        <f t="shared" si="5"/>
        <v>102201</v>
      </c>
      <c r="P219" s="14" t="str">
        <f>VLOOKUP(H219, products!$A$1:$B$13, 2, FALSE)</f>
        <v>Meat</v>
      </c>
      <c r="Q219" s="14" t="str">
        <f>VLOOKUP(G219, countries!$A$1:$C$250, 1, TRUE)</f>
        <v>Gambia</v>
      </c>
      <c r="R219" s="15" t="str">
        <f>VLOOKUP(Q219, countries!$A$1:$E$250, 4, FALSE)</f>
        <v>Africa</v>
      </c>
      <c r="S219" s="14" t="str">
        <f>VLOOKUP(R219, countries!$D$1:U$250, 2, FALSE)</f>
        <v>Northern Africa</v>
      </c>
      <c r="T219" s="14" t="str">
        <f t="shared" si="6"/>
        <v>2011-04</v>
      </c>
      <c r="U219" s="14" t="str">
        <f t="shared" si="7"/>
        <v>04</v>
      </c>
    </row>
    <row r="220">
      <c r="A220" s="7">
        <v>1.29875409E8</v>
      </c>
      <c r="B220" s="8">
        <v>40652.0</v>
      </c>
      <c r="C220" s="8" t="str">
        <f t="shared" si="1"/>
        <v>Tuesday</v>
      </c>
      <c r="D220" s="8">
        <v>40659.0</v>
      </c>
      <c r="E220" s="9">
        <f t="shared" si="2"/>
        <v>7</v>
      </c>
      <c r="F220" s="7" t="s">
        <v>24</v>
      </c>
      <c r="G220" s="10" t="s">
        <v>49</v>
      </c>
      <c r="H220" s="7">
        <v>3127.0</v>
      </c>
      <c r="I220" s="7" t="s">
        <v>23</v>
      </c>
      <c r="J220" s="11">
        <v>1875.0</v>
      </c>
      <c r="K220" s="12">
        <v>82.0</v>
      </c>
      <c r="L220" s="12">
        <v>57.0</v>
      </c>
      <c r="M220" s="13">
        <f t="shared" si="3"/>
        <v>153750</v>
      </c>
      <c r="N220" s="11">
        <f t="shared" si="4"/>
        <v>106875</v>
      </c>
      <c r="O220" s="11">
        <f t="shared" si="5"/>
        <v>46875</v>
      </c>
      <c r="P220" s="14" t="str">
        <f>VLOOKUP(H220, products!$A$1:$B$13, 2, FALSE)</f>
        <v>Personal Care</v>
      </c>
      <c r="Q220" s="14" t="str">
        <f>VLOOKUP(G220, countries!$A$1:$C$250, 1, TRUE)</f>
        <v>Lithuania</v>
      </c>
      <c r="R220" s="15" t="str">
        <f>VLOOKUP(Q220, countries!$A$1:$E$250, 4, FALSE)</f>
        <v>Europe</v>
      </c>
      <c r="S220" s="14" t="str">
        <f>VLOOKUP(R220, countries!$D$1:U$250, 2, FALSE)</f>
        <v>Northern Europe</v>
      </c>
      <c r="T220" s="14" t="str">
        <f t="shared" si="6"/>
        <v>2011-04</v>
      </c>
      <c r="U220" s="14" t="str">
        <f t="shared" si="7"/>
        <v>04</v>
      </c>
    </row>
    <row r="221">
      <c r="A221" s="7">
        <v>1.85960614E8</v>
      </c>
      <c r="B221" s="8">
        <v>40653.0</v>
      </c>
      <c r="C221" s="8" t="str">
        <f t="shared" si="1"/>
        <v>Wednesday</v>
      </c>
      <c r="D221" s="8">
        <v>40691.0</v>
      </c>
      <c r="E221" s="9">
        <f t="shared" si="2"/>
        <v>38</v>
      </c>
      <c r="F221" s="7" t="s">
        <v>29</v>
      </c>
      <c r="G221" s="10" t="s">
        <v>50</v>
      </c>
      <c r="H221" s="7">
        <v>4594.0</v>
      </c>
      <c r="I221" s="7" t="s">
        <v>23</v>
      </c>
      <c r="J221" s="11">
        <v>8733.0</v>
      </c>
      <c r="K221" s="12">
        <v>9.0</v>
      </c>
      <c r="L221" s="12">
        <v>7.0</v>
      </c>
      <c r="M221" s="13">
        <f t="shared" si="3"/>
        <v>78597</v>
      </c>
      <c r="N221" s="11">
        <f t="shared" si="4"/>
        <v>61131</v>
      </c>
      <c r="O221" s="11">
        <f t="shared" si="5"/>
        <v>17466</v>
      </c>
      <c r="P221" s="14" t="str">
        <f>VLOOKUP(H221, products!$A$1:$B$13, 2, FALSE)</f>
        <v>Fruits</v>
      </c>
      <c r="Q221" s="14" t="str">
        <f>VLOOKUP(G221, countries!$A$1:$C$250, 1, TRUE)</f>
        <v>Austria</v>
      </c>
      <c r="R221" s="15" t="str">
        <f>VLOOKUP(Q221, countries!$A$1:$E$250, 4, FALSE)</f>
        <v>Europe</v>
      </c>
      <c r="S221" s="14" t="str">
        <f>VLOOKUP(R221, countries!$D$1:U$250, 2, FALSE)</f>
        <v>Northern Europe</v>
      </c>
      <c r="T221" s="14" t="str">
        <f t="shared" si="6"/>
        <v>2011-04</v>
      </c>
      <c r="U221" s="14" t="str">
        <f t="shared" si="7"/>
        <v>04</v>
      </c>
    </row>
    <row r="222">
      <c r="A222" s="7">
        <v>8.19152915E8</v>
      </c>
      <c r="B222" s="8">
        <v>40656.0</v>
      </c>
      <c r="C222" s="8" t="str">
        <f t="shared" si="1"/>
        <v>Saturday</v>
      </c>
      <c r="D222" s="8">
        <v>40657.0</v>
      </c>
      <c r="E222" s="9">
        <f t="shared" si="2"/>
        <v>1</v>
      </c>
      <c r="F222" s="7" t="s">
        <v>40</v>
      </c>
      <c r="G222" s="10" t="s">
        <v>62</v>
      </c>
      <c r="H222" s="7">
        <v>8681.0</v>
      </c>
      <c r="I222" s="7" t="s">
        <v>23</v>
      </c>
      <c r="J222" s="11">
        <v>4406.0</v>
      </c>
      <c r="K222" s="12">
        <v>651.0</v>
      </c>
      <c r="L222" s="12">
        <v>525.0</v>
      </c>
      <c r="M222" s="13">
        <f t="shared" si="3"/>
        <v>2868306</v>
      </c>
      <c r="N222" s="11">
        <f t="shared" si="4"/>
        <v>2313150</v>
      </c>
      <c r="O222" s="11">
        <f t="shared" si="5"/>
        <v>555156</v>
      </c>
      <c r="P222" s="14" t="str">
        <f>VLOOKUP(H222, products!$A$1:$B$13, 2, FALSE)</f>
        <v>Office Supplies</v>
      </c>
      <c r="Q222" s="14" t="str">
        <f>VLOOKUP(G222, countries!$A$1:$C$250, 1, TRUE)</f>
        <v>Micronesia (Federated States of)</v>
      </c>
      <c r="R222" s="15" t="str">
        <f>VLOOKUP(Q222, countries!$A$1:$E$250, 4, FALSE)</f>
        <v>Oceania</v>
      </c>
      <c r="S222" s="14" t="str">
        <f>VLOOKUP(R222, countries!$D$1:U$250, 2, FALSE)</f>
        <v>Polynesia</v>
      </c>
      <c r="T222" s="14" t="str">
        <f t="shared" si="6"/>
        <v>2011-04</v>
      </c>
      <c r="U222" s="14" t="str">
        <f t="shared" si="7"/>
        <v>04</v>
      </c>
    </row>
    <row r="223">
      <c r="A223" s="7">
        <v>5.87846076E8</v>
      </c>
      <c r="B223" s="8">
        <v>40659.0</v>
      </c>
      <c r="C223" s="8" t="str">
        <f t="shared" si="1"/>
        <v>Tuesday</v>
      </c>
      <c r="D223" s="8">
        <v>40687.0</v>
      </c>
      <c r="E223" s="9">
        <f t="shared" si="2"/>
        <v>28</v>
      </c>
      <c r="F223" s="7" t="s">
        <v>21</v>
      </c>
      <c r="G223" s="10" t="s">
        <v>36</v>
      </c>
      <c r="H223" s="7">
        <v>3127.0</v>
      </c>
      <c r="I223" s="7" t="s">
        <v>26</v>
      </c>
      <c r="J223" s="11">
        <v>5572.0</v>
      </c>
      <c r="K223" s="12">
        <v>82.0</v>
      </c>
      <c r="L223" s="12">
        <v>57.0</v>
      </c>
      <c r="M223" s="13">
        <f t="shared" si="3"/>
        <v>456904</v>
      </c>
      <c r="N223" s="11">
        <f t="shared" si="4"/>
        <v>317604</v>
      </c>
      <c r="O223" s="11">
        <f t="shared" si="5"/>
        <v>139300</v>
      </c>
      <c r="P223" s="14" t="str">
        <f>VLOOKUP(H223, products!$A$1:$B$13, 2, FALSE)</f>
        <v>Personal Care</v>
      </c>
      <c r="Q223" s="14" t="str">
        <f>VLOOKUP(G223, countries!$A$1:$C$250, 1, TRUE)</f>
        <v>Svalbard and Jan Mayen</v>
      </c>
      <c r="R223" s="15" t="str">
        <f>VLOOKUP(Q223, countries!$A$1:$E$250, 4, FALSE)</f>
        <v>Europe</v>
      </c>
      <c r="S223" s="14" t="str">
        <f>VLOOKUP(R223, countries!$D$1:U$250, 2, FALSE)</f>
        <v>Northern Europe</v>
      </c>
      <c r="T223" s="14" t="str">
        <f t="shared" si="6"/>
        <v>2011-04</v>
      </c>
      <c r="U223" s="14" t="str">
        <f t="shared" si="7"/>
        <v>04</v>
      </c>
    </row>
    <row r="224">
      <c r="A224" s="7">
        <v>9.7442063E8</v>
      </c>
      <c r="B224" s="8">
        <v>40659.0</v>
      </c>
      <c r="C224" s="8" t="str">
        <f t="shared" si="1"/>
        <v>Tuesday</v>
      </c>
      <c r="D224" s="8">
        <v>40709.0</v>
      </c>
      <c r="E224" s="9">
        <f t="shared" si="2"/>
        <v>50</v>
      </c>
      <c r="F224" s="7" t="s">
        <v>40</v>
      </c>
      <c r="G224" s="10" t="s">
        <v>25</v>
      </c>
      <c r="H224" s="7">
        <v>4594.0</v>
      </c>
      <c r="I224" s="7" t="s">
        <v>23</v>
      </c>
      <c r="J224" s="11">
        <v>1573.0</v>
      </c>
      <c r="K224" s="12">
        <v>9.0</v>
      </c>
      <c r="L224" s="12">
        <v>7.0</v>
      </c>
      <c r="M224" s="13">
        <f t="shared" si="3"/>
        <v>14157</v>
      </c>
      <c r="N224" s="11">
        <f t="shared" si="4"/>
        <v>11011</v>
      </c>
      <c r="O224" s="11">
        <f t="shared" si="5"/>
        <v>3146</v>
      </c>
      <c r="P224" s="14" t="str">
        <f>VLOOKUP(H224, products!$A$1:$B$13, 2, FALSE)</f>
        <v>Fruits</v>
      </c>
      <c r="Q224" s="14" t="str">
        <f>VLOOKUP(G224, countries!$A$1:$C$250, 1, TRUE)</f>
        <v>Libya</v>
      </c>
      <c r="R224" s="15" t="str">
        <f>VLOOKUP(Q224, countries!$A$1:$E$250, 4, FALSE)</f>
        <v>Africa</v>
      </c>
      <c r="S224" s="14" t="str">
        <f>VLOOKUP(R224, countries!$D$1:U$250, 2, FALSE)</f>
        <v>Northern Africa</v>
      </c>
      <c r="T224" s="14" t="str">
        <f t="shared" si="6"/>
        <v>2011-04</v>
      </c>
      <c r="U224" s="14" t="str">
        <f t="shared" si="7"/>
        <v>04</v>
      </c>
    </row>
    <row r="225">
      <c r="A225" s="7">
        <v>3.21628463E8</v>
      </c>
      <c r="B225" s="8">
        <v>40660.0</v>
      </c>
      <c r="C225" s="8" t="str">
        <f t="shared" si="1"/>
        <v>Wednesday</v>
      </c>
      <c r="D225" s="8">
        <v>40677.0</v>
      </c>
      <c r="E225" s="9">
        <f t="shared" si="2"/>
        <v>17</v>
      </c>
      <c r="F225" s="7" t="s">
        <v>24</v>
      </c>
      <c r="G225" s="10" t="s">
        <v>34</v>
      </c>
      <c r="H225" s="7">
        <v>7940.0</v>
      </c>
      <c r="I225" s="7" t="s">
        <v>26</v>
      </c>
      <c r="J225" s="11">
        <v>5864.0</v>
      </c>
      <c r="K225" s="12">
        <v>668.0</v>
      </c>
      <c r="L225" s="12">
        <v>503.0</v>
      </c>
      <c r="M225" s="13">
        <f t="shared" si="3"/>
        <v>3917152</v>
      </c>
      <c r="N225" s="11">
        <f t="shared" si="4"/>
        <v>2949592</v>
      </c>
      <c r="O225" s="11">
        <f t="shared" si="5"/>
        <v>967560</v>
      </c>
      <c r="P225" s="14" t="str">
        <f>VLOOKUP(H225, products!$A$1:$B$13, 2, FALSE)</f>
        <v>Household</v>
      </c>
      <c r="Q225" s="14" t="str">
        <f>VLOOKUP(G225, countries!$A$1:$C$250, 1, TRUE)</f>
        <v>Pitcairn</v>
      </c>
      <c r="R225" s="15" t="str">
        <f>VLOOKUP(Q225, countries!$A$1:$E$250, 4, FALSE)</f>
        <v>Oceania</v>
      </c>
      <c r="S225" s="14" t="str">
        <f>VLOOKUP(R225, countries!$D$1:U$250, 2, FALSE)</f>
        <v>Polynesia</v>
      </c>
      <c r="T225" s="14" t="str">
        <f t="shared" si="6"/>
        <v>2011-04</v>
      </c>
      <c r="U225" s="14" t="str">
        <f t="shared" si="7"/>
        <v>04</v>
      </c>
    </row>
    <row r="226">
      <c r="A226" s="7">
        <v>1.11496055E8</v>
      </c>
      <c r="B226" s="8">
        <v>40661.0</v>
      </c>
      <c r="C226" s="8" t="str">
        <f t="shared" si="1"/>
        <v>Thursday</v>
      </c>
      <c r="D226" s="8">
        <v>40639.0</v>
      </c>
      <c r="E226" s="9">
        <f t="shared" si="2"/>
        <v>22</v>
      </c>
      <c r="F226" s="7" t="s">
        <v>29</v>
      </c>
      <c r="G226" s="10" t="s">
        <v>72</v>
      </c>
      <c r="H226" s="7">
        <v>4594.0</v>
      </c>
      <c r="I226" s="7" t="s">
        <v>26</v>
      </c>
      <c r="J226" s="11">
        <v>3015.0</v>
      </c>
      <c r="K226" s="12">
        <v>9.0</v>
      </c>
      <c r="L226" s="12">
        <v>7.0</v>
      </c>
      <c r="M226" s="13">
        <f t="shared" si="3"/>
        <v>27135</v>
      </c>
      <c r="N226" s="11">
        <f t="shared" si="4"/>
        <v>21105</v>
      </c>
      <c r="O226" s="11">
        <f t="shared" si="5"/>
        <v>6030</v>
      </c>
      <c r="P226" s="14" t="str">
        <f>VLOOKUP(H226, products!$A$1:$B$13, 2, FALSE)</f>
        <v>Fruits</v>
      </c>
      <c r="Q226" s="14" t="str">
        <f>VLOOKUP(G226, countries!$A$1:$C$250, 1, TRUE)</f>
        <v>Barbados</v>
      </c>
      <c r="R226" s="15" t="str">
        <f>VLOOKUP(Q226, countries!$A$1:$E$250, 4, FALSE)</f>
        <v>Americas</v>
      </c>
      <c r="S226" s="14" t="str">
        <f>VLOOKUP(R226, countries!$D$1:U$250, 2, FALSE)</f>
        <v>Latin America and the Caribbean</v>
      </c>
      <c r="T226" s="14" t="str">
        <f t="shared" si="6"/>
        <v>2011-04</v>
      </c>
      <c r="U226" s="14" t="str">
        <f t="shared" si="7"/>
        <v>04</v>
      </c>
    </row>
    <row r="227">
      <c r="A227" s="7">
        <v>1.80479466E8</v>
      </c>
      <c r="B227" s="8">
        <v>40664.0</v>
      </c>
      <c r="C227" s="8" t="str">
        <f t="shared" si="1"/>
        <v>Sunday</v>
      </c>
      <c r="D227" s="8">
        <v>40878.0</v>
      </c>
      <c r="E227" s="9">
        <f t="shared" si="2"/>
        <v>214</v>
      </c>
      <c r="F227" s="7" t="s">
        <v>21</v>
      </c>
      <c r="G227" s="10" t="s">
        <v>31</v>
      </c>
      <c r="H227" s="7">
        <v>5988.0</v>
      </c>
      <c r="I227" s="7" t="s">
        <v>26</v>
      </c>
      <c r="J227" s="11">
        <v>6740.0</v>
      </c>
      <c r="K227" s="12">
        <v>154.0</v>
      </c>
      <c r="L227" s="12">
        <v>91.0</v>
      </c>
      <c r="M227" s="13">
        <f t="shared" si="3"/>
        <v>1037960</v>
      </c>
      <c r="N227" s="11">
        <f t="shared" si="4"/>
        <v>613340</v>
      </c>
      <c r="O227" s="11">
        <f t="shared" si="5"/>
        <v>424620</v>
      </c>
      <c r="P227" s="14" t="str">
        <f>VLOOKUP(H227, products!$A$1:$B$13, 2, FALSE)</f>
        <v>Vegetables</v>
      </c>
      <c r="Q227" s="14" t="str">
        <f>VLOOKUP(G227, countries!$A$1:$C$250, 1, TRUE)</f>
        <v>Bhutan</v>
      </c>
      <c r="R227" s="15" t="str">
        <f>VLOOKUP(Q227, countries!$A$1:$E$250, 4, FALSE)</f>
        <v>Asia</v>
      </c>
      <c r="S227" s="14" t="str">
        <f>VLOOKUP(R227, countries!$D$1:U$250, 2, FALSE)</f>
        <v>Southern Asia</v>
      </c>
      <c r="T227" s="14" t="str">
        <f t="shared" si="6"/>
        <v>2011-05</v>
      </c>
      <c r="U227" s="14" t="str">
        <f t="shared" si="7"/>
        <v>05</v>
      </c>
    </row>
    <row r="228">
      <c r="A228" s="7">
        <v>5.56947886E8</v>
      </c>
      <c r="B228" s="8">
        <v>40667.0</v>
      </c>
      <c r="C228" s="8" t="str">
        <f t="shared" si="1"/>
        <v>Wednesday</v>
      </c>
      <c r="D228" s="8">
        <v>40680.0</v>
      </c>
      <c r="E228" s="9">
        <f t="shared" si="2"/>
        <v>13</v>
      </c>
      <c r="F228" s="7" t="s">
        <v>24</v>
      </c>
      <c r="G228" s="10" t="s">
        <v>35</v>
      </c>
      <c r="H228" s="7">
        <v>2103.0</v>
      </c>
      <c r="I228" s="7" t="s">
        <v>26</v>
      </c>
      <c r="J228" s="11">
        <v>2111.0</v>
      </c>
      <c r="K228" s="12">
        <v>206.0</v>
      </c>
      <c r="L228" s="12">
        <v>117.0</v>
      </c>
      <c r="M228" s="13">
        <f t="shared" si="3"/>
        <v>434866</v>
      </c>
      <c r="N228" s="11">
        <f t="shared" si="4"/>
        <v>246987</v>
      </c>
      <c r="O228" s="11">
        <f t="shared" si="5"/>
        <v>187879</v>
      </c>
      <c r="P228" s="14" t="str">
        <f>VLOOKUP(H228, products!$A$1:$B$13, 2, FALSE)</f>
        <v>Cereal</v>
      </c>
      <c r="Q228" s="14" t="str">
        <f>VLOOKUP(G228, countries!$A$1:$C$250, 1, TRUE)</f>
        <v>American Samoa</v>
      </c>
      <c r="R228" s="15" t="str">
        <f>VLOOKUP(Q228, countries!$A$1:$E$250, 4, FALSE)</f>
        <v>Oceania</v>
      </c>
      <c r="S228" s="14" t="str">
        <f>VLOOKUP(R228, countries!$D$1:U$250, 2, FALSE)</f>
        <v>Polynesia</v>
      </c>
      <c r="T228" s="14" t="str">
        <f t="shared" si="6"/>
        <v>2011-05</v>
      </c>
      <c r="U228" s="14" t="str">
        <f t="shared" si="7"/>
        <v>05</v>
      </c>
    </row>
    <row r="229">
      <c r="A229" s="7">
        <v>2.43070638E8</v>
      </c>
      <c r="B229" s="8">
        <v>40668.0</v>
      </c>
      <c r="C229" s="8" t="str">
        <f t="shared" si="1"/>
        <v>Thursday</v>
      </c>
      <c r="D229" s="8">
        <v>40685.0</v>
      </c>
      <c r="E229" s="9">
        <f t="shared" si="2"/>
        <v>17</v>
      </c>
      <c r="F229" s="7" t="s">
        <v>29</v>
      </c>
      <c r="G229" s="10" t="s">
        <v>51</v>
      </c>
      <c r="H229" s="7">
        <v>8681.0</v>
      </c>
      <c r="I229" s="7" t="s">
        <v>23</v>
      </c>
      <c r="J229" s="11">
        <v>8858.0</v>
      </c>
      <c r="K229" s="12">
        <v>651.0</v>
      </c>
      <c r="L229" s="12">
        <v>525.0</v>
      </c>
      <c r="M229" s="13">
        <f t="shared" si="3"/>
        <v>5766558</v>
      </c>
      <c r="N229" s="11">
        <f t="shared" si="4"/>
        <v>4650450</v>
      </c>
      <c r="O229" s="11">
        <f t="shared" si="5"/>
        <v>1116108</v>
      </c>
      <c r="P229" s="14" t="str">
        <f>VLOOKUP(H229, products!$A$1:$B$13, 2, FALSE)</f>
        <v>Office Supplies</v>
      </c>
      <c r="Q229" s="14" t="str">
        <f>VLOOKUP(G229, countries!$A$1:$C$250, 1, TRUE)</f>
        <v>Micronesia (Federated States of)</v>
      </c>
      <c r="R229" s="15" t="str">
        <f>VLOOKUP(Q229, countries!$A$1:$E$250, 4, FALSE)</f>
        <v>Oceania</v>
      </c>
      <c r="S229" s="14" t="str">
        <f>VLOOKUP(R229, countries!$D$1:U$250, 2, FALSE)</f>
        <v>Polynesia</v>
      </c>
      <c r="T229" s="14" t="str">
        <f t="shared" si="6"/>
        <v>2011-05</v>
      </c>
      <c r="U229" s="14" t="str">
        <f t="shared" si="7"/>
        <v>05</v>
      </c>
    </row>
    <row r="230">
      <c r="A230" s="7">
        <v>3.84483993E8</v>
      </c>
      <c r="B230" s="8">
        <v>40668.0</v>
      </c>
      <c r="C230" s="8" t="str">
        <f t="shared" si="1"/>
        <v>Thursday</v>
      </c>
      <c r="D230" s="8">
        <v>40713.0</v>
      </c>
      <c r="E230" s="9">
        <f t="shared" si="2"/>
        <v>45</v>
      </c>
      <c r="F230" s="7" t="s">
        <v>24</v>
      </c>
      <c r="G230" s="10" t="s">
        <v>50</v>
      </c>
      <c r="H230" s="7">
        <v>5988.0</v>
      </c>
      <c r="I230" s="7" t="s">
        <v>23</v>
      </c>
      <c r="J230" s="11">
        <v>6212.0</v>
      </c>
      <c r="K230" s="12">
        <v>154.0</v>
      </c>
      <c r="L230" s="12">
        <v>91.0</v>
      </c>
      <c r="M230" s="13">
        <f t="shared" si="3"/>
        <v>956648</v>
      </c>
      <c r="N230" s="11">
        <f t="shared" si="4"/>
        <v>565292</v>
      </c>
      <c r="O230" s="11">
        <f t="shared" si="5"/>
        <v>391356</v>
      </c>
      <c r="P230" s="14" t="str">
        <f>VLOOKUP(H230, products!$A$1:$B$13, 2, FALSE)</f>
        <v>Vegetables</v>
      </c>
      <c r="Q230" s="14" t="str">
        <f>VLOOKUP(G230, countries!$A$1:$C$250, 1, TRUE)</f>
        <v>Austria</v>
      </c>
      <c r="R230" s="15" t="str">
        <f>VLOOKUP(Q230, countries!$A$1:$E$250, 4, FALSE)</f>
        <v>Europe</v>
      </c>
      <c r="S230" s="14" t="str">
        <f>VLOOKUP(R230, countries!$D$1:U$250, 2, FALSE)</f>
        <v>Northern Europe</v>
      </c>
      <c r="T230" s="14" t="str">
        <f t="shared" si="6"/>
        <v>2011-05</v>
      </c>
      <c r="U230" s="14" t="str">
        <f t="shared" si="7"/>
        <v>05</v>
      </c>
    </row>
    <row r="231">
      <c r="A231" s="7">
        <v>4.32031619E8</v>
      </c>
      <c r="B231" s="8">
        <v>40669.0</v>
      </c>
      <c r="C231" s="8" t="str">
        <f t="shared" si="1"/>
        <v>Friday</v>
      </c>
      <c r="D231" s="8">
        <v>40723.0</v>
      </c>
      <c r="E231" s="9">
        <f t="shared" si="2"/>
        <v>54</v>
      </c>
      <c r="F231" s="7" t="s">
        <v>40</v>
      </c>
      <c r="G231" s="10" t="s">
        <v>37</v>
      </c>
      <c r="H231" s="7">
        <v>1270.0</v>
      </c>
      <c r="I231" s="7" t="s">
        <v>26</v>
      </c>
      <c r="J231" s="11">
        <v>6612.0</v>
      </c>
      <c r="K231" s="12">
        <v>47.0</v>
      </c>
      <c r="L231" s="12">
        <v>32.0</v>
      </c>
      <c r="M231" s="13">
        <f t="shared" si="3"/>
        <v>310764</v>
      </c>
      <c r="N231" s="11">
        <f t="shared" si="4"/>
        <v>211584</v>
      </c>
      <c r="O231" s="11">
        <f t="shared" si="5"/>
        <v>99180</v>
      </c>
      <c r="P231" s="14" t="str">
        <f>VLOOKUP(H231, products!$A$1:$B$13, 2, FALSE)</f>
        <v>Beverages</v>
      </c>
      <c r="Q231" s="14" t="str">
        <f>VLOOKUP(G231, countries!$A$1:$C$250, 1, TRUE)</f>
        <v>Argentina</v>
      </c>
      <c r="R231" s="15" t="str">
        <f>VLOOKUP(Q231, countries!$A$1:$E$250, 4, FALSE)</f>
        <v>Americas</v>
      </c>
      <c r="S231" s="14" t="str">
        <f>VLOOKUP(R231, countries!$D$1:U$250, 2, FALSE)</f>
        <v>Latin America and the Caribbean</v>
      </c>
      <c r="T231" s="14" t="str">
        <f t="shared" si="6"/>
        <v>2011-05</v>
      </c>
      <c r="U231" s="14" t="str">
        <f t="shared" si="7"/>
        <v>05</v>
      </c>
    </row>
    <row r="232">
      <c r="A232" s="7">
        <v>3.92676532E8</v>
      </c>
      <c r="B232" s="8">
        <v>40670.0</v>
      </c>
      <c r="C232" s="8" t="str">
        <f t="shared" si="1"/>
        <v>Saturday</v>
      </c>
      <c r="D232" s="8">
        <v>40702.0</v>
      </c>
      <c r="E232" s="9">
        <f t="shared" si="2"/>
        <v>32</v>
      </c>
      <c r="F232" s="7" t="s">
        <v>40</v>
      </c>
      <c r="G232" s="10" t="s">
        <v>39</v>
      </c>
      <c r="H232" s="7">
        <v>2103.0</v>
      </c>
      <c r="I232" s="7" t="s">
        <v>23</v>
      </c>
      <c r="J232" s="11">
        <v>567.0</v>
      </c>
      <c r="K232" s="12">
        <v>206.0</v>
      </c>
      <c r="L232" s="12">
        <v>117.0</v>
      </c>
      <c r="M232" s="13">
        <f t="shared" si="3"/>
        <v>116802</v>
      </c>
      <c r="N232" s="11">
        <f t="shared" si="4"/>
        <v>66339</v>
      </c>
      <c r="O232" s="11">
        <f t="shared" si="5"/>
        <v>50463</v>
      </c>
      <c r="P232" s="14" t="str">
        <f>VLOOKUP(H232, products!$A$1:$B$13, 2, FALSE)</f>
        <v>Cereal</v>
      </c>
      <c r="Q232" s="14" t="str">
        <f>VLOOKUP(G232, countries!$A$1:$C$250, 1, TRUE)</f>
        <v>Curaçao</v>
      </c>
      <c r="R232" s="15" t="str">
        <f>VLOOKUP(Q232, countries!$A$1:$E$250, 4, FALSE)</f>
        <v>Americas</v>
      </c>
      <c r="S232" s="14" t="str">
        <f>VLOOKUP(R232, countries!$D$1:U$250, 2, FALSE)</f>
        <v>Latin America and the Caribbean</v>
      </c>
      <c r="T232" s="14" t="str">
        <f t="shared" si="6"/>
        <v>2011-05</v>
      </c>
      <c r="U232" s="14" t="str">
        <f t="shared" si="7"/>
        <v>05</v>
      </c>
    </row>
    <row r="233">
      <c r="A233" s="7">
        <v>7.35445678E8</v>
      </c>
      <c r="B233" s="8">
        <v>40670.0</v>
      </c>
      <c r="C233" s="8" t="str">
        <f t="shared" si="1"/>
        <v>Saturday</v>
      </c>
      <c r="D233" s="8">
        <v>40746.0</v>
      </c>
      <c r="E233" s="9">
        <f t="shared" si="2"/>
        <v>76</v>
      </c>
      <c r="F233" s="7" t="s">
        <v>40</v>
      </c>
      <c r="G233" s="10" t="s">
        <v>34</v>
      </c>
      <c r="H233" s="7">
        <v>1270.0</v>
      </c>
      <c r="I233" s="7" t="s">
        <v>23</v>
      </c>
      <c r="J233" s="11">
        <v>3574.0</v>
      </c>
      <c r="K233" s="12">
        <v>47.0</v>
      </c>
      <c r="L233" s="12">
        <v>32.0</v>
      </c>
      <c r="M233" s="13">
        <f t="shared" si="3"/>
        <v>167978</v>
      </c>
      <c r="N233" s="11">
        <f t="shared" si="4"/>
        <v>114368</v>
      </c>
      <c r="O233" s="11">
        <f t="shared" si="5"/>
        <v>53610</v>
      </c>
      <c r="P233" s="14" t="str">
        <f>VLOOKUP(H233, products!$A$1:$B$13, 2, FALSE)</f>
        <v>Beverages</v>
      </c>
      <c r="Q233" s="14" t="str">
        <f>VLOOKUP(G233, countries!$A$1:$C$250, 1, TRUE)</f>
        <v>Pitcairn</v>
      </c>
      <c r="R233" s="15" t="str">
        <f>VLOOKUP(Q233, countries!$A$1:$E$250, 4, FALSE)</f>
        <v>Oceania</v>
      </c>
      <c r="S233" s="14" t="str">
        <f>VLOOKUP(R233, countries!$D$1:U$250, 2, FALSE)</f>
        <v>Polynesia</v>
      </c>
      <c r="T233" s="14" t="str">
        <f t="shared" si="6"/>
        <v>2011-05</v>
      </c>
      <c r="U233" s="14" t="str">
        <f t="shared" si="7"/>
        <v>05</v>
      </c>
    </row>
    <row r="234">
      <c r="A234" s="7">
        <v>7.8948425E8</v>
      </c>
      <c r="B234" s="8">
        <v>40670.0</v>
      </c>
      <c r="C234" s="8" t="str">
        <f t="shared" si="1"/>
        <v>Saturday</v>
      </c>
      <c r="D234" s="8">
        <v>40754.0</v>
      </c>
      <c r="E234" s="9">
        <f t="shared" si="2"/>
        <v>84</v>
      </c>
      <c r="F234" s="7" t="s">
        <v>29</v>
      </c>
      <c r="G234" s="10" t="s">
        <v>43</v>
      </c>
      <c r="H234" s="7">
        <v>8969.0</v>
      </c>
      <c r="I234" s="7" t="s">
        <v>26</v>
      </c>
      <c r="J234" s="11">
        <v>4789.0</v>
      </c>
      <c r="K234" s="12">
        <v>153.0</v>
      </c>
      <c r="L234" s="12">
        <v>97.0</v>
      </c>
      <c r="M234" s="13">
        <f t="shared" si="3"/>
        <v>732717</v>
      </c>
      <c r="N234" s="11">
        <f t="shared" si="4"/>
        <v>464533</v>
      </c>
      <c r="O234" s="11">
        <f t="shared" si="5"/>
        <v>268184</v>
      </c>
      <c r="P234" s="14" t="str">
        <f>VLOOKUP(H234, products!$A$1:$B$13, 2, FALSE)</f>
        <v>Snacks</v>
      </c>
      <c r="Q234" s="14" t="str">
        <f>VLOOKUP(G234, countries!$A$1:$C$250, 1, TRUE)</f>
        <v>Cyprus</v>
      </c>
      <c r="R234" s="15" t="str">
        <f>VLOOKUP(Q234, countries!$A$1:$E$250, 4, FALSE)</f>
        <v>Asia</v>
      </c>
      <c r="S234" s="14" t="str">
        <f>VLOOKUP(R234, countries!$D$1:U$250, 2, FALSE)</f>
        <v>Southern Asia</v>
      </c>
      <c r="T234" s="14" t="str">
        <f t="shared" si="6"/>
        <v>2011-05</v>
      </c>
      <c r="U234" s="14" t="str">
        <f t="shared" si="7"/>
        <v>05</v>
      </c>
    </row>
    <row r="235">
      <c r="A235" s="7">
        <v>8.20195758E8</v>
      </c>
      <c r="B235" s="8">
        <v>40674.0</v>
      </c>
      <c r="C235" s="8" t="str">
        <f t="shared" si="1"/>
        <v>Wednesday</v>
      </c>
      <c r="D235" s="8">
        <v>40871.0</v>
      </c>
      <c r="E235" s="9">
        <f t="shared" si="2"/>
        <v>197</v>
      </c>
      <c r="F235" s="7" t="s">
        <v>24</v>
      </c>
      <c r="G235" s="10" t="s">
        <v>30</v>
      </c>
      <c r="H235" s="7">
        <v>8969.0</v>
      </c>
      <c r="I235" s="7" t="s">
        <v>23</v>
      </c>
      <c r="J235" s="11">
        <v>3006.0</v>
      </c>
      <c r="K235" s="12">
        <v>153.0</v>
      </c>
      <c r="L235" s="12">
        <v>97.0</v>
      </c>
      <c r="M235" s="13">
        <f t="shared" si="3"/>
        <v>459918</v>
      </c>
      <c r="N235" s="11">
        <f t="shared" si="4"/>
        <v>291582</v>
      </c>
      <c r="O235" s="11">
        <f t="shared" si="5"/>
        <v>168336</v>
      </c>
      <c r="P235" s="14" t="str">
        <f>VLOOKUP(H235, products!$A$1:$B$13, 2, FALSE)</f>
        <v>Snacks</v>
      </c>
      <c r="Q235" s="14" t="str">
        <f>VLOOKUP(G235, countries!$A$1:$C$250, 1, TRUE)</f>
        <v>United States Minor Outlying Islands</v>
      </c>
      <c r="R235" s="15" t="str">
        <f>VLOOKUP(Q235, countries!$A$1:$E$250, 4, FALSE)</f>
        <v>Oceania</v>
      </c>
      <c r="S235" s="14" t="str">
        <f>VLOOKUP(R235, countries!$D$1:U$250, 2, FALSE)</f>
        <v>Polynesia</v>
      </c>
      <c r="T235" s="14" t="str">
        <f t="shared" si="6"/>
        <v>2011-05</v>
      </c>
      <c r="U235" s="14" t="str">
        <f t="shared" si="7"/>
        <v>05</v>
      </c>
    </row>
    <row r="236">
      <c r="A236" s="7">
        <v>5.56263816E8</v>
      </c>
      <c r="B236" s="8">
        <v>40675.0</v>
      </c>
      <c r="C236" s="8" t="str">
        <f t="shared" si="1"/>
        <v>Thursday</v>
      </c>
      <c r="D236" s="8">
        <v>40736.0</v>
      </c>
      <c r="E236" s="9">
        <f t="shared" si="2"/>
        <v>61</v>
      </c>
      <c r="F236" s="7" t="s">
        <v>29</v>
      </c>
      <c r="G236" s="10" t="s">
        <v>55</v>
      </c>
      <c r="H236" s="7">
        <v>1270.0</v>
      </c>
      <c r="I236" s="7" t="s">
        <v>26</v>
      </c>
      <c r="J236" s="11">
        <v>9679.0</v>
      </c>
      <c r="K236" s="12">
        <v>47.0</v>
      </c>
      <c r="L236" s="12">
        <v>32.0</v>
      </c>
      <c r="M236" s="13">
        <f t="shared" si="3"/>
        <v>454913</v>
      </c>
      <c r="N236" s="11">
        <f t="shared" si="4"/>
        <v>309728</v>
      </c>
      <c r="O236" s="11">
        <f t="shared" si="5"/>
        <v>145185</v>
      </c>
      <c r="P236" s="14" t="str">
        <f>VLOOKUP(H236, products!$A$1:$B$13, 2, FALSE)</f>
        <v>Beverages</v>
      </c>
      <c r="Q236" s="14" t="str">
        <f>VLOOKUP(G236, countries!$A$1:$C$250, 1, TRUE)</f>
        <v>Eritrea</v>
      </c>
      <c r="R236" s="15" t="str">
        <f>VLOOKUP(Q236, countries!$A$1:$E$250, 4, FALSE)</f>
        <v>Africa</v>
      </c>
      <c r="S236" s="14" t="str">
        <f>VLOOKUP(R236, countries!$D$1:U$250, 2, FALSE)</f>
        <v>Northern Africa</v>
      </c>
      <c r="T236" s="14" t="str">
        <f t="shared" si="6"/>
        <v>2011-05</v>
      </c>
      <c r="U236" s="14" t="str">
        <f t="shared" si="7"/>
        <v>05</v>
      </c>
    </row>
    <row r="237">
      <c r="A237" s="7">
        <v>6.93583905E8</v>
      </c>
      <c r="B237" s="8">
        <v>40675.0</v>
      </c>
      <c r="C237" s="8" t="str">
        <f t="shared" si="1"/>
        <v>Thursday</v>
      </c>
      <c r="D237" s="8">
        <v>41061.0</v>
      </c>
      <c r="E237" s="9">
        <f t="shared" si="2"/>
        <v>386</v>
      </c>
      <c r="F237" s="7" t="s">
        <v>29</v>
      </c>
      <c r="G237" s="10" t="s">
        <v>43</v>
      </c>
      <c r="H237" s="7">
        <v>8875.0</v>
      </c>
      <c r="I237" s="7" t="s">
        <v>23</v>
      </c>
      <c r="J237" s="11">
        <v>5745.0</v>
      </c>
      <c r="K237" s="12">
        <v>422.0</v>
      </c>
      <c r="L237" s="12">
        <v>365.0</v>
      </c>
      <c r="M237" s="13">
        <f t="shared" si="3"/>
        <v>2424390</v>
      </c>
      <c r="N237" s="11">
        <f t="shared" si="4"/>
        <v>2096925</v>
      </c>
      <c r="O237" s="11">
        <f t="shared" si="5"/>
        <v>327465</v>
      </c>
      <c r="P237" s="14" t="str">
        <f>VLOOKUP(H237, products!$A$1:$B$13, 2, FALSE)</f>
        <v>Meat</v>
      </c>
      <c r="Q237" s="14" t="str">
        <f>VLOOKUP(G237, countries!$A$1:$C$250, 1, TRUE)</f>
        <v>Cyprus</v>
      </c>
      <c r="R237" s="15" t="str">
        <f>VLOOKUP(Q237, countries!$A$1:$E$250, 4, FALSE)</f>
        <v>Asia</v>
      </c>
      <c r="S237" s="14" t="str">
        <f>VLOOKUP(R237, countries!$D$1:U$250, 2, FALSE)</f>
        <v>Southern Asia</v>
      </c>
      <c r="T237" s="14" t="str">
        <f t="shared" si="6"/>
        <v>2011-05</v>
      </c>
      <c r="U237" s="14" t="str">
        <f t="shared" si="7"/>
        <v>05</v>
      </c>
    </row>
    <row r="238">
      <c r="A238" s="7">
        <v>4.75992381E8</v>
      </c>
      <c r="B238" s="8">
        <v>40677.0</v>
      </c>
      <c r="C238" s="8" t="str">
        <f t="shared" si="1"/>
        <v>Saturday</v>
      </c>
      <c r="D238" s="8">
        <v>40689.0</v>
      </c>
      <c r="E238" s="9">
        <f t="shared" si="2"/>
        <v>12</v>
      </c>
      <c r="F238" s="7" t="s">
        <v>40</v>
      </c>
      <c r="G238" s="10" t="s">
        <v>45</v>
      </c>
      <c r="H238" s="7">
        <v>2455.0</v>
      </c>
      <c r="I238" s="7" t="s">
        <v>26</v>
      </c>
      <c r="J238" s="11">
        <v>5578.0</v>
      </c>
      <c r="K238" s="12">
        <v>109.0</v>
      </c>
      <c r="L238" s="12">
        <v>36.0</v>
      </c>
      <c r="M238" s="13">
        <f t="shared" si="3"/>
        <v>608002</v>
      </c>
      <c r="N238" s="11">
        <f t="shared" si="4"/>
        <v>200808</v>
      </c>
      <c r="O238" s="11">
        <f t="shared" si="5"/>
        <v>407194</v>
      </c>
      <c r="P238" s="14" t="str">
        <f>VLOOKUP(H238, products!$A$1:$B$13, 2, FALSE)</f>
        <v>Clothes</v>
      </c>
      <c r="Q238" s="14" t="str">
        <f>VLOOKUP(G238, countries!$A$1:$C$250, 1, TRUE)</f>
        <v>Lithuania</v>
      </c>
      <c r="R238" s="15" t="str">
        <f>VLOOKUP(Q238, countries!$A$1:$E$250, 4, FALSE)</f>
        <v>Europe</v>
      </c>
      <c r="S238" s="14" t="str">
        <f>VLOOKUP(R238, countries!$D$1:U$250, 2, FALSE)</f>
        <v>Northern Europe</v>
      </c>
      <c r="T238" s="14" t="str">
        <f t="shared" si="6"/>
        <v>2011-05</v>
      </c>
      <c r="U238" s="14" t="str">
        <f t="shared" si="7"/>
        <v>05</v>
      </c>
    </row>
    <row r="239">
      <c r="A239" s="7">
        <v>1.94858253E8</v>
      </c>
      <c r="B239" s="8">
        <v>40680.0</v>
      </c>
      <c r="C239" s="8" t="str">
        <f t="shared" si="1"/>
        <v>Tuesday</v>
      </c>
      <c r="D239" s="8">
        <v>40685.0</v>
      </c>
      <c r="E239" s="9">
        <f t="shared" si="2"/>
        <v>5</v>
      </c>
      <c r="F239" s="7" t="s">
        <v>24</v>
      </c>
      <c r="G239" s="10" t="s">
        <v>45</v>
      </c>
      <c r="H239" s="7">
        <v>3127.0</v>
      </c>
      <c r="I239" s="7" t="s">
        <v>26</v>
      </c>
      <c r="J239" s="11">
        <v>1742.0</v>
      </c>
      <c r="K239" s="12">
        <v>82.0</v>
      </c>
      <c r="L239" s="12">
        <v>57.0</v>
      </c>
      <c r="M239" s="13">
        <f t="shared" si="3"/>
        <v>142844</v>
      </c>
      <c r="N239" s="11">
        <f t="shared" si="4"/>
        <v>99294</v>
      </c>
      <c r="O239" s="11">
        <f t="shared" si="5"/>
        <v>43550</v>
      </c>
      <c r="P239" s="14" t="str">
        <f>VLOOKUP(H239, products!$A$1:$B$13, 2, FALSE)</f>
        <v>Personal Care</v>
      </c>
      <c r="Q239" s="14" t="str">
        <f>VLOOKUP(G239, countries!$A$1:$C$250, 1, TRUE)</f>
        <v>Lithuania</v>
      </c>
      <c r="R239" s="15" t="str">
        <f>VLOOKUP(Q239, countries!$A$1:$E$250, 4, FALSE)</f>
        <v>Europe</v>
      </c>
      <c r="S239" s="14" t="str">
        <f>VLOOKUP(R239, countries!$D$1:U$250, 2, FALSE)</f>
        <v>Northern Europe</v>
      </c>
      <c r="T239" s="14" t="str">
        <f t="shared" si="6"/>
        <v>2011-05</v>
      </c>
      <c r="U239" s="14" t="str">
        <f t="shared" si="7"/>
        <v>05</v>
      </c>
    </row>
    <row r="240">
      <c r="A240" s="7">
        <v>8.6197685E8</v>
      </c>
      <c r="B240" s="8">
        <v>40680.0</v>
      </c>
      <c r="C240" s="8" t="str">
        <f t="shared" si="1"/>
        <v>Tuesday</v>
      </c>
      <c r="D240" s="8">
        <v>40688.0</v>
      </c>
      <c r="E240" s="9">
        <f t="shared" si="2"/>
        <v>8</v>
      </c>
      <c r="F240" s="7" t="s">
        <v>40</v>
      </c>
      <c r="G240" s="10" t="s">
        <v>36</v>
      </c>
      <c r="H240" s="7">
        <v>3127.0</v>
      </c>
      <c r="I240" s="7" t="s">
        <v>23</v>
      </c>
      <c r="J240" s="11">
        <v>6960.0</v>
      </c>
      <c r="K240" s="12">
        <v>82.0</v>
      </c>
      <c r="L240" s="12">
        <v>57.0</v>
      </c>
      <c r="M240" s="13">
        <f t="shared" si="3"/>
        <v>570720</v>
      </c>
      <c r="N240" s="11">
        <f t="shared" si="4"/>
        <v>396720</v>
      </c>
      <c r="O240" s="11">
        <f t="shared" si="5"/>
        <v>174000</v>
      </c>
      <c r="P240" s="14" t="str">
        <f>VLOOKUP(H240, products!$A$1:$B$13, 2, FALSE)</f>
        <v>Personal Care</v>
      </c>
      <c r="Q240" s="14" t="str">
        <f>VLOOKUP(G240, countries!$A$1:$C$250, 1, TRUE)</f>
        <v>Svalbard and Jan Mayen</v>
      </c>
      <c r="R240" s="15" t="str">
        <f>VLOOKUP(Q240, countries!$A$1:$E$250, 4, FALSE)</f>
        <v>Europe</v>
      </c>
      <c r="S240" s="14" t="str">
        <f>VLOOKUP(R240, countries!$D$1:U$250, 2, FALSE)</f>
        <v>Northern Europe</v>
      </c>
      <c r="T240" s="14" t="str">
        <f t="shared" si="6"/>
        <v>2011-05</v>
      </c>
      <c r="U240" s="14" t="str">
        <f t="shared" si="7"/>
        <v>05</v>
      </c>
    </row>
    <row r="241">
      <c r="A241" s="7">
        <v>9.7414726E8</v>
      </c>
      <c r="B241" s="8">
        <v>40681.0</v>
      </c>
      <c r="C241" s="8" t="str">
        <f t="shared" si="1"/>
        <v>Wednesday</v>
      </c>
      <c r="D241" s="8">
        <v>40761.0</v>
      </c>
      <c r="E241" s="9">
        <f t="shared" si="2"/>
        <v>80</v>
      </c>
      <c r="F241" s="7" t="s">
        <v>24</v>
      </c>
      <c r="G241" s="10" t="s">
        <v>35</v>
      </c>
      <c r="H241" s="7">
        <v>2455.0</v>
      </c>
      <c r="I241" s="7" t="s">
        <v>23</v>
      </c>
      <c r="J241" s="11">
        <v>677.0</v>
      </c>
      <c r="K241" s="12">
        <v>109.0</v>
      </c>
      <c r="L241" s="12">
        <v>36.0</v>
      </c>
      <c r="M241" s="13">
        <f t="shared" si="3"/>
        <v>73793</v>
      </c>
      <c r="N241" s="11">
        <f t="shared" si="4"/>
        <v>24372</v>
      </c>
      <c r="O241" s="11">
        <f t="shared" si="5"/>
        <v>49421</v>
      </c>
      <c r="P241" s="14" t="str">
        <f>VLOOKUP(H241, products!$A$1:$B$13, 2, FALSE)</f>
        <v>Clothes</v>
      </c>
      <c r="Q241" s="14" t="str">
        <f>VLOOKUP(G241, countries!$A$1:$C$250, 1, TRUE)</f>
        <v>American Samoa</v>
      </c>
      <c r="R241" s="15" t="str">
        <f>VLOOKUP(Q241, countries!$A$1:$E$250, 4, FALSE)</f>
        <v>Oceania</v>
      </c>
      <c r="S241" s="14" t="str">
        <f>VLOOKUP(R241, countries!$D$1:U$250, 2, FALSE)</f>
        <v>Polynesia</v>
      </c>
      <c r="T241" s="14" t="str">
        <f t="shared" si="6"/>
        <v>2011-05</v>
      </c>
      <c r="U241" s="14" t="str">
        <f t="shared" si="7"/>
        <v>05</v>
      </c>
    </row>
    <row r="242">
      <c r="A242" s="7">
        <v>6.95059764E8</v>
      </c>
      <c r="B242" s="8">
        <v>40684.0</v>
      </c>
      <c r="C242" s="8" t="str">
        <f t="shared" si="1"/>
        <v>Saturday</v>
      </c>
      <c r="D242" s="8">
        <v>40723.0</v>
      </c>
      <c r="E242" s="9">
        <f t="shared" si="2"/>
        <v>39</v>
      </c>
      <c r="F242" s="7" t="s">
        <v>21</v>
      </c>
      <c r="G242" s="10" t="s">
        <v>72</v>
      </c>
      <c r="H242" s="7">
        <v>8293.0</v>
      </c>
      <c r="I242" s="7" t="s">
        <v>23</v>
      </c>
      <c r="J242" s="11">
        <v>2485.0</v>
      </c>
      <c r="K242" s="12">
        <v>437.0</v>
      </c>
      <c r="L242" s="12">
        <v>263.0</v>
      </c>
      <c r="M242" s="13">
        <f t="shared" si="3"/>
        <v>1085945</v>
      </c>
      <c r="N242" s="11">
        <f t="shared" si="4"/>
        <v>653555</v>
      </c>
      <c r="O242" s="11">
        <f t="shared" si="5"/>
        <v>432390</v>
      </c>
      <c r="P242" s="14" t="str">
        <f>VLOOKUP(H242, products!$A$1:$B$13, 2, FALSE)</f>
        <v>Cosmetics</v>
      </c>
      <c r="Q242" s="14" t="str">
        <f>VLOOKUP(G242, countries!$A$1:$C$250, 1, TRUE)</f>
        <v>Barbados</v>
      </c>
      <c r="R242" s="15" t="str">
        <f>VLOOKUP(Q242, countries!$A$1:$E$250, 4, FALSE)</f>
        <v>Americas</v>
      </c>
      <c r="S242" s="14" t="str">
        <f>VLOOKUP(R242, countries!$D$1:U$250, 2, FALSE)</f>
        <v>Latin America and the Caribbean</v>
      </c>
      <c r="T242" s="14" t="str">
        <f t="shared" si="6"/>
        <v>2011-05</v>
      </c>
      <c r="U242" s="14" t="str">
        <f t="shared" si="7"/>
        <v>05</v>
      </c>
    </row>
    <row r="243">
      <c r="A243" s="7">
        <v>9.33963048E8</v>
      </c>
      <c r="B243" s="8">
        <v>40684.0</v>
      </c>
      <c r="C243" s="8" t="str">
        <f t="shared" si="1"/>
        <v>Saturday</v>
      </c>
      <c r="D243" s="8">
        <v>40718.0</v>
      </c>
      <c r="E243" s="9">
        <f t="shared" si="2"/>
        <v>34</v>
      </c>
      <c r="F243" s="7" t="s">
        <v>29</v>
      </c>
      <c r="G243" s="10" t="s">
        <v>41</v>
      </c>
      <c r="H243" s="7">
        <v>2455.0</v>
      </c>
      <c r="I243" s="7" t="s">
        <v>23</v>
      </c>
      <c r="J243" s="11">
        <v>9275.0</v>
      </c>
      <c r="K243" s="12">
        <v>109.0</v>
      </c>
      <c r="L243" s="12">
        <v>36.0</v>
      </c>
      <c r="M243" s="13">
        <f t="shared" si="3"/>
        <v>1010975</v>
      </c>
      <c r="N243" s="11">
        <f t="shared" si="4"/>
        <v>333900</v>
      </c>
      <c r="O243" s="11">
        <f t="shared" si="5"/>
        <v>677075</v>
      </c>
      <c r="P243" s="14" t="str">
        <f>VLOOKUP(H243, products!$A$1:$B$13, 2, FALSE)</f>
        <v>Clothes</v>
      </c>
      <c r="Q243" s="14" t="str">
        <f>VLOOKUP(G243, countries!$A$1:$C$250, 1, TRUE)</f>
        <v>Chad</v>
      </c>
      <c r="R243" s="15" t="str">
        <f>VLOOKUP(Q243, countries!$A$1:$E$250, 4, FALSE)</f>
        <v>Africa</v>
      </c>
      <c r="S243" s="14" t="str">
        <f>VLOOKUP(R243, countries!$D$1:U$250, 2, FALSE)</f>
        <v>Northern Africa</v>
      </c>
      <c r="T243" s="14" t="str">
        <f t="shared" si="6"/>
        <v>2011-05</v>
      </c>
      <c r="U243" s="14" t="str">
        <f t="shared" si="7"/>
        <v>05</v>
      </c>
    </row>
    <row r="244">
      <c r="A244" s="7">
        <v>9.56594026E8</v>
      </c>
      <c r="B244" s="8">
        <v>40685.0</v>
      </c>
      <c r="C244" s="8" t="str">
        <f t="shared" si="1"/>
        <v>Sunday</v>
      </c>
      <c r="D244" s="8">
        <v>40711.0</v>
      </c>
      <c r="E244" s="9">
        <f t="shared" si="2"/>
        <v>26</v>
      </c>
      <c r="F244" s="7" t="s">
        <v>24</v>
      </c>
      <c r="G244" s="10" t="s">
        <v>55</v>
      </c>
      <c r="H244" s="7">
        <v>7331.0</v>
      </c>
      <c r="I244" s="7" t="s">
        <v>23</v>
      </c>
      <c r="J244" s="11">
        <v>6285.0</v>
      </c>
      <c r="K244" s="12">
        <v>255.0</v>
      </c>
      <c r="L244" s="12">
        <v>159.0</v>
      </c>
      <c r="M244" s="13">
        <f t="shared" si="3"/>
        <v>1602675</v>
      </c>
      <c r="N244" s="11">
        <f t="shared" si="4"/>
        <v>999315</v>
      </c>
      <c r="O244" s="11">
        <f t="shared" si="5"/>
        <v>603360</v>
      </c>
      <c r="P244" s="14" t="str">
        <f>VLOOKUP(H244, products!$A$1:$B$13, 2, FALSE)</f>
        <v>Baby Food</v>
      </c>
      <c r="Q244" s="14" t="str">
        <f>VLOOKUP(G244, countries!$A$1:$C$250, 1, TRUE)</f>
        <v>Eritrea</v>
      </c>
      <c r="R244" s="15" t="str">
        <f>VLOOKUP(Q244, countries!$A$1:$E$250, 4, FALSE)</f>
        <v>Africa</v>
      </c>
      <c r="S244" s="14" t="str">
        <f>VLOOKUP(R244, countries!$D$1:U$250, 2, FALSE)</f>
        <v>Northern Africa</v>
      </c>
      <c r="T244" s="14" t="str">
        <f t="shared" si="6"/>
        <v>2011-05</v>
      </c>
      <c r="U244" s="14" t="str">
        <f t="shared" si="7"/>
        <v>05</v>
      </c>
    </row>
    <row r="245">
      <c r="A245" s="7">
        <v>7.90149009E8</v>
      </c>
      <c r="B245" s="8">
        <v>40686.0</v>
      </c>
      <c r="C245" s="8" t="str">
        <f t="shared" si="1"/>
        <v>Monday</v>
      </c>
      <c r="D245" s="8">
        <v>40692.0</v>
      </c>
      <c r="E245" s="9">
        <f t="shared" si="2"/>
        <v>6</v>
      </c>
      <c r="F245" s="7" t="s">
        <v>21</v>
      </c>
      <c r="G245" s="10" t="s">
        <v>67</v>
      </c>
      <c r="H245" s="7">
        <v>8293.0</v>
      </c>
      <c r="I245" s="7" t="s">
        <v>26</v>
      </c>
      <c r="J245" s="11">
        <v>1505.0</v>
      </c>
      <c r="K245" s="12">
        <v>437.0</v>
      </c>
      <c r="L245" s="12">
        <v>263.0</v>
      </c>
      <c r="M245" s="13">
        <f t="shared" si="3"/>
        <v>657685</v>
      </c>
      <c r="N245" s="11">
        <f t="shared" si="4"/>
        <v>395815</v>
      </c>
      <c r="O245" s="11">
        <f t="shared" si="5"/>
        <v>261870</v>
      </c>
      <c r="P245" s="14" t="str">
        <f>VLOOKUP(H245, products!$A$1:$B$13, 2, FALSE)</f>
        <v>Cosmetics</v>
      </c>
      <c r="Q245" s="14" t="str">
        <f>VLOOKUP(G245, countries!$A$1:$C$250, 1, TRUE)</f>
        <v>Eritrea</v>
      </c>
      <c r="R245" s="15" t="str">
        <f>VLOOKUP(Q245, countries!$A$1:$E$250, 4, FALSE)</f>
        <v>Africa</v>
      </c>
      <c r="S245" s="14" t="str">
        <f>VLOOKUP(R245, countries!$D$1:U$250, 2, FALSE)</f>
        <v>Northern Africa</v>
      </c>
      <c r="T245" s="14" t="str">
        <f t="shared" si="6"/>
        <v>2011-05</v>
      </c>
      <c r="U245" s="14" t="str">
        <f t="shared" si="7"/>
        <v>05</v>
      </c>
    </row>
    <row r="246">
      <c r="A246" s="7">
        <v>9.27351081E8</v>
      </c>
      <c r="B246" s="8">
        <v>40686.0</v>
      </c>
      <c r="C246" s="8" t="str">
        <f t="shared" si="1"/>
        <v>Monday</v>
      </c>
      <c r="D246" s="8">
        <v>40580.0</v>
      </c>
      <c r="E246" s="9">
        <f t="shared" si="2"/>
        <v>106</v>
      </c>
      <c r="F246" s="7" t="s">
        <v>40</v>
      </c>
      <c r="G246" s="10" t="s">
        <v>25</v>
      </c>
      <c r="H246" s="7">
        <v>5988.0</v>
      </c>
      <c r="I246" s="7" t="s">
        <v>23</v>
      </c>
      <c r="J246" s="11">
        <v>2647.0</v>
      </c>
      <c r="K246" s="12">
        <v>154.0</v>
      </c>
      <c r="L246" s="12">
        <v>91.0</v>
      </c>
      <c r="M246" s="13">
        <f t="shared" si="3"/>
        <v>407638</v>
      </c>
      <c r="N246" s="11">
        <f t="shared" si="4"/>
        <v>240877</v>
      </c>
      <c r="O246" s="11">
        <f t="shared" si="5"/>
        <v>166761</v>
      </c>
      <c r="P246" s="14" t="str">
        <f>VLOOKUP(H246, products!$A$1:$B$13, 2, FALSE)</f>
        <v>Vegetables</v>
      </c>
      <c r="Q246" s="14" t="str">
        <f>VLOOKUP(G246, countries!$A$1:$C$250, 1, TRUE)</f>
        <v>Libya</v>
      </c>
      <c r="R246" s="15" t="str">
        <f>VLOOKUP(Q246, countries!$A$1:$E$250, 4, FALSE)</f>
        <v>Africa</v>
      </c>
      <c r="S246" s="14" t="str">
        <f>VLOOKUP(R246, countries!$D$1:U$250, 2, FALSE)</f>
        <v>Northern Africa</v>
      </c>
      <c r="T246" s="14" t="str">
        <f t="shared" si="6"/>
        <v>2011-05</v>
      </c>
      <c r="U246" s="14" t="str">
        <f t="shared" si="7"/>
        <v>05</v>
      </c>
    </row>
    <row r="247">
      <c r="A247" s="7">
        <v>6.42123687E8</v>
      </c>
      <c r="B247" s="8">
        <v>40688.0</v>
      </c>
      <c r="C247" s="8" t="str">
        <f t="shared" si="1"/>
        <v>Wednesday</v>
      </c>
      <c r="D247" s="8">
        <v>40693.0</v>
      </c>
      <c r="E247" s="9">
        <f t="shared" si="2"/>
        <v>5</v>
      </c>
      <c r="F247" s="7" t="s">
        <v>29</v>
      </c>
      <c r="G247" s="10" t="s">
        <v>48</v>
      </c>
      <c r="H247" s="7">
        <v>1270.0</v>
      </c>
      <c r="I247" s="7" t="s">
        <v>26</v>
      </c>
      <c r="J247" s="11">
        <v>7523.0</v>
      </c>
      <c r="K247" s="12">
        <v>47.0</v>
      </c>
      <c r="L247" s="12">
        <v>32.0</v>
      </c>
      <c r="M247" s="13">
        <f t="shared" si="3"/>
        <v>353581</v>
      </c>
      <c r="N247" s="11">
        <f t="shared" si="4"/>
        <v>240736</v>
      </c>
      <c r="O247" s="11">
        <f t="shared" si="5"/>
        <v>112845</v>
      </c>
      <c r="P247" s="14" t="str">
        <f>VLOOKUP(H247, products!$A$1:$B$13, 2, FALSE)</f>
        <v>Beverages</v>
      </c>
      <c r="Q247" s="14" t="str">
        <f>VLOOKUP(G247, countries!$A$1:$C$250, 1, TRUE)</f>
        <v>Gibraltar</v>
      </c>
      <c r="R247" s="15" t="str">
        <f>VLOOKUP(Q247, countries!$A$1:$E$250, 4, FALSE)</f>
        <v>Europe</v>
      </c>
      <c r="S247" s="14" t="str">
        <f>VLOOKUP(R247, countries!$D$1:U$250, 2, FALSE)</f>
        <v>Northern Europe</v>
      </c>
      <c r="T247" s="14" t="str">
        <f t="shared" si="6"/>
        <v>2011-05</v>
      </c>
      <c r="U247" s="14" t="str">
        <f t="shared" si="7"/>
        <v>05</v>
      </c>
    </row>
    <row r="248">
      <c r="A248" s="7">
        <v>1.44978606E8</v>
      </c>
      <c r="B248" s="8">
        <v>40695.0</v>
      </c>
      <c r="C248" s="8" t="str">
        <f t="shared" si="1"/>
        <v>Wednesday</v>
      </c>
      <c r="D248" s="8">
        <v>40593.0</v>
      </c>
      <c r="E248" s="9">
        <f t="shared" si="2"/>
        <v>102</v>
      </c>
      <c r="F248" s="7" t="s">
        <v>21</v>
      </c>
      <c r="G248" s="10" t="s">
        <v>60</v>
      </c>
      <c r="H248" s="7">
        <v>8681.0</v>
      </c>
      <c r="I248" s="7" t="s">
        <v>26</v>
      </c>
      <c r="J248" s="11">
        <v>1246.0</v>
      </c>
      <c r="K248" s="12">
        <v>651.0</v>
      </c>
      <c r="L248" s="12">
        <v>525.0</v>
      </c>
      <c r="M248" s="13">
        <f t="shared" si="3"/>
        <v>811146</v>
      </c>
      <c r="N248" s="11">
        <f t="shared" si="4"/>
        <v>654150</v>
      </c>
      <c r="O248" s="11">
        <f t="shared" si="5"/>
        <v>156996</v>
      </c>
      <c r="P248" s="14" t="str">
        <f>VLOOKUP(H248, products!$A$1:$B$13, 2, FALSE)</f>
        <v>Office Supplies</v>
      </c>
      <c r="Q248" s="14" t="str">
        <f>VLOOKUP(G248, countries!$A$1:$C$250, 1, TRUE)</f>
        <v>Ireland</v>
      </c>
      <c r="R248" s="15" t="str">
        <f>VLOOKUP(Q248, countries!$A$1:$E$250, 4, FALSE)</f>
        <v>Europe</v>
      </c>
      <c r="S248" s="14" t="str">
        <f>VLOOKUP(R248, countries!$D$1:U$250, 2, FALSE)</f>
        <v>Northern Europe</v>
      </c>
      <c r="T248" s="14" t="str">
        <f t="shared" si="6"/>
        <v>2011-06</v>
      </c>
      <c r="U248" s="14" t="str">
        <f t="shared" si="7"/>
        <v>06</v>
      </c>
    </row>
    <row r="249">
      <c r="A249" s="7">
        <v>2.17920958E8</v>
      </c>
      <c r="B249" s="8">
        <v>40699.0</v>
      </c>
      <c r="C249" s="8" t="str">
        <f t="shared" si="1"/>
        <v>Sunday</v>
      </c>
      <c r="D249" s="8">
        <v>40719.0</v>
      </c>
      <c r="E249" s="9">
        <f t="shared" si="2"/>
        <v>20</v>
      </c>
      <c r="F249" s="7" t="s">
        <v>40</v>
      </c>
      <c r="G249" s="10" t="s">
        <v>22</v>
      </c>
      <c r="H249" s="7">
        <v>7331.0</v>
      </c>
      <c r="I249" s="7" t="s">
        <v>26</v>
      </c>
      <c r="J249" s="11">
        <v>6509.0</v>
      </c>
      <c r="K249" s="12">
        <v>255.0</v>
      </c>
      <c r="L249" s="12">
        <v>159.0</v>
      </c>
      <c r="M249" s="13">
        <f t="shared" si="3"/>
        <v>1659795</v>
      </c>
      <c r="N249" s="11">
        <f t="shared" si="4"/>
        <v>1034931</v>
      </c>
      <c r="O249" s="11">
        <f t="shared" si="5"/>
        <v>624864</v>
      </c>
      <c r="P249" s="14" t="str">
        <f>VLOOKUP(H249, products!$A$1:$B$13, 2, FALSE)</f>
        <v>Baby Food</v>
      </c>
      <c r="Q249" s="14" t="str">
        <f>VLOOKUP(G249, countries!$A$1:$C$250, 1, TRUE)</f>
        <v>Hong Kong</v>
      </c>
      <c r="R249" s="15" t="str">
        <f>VLOOKUP(Q249, countries!$A$1:$E$250, 4, FALSE)</f>
        <v>Asia</v>
      </c>
      <c r="S249" s="14" t="str">
        <f>VLOOKUP(R249, countries!$D$1:U$250, 2, FALSE)</f>
        <v>Southern Asia</v>
      </c>
      <c r="T249" s="14" t="str">
        <f t="shared" si="6"/>
        <v>2011-06</v>
      </c>
      <c r="U249" s="14" t="str">
        <f t="shared" si="7"/>
        <v>06</v>
      </c>
    </row>
    <row r="250">
      <c r="A250" s="7">
        <v>2.6342796E8</v>
      </c>
      <c r="B250" s="8">
        <v>40702.0</v>
      </c>
      <c r="C250" s="8" t="str">
        <f t="shared" si="1"/>
        <v>Wednesday</v>
      </c>
      <c r="D250" s="8">
        <v>40806.0</v>
      </c>
      <c r="E250" s="9">
        <f t="shared" si="2"/>
        <v>104</v>
      </c>
      <c r="F250" s="7" t="s">
        <v>40</v>
      </c>
      <c r="G250" s="10" t="s">
        <v>50</v>
      </c>
      <c r="H250" s="7">
        <v>4594.0</v>
      </c>
      <c r="I250" s="7" t="s">
        <v>23</v>
      </c>
      <c r="J250" s="11">
        <v>3042.0</v>
      </c>
      <c r="K250" s="12">
        <v>9.0</v>
      </c>
      <c r="L250" s="12">
        <v>7.0</v>
      </c>
      <c r="M250" s="13">
        <f t="shared" si="3"/>
        <v>27378</v>
      </c>
      <c r="N250" s="11">
        <f t="shared" si="4"/>
        <v>21294</v>
      </c>
      <c r="O250" s="11">
        <f t="shared" si="5"/>
        <v>6084</v>
      </c>
      <c r="P250" s="14" t="str">
        <f>VLOOKUP(H250, products!$A$1:$B$13, 2, FALSE)</f>
        <v>Fruits</v>
      </c>
      <c r="Q250" s="14" t="str">
        <f>VLOOKUP(G250, countries!$A$1:$C$250, 1, TRUE)</f>
        <v>Austria</v>
      </c>
      <c r="R250" s="15" t="str">
        <f>VLOOKUP(Q250, countries!$A$1:$E$250, 4, FALSE)</f>
        <v>Europe</v>
      </c>
      <c r="S250" s="14" t="str">
        <f>VLOOKUP(R250, countries!$D$1:U$250, 2, FALSE)</f>
        <v>Northern Europe</v>
      </c>
      <c r="T250" s="14" t="str">
        <f t="shared" si="6"/>
        <v>2011-06</v>
      </c>
      <c r="U250" s="14" t="str">
        <f t="shared" si="7"/>
        <v>06</v>
      </c>
    </row>
    <row r="251">
      <c r="A251" s="7">
        <v>4.54550588E8</v>
      </c>
      <c r="B251" s="8">
        <v>40702.0</v>
      </c>
      <c r="C251" s="8" t="str">
        <f t="shared" si="1"/>
        <v>Wednesday</v>
      </c>
      <c r="D251" s="8">
        <v>40703.0</v>
      </c>
      <c r="E251" s="9">
        <f t="shared" si="2"/>
        <v>1</v>
      </c>
      <c r="F251" s="7" t="s">
        <v>21</v>
      </c>
      <c r="G251" s="10" t="s">
        <v>34</v>
      </c>
      <c r="H251" s="7">
        <v>2103.0</v>
      </c>
      <c r="I251" s="7" t="s">
        <v>26</v>
      </c>
      <c r="J251" s="11">
        <v>475.0</v>
      </c>
      <c r="K251" s="12">
        <v>206.0</v>
      </c>
      <c r="L251" s="12">
        <v>117.0</v>
      </c>
      <c r="M251" s="13">
        <f t="shared" si="3"/>
        <v>97850</v>
      </c>
      <c r="N251" s="11">
        <f t="shared" si="4"/>
        <v>55575</v>
      </c>
      <c r="O251" s="11">
        <f t="shared" si="5"/>
        <v>42275</v>
      </c>
      <c r="P251" s="14" t="str">
        <f>VLOOKUP(H251, products!$A$1:$B$13, 2, FALSE)</f>
        <v>Cereal</v>
      </c>
      <c r="Q251" s="14" t="str">
        <f>VLOOKUP(G251, countries!$A$1:$C$250, 1, TRUE)</f>
        <v>Pitcairn</v>
      </c>
      <c r="R251" s="15" t="str">
        <f>VLOOKUP(Q251, countries!$A$1:$E$250, 4, FALSE)</f>
        <v>Oceania</v>
      </c>
      <c r="S251" s="14" t="str">
        <f>VLOOKUP(R251, countries!$D$1:U$250, 2, FALSE)</f>
        <v>Polynesia</v>
      </c>
      <c r="T251" s="14" t="str">
        <f t="shared" si="6"/>
        <v>2011-06</v>
      </c>
      <c r="U251" s="14" t="str">
        <f t="shared" si="7"/>
        <v>06</v>
      </c>
    </row>
    <row r="252">
      <c r="A252" s="7">
        <v>5.52276551E8</v>
      </c>
      <c r="B252" s="8">
        <v>40702.0</v>
      </c>
      <c r="C252" s="8" t="str">
        <f t="shared" si="1"/>
        <v>Wednesday</v>
      </c>
      <c r="D252" s="8">
        <v>40810.0</v>
      </c>
      <c r="E252" s="9">
        <f t="shared" si="2"/>
        <v>108</v>
      </c>
      <c r="F252" s="7" t="s">
        <v>24</v>
      </c>
      <c r="G252" s="10" t="s">
        <v>43</v>
      </c>
      <c r="H252" s="7">
        <v>8875.0</v>
      </c>
      <c r="I252" s="7" t="s">
        <v>23</v>
      </c>
      <c r="J252" s="11">
        <v>9759.0</v>
      </c>
      <c r="K252" s="12">
        <v>422.0</v>
      </c>
      <c r="L252" s="12">
        <v>365.0</v>
      </c>
      <c r="M252" s="13">
        <f t="shared" si="3"/>
        <v>4118298</v>
      </c>
      <c r="N252" s="11">
        <f t="shared" si="4"/>
        <v>3562035</v>
      </c>
      <c r="O252" s="11">
        <f t="shared" si="5"/>
        <v>556263</v>
      </c>
      <c r="P252" s="14" t="str">
        <f>VLOOKUP(H252, products!$A$1:$B$13, 2, FALSE)</f>
        <v>Meat</v>
      </c>
      <c r="Q252" s="14" t="str">
        <f>VLOOKUP(G252, countries!$A$1:$C$250, 1, TRUE)</f>
        <v>Cyprus</v>
      </c>
      <c r="R252" s="15" t="str">
        <f>VLOOKUP(Q252, countries!$A$1:$E$250, 4, FALSE)</f>
        <v>Asia</v>
      </c>
      <c r="S252" s="14" t="str">
        <f>VLOOKUP(R252, countries!$D$1:U$250, 2, FALSE)</f>
        <v>Southern Asia</v>
      </c>
      <c r="T252" s="14" t="str">
        <f t="shared" si="6"/>
        <v>2011-06</v>
      </c>
      <c r="U252" s="14" t="str">
        <f t="shared" si="7"/>
        <v>06</v>
      </c>
    </row>
    <row r="253">
      <c r="A253" s="7">
        <v>4.46019017E8</v>
      </c>
      <c r="B253" s="8">
        <v>40705.0</v>
      </c>
      <c r="C253" s="8" t="str">
        <f t="shared" si="1"/>
        <v>Saturday</v>
      </c>
      <c r="D253" s="8">
        <v>40872.0</v>
      </c>
      <c r="E253" s="9">
        <f t="shared" si="2"/>
        <v>167</v>
      </c>
      <c r="F253" s="7" t="s">
        <v>21</v>
      </c>
      <c r="G253" s="10" t="s">
        <v>66</v>
      </c>
      <c r="H253" s="7">
        <v>5988.0</v>
      </c>
      <c r="I253" s="7" t="s">
        <v>26</v>
      </c>
      <c r="J253" s="11">
        <v>5794.0</v>
      </c>
      <c r="K253" s="12">
        <v>154.0</v>
      </c>
      <c r="L253" s="12">
        <v>91.0</v>
      </c>
      <c r="M253" s="13">
        <f t="shared" si="3"/>
        <v>892276</v>
      </c>
      <c r="N253" s="11">
        <f t="shared" si="4"/>
        <v>527254</v>
      </c>
      <c r="O253" s="11">
        <f t="shared" si="5"/>
        <v>365022</v>
      </c>
      <c r="P253" s="14" t="str">
        <f>VLOOKUP(H253, products!$A$1:$B$13, 2, FALSE)</f>
        <v>Vegetables</v>
      </c>
      <c r="Q253" s="14" t="str">
        <f>VLOOKUP(G253, countries!$A$1:$C$250, 1, TRUE)</f>
        <v>Uganda</v>
      </c>
      <c r="R253" s="15" t="str">
        <f>VLOOKUP(Q253, countries!$A$1:$E$250, 4, FALSE)</f>
        <v>Africa</v>
      </c>
      <c r="S253" s="14" t="str">
        <f>VLOOKUP(R253, countries!$D$1:U$250, 2, FALSE)</f>
        <v>Northern Africa</v>
      </c>
      <c r="T253" s="14" t="str">
        <f t="shared" si="6"/>
        <v>2011-06</v>
      </c>
      <c r="U253" s="14" t="str">
        <f t="shared" si="7"/>
        <v>06</v>
      </c>
    </row>
    <row r="254">
      <c r="A254" s="7">
        <v>2.42265546E8</v>
      </c>
      <c r="B254" s="8">
        <v>40706.0</v>
      </c>
      <c r="C254" s="8" t="str">
        <f t="shared" si="1"/>
        <v>Sunday</v>
      </c>
      <c r="D254" s="8">
        <v>41091.0</v>
      </c>
      <c r="E254" s="9">
        <f t="shared" si="2"/>
        <v>385</v>
      </c>
      <c r="F254" s="7" t="s">
        <v>24</v>
      </c>
      <c r="G254" s="10" t="s">
        <v>45</v>
      </c>
      <c r="H254" s="7">
        <v>4594.0</v>
      </c>
      <c r="I254" s="7" t="s">
        <v>23</v>
      </c>
      <c r="J254" s="11">
        <v>614.0</v>
      </c>
      <c r="K254" s="12">
        <v>9.0</v>
      </c>
      <c r="L254" s="12">
        <v>7.0</v>
      </c>
      <c r="M254" s="13">
        <f t="shared" si="3"/>
        <v>5526</v>
      </c>
      <c r="N254" s="11">
        <f t="shared" si="4"/>
        <v>4298</v>
      </c>
      <c r="O254" s="11">
        <f t="shared" si="5"/>
        <v>1228</v>
      </c>
      <c r="P254" s="14" t="str">
        <f>VLOOKUP(H254, products!$A$1:$B$13, 2, FALSE)</f>
        <v>Fruits</v>
      </c>
      <c r="Q254" s="14" t="str">
        <f>VLOOKUP(G254, countries!$A$1:$C$250, 1, TRUE)</f>
        <v>Lithuania</v>
      </c>
      <c r="R254" s="15" t="str">
        <f>VLOOKUP(Q254, countries!$A$1:$E$250, 4, FALSE)</f>
        <v>Europe</v>
      </c>
      <c r="S254" s="14" t="str">
        <f>VLOOKUP(R254, countries!$D$1:U$250, 2, FALSE)</f>
        <v>Northern Europe</v>
      </c>
      <c r="T254" s="14" t="str">
        <f t="shared" si="6"/>
        <v>2011-06</v>
      </c>
      <c r="U254" s="14" t="str">
        <f t="shared" si="7"/>
        <v>06</v>
      </c>
    </row>
    <row r="255">
      <c r="A255" s="7">
        <v>4.38683927E8</v>
      </c>
      <c r="B255" s="8">
        <v>40707.0</v>
      </c>
      <c r="C255" s="8" t="str">
        <f t="shared" si="1"/>
        <v>Monday</v>
      </c>
      <c r="D255" s="8">
        <v>40753.0</v>
      </c>
      <c r="E255" s="9">
        <f t="shared" si="2"/>
        <v>46</v>
      </c>
      <c r="F255" s="7" t="s">
        <v>24</v>
      </c>
      <c r="G255" s="10" t="s">
        <v>47</v>
      </c>
      <c r="H255" s="7">
        <v>3127.0</v>
      </c>
      <c r="I255" s="7" t="s">
        <v>26</v>
      </c>
      <c r="J255" s="11">
        <v>5177.0</v>
      </c>
      <c r="K255" s="12">
        <v>82.0</v>
      </c>
      <c r="L255" s="12">
        <v>57.0</v>
      </c>
      <c r="M255" s="13">
        <f t="shared" si="3"/>
        <v>424514</v>
      </c>
      <c r="N255" s="11">
        <f t="shared" si="4"/>
        <v>295089</v>
      </c>
      <c r="O255" s="11">
        <f t="shared" si="5"/>
        <v>129425</v>
      </c>
      <c r="P255" s="14" t="str">
        <f>VLOOKUP(H255, products!$A$1:$B$13, 2, FALSE)</f>
        <v>Personal Care</v>
      </c>
      <c r="Q255" s="14" t="str">
        <f>VLOOKUP(G255, countries!$A$1:$C$250, 1, TRUE)</f>
        <v>Romania</v>
      </c>
      <c r="R255" s="15" t="str">
        <f>VLOOKUP(Q255, countries!$A$1:$E$250, 4, FALSE)</f>
        <v>Europe</v>
      </c>
      <c r="S255" s="14" t="str">
        <f>VLOOKUP(R255, countries!$D$1:U$250, 2, FALSE)</f>
        <v>Northern Europe</v>
      </c>
      <c r="T255" s="14" t="str">
        <f t="shared" si="6"/>
        <v>2011-06</v>
      </c>
      <c r="U255" s="14" t="str">
        <f t="shared" si="7"/>
        <v>06</v>
      </c>
    </row>
    <row r="256">
      <c r="A256" s="7">
        <v>3.67328155E8</v>
      </c>
      <c r="B256" s="8">
        <v>40710.0</v>
      </c>
      <c r="C256" s="8" t="str">
        <f t="shared" si="1"/>
        <v>Thursday</v>
      </c>
      <c r="D256" s="8">
        <v>40754.0</v>
      </c>
      <c r="E256" s="9">
        <f t="shared" si="2"/>
        <v>44</v>
      </c>
      <c r="F256" s="7" t="s">
        <v>24</v>
      </c>
      <c r="G256" s="10" t="s">
        <v>64</v>
      </c>
      <c r="H256" s="7">
        <v>7940.0</v>
      </c>
      <c r="I256" s="7" t="s">
        <v>26</v>
      </c>
      <c r="J256" s="11">
        <v>9419.0</v>
      </c>
      <c r="K256" s="12">
        <v>668.0</v>
      </c>
      <c r="L256" s="12">
        <v>503.0</v>
      </c>
      <c r="M256" s="13">
        <f t="shared" si="3"/>
        <v>6291892</v>
      </c>
      <c r="N256" s="11">
        <f t="shared" si="4"/>
        <v>4737757</v>
      </c>
      <c r="O256" s="11">
        <f t="shared" si="5"/>
        <v>1554135</v>
      </c>
      <c r="P256" s="14" t="str">
        <f>VLOOKUP(H256, products!$A$1:$B$13, 2, FALSE)</f>
        <v>Household</v>
      </c>
      <c r="Q256" s="14" t="str">
        <f>VLOOKUP(G256, countries!$A$1:$C$250, 1, TRUE)</f>
        <v>Finland</v>
      </c>
      <c r="R256" s="15" t="str">
        <f>VLOOKUP(Q256, countries!$A$1:$E$250, 4, FALSE)</f>
        <v>Europe</v>
      </c>
      <c r="S256" s="14" t="str">
        <f>VLOOKUP(R256, countries!$D$1:U$250, 2, FALSE)</f>
        <v>Northern Europe</v>
      </c>
      <c r="T256" s="14" t="str">
        <f t="shared" si="6"/>
        <v>2011-06</v>
      </c>
      <c r="U256" s="14" t="str">
        <f t="shared" si="7"/>
        <v>06</v>
      </c>
    </row>
    <row r="257">
      <c r="A257" s="7">
        <v>6.56689155E8</v>
      </c>
      <c r="B257" s="8">
        <v>40718.0</v>
      </c>
      <c r="C257" s="8" t="str">
        <f t="shared" si="1"/>
        <v>Friday</v>
      </c>
      <c r="D257" s="8">
        <v>40794.0</v>
      </c>
      <c r="E257" s="9">
        <f t="shared" si="2"/>
        <v>76</v>
      </c>
      <c r="F257" s="7" t="s">
        <v>21</v>
      </c>
      <c r="G257" s="10" t="s">
        <v>36</v>
      </c>
      <c r="H257" s="7">
        <v>7940.0</v>
      </c>
      <c r="I257" s="7" t="s">
        <v>23</v>
      </c>
      <c r="J257" s="11">
        <v>7769.0</v>
      </c>
      <c r="K257" s="12">
        <v>668.0</v>
      </c>
      <c r="L257" s="12">
        <v>503.0</v>
      </c>
      <c r="M257" s="13">
        <f t="shared" si="3"/>
        <v>5189692</v>
      </c>
      <c r="N257" s="11">
        <f t="shared" si="4"/>
        <v>3907807</v>
      </c>
      <c r="O257" s="11">
        <f t="shared" si="5"/>
        <v>1281885</v>
      </c>
      <c r="P257" s="14" t="str">
        <f>VLOOKUP(H257, products!$A$1:$B$13, 2, FALSE)</f>
        <v>Household</v>
      </c>
      <c r="Q257" s="14" t="str">
        <f>VLOOKUP(G257, countries!$A$1:$C$250, 1, TRUE)</f>
        <v>Svalbard and Jan Mayen</v>
      </c>
      <c r="R257" s="15" t="str">
        <f>VLOOKUP(Q257, countries!$A$1:$E$250, 4, FALSE)</f>
        <v>Europe</v>
      </c>
      <c r="S257" s="14" t="str">
        <f>VLOOKUP(R257, countries!$D$1:U$250, 2, FALSE)</f>
        <v>Northern Europe</v>
      </c>
      <c r="T257" s="14" t="str">
        <f t="shared" si="6"/>
        <v>2011-06</v>
      </c>
      <c r="U257" s="14" t="str">
        <f t="shared" si="7"/>
        <v>06</v>
      </c>
    </row>
    <row r="258">
      <c r="A258" s="7">
        <v>3.92518174E8</v>
      </c>
      <c r="B258" s="8">
        <v>40719.0</v>
      </c>
      <c r="C258" s="8" t="str">
        <f t="shared" si="1"/>
        <v>Saturday</v>
      </c>
      <c r="D258" s="8">
        <v>40609.0</v>
      </c>
      <c r="E258" s="9">
        <f t="shared" si="2"/>
        <v>110</v>
      </c>
      <c r="F258" s="7" t="s">
        <v>29</v>
      </c>
      <c r="G258" s="10" t="s">
        <v>56</v>
      </c>
      <c r="H258" s="7">
        <v>5988.0</v>
      </c>
      <c r="I258" s="7" t="s">
        <v>23</v>
      </c>
      <c r="J258" s="11">
        <v>3705.0</v>
      </c>
      <c r="K258" s="12">
        <v>154.0</v>
      </c>
      <c r="L258" s="12">
        <v>91.0</v>
      </c>
      <c r="M258" s="13">
        <f t="shared" si="3"/>
        <v>570570</v>
      </c>
      <c r="N258" s="11">
        <f t="shared" si="4"/>
        <v>337155</v>
      </c>
      <c r="O258" s="11">
        <f t="shared" si="5"/>
        <v>233415</v>
      </c>
      <c r="P258" s="14" t="str">
        <f>VLOOKUP(H258, products!$A$1:$B$13, 2, FALSE)</f>
        <v>Vegetables</v>
      </c>
      <c r="Q258" s="14" t="str">
        <f>VLOOKUP(G258, countries!$A$1:$C$250, 1, TRUE)</f>
        <v>Spain</v>
      </c>
      <c r="R258" s="15" t="str">
        <f>VLOOKUP(Q258, countries!$A$1:$E$250, 4, FALSE)</f>
        <v>Europe</v>
      </c>
      <c r="S258" s="14" t="str">
        <f>VLOOKUP(R258, countries!$D$1:U$250, 2, FALSE)</f>
        <v>Northern Europe</v>
      </c>
      <c r="T258" s="14" t="str">
        <f t="shared" si="6"/>
        <v>2011-06</v>
      </c>
      <c r="U258" s="14" t="str">
        <f t="shared" si="7"/>
        <v>06</v>
      </c>
    </row>
    <row r="259">
      <c r="A259" s="7">
        <v>5.23580348E8</v>
      </c>
      <c r="B259" s="8">
        <v>40719.0</v>
      </c>
      <c r="C259" s="8" t="str">
        <f t="shared" si="1"/>
        <v>Saturday</v>
      </c>
      <c r="D259" s="8">
        <v>40641.0</v>
      </c>
      <c r="E259" s="9">
        <f t="shared" si="2"/>
        <v>78</v>
      </c>
      <c r="F259" s="7" t="s">
        <v>21</v>
      </c>
      <c r="G259" s="10" t="s">
        <v>56</v>
      </c>
      <c r="H259" s="7">
        <v>2455.0</v>
      </c>
      <c r="I259" s="7" t="s">
        <v>26</v>
      </c>
      <c r="J259" s="11">
        <v>7915.0</v>
      </c>
      <c r="K259" s="12">
        <v>109.0</v>
      </c>
      <c r="L259" s="12">
        <v>36.0</v>
      </c>
      <c r="M259" s="13">
        <f t="shared" si="3"/>
        <v>862735</v>
      </c>
      <c r="N259" s="11">
        <f t="shared" si="4"/>
        <v>284940</v>
      </c>
      <c r="O259" s="11">
        <f t="shared" si="5"/>
        <v>577795</v>
      </c>
      <c r="P259" s="14" t="str">
        <f>VLOOKUP(H259, products!$A$1:$B$13, 2, FALSE)</f>
        <v>Clothes</v>
      </c>
      <c r="Q259" s="14" t="str">
        <f>VLOOKUP(G259, countries!$A$1:$C$250, 1, TRUE)</f>
        <v>Spain</v>
      </c>
      <c r="R259" s="15" t="str">
        <f>VLOOKUP(Q259, countries!$A$1:$E$250, 4, FALSE)</f>
        <v>Europe</v>
      </c>
      <c r="S259" s="14" t="str">
        <f>VLOOKUP(R259, countries!$D$1:U$250, 2, FALSE)</f>
        <v>Northern Europe</v>
      </c>
      <c r="T259" s="14" t="str">
        <f t="shared" si="6"/>
        <v>2011-06</v>
      </c>
      <c r="U259" s="14" t="str">
        <f t="shared" si="7"/>
        <v>06</v>
      </c>
    </row>
    <row r="260">
      <c r="A260" s="7">
        <v>7.2879337E8</v>
      </c>
      <c r="B260" s="8">
        <v>40721.0</v>
      </c>
      <c r="C260" s="8" t="str">
        <f t="shared" si="1"/>
        <v>Monday</v>
      </c>
      <c r="D260" s="8">
        <v>40885.0</v>
      </c>
      <c r="E260" s="9">
        <f t="shared" si="2"/>
        <v>164</v>
      </c>
      <c r="F260" s="7" t="s">
        <v>24</v>
      </c>
      <c r="G260" s="10" t="s">
        <v>44</v>
      </c>
      <c r="H260" s="7">
        <v>8293.0</v>
      </c>
      <c r="I260" s="7" t="s">
        <v>23</v>
      </c>
      <c r="J260" s="11">
        <v>5009.0</v>
      </c>
      <c r="K260" s="12">
        <v>437.0</v>
      </c>
      <c r="L260" s="12">
        <v>263.0</v>
      </c>
      <c r="M260" s="13">
        <f t="shared" si="3"/>
        <v>2188933</v>
      </c>
      <c r="N260" s="11">
        <f t="shared" si="4"/>
        <v>1317367</v>
      </c>
      <c r="O260" s="11">
        <f t="shared" si="5"/>
        <v>871566</v>
      </c>
      <c r="P260" s="14" t="str">
        <f>VLOOKUP(H260, products!$A$1:$B$13, 2, FALSE)</f>
        <v>Cosmetics</v>
      </c>
      <c r="Q260" s="14" t="str">
        <f>VLOOKUP(G260, countries!$A$1:$C$250, 1, TRUE)</f>
        <v>Åland Islands</v>
      </c>
      <c r="R260" s="15" t="str">
        <f>VLOOKUP(Q260, countries!$A$1:$E$250, 4, FALSE)</f>
        <v>Europe</v>
      </c>
      <c r="S260" s="14" t="str">
        <f>VLOOKUP(R260, countries!$D$1:U$250, 2, FALSE)</f>
        <v>Northern Europe</v>
      </c>
      <c r="T260" s="14" t="str">
        <f t="shared" si="6"/>
        <v>2011-06</v>
      </c>
      <c r="U260" s="14" t="str">
        <f t="shared" si="7"/>
        <v>06</v>
      </c>
    </row>
    <row r="261">
      <c r="A261" s="7">
        <v>6.47943866E8</v>
      </c>
      <c r="B261" s="8">
        <v>40728.0</v>
      </c>
      <c r="C261" s="8" t="str">
        <f t="shared" si="1"/>
        <v>Monday</v>
      </c>
      <c r="D261" s="8">
        <v>40651.0</v>
      </c>
      <c r="E261" s="9">
        <f t="shared" si="2"/>
        <v>77</v>
      </c>
      <c r="F261" s="7" t="s">
        <v>29</v>
      </c>
      <c r="G261" s="10" t="s">
        <v>44</v>
      </c>
      <c r="H261" s="7">
        <v>2455.0</v>
      </c>
      <c r="I261" s="7" t="s">
        <v>26</v>
      </c>
      <c r="J261" s="11">
        <v>9843.0</v>
      </c>
      <c r="K261" s="12">
        <v>109.0</v>
      </c>
      <c r="L261" s="12">
        <v>36.0</v>
      </c>
      <c r="M261" s="13">
        <f t="shared" si="3"/>
        <v>1072887</v>
      </c>
      <c r="N261" s="11">
        <f t="shared" si="4"/>
        <v>354348</v>
      </c>
      <c r="O261" s="11">
        <f t="shared" si="5"/>
        <v>718539</v>
      </c>
      <c r="P261" s="14" t="str">
        <f>VLOOKUP(H261, products!$A$1:$B$13, 2, FALSE)</f>
        <v>Clothes</v>
      </c>
      <c r="Q261" s="14" t="str">
        <f>VLOOKUP(G261, countries!$A$1:$C$250, 1, TRUE)</f>
        <v>Åland Islands</v>
      </c>
      <c r="R261" s="15" t="str">
        <f>VLOOKUP(Q261, countries!$A$1:$E$250, 4, FALSE)</f>
        <v>Europe</v>
      </c>
      <c r="S261" s="14" t="str">
        <f>VLOOKUP(R261, countries!$D$1:U$250, 2, FALSE)</f>
        <v>Northern Europe</v>
      </c>
      <c r="T261" s="14" t="str">
        <f t="shared" si="6"/>
        <v>2011-07</v>
      </c>
      <c r="U261" s="14" t="str">
        <f t="shared" si="7"/>
        <v>07</v>
      </c>
    </row>
    <row r="262">
      <c r="A262" s="7">
        <v>6.1677531E8</v>
      </c>
      <c r="B262" s="8">
        <v>40729.0</v>
      </c>
      <c r="C262" s="8" t="str">
        <f t="shared" si="1"/>
        <v>Tuesday</v>
      </c>
      <c r="D262" s="8">
        <v>40687.0</v>
      </c>
      <c r="E262" s="9">
        <f t="shared" si="2"/>
        <v>42</v>
      </c>
      <c r="F262" s="7" t="s">
        <v>21</v>
      </c>
      <c r="G262" s="10" t="s">
        <v>30</v>
      </c>
      <c r="H262" s="7">
        <v>8681.0</v>
      </c>
      <c r="I262" s="7" t="s">
        <v>23</v>
      </c>
      <c r="J262" s="11">
        <v>6375.0</v>
      </c>
      <c r="K262" s="12">
        <v>651.0</v>
      </c>
      <c r="L262" s="12">
        <v>525.0</v>
      </c>
      <c r="M262" s="13">
        <f t="shared" si="3"/>
        <v>4150125</v>
      </c>
      <c r="N262" s="11">
        <f t="shared" si="4"/>
        <v>3346875</v>
      </c>
      <c r="O262" s="11">
        <f t="shared" si="5"/>
        <v>803250</v>
      </c>
      <c r="P262" s="14" t="str">
        <f>VLOOKUP(H262, products!$A$1:$B$13, 2, FALSE)</f>
        <v>Office Supplies</v>
      </c>
      <c r="Q262" s="14" t="str">
        <f>VLOOKUP(G262, countries!$A$1:$C$250, 1, TRUE)</f>
        <v>United States Minor Outlying Islands</v>
      </c>
      <c r="R262" s="15" t="str">
        <f>VLOOKUP(Q262, countries!$A$1:$E$250, 4, FALSE)</f>
        <v>Oceania</v>
      </c>
      <c r="S262" s="14" t="str">
        <f>VLOOKUP(R262, countries!$D$1:U$250, 2, FALSE)</f>
        <v>Polynesia</v>
      </c>
      <c r="T262" s="14" t="str">
        <f t="shared" si="6"/>
        <v>2011-07</v>
      </c>
      <c r="U262" s="14" t="str">
        <f t="shared" si="7"/>
        <v>07</v>
      </c>
    </row>
    <row r="263">
      <c r="A263" s="7">
        <v>4.3964008E8</v>
      </c>
      <c r="B263" s="8">
        <v>40734.0</v>
      </c>
      <c r="C263" s="8" t="str">
        <f t="shared" si="1"/>
        <v>Sunday</v>
      </c>
      <c r="D263" s="8">
        <v>40585.0</v>
      </c>
      <c r="E263" s="9">
        <f t="shared" si="2"/>
        <v>149</v>
      </c>
      <c r="F263" s="7" t="s">
        <v>24</v>
      </c>
      <c r="G263" s="10" t="s">
        <v>34</v>
      </c>
      <c r="H263" s="7">
        <v>2103.0</v>
      </c>
      <c r="I263" s="7" t="s">
        <v>26</v>
      </c>
      <c r="J263" s="11">
        <v>8124.0</v>
      </c>
      <c r="K263" s="12">
        <v>206.0</v>
      </c>
      <c r="L263" s="12">
        <v>117.0</v>
      </c>
      <c r="M263" s="13">
        <f t="shared" si="3"/>
        <v>1673544</v>
      </c>
      <c r="N263" s="11">
        <f t="shared" si="4"/>
        <v>950508</v>
      </c>
      <c r="O263" s="11">
        <f t="shared" si="5"/>
        <v>723036</v>
      </c>
      <c r="P263" s="14" t="str">
        <f>VLOOKUP(H263, products!$A$1:$B$13, 2, FALSE)</f>
        <v>Cereal</v>
      </c>
      <c r="Q263" s="14" t="str">
        <f>VLOOKUP(G263, countries!$A$1:$C$250, 1, TRUE)</f>
        <v>Pitcairn</v>
      </c>
      <c r="R263" s="15" t="str">
        <f>VLOOKUP(Q263, countries!$A$1:$E$250, 4, FALSE)</f>
        <v>Oceania</v>
      </c>
      <c r="S263" s="14" t="str">
        <f>VLOOKUP(R263, countries!$D$1:U$250, 2, FALSE)</f>
        <v>Polynesia</v>
      </c>
      <c r="T263" s="14" t="str">
        <f t="shared" si="6"/>
        <v>2011-07</v>
      </c>
      <c r="U263" s="14" t="str">
        <f t="shared" si="7"/>
        <v>07</v>
      </c>
    </row>
    <row r="264">
      <c r="A264" s="7">
        <v>4.79234206E8</v>
      </c>
      <c r="B264" s="8">
        <v>40734.0</v>
      </c>
      <c r="C264" s="8" t="str">
        <f t="shared" si="1"/>
        <v>Sunday</v>
      </c>
      <c r="D264" s="8">
        <v>40861.0</v>
      </c>
      <c r="E264" s="9">
        <f t="shared" si="2"/>
        <v>127</v>
      </c>
      <c r="F264" s="7" t="s">
        <v>40</v>
      </c>
      <c r="G264" s="10" t="s">
        <v>45</v>
      </c>
      <c r="H264" s="7">
        <v>4594.0</v>
      </c>
      <c r="I264" s="7" t="s">
        <v>26</v>
      </c>
      <c r="J264" s="11">
        <v>4906.0</v>
      </c>
      <c r="K264" s="12">
        <v>9.0</v>
      </c>
      <c r="L264" s="12">
        <v>7.0</v>
      </c>
      <c r="M264" s="13">
        <f t="shared" si="3"/>
        <v>44154</v>
      </c>
      <c r="N264" s="11">
        <f t="shared" si="4"/>
        <v>34342</v>
      </c>
      <c r="O264" s="11">
        <f t="shared" si="5"/>
        <v>9812</v>
      </c>
      <c r="P264" s="14" t="str">
        <f>VLOOKUP(H264, products!$A$1:$B$13, 2, FALSE)</f>
        <v>Fruits</v>
      </c>
      <c r="Q264" s="14" t="str">
        <f>VLOOKUP(G264, countries!$A$1:$C$250, 1, TRUE)</f>
        <v>Lithuania</v>
      </c>
      <c r="R264" s="15" t="str">
        <f>VLOOKUP(Q264, countries!$A$1:$E$250, 4, FALSE)</f>
        <v>Europe</v>
      </c>
      <c r="S264" s="14" t="str">
        <f>VLOOKUP(R264, countries!$D$1:U$250, 2, FALSE)</f>
        <v>Northern Europe</v>
      </c>
      <c r="T264" s="14" t="str">
        <f t="shared" si="6"/>
        <v>2011-07</v>
      </c>
      <c r="U264" s="14" t="str">
        <f t="shared" si="7"/>
        <v>07</v>
      </c>
    </row>
    <row r="265">
      <c r="A265" s="7">
        <v>1.27694451E8</v>
      </c>
      <c r="B265" s="8">
        <v>40736.0</v>
      </c>
      <c r="C265" s="8" t="str">
        <f t="shared" si="1"/>
        <v>Tuesday</v>
      </c>
      <c r="D265" s="8">
        <v>40904.0</v>
      </c>
      <c r="E265" s="9">
        <f t="shared" si="2"/>
        <v>168</v>
      </c>
      <c r="F265" s="7" t="s">
        <v>24</v>
      </c>
      <c r="G265" s="10" t="s">
        <v>67</v>
      </c>
      <c r="H265" s="7">
        <v>5988.0</v>
      </c>
      <c r="I265" s="7" t="s">
        <v>23</v>
      </c>
      <c r="J265" s="11">
        <v>6481.0</v>
      </c>
      <c r="K265" s="12">
        <v>154.0</v>
      </c>
      <c r="L265" s="12">
        <v>91.0</v>
      </c>
      <c r="M265" s="13">
        <f t="shared" si="3"/>
        <v>998074</v>
      </c>
      <c r="N265" s="11">
        <f t="shared" si="4"/>
        <v>589771</v>
      </c>
      <c r="O265" s="11">
        <f t="shared" si="5"/>
        <v>408303</v>
      </c>
      <c r="P265" s="14" t="str">
        <f>VLOOKUP(H265, products!$A$1:$B$13, 2, FALSE)</f>
        <v>Vegetables</v>
      </c>
      <c r="Q265" s="14" t="str">
        <f>VLOOKUP(G265, countries!$A$1:$C$250, 1, TRUE)</f>
        <v>Eritrea</v>
      </c>
      <c r="R265" s="15" t="str">
        <f>VLOOKUP(Q265, countries!$A$1:$E$250, 4, FALSE)</f>
        <v>Africa</v>
      </c>
      <c r="S265" s="14" t="str">
        <f>VLOOKUP(R265, countries!$D$1:U$250, 2, FALSE)</f>
        <v>Northern Africa</v>
      </c>
      <c r="T265" s="14" t="str">
        <f t="shared" si="6"/>
        <v>2011-07</v>
      </c>
      <c r="U265" s="14" t="str">
        <f t="shared" si="7"/>
        <v>07</v>
      </c>
    </row>
    <row r="266">
      <c r="A266" s="7">
        <v>5.95385873E8</v>
      </c>
      <c r="B266" s="8">
        <v>40736.0</v>
      </c>
      <c r="C266" s="8" t="str">
        <f t="shared" si="1"/>
        <v>Tuesday</v>
      </c>
      <c r="D266" s="8">
        <v>40898.0</v>
      </c>
      <c r="E266" s="9">
        <f t="shared" si="2"/>
        <v>162</v>
      </c>
      <c r="F266" s="7" t="s">
        <v>29</v>
      </c>
      <c r="G266" s="10" t="s">
        <v>45</v>
      </c>
      <c r="H266" s="7">
        <v>3127.0</v>
      </c>
      <c r="I266" s="7" t="s">
        <v>23</v>
      </c>
      <c r="J266" s="11">
        <v>6765.0</v>
      </c>
      <c r="K266" s="12">
        <v>82.0</v>
      </c>
      <c r="L266" s="12">
        <v>57.0</v>
      </c>
      <c r="M266" s="13">
        <f t="shared" si="3"/>
        <v>554730</v>
      </c>
      <c r="N266" s="11">
        <f t="shared" si="4"/>
        <v>385605</v>
      </c>
      <c r="O266" s="11">
        <f t="shared" si="5"/>
        <v>169125</v>
      </c>
      <c r="P266" s="14" t="str">
        <f>VLOOKUP(H266, products!$A$1:$B$13, 2, FALSE)</f>
        <v>Personal Care</v>
      </c>
      <c r="Q266" s="14" t="str">
        <f>VLOOKUP(G266, countries!$A$1:$C$250, 1, TRUE)</f>
        <v>Lithuania</v>
      </c>
      <c r="R266" s="15" t="str">
        <f>VLOOKUP(Q266, countries!$A$1:$E$250, 4, FALSE)</f>
        <v>Europe</v>
      </c>
      <c r="S266" s="14" t="str">
        <f>VLOOKUP(R266, countries!$D$1:U$250, 2, FALSE)</f>
        <v>Northern Europe</v>
      </c>
      <c r="T266" s="14" t="str">
        <f t="shared" si="6"/>
        <v>2011-07</v>
      </c>
      <c r="U266" s="14" t="str">
        <f t="shared" si="7"/>
        <v>07</v>
      </c>
    </row>
    <row r="267">
      <c r="A267" s="7">
        <v>4.99101436E8</v>
      </c>
      <c r="B267" s="8">
        <v>40737.0</v>
      </c>
      <c r="C267" s="8" t="str">
        <f t="shared" si="1"/>
        <v>Wednesday</v>
      </c>
      <c r="D267" s="8">
        <v>40783.0</v>
      </c>
      <c r="E267" s="9">
        <f t="shared" si="2"/>
        <v>46</v>
      </c>
      <c r="F267" s="7" t="s">
        <v>21</v>
      </c>
      <c r="G267" s="10" t="s">
        <v>30</v>
      </c>
      <c r="H267" s="7">
        <v>8969.0</v>
      </c>
      <c r="I267" s="7" t="s">
        <v>23</v>
      </c>
      <c r="J267" s="11">
        <v>4061.0</v>
      </c>
      <c r="K267" s="12">
        <v>153.0</v>
      </c>
      <c r="L267" s="12">
        <v>97.0</v>
      </c>
      <c r="M267" s="13">
        <f t="shared" si="3"/>
        <v>621333</v>
      </c>
      <c r="N267" s="11">
        <f t="shared" si="4"/>
        <v>393917</v>
      </c>
      <c r="O267" s="11">
        <f t="shared" si="5"/>
        <v>227416</v>
      </c>
      <c r="P267" s="14" t="str">
        <f>VLOOKUP(H267, products!$A$1:$B$13, 2, FALSE)</f>
        <v>Snacks</v>
      </c>
      <c r="Q267" s="14" t="str">
        <f>VLOOKUP(G267, countries!$A$1:$C$250, 1, TRUE)</f>
        <v>United States Minor Outlying Islands</v>
      </c>
      <c r="R267" s="15" t="str">
        <f>VLOOKUP(Q267, countries!$A$1:$E$250, 4, FALSE)</f>
        <v>Oceania</v>
      </c>
      <c r="S267" s="14" t="str">
        <f>VLOOKUP(R267, countries!$D$1:U$250, 2, FALSE)</f>
        <v>Polynesia</v>
      </c>
      <c r="T267" s="14" t="str">
        <f t="shared" si="6"/>
        <v>2011-07</v>
      </c>
      <c r="U267" s="14" t="str">
        <f t="shared" si="7"/>
        <v>07</v>
      </c>
    </row>
    <row r="268">
      <c r="A268" s="7">
        <v>9.54040992E8</v>
      </c>
      <c r="B268" s="8">
        <v>40738.0</v>
      </c>
      <c r="C268" s="8" t="str">
        <f t="shared" si="1"/>
        <v>Thursday</v>
      </c>
      <c r="D268" s="8">
        <v>40782.0</v>
      </c>
      <c r="E268" s="9">
        <f t="shared" si="2"/>
        <v>44</v>
      </c>
      <c r="F268" s="7" t="s">
        <v>24</v>
      </c>
      <c r="G268" s="10" t="s">
        <v>42</v>
      </c>
      <c r="H268" s="7">
        <v>8969.0</v>
      </c>
      <c r="I268" s="7" t="s">
        <v>23</v>
      </c>
      <c r="J268" s="11">
        <v>785.0</v>
      </c>
      <c r="K268" s="12">
        <v>153.0</v>
      </c>
      <c r="L268" s="12">
        <v>97.0</v>
      </c>
      <c r="M268" s="13">
        <f t="shared" si="3"/>
        <v>120105</v>
      </c>
      <c r="N268" s="11">
        <f t="shared" si="4"/>
        <v>76145</v>
      </c>
      <c r="O268" s="11">
        <f t="shared" si="5"/>
        <v>43960</v>
      </c>
      <c r="P268" s="14" t="str">
        <f>VLOOKUP(H268, products!$A$1:$B$13, 2, FALSE)</f>
        <v>Snacks</v>
      </c>
      <c r="Q268" s="14" t="str">
        <f>VLOOKUP(G268, countries!$A$1:$C$250, 1, TRUE)</f>
        <v>Bhutan</v>
      </c>
      <c r="R268" s="15" t="str">
        <f>VLOOKUP(Q268, countries!$A$1:$E$250, 4, FALSE)</f>
        <v>Asia</v>
      </c>
      <c r="S268" s="14" t="str">
        <f>VLOOKUP(R268, countries!$D$1:U$250, 2, FALSE)</f>
        <v>Southern Asia</v>
      </c>
      <c r="T268" s="14" t="str">
        <f t="shared" si="6"/>
        <v>2011-07</v>
      </c>
      <c r="U268" s="14" t="str">
        <f t="shared" si="7"/>
        <v>07</v>
      </c>
    </row>
    <row r="269">
      <c r="A269" s="7">
        <v>2.8019241E8</v>
      </c>
      <c r="B269" s="8">
        <v>40740.0</v>
      </c>
      <c r="C269" s="8" t="str">
        <f t="shared" si="1"/>
        <v>Saturday</v>
      </c>
      <c r="D269" s="8">
        <v>40783.0</v>
      </c>
      <c r="E269" s="9">
        <f t="shared" si="2"/>
        <v>43</v>
      </c>
      <c r="F269" s="7" t="s">
        <v>40</v>
      </c>
      <c r="G269" s="10" t="s">
        <v>70</v>
      </c>
      <c r="H269" s="7">
        <v>2103.0</v>
      </c>
      <c r="I269" s="7" t="s">
        <v>26</v>
      </c>
      <c r="J269" s="11">
        <v>4016.0</v>
      </c>
      <c r="K269" s="12">
        <v>206.0</v>
      </c>
      <c r="L269" s="12">
        <v>117.0</v>
      </c>
      <c r="M269" s="13">
        <f t="shared" si="3"/>
        <v>827296</v>
      </c>
      <c r="N269" s="11">
        <f t="shared" si="4"/>
        <v>469872</v>
      </c>
      <c r="O269" s="11">
        <f t="shared" si="5"/>
        <v>357424</v>
      </c>
      <c r="P269" s="14" t="str">
        <f>VLOOKUP(H269, products!$A$1:$B$13, 2, FALSE)</f>
        <v>Cereal</v>
      </c>
      <c r="Q269" s="14" t="str">
        <f>VLOOKUP(G269, countries!$A$1:$C$250, 1, TRUE)</f>
        <v>Fiji</v>
      </c>
      <c r="R269" s="15" t="str">
        <f>VLOOKUP(Q269, countries!$A$1:$E$250, 4, FALSE)</f>
        <v>Oceania</v>
      </c>
      <c r="S269" s="14" t="str">
        <f>VLOOKUP(R269, countries!$D$1:U$250, 2, FALSE)</f>
        <v>Polynesia</v>
      </c>
      <c r="T269" s="14" t="str">
        <f t="shared" si="6"/>
        <v>2011-07</v>
      </c>
      <c r="U269" s="14" t="str">
        <f t="shared" si="7"/>
        <v>07</v>
      </c>
    </row>
    <row r="270">
      <c r="A270" s="7">
        <v>6.33312737E8</v>
      </c>
      <c r="B270" s="8">
        <v>40741.0</v>
      </c>
      <c r="C270" s="8" t="str">
        <f t="shared" si="1"/>
        <v>Sunday</v>
      </c>
      <c r="D270" s="8">
        <v>40855.0</v>
      </c>
      <c r="E270" s="9">
        <f t="shared" si="2"/>
        <v>114</v>
      </c>
      <c r="F270" s="7" t="s">
        <v>24</v>
      </c>
      <c r="G270" s="10" t="s">
        <v>64</v>
      </c>
      <c r="H270" s="7">
        <v>8875.0</v>
      </c>
      <c r="I270" s="7" t="s">
        <v>23</v>
      </c>
      <c r="J270" s="11">
        <v>167.0</v>
      </c>
      <c r="K270" s="12">
        <v>422.0</v>
      </c>
      <c r="L270" s="12">
        <v>365.0</v>
      </c>
      <c r="M270" s="13">
        <f t="shared" si="3"/>
        <v>70474</v>
      </c>
      <c r="N270" s="11">
        <f t="shared" si="4"/>
        <v>60955</v>
      </c>
      <c r="O270" s="11">
        <f t="shared" si="5"/>
        <v>9519</v>
      </c>
      <c r="P270" s="14" t="str">
        <f>VLOOKUP(H270, products!$A$1:$B$13, 2, FALSE)</f>
        <v>Meat</v>
      </c>
      <c r="Q270" s="14" t="str">
        <f>VLOOKUP(G270, countries!$A$1:$C$250, 1, TRUE)</f>
        <v>Finland</v>
      </c>
      <c r="R270" s="15" t="str">
        <f>VLOOKUP(Q270, countries!$A$1:$E$250, 4, FALSE)</f>
        <v>Europe</v>
      </c>
      <c r="S270" s="14" t="str">
        <f>VLOOKUP(R270, countries!$D$1:U$250, 2, FALSE)</f>
        <v>Northern Europe</v>
      </c>
      <c r="T270" s="14" t="str">
        <f t="shared" si="6"/>
        <v>2011-07</v>
      </c>
      <c r="U270" s="14" t="str">
        <f t="shared" si="7"/>
        <v>07</v>
      </c>
    </row>
    <row r="271">
      <c r="A271" s="7">
        <v>8.61982858E8</v>
      </c>
      <c r="B271" s="8">
        <v>40741.0</v>
      </c>
      <c r="C271" s="8" t="str">
        <f t="shared" si="1"/>
        <v>Sunday</v>
      </c>
      <c r="D271" s="8">
        <v>40642.0</v>
      </c>
      <c r="E271" s="9">
        <f t="shared" si="2"/>
        <v>99</v>
      </c>
      <c r="F271" s="7" t="s">
        <v>29</v>
      </c>
      <c r="G271" s="10" t="s">
        <v>53</v>
      </c>
      <c r="H271" s="7">
        <v>8969.0</v>
      </c>
      <c r="I271" s="7" t="s">
        <v>23</v>
      </c>
      <c r="J271" s="11">
        <v>8738.0</v>
      </c>
      <c r="K271" s="12">
        <v>153.0</v>
      </c>
      <c r="L271" s="12">
        <v>97.0</v>
      </c>
      <c r="M271" s="13">
        <f t="shared" si="3"/>
        <v>1336914</v>
      </c>
      <c r="N271" s="11">
        <f t="shared" si="4"/>
        <v>847586</v>
      </c>
      <c r="O271" s="11">
        <f t="shared" si="5"/>
        <v>489328</v>
      </c>
      <c r="P271" s="14" t="str">
        <f>VLOOKUP(H271, products!$A$1:$B$13, 2, FALSE)</f>
        <v>Snacks</v>
      </c>
      <c r="Q271" s="14" t="str">
        <f>VLOOKUP(G271, countries!$A$1:$C$250, 1, TRUE)</f>
        <v>Macedonia</v>
      </c>
      <c r="R271" s="15" t="str">
        <f>VLOOKUP(Q271, countries!$A$1:$E$250, 4, FALSE)</f>
        <v>Europe</v>
      </c>
      <c r="S271" s="14" t="str">
        <f>VLOOKUP(R271, countries!$D$1:U$250, 2, FALSE)</f>
        <v>Northern Europe</v>
      </c>
      <c r="T271" s="14" t="str">
        <f t="shared" si="6"/>
        <v>2011-07</v>
      </c>
      <c r="U271" s="14" t="str">
        <f t="shared" si="7"/>
        <v>07</v>
      </c>
    </row>
    <row r="272">
      <c r="A272" s="7">
        <v>8.21916663E8</v>
      </c>
      <c r="B272" s="8">
        <v>40744.0</v>
      </c>
      <c r="C272" s="8" t="str">
        <f t="shared" si="1"/>
        <v>Wednesday</v>
      </c>
      <c r="D272" s="8">
        <v>40781.0</v>
      </c>
      <c r="E272" s="9">
        <f t="shared" si="2"/>
        <v>37</v>
      </c>
      <c r="F272" s="7" t="s">
        <v>24</v>
      </c>
      <c r="G272" s="10" t="s">
        <v>53</v>
      </c>
      <c r="H272" s="7">
        <v>8293.0</v>
      </c>
      <c r="I272" s="7" t="s">
        <v>26</v>
      </c>
      <c r="J272" s="11">
        <v>2260.0</v>
      </c>
      <c r="K272" s="12">
        <v>437.0</v>
      </c>
      <c r="L272" s="12">
        <v>263.0</v>
      </c>
      <c r="M272" s="13">
        <f t="shared" si="3"/>
        <v>987620</v>
      </c>
      <c r="N272" s="11">
        <f t="shared" si="4"/>
        <v>594380</v>
      </c>
      <c r="O272" s="11">
        <f t="shared" si="5"/>
        <v>393240</v>
      </c>
      <c r="P272" s="14" t="str">
        <f>VLOOKUP(H272, products!$A$1:$B$13, 2, FALSE)</f>
        <v>Cosmetics</v>
      </c>
      <c r="Q272" s="14" t="str">
        <f>VLOOKUP(G272, countries!$A$1:$C$250, 1, TRUE)</f>
        <v>Macedonia</v>
      </c>
      <c r="R272" s="15" t="str">
        <f>VLOOKUP(Q272, countries!$A$1:$E$250, 4, FALSE)</f>
        <v>Europe</v>
      </c>
      <c r="S272" s="14" t="str">
        <f>VLOOKUP(R272, countries!$D$1:U$250, 2, FALSE)</f>
        <v>Northern Europe</v>
      </c>
      <c r="T272" s="14" t="str">
        <f t="shared" si="6"/>
        <v>2011-07</v>
      </c>
      <c r="U272" s="14" t="str">
        <f t="shared" si="7"/>
        <v>07</v>
      </c>
    </row>
    <row r="273">
      <c r="A273" s="7">
        <v>3.59893071E8</v>
      </c>
      <c r="B273" s="8">
        <v>40746.0</v>
      </c>
      <c r="C273" s="8" t="str">
        <f t="shared" si="1"/>
        <v>Friday</v>
      </c>
      <c r="D273" s="8">
        <v>40702.0</v>
      </c>
      <c r="E273" s="9">
        <f t="shared" si="2"/>
        <v>44</v>
      </c>
      <c r="F273" s="7" t="s">
        <v>40</v>
      </c>
      <c r="G273" s="10" t="s">
        <v>57</v>
      </c>
      <c r="H273" s="7">
        <v>5988.0</v>
      </c>
      <c r="I273" s="7" t="s">
        <v>26</v>
      </c>
      <c r="J273" s="11">
        <v>9212.0</v>
      </c>
      <c r="K273" s="12">
        <v>154.0</v>
      </c>
      <c r="L273" s="12">
        <v>91.0</v>
      </c>
      <c r="M273" s="13">
        <f t="shared" si="3"/>
        <v>1418648</v>
      </c>
      <c r="N273" s="11">
        <f t="shared" si="4"/>
        <v>838292</v>
      </c>
      <c r="O273" s="11">
        <f t="shared" si="5"/>
        <v>580356</v>
      </c>
      <c r="P273" s="14" t="str">
        <f>VLOOKUP(H273, products!$A$1:$B$13, 2, FALSE)</f>
        <v>Vegetables</v>
      </c>
      <c r="Q273" s="14" t="str">
        <f>VLOOKUP(G273, countries!$A$1:$C$250, 1, TRUE)</f>
        <v>Israel</v>
      </c>
      <c r="R273" s="15" t="str">
        <f>VLOOKUP(Q273, countries!$A$1:$E$250, 4, FALSE)</f>
        <v>Asia</v>
      </c>
      <c r="S273" s="14" t="str">
        <f>VLOOKUP(R273, countries!$D$1:U$250, 2, FALSE)</f>
        <v>Southern Asia</v>
      </c>
      <c r="T273" s="14" t="str">
        <f t="shared" si="6"/>
        <v>2011-07</v>
      </c>
      <c r="U273" s="14" t="str">
        <f t="shared" si="7"/>
        <v>07</v>
      </c>
    </row>
    <row r="274">
      <c r="A274" s="7">
        <v>8.25065791E8</v>
      </c>
      <c r="B274" s="8">
        <v>40748.0</v>
      </c>
      <c r="C274" s="8" t="str">
        <f t="shared" si="1"/>
        <v>Sunday</v>
      </c>
      <c r="D274" s="8">
        <v>40783.0</v>
      </c>
      <c r="E274" s="9">
        <f t="shared" si="2"/>
        <v>35</v>
      </c>
      <c r="F274" s="7" t="s">
        <v>21</v>
      </c>
      <c r="G274" s="10" t="s">
        <v>32</v>
      </c>
      <c r="H274" s="7">
        <v>8875.0</v>
      </c>
      <c r="I274" s="7" t="s">
        <v>23</v>
      </c>
      <c r="J274" s="11">
        <v>4157.0</v>
      </c>
      <c r="K274" s="12">
        <v>422.0</v>
      </c>
      <c r="L274" s="12">
        <v>365.0</v>
      </c>
      <c r="M274" s="13">
        <f t="shared" si="3"/>
        <v>1754254</v>
      </c>
      <c r="N274" s="11">
        <f t="shared" si="4"/>
        <v>1517305</v>
      </c>
      <c r="O274" s="11">
        <f t="shared" si="5"/>
        <v>236949</v>
      </c>
      <c r="P274" s="14" t="str">
        <f>VLOOKUP(H274, products!$A$1:$B$13, 2, FALSE)</f>
        <v>Meat</v>
      </c>
      <c r="Q274" s="14" t="str">
        <f>VLOOKUP(G274, countries!$A$1:$C$250, 1, TRUE)</f>
        <v>Luxembourg</v>
      </c>
      <c r="R274" s="15" t="str">
        <f>VLOOKUP(Q274, countries!$A$1:$E$250, 4, FALSE)</f>
        <v>Europe</v>
      </c>
      <c r="S274" s="14" t="str">
        <f>VLOOKUP(R274, countries!$D$1:U$250, 2, FALSE)</f>
        <v>Northern Europe</v>
      </c>
      <c r="T274" s="14" t="str">
        <f t="shared" si="6"/>
        <v>2011-07</v>
      </c>
      <c r="U274" s="14" t="str">
        <f t="shared" si="7"/>
        <v>07</v>
      </c>
    </row>
    <row r="275">
      <c r="A275" s="7">
        <v>2.21628844E8</v>
      </c>
      <c r="B275" s="8">
        <v>40752.0</v>
      </c>
      <c r="C275" s="8" t="str">
        <f t="shared" si="1"/>
        <v>Thursday</v>
      </c>
      <c r="D275" s="8">
        <v>40552.0</v>
      </c>
      <c r="E275" s="9">
        <f t="shared" si="2"/>
        <v>200</v>
      </c>
      <c r="F275" s="7" t="s">
        <v>29</v>
      </c>
      <c r="G275" s="10" t="s">
        <v>69</v>
      </c>
      <c r="H275" s="7">
        <v>2455.0</v>
      </c>
      <c r="I275" s="7" t="s">
        <v>23</v>
      </c>
      <c r="J275" s="11">
        <v>3755.0</v>
      </c>
      <c r="K275" s="12">
        <v>109.0</v>
      </c>
      <c r="L275" s="12">
        <v>36.0</v>
      </c>
      <c r="M275" s="13">
        <f t="shared" si="3"/>
        <v>409295</v>
      </c>
      <c r="N275" s="11">
        <f t="shared" si="4"/>
        <v>135180</v>
      </c>
      <c r="O275" s="11">
        <f t="shared" si="5"/>
        <v>274115</v>
      </c>
      <c r="P275" s="14" t="str">
        <f>VLOOKUP(H275, products!$A$1:$B$13, 2, FALSE)</f>
        <v>Clothes</v>
      </c>
      <c r="Q275" s="14" t="str">
        <f>VLOOKUP(G275, countries!$A$1:$C$250, 1, TRUE)</f>
        <v>Romania</v>
      </c>
      <c r="R275" s="15" t="str">
        <f>VLOOKUP(Q275, countries!$A$1:$E$250, 4, FALSE)</f>
        <v>Europe</v>
      </c>
      <c r="S275" s="14" t="str">
        <f>VLOOKUP(R275, countries!$D$1:U$250, 2, FALSE)</f>
        <v>Northern Europe</v>
      </c>
      <c r="T275" s="14" t="str">
        <f t="shared" si="6"/>
        <v>2011-07</v>
      </c>
      <c r="U275" s="14" t="str">
        <f t="shared" si="7"/>
        <v>07</v>
      </c>
    </row>
    <row r="276">
      <c r="A276" s="7">
        <v>8.57457864E8</v>
      </c>
      <c r="B276" s="8">
        <v>40753.0</v>
      </c>
      <c r="C276" s="8" t="str">
        <f t="shared" si="1"/>
        <v>Friday</v>
      </c>
      <c r="D276" s="8">
        <v>40802.0</v>
      </c>
      <c r="E276" s="9">
        <f t="shared" si="2"/>
        <v>49</v>
      </c>
      <c r="F276" s="7" t="s">
        <v>21</v>
      </c>
      <c r="G276" s="10" t="s">
        <v>54</v>
      </c>
      <c r="H276" s="7">
        <v>8681.0</v>
      </c>
      <c r="I276" s="7" t="s">
        <v>26</v>
      </c>
      <c r="J276" s="11">
        <v>9691.0</v>
      </c>
      <c r="K276" s="12">
        <v>651.0</v>
      </c>
      <c r="L276" s="12">
        <v>525.0</v>
      </c>
      <c r="M276" s="13">
        <f t="shared" si="3"/>
        <v>6308841</v>
      </c>
      <c r="N276" s="11">
        <f t="shared" si="4"/>
        <v>5087775</v>
      </c>
      <c r="O276" s="11">
        <f t="shared" si="5"/>
        <v>1221066</v>
      </c>
      <c r="P276" s="14" t="str">
        <f>VLOOKUP(H276, products!$A$1:$B$13, 2, FALSE)</f>
        <v>Office Supplies</v>
      </c>
      <c r="Q276" s="14" t="str">
        <f>VLOOKUP(G276, countries!$A$1:$C$250, 1, TRUE)</f>
        <v>Macedonia</v>
      </c>
      <c r="R276" s="15" t="str">
        <f>VLOOKUP(Q276, countries!$A$1:$E$250, 4, FALSE)</f>
        <v>Europe</v>
      </c>
      <c r="S276" s="14" t="str">
        <f>VLOOKUP(R276, countries!$D$1:U$250, 2, FALSE)</f>
        <v>Northern Europe</v>
      </c>
      <c r="T276" s="14" t="str">
        <f t="shared" si="6"/>
        <v>2011-07</v>
      </c>
      <c r="U276" s="14" t="str">
        <f t="shared" si="7"/>
        <v>07</v>
      </c>
    </row>
    <row r="277">
      <c r="A277" s="7">
        <v>9.3654741E8</v>
      </c>
      <c r="B277" s="8">
        <v>40756.0</v>
      </c>
      <c r="C277" s="8" t="str">
        <f t="shared" si="1"/>
        <v>Monday</v>
      </c>
      <c r="D277" s="8">
        <v>40878.0</v>
      </c>
      <c r="E277" s="9">
        <f t="shared" si="2"/>
        <v>122</v>
      </c>
      <c r="F277" s="7" t="s">
        <v>24</v>
      </c>
      <c r="G277" s="10" t="s">
        <v>48</v>
      </c>
      <c r="H277" s="7">
        <v>5988.0</v>
      </c>
      <c r="I277" s="7" t="s">
        <v>23</v>
      </c>
      <c r="J277" s="11">
        <v>4046.0</v>
      </c>
      <c r="K277" s="12">
        <v>154.0</v>
      </c>
      <c r="L277" s="12">
        <v>91.0</v>
      </c>
      <c r="M277" s="13">
        <f t="shared" si="3"/>
        <v>623084</v>
      </c>
      <c r="N277" s="11">
        <f t="shared" si="4"/>
        <v>368186</v>
      </c>
      <c r="O277" s="11">
        <f t="shared" si="5"/>
        <v>254898</v>
      </c>
      <c r="P277" s="14" t="str">
        <f>VLOOKUP(H277, products!$A$1:$B$13, 2, FALSE)</f>
        <v>Vegetables</v>
      </c>
      <c r="Q277" s="14" t="str">
        <f>VLOOKUP(G277, countries!$A$1:$C$250, 1, TRUE)</f>
        <v>Gibraltar</v>
      </c>
      <c r="R277" s="15" t="str">
        <f>VLOOKUP(Q277, countries!$A$1:$E$250, 4, FALSE)</f>
        <v>Europe</v>
      </c>
      <c r="S277" s="14" t="str">
        <f>VLOOKUP(R277, countries!$D$1:U$250, 2, FALSE)</f>
        <v>Northern Europe</v>
      </c>
      <c r="T277" s="14" t="str">
        <f t="shared" si="6"/>
        <v>2011-08</v>
      </c>
      <c r="U277" s="14" t="str">
        <f t="shared" si="7"/>
        <v>08</v>
      </c>
    </row>
    <row r="278">
      <c r="A278" s="7">
        <v>9.92992675E8</v>
      </c>
      <c r="B278" s="8">
        <v>40758.0</v>
      </c>
      <c r="C278" s="8" t="str">
        <f t="shared" si="1"/>
        <v>Wednesday</v>
      </c>
      <c r="D278" s="8">
        <v>40789.0</v>
      </c>
      <c r="E278" s="9">
        <f t="shared" si="2"/>
        <v>31</v>
      </c>
      <c r="F278" s="7" t="s">
        <v>29</v>
      </c>
      <c r="G278" s="10" t="s">
        <v>56</v>
      </c>
      <c r="H278" s="7">
        <v>5988.0</v>
      </c>
      <c r="I278" s="7" t="s">
        <v>23</v>
      </c>
      <c r="J278" s="11">
        <v>7454.0</v>
      </c>
      <c r="K278" s="12">
        <v>154.0</v>
      </c>
      <c r="L278" s="12">
        <v>91.0</v>
      </c>
      <c r="M278" s="13">
        <f t="shared" si="3"/>
        <v>1147916</v>
      </c>
      <c r="N278" s="11">
        <f t="shared" si="4"/>
        <v>678314</v>
      </c>
      <c r="O278" s="11">
        <f t="shared" si="5"/>
        <v>469602</v>
      </c>
      <c r="P278" s="14" t="str">
        <f>VLOOKUP(H278, products!$A$1:$B$13, 2, FALSE)</f>
        <v>Vegetables</v>
      </c>
      <c r="Q278" s="14" t="str">
        <f>VLOOKUP(G278, countries!$A$1:$C$250, 1, TRUE)</f>
        <v>Spain</v>
      </c>
      <c r="R278" s="15" t="str">
        <f>VLOOKUP(Q278, countries!$A$1:$E$250, 4, FALSE)</f>
        <v>Europe</v>
      </c>
      <c r="S278" s="14" t="str">
        <f>VLOOKUP(R278, countries!$D$1:U$250, 2, FALSE)</f>
        <v>Northern Europe</v>
      </c>
      <c r="T278" s="14" t="str">
        <f t="shared" si="6"/>
        <v>2011-08</v>
      </c>
      <c r="U278" s="14" t="str">
        <f t="shared" si="7"/>
        <v>08</v>
      </c>
    </row>
    <row r="279">
      <c r="A279" s="7">
        <v>5.52037513E8</v>
      </c>
      <c r="B279" s="8">
        <v>40762.0</v>
      </c>
      <c r="C279" s="8" t="str">
        <f t="shared" si="1"/>
        <v>Sunday</v>
      </c>
      <c r="D279" s="8">
        <v>40671.0</v>
      </c>
      <c r="E279" s="9">
        <f t="shared" si="2"/>
        <v>91</v>
      </c>
      <c r="F279" s="7" t="s">
        <v>29</v>
      </c>
      <c r="G279" s="10" t="s">
        <v>43</v>
      </c>
      <c r="H279" s="7">
        <v>2103.0</v>
      </c>
      <c r="I279" s="7" t="s">
        <v>26</v>
      </c>
      <c r="J279" s="11">
        <v>9022.0</v>
      </c>
      <c r="K279" s="12">
        <v>206.0</v>
      </c>
      <c r="L279" s="12">
        <v>117.0</v>
      </c>
      <c r="M279" s="13">
        <f t="shared" si="3"/>
        <v>1858532</v>
      </c>
      <c r="N279" s="11">
        <f t="shared" si="4"/>
        <v>1055574</v>
      </c>
      <c r="O279" s="11">
        <f t="shared" si="5"/>
        <v>802958</v>
      </c>
      <c r="P279" s="14" t="str">
        <f>VLOOKUP(H279, products!$A$1:$B$13, 2, FALSE)</f>
        <v>Cereal</v>
      </c>
      <c r="Q279" s="14" t="str">
        <f>VLOOKUP(G279, countries!$A$1:$C$250, 1, TRUE)</f>
        <v>Cyprus</v>
      </c>
      <c r="R279" s="15" t="str">
        <f>VLOOKUP(Q279, countries!$A$1:$E$250, 4, FALSE)</f>
        <v>Asia</v>
      </c>
      <c r="S279" s="14" t="str">
        <f>VLOOKUP(R279, countries!$D$1:U$250, 2, FALSE)</f>
        <v>Southern Asia</v>
      </c>
      <c r="T279" s="14" t="str">
        <f t="shared" si="6"/>
        <v>2011-08</v>
      </c>
      <c r="U279" s="14" t="str">
        <f t="shared" si="7"/>
        <v>08</v>
      </c>
    </row>
    <row r="280">
      <c r="A280" s="7">
        <v>8.86620128E8</v>
      </c>
      <c r="B280" s="8">
        <v>40762.0</v>
      </c>
      <c r="C280" s="8" t="str">
        <f t="shared" si="1"/>
        <v>Sunday</v>
      </c>
      <c r="D280" s="8">
        <v>40749.0</v>
      </c>
      <c r="E280" s="9">
        <f t="shared" si="2"/>
        <v>13</v>
      </c>
      <c r="F280" s="7" t="s">
        <v>21</v>
      </c>
      <c r="G280" s="10" t="s">
        <v>57</v>
      </c>
      <c r="H280" s="7">
        <v>8681.0</v>
      </c>
      <c r="I280" s="7" t="s">
        <v>23</v>
      </c>
      <c r="J280" s="11">
        <v>9453.0</v>
      </c>
      <c r="K280" s="12">
        <v>651.0</v>
      </c>
      <c r="L280" s="12">
        <v>525.0</v>
      </c>
      <c r="M280" s="13">
        <f t="shared" si="3"/>
        <v>6153903</v>
      </c>
      <c r="N280" s="11">
        <f t="shared" si="4"/>
        <v>4962825</v>
      </c>
      <c r="O280" s="11">
        <f t="shared" si="5"/>
        <v>1191078</v>
      </c>
      <c r="P280" s="14" t="str">
        <f>VLOOKUP(H280, products!$A$1:$B$13, 2, FALSE)</f>
        <v>Office Supplies</v>
      </c>
      <c r="Q280" s="14" t="str">
        <f>VLOOKUP(G280, countries!$A$1:$C$250, 1, TRUE)</f>
        <v>Israel</v>
      </c>
      <c r="R280" s="15" t="str">
        <f>VLOOKUP(Q280, countries!$A$1:$E$250, 4, FALSE)</f>
        <v>Asia</v>
      </c>
      <c r="S280" s="14" t="str">
        <f>VLOOKUP(R280, countries!$D$1:U$250, 2, FALSE)</f>
        <v>Southern Asia</v>
      </c>
      <c r="T280" s="14" t="str">
        <f t="shared" si="6"/>
        <v>2011-08</v>
      </c>
      <c r="U280" s="14" t="str">
        <f t="shared" si="7"/>
        <v>08</v>
      </c>
    </row>
    <row r="281">
      <c r="A281" s="7">
        <v>6.28595054E8</v>
      </c>
      <c r="B281" s="8">
        <v>40764.0</v>
      </c>
      <c r="C281" s="8" t="str">
        <f t="shared" si="1"/>
        <v>Tuesday</v>
      </c>
      <c r="D281" s="8">
        <v>40837.0</v>
      </c>
      <c r="E281" s="9">
        <f t="shared" si="2"/>
        <v>73</v>
      </c>
      <c r="F281" s="7" t="s">
        <v>29</v>
      </c>
      <c r="G281" s="10" t="s">
        <v>22</v>
      </c>
      <c r="H281" s="7">
        <v>4594.0</v>
      </c>
      <c r="I281" s="7" t="s">
        <v>23</v>
      </c>
      <c r="J281" s="11">
        <v>4100.0</v>
      </c>
      <c r="K281" s="12">
        <v>9.0</v>
      </c>
      <c r="L281" s="12">
        <v>7.0</v>
      </c>
      <c r="M281" s="13">
        <f t="shared" si="3"/>
        <v>36900</v>
      </c>
      <c r="N281" s="11">
        <f t="shared" si="4"/>
        <v>28700</v>
      </c>
      <c r="O281" s="11">
        <f t="shared" si="5"/>
        <v>8200</v>
      </c>
      <c r="P281" s="14" t="str">
        <f>VLOOKUP(H281, products!$A$1:$B$13, 2, FALSE)</f>
        <v>Fruits</v>
      </c>
      <c r="Q281" s="14" t="str">
        <f>VLOOKUP(G281, countries!$A$1:$C$250, 1, TRUE)</f>
        <v>Hong Kong</v>
      </c>
      <c r="R281" s="15" t="str">
        <f>VLOOKUP(Q281, countries!$A$1:$E$250, 4, FALSE)</f>
        <v>Asia</v>
      </c>
      <c r="S281" s="14" t="str">
        <f>VLOOKUP(R281, countries!$D$1:U$250, 2, FALSE)</f>
        <v>Southern Asia</v>
      </c>
      <c r="T281" s="14" t="str">
        <f t="shared" si="6"/>
        <v>2011-08</v>
      </c>
      <c r="U281" s="14" t="str">
        <f t="shared" si="7"/>
        <v>08</v>
      </c>
    </row>
    <row r="282">
      <c r="A282" s="7">
        <v>7.01298367E8</v>
      </c>
      <c r="B282" s="8">
        <v>40767.0</v>
      </c>
      <c r="C282" s="8" t="str">
        <f t="shared" si="1"/>
        <v>Friday</v>
      </c>
      <c r="D282" s="8">
        <v>41061.0</v>
      </c>
      <c r="E282" s="9">
        <f t="shared" si="2"/>
        <v>294</v>
      </c>
      <c r="F282" s="7" t="s">
        <v>29</v>
      </c>
      <c r="G282" s="10" t="s">
        <v>48</v>
      </c>
      <c r="H282" s="7">
        <v>3127.0</v>
      </c>
      <c r="I282" s="7" t="s">
        <v>23</v>
      </c>
      <c r="J282" s="11">
        <v>8626.0</v>
      </c>
      <c r="K282" s="12">
        <v>82.0</v>
      </c>
      <c r="L282" s="12">
        <v>57.0</v>
      </c>
      <c r="M282" s="13">
        <f t="shared" si="3"/>
        <v>707332</v>
      </c>
      <c r="N282" s="11">
        <f t="shared" si="4"/>
        <v>491682</v>
      </c>
      <c r="O282" s="11">
        <f t="shared" si="5"/>
        <v>215650</v>
      </c>
      <c r="P282" s="14" t="str">
        <f>VLOOKUP(H282, products!$A$1:$B$13, 2, FALSE)</f>
        <v>Personal Care</v>
      </c>
      <c r="Q282" s="14" t="str">
        <f>VLOOKUP(G282, countries!$A$1:$C$250, 1, TRUE)</f>
        <v>Gibraltar</v>
      </c>
      <c r="R282" s="15" t="str">
        <f>VLOOKUP(Q282, countries!$A$1:$E$250, 4, FALSE)</f>
        <v>Europe</v>
      </c>
      <c r="S282" s="14" t="str">
        <f>VLOOKUP(R282, countries!$D$1:U$250, 2, FALSE)</f>
        <v>Northern Europe</v>
      </c>
      <c r="T282" s="14" t="str">
        <f t="shared" si="6"/>
        <v>2011-08</v>
      </c>
      <c r="U282" s="14" t="str">
        <f t="shared" si="7"/>
        <v>08</v>
      </c>
    </row>
    <row r="283">
      <c r="A283" s="7">
        <v>3.03534495E8</v>
      </c>
      <c r="B283" s="8">
        <v>40768.0</v>
      </c>
      <c r="C283" s="8" t="str">
        <f t="shared" si="1"/>
        <v>Saturday</v>
      </c>
      <c r="D283" s="8">
        <v>40773.0</v>
      </c>
      <c r="E283" s="9">
        <f t="shared" si="2"/>
        <v>5</v>
      </c>
      <c r="F283" s="7" t="s">
        <v>40</v>
      </c>
      <c r="G283" s="10" t="s">
        <v>63</v>
      </c>
      <c r="H283" s="7">
        <v>4594.0</v>
      </c>
      <c r="I283" s="7" t="s">
        <v>23</v>
      </c>
      <c r="J283" s="11">
        <v>1457.0</v>
      </c>
      <c r="K283" s="12">
        <v>9.0</v>
      </c>
      <c r="L283" s="12">
        <v>7.0</v>
      </c>
      <c r="M283" s="13">
        <f t="shared" si="3"/>
        <v>13113</v>
      </c>
      <c r="N283" s="11">
        <f t="shared" si="4"/>
        <v>10199</v>
      </c>
      <c r="O283" s="11">
        <f t="shared" si="5"/>
        <v>2914</v>
      </c>
      <c r="P283" s="14" t="str">
        <f>VLOOKUP(H283, products!$A$1:$B$13, 2, FALSE)</f>
        <v>Fruits</v>
      </c>
      <c r="Q283" s="14" t="str">
        <f>VLOOKUP(G283, countries!$A$1:$C$250, 1, TRUE)</f>
        <v>Ireland</v>
      </c>
      <c r="R283" s="15" t="str">
        <f>VLOOKUP(Q283, countries!$A$1:$E$250, 4, FALSE)</f>
        <v>Europe</v>
      </c>
      <c r="S283" s="14" t="str">
        <f>VLOOKUP(R283, countries!$D$1:U$250, 2, FALSE)</f>
        <v>Northern Europe</v>
      </c>
      <c r="T283" s="14" t="str">
        <f t="shared" si="6"/>
        <v>2011-08</v>
      </c>
      <c r="U283" s="14" t="str">
        <f t="shared" si="7"/>
        <v>08</v>
      </c>
    </row>
    <row r="284">
      <c r="A284" s="7">
        <v>4.66988742E8</v>
      </c>
      <c r="B284" s="8">
        <v>40771.0</v>
      </c>
      <c r="C284" s="8" t="str">
        <f t="shared" si="1"/>
        <v>Tuesday</v>
      </c>
      <c r="D284" s="8">
        <v>40771.0</v>
      </c>
      <c r="E284" s="9">
        <f t="shared" si="2"/>
        <v>0</v>
      </c>
      <c r="F284" s="7" t="s">
        <v>29</v>
      </c>
      <c r="G284" s="10" t="s">
        <v>51</v>
      </c>
      <c r="H284" s="7">
        <v>3127.0</v>
      </c>
      <c r="I284" s="7" t="s">
        <v>23</v>
      </c>
      <c r="J284" s="11">
        <v>1201.0</v>
      </c>
      <c r="K284" s="12">
        <v>82.0</v>
      </c>
      <c r="L284" s="12">
        <v>57.0</v>
      </c>
      <c r="M284" s="13">
        <f t="shared" si="3"/>
        <v>98482</v>
      </c>
      <c r="N284" s="11">
        <f t="shared" si="4"/>
        <v>68457</v>
      </c>
      <c r="O284" s="11">
        <f t="shared" si="5"/>
        <v>30025</v>
      </c>
      <c r="P284" s="14" t="str">
        <f>VLOOKUP(H284, products!$A$1:$B$13, 2, FALSE)</f>
        <v>Personal Care</v>
      </c>
      <c r="Q284" s="14" t="str">
        <f>VLOOKUP(G284, countries!$A$1:$C$250, 1, TRUE)</f>
        <v>Micronesia (Federated States of)</v>
      </c>
      <c r="R284" s="15" t="str">
        <f>VLOOKUP(Q284, countries!$A$1:$E$250, 4, FALSE)</f>
        <v>Oceania</v>
      </c>
      <c r="S284" s="14" t="str">
        <f>VLOOKUP(R284, countries!$D$1:U$250, 2, FALSE)</f>
        <v>Polynesia</v>
      </c>
      <c r="T284" s="14" t="str">
        <f t="shared" si="6"/>
        <v>2011-08</v>
      </c>
      <c r="U284" s="14" t="str">
        <f t="shared" si="7"/>
        <v>08</v>
      </c>
    </row>
    <row r="285">
      <c r="A285" s="7">
        <v>9.17835032E8</v>
      </c>
      <c r="B285" s="8">
        <v>40772.0</v>
      </c>
      <c r="C285" s="8" t="str">
        <f t="shared" si="1"/>
        <v>Wednesday</v>
      </c>
      <c r="D285" s="8">
        <v>40704.0</v>
      </c>
      <c r="E285" s="9">
        <f t="shared" si="2"/>
        <v>68</v>
      </c>
      <c r="F285" s="7" t="s">
        <v>21</v>
      </c>
      <c r="G285" s="10" t="s">
        <v>50</v>
      </c>
      <c r="H285" s="7">
        <v>5988.0</v>
      </c>
      <c r="I285" s="7" t="s">
        <v>23</v>
      </c>
      <c r="J285" s="11">
        <v>6637.0</v>
      </c>
      <c r="K285" s="12">
        <v>154.0</v>
      </c>
      <c r="L285" s="12">
        <v>91.0</v>
      </c>
      <c r="M285" s="13">
        <f t="shared" si="3"/>
        <v>1022098</v>
      </c>
      <c r="N285" s="11">
        <f t="shared" si="4"/>
        <v>603967</v>
      </c>
      <c r="O285" s="11">
        <f t="shared" si="5"/>
        <v>418131</v>
      </c>
      <c r="P285" s="14" t="str">
        <f>VLOOKUP(H285, products!$A$1:$B$13, 2, FALSE)</f>
        <v>Vegetables</v>
      </c>
      <c r="Q285" s="14" t="str">
        <f>VLOOKUP(G285, countries!$A$1:$C$250, 1, TRUE)</f>
        <v>Austria</v>
      </c>
      <c r="R285" s="15" t="str">
        <f>VLOOKUP(Q285, countries!$A$1:$E$250, 4, FALSE)</f>
        <v>Europe</v>
      </c>
      <c r="S285" s="14" t="str">
        <f>VLOOKUP(R285, countries!$D$1:U$250, 2, FALSE)</f>
        <v>Northern Europe</v>
      </c>
      <c r="T285" s="14" t="str">
        <f t="shared" si="6"/>
        <v>2011-08</v>
      </c>
      <c r="U285" s="14" t="str">
        <f t="shared" si="7"/>
        <v>08</v>
      </c>
    </row>
    <row r="286">
      <c r="A286" s="7">
        <v>2.04392325E8</v>
      </c>
      <c r="B286" s="8">
        <v>40775.0</v>
      </c>
      <c r="C286" s="8" t="str">
        <f t="shared" si="1"/>
        <v>Saturday</v>
      </c>
      <c r="D286" s="8">
        <v>40812.0</v>
      </c>
      <c r="E286" s="9">
        <f t="shared" si="2"/>
        <v>37</v>
      </c>
      <c r="F286" s="7" t="s">
        <v>40</v>
      </c>
      <c r="G286" s="10" t="s">
        <v>22</v>
      </c>
      <c r="H286" s="7">
        <v>8681.0</v>
      </c>
      <c r="I286" s="7" t="s">
        <v>26</v>
      </c>
      <c r="J286" s="11">
        <v>3086.0</v>
      </c>
      <c r="K286" s="12">
        <v>651.0</v>
      </c>
      <c r="L286" s="12">
        <v>525.0</v>
      </c>
      <c r="M286" s="13">
        <f t="shared" si="3"/>
        <v>2008986</v>
      </c>
      <c r="N286" s="11">
        <f t="shared" si="4"/>
        <v>1620150</v>
      </c>
      <c r="O286" s="11">
        <f t="shared" si="5"/>
        <v>388836</v>
      </c>
      <c r="P286" s="14" t="str">
        <f>VLOOKUP(H286, products!$A$1:$B$13, 2, FALSE)</f>
        <v>Office Supplies</v>
      </c>
      <c r="Q286" s="14" t="str">
        <f>VLOOKUP(G286, countries!$A$1:$C$250, 1, TRUE)</f>
        <v>Hong Kong</v>
      </c>
      <c r="R286" s="15" t="str">
        <f>VLOOKUP(Q286, countries!$A$1:$E$250, 4, FALSE)</f>
        <v>Asia</v>
      </c>
      <c r="S286" s="14" t="str">
        <f>VLOOKUP(R286, countries!$D$1:U$250, 2, FALSE)</f>
        <v>Southern Asia</v>
      </c>
      <c r="T286" s="14" t="str">
        <f t="shared" si="6"/>
        <v>2011-08</v>
      </c>
      <c r="U286" s="14" t="str">
        <f t="shared" si="7"/>
        <v>08</v>
      </c>
    </row>
    <row r="287">
      <c r="A287" s="7">
        <v>2.76850593E8</v>
      </c>
      <c r="B287" s="8">
        <v>40776.0</v>
      </c>
      <c r="C287" s="8" t="str">
        <f t="shared" si="1"/>
        <v>Sunday</v>
      </c>
      <c r="D287" s="8">
        <v>40611.0</v>
      </c>
      <c r="E287" s="9">
        <f t="shared" si="2"/>
        <v>165</v>
      </c>
      <c r="F287" s="7" t="s">
        <v>24</v>
      </c>
      <c r="G287" s="10" t="s">
        <v>51</v>
      </c>
      <c r="H287" s="7">
        <v>7331.0</v>
      </c>
      <c r="I287" s="7" t="s">
        <v>23</v>
      </c>
      <c r="J287" s="11">
        <v>5097.0</v>
      </c>
      <c r="K287" s="12">
        <v>255.0</v>
      </c>
      <c r="L287" s="12">
        <v>159.0</v>
      </c>
      <c r="M287" s="13">
        <f t="shared" si="3"/>
        <v>1299735</v>
      </c>
      <c r="N287" s="11">
        <f t="shared" si="4"/>
        <v>810423</v>
      </c>
      <c r="O287" s="11">
        <f t="shared" si="5"/>
        <v>489312</v>
      </c>
      <c r="P287" s="14" t="str">
        <f>VLOOKUP(H287, products!$A$1:$B$13, 2, FALSE)</f>
        <v>Baby Food</v>
      </c>
      <c r="Q287" s="14" t="str">
        <f>VLOOKUP(G287, countries!$A$1:$C$250, 1, TRUE)</f>
        <v>Micronesia (Federated States of)</v>
      </c>
      <c r="R287" s="15" t="str">
        <f>VLOOKUP(Q287, countries!$A$1:$E$250, 4, FALSE)</f>
        <v>Oceania</v>
      </c>
      <c r="S287" s="14" t="str">
        <f>VLOOKUP(R287, countries!$D$1:U$250, 2, FALSE)</f>
        <v>Polynesia</v>
      </c>
      <c r="T287" s="14" t="str">
        <f t="shared" si="6"/>
        <v>2011-08</v>
      </c>
      <c r="U287" s="14" t="str">
        <f t="shared" si="7"/>
        <v>08</v>
      </c>
    </row>
    <row r="288">
      <c r="A288" s="7">
        <v>1.5397495E8</v>
      </c>
      <c r="B288" s="8">
        <v>40777.0</v>
      </c>
      <c r="C288" s="8" t="str">
        <f t="shared" si="1"/>
        <v>Monday</v>
      </c>
      <c r="D288" s="8">
        <v>40806.0</v>
      </c>
      <c r="E288" s="9">
        <f t="shared" si="2"/>
        <v>29</v>
      </c>
      <c r="F288" s="7" t="s">
        <v>24</v>
      </c>
      <c r="G288" s="10" t="s">
        <v>36</v>
      </c>
      <c r="H288" s="7">
        <v>4594.0</v>
      </c>
      <c r="I288" s="7" t="s">
        <v>23</v>
      </c>
      <c r="J288" s="11">
        <v>3464.0</v>
      </c>
      <c r="K288" s="12">
        <v>9.0</v>
      </c>
      <c r="L288" s="12">
        <v>7.0</v>
      </c>
      <c r="M288" s="13">
        <f t="shared" si="3"/>
        <v>31176</v>
      </c>
      <c r="N288" s="11">
        <f t="shared" si="4"/>
        <v>24248</v>
      </c>
      <c r="O288" s="11">
        <f t="shared" si="5"/>
        <v>6928</v>
      </c>
      <c r="P288" s="14" t="str">
        <f>VLOOKUP(H288, products!$A$1:$B$13, 2, FALSE)</f>
        <v>Fruits</v>
      </c>
      <c r="Q288" s="14" t="str">
        <f>VLOOKUP(G288, countries!$A$1:$C$250, 1, TRUE)</f>
        <v>Svalbard and Jan Mayen</v>
      </c>
      <c r="R288" s="15" t="str">
        <f>VLOOKUP(Q288, countries!$A$1:$E$250, 4, FALSE)</f>
        <v>Europe</v>
      </c>
      <c r="S288" s="14" t="str">
        <f>VLOOKUP(R288, countries!$D$1:U$250, 2, FALSE)</f>
        <v>Northern Europe</v>
      </c>
      <c r="T288" s="14" t="str">
        <f t="shared" si="6"/>
        <v>2011-08</v>
      </c>
      <c r="U288" s="14" t="str">
        <f t="shared" si="7"/>
        <v>08</v>
      </c>
    </row>
    <row r="289">
      <c r="A289" s="7">
        <v>2.12106788E8</v>
      </c>
      <c r="B289" s="8">
        <v>40778.0</v>
      </c>
      <c r="C289" s="8" t="str">
        <f t="shared" si="1"/>
        <v>Tuesday</v>
      </c>
      <c r="D289" s="8">
        <v>40812.0</v>
      </c>
      <c r="E289" s="9">
        <f t="shared" si="2"/>
        <v>34</v>
      </c>
      <c r="F289" s="7" t="s">
        <v>40</v>
      </c>
      <c r="G289" s="10" t="s">
        <v>49</v>
      </c>
      <c r="H289" s="7">
        <v>8681.0</v>
      </c>
      <c r="I289" s="7" t="s">
        <v>26</v>
      </c>
      <c r="J289" s="11">
        <v>5967.0</v>
      </c>
      <c r="K289" s="12">
        <v>651.0</v>
      </c>
      <c r="L289" s="12">
        <v>525.0</v>
      </c>
      <c r="M289" s="13">
        <f t="shared" si="3"/>
        <v>3884517</v>
      </c>
      <c r="N289" s="11">
        <f t="shared" si="4"/>
        <v>3132675</v>
      </c>
      <c r="O289" s="11">
        <f t="shared" si="5"/>
        <v>751842</v>
      </c>
      <c r="P289" s="14" t="str">
        <f>VLOOKUP(H289, products!$A$1:$B$13, 2, FALSE)</f>
        <v>Office Supplies</v>
      </c>
      <c r="Q289" s="14" t="str">
        <f>VLOOKUP(G289, countries!$A$1:$C$250, 1, TRUE)</f>
        <v>Lithuania</v>
      </c>
      <c r="R289" s="15" t="str">
        <f>VLOOKUP(Q289, countries!$A$1:$E$250, 4, FALSE)</f>
        <v>Europe</v>
      </c>
      <c r="S289" s="14" t="str">
        <f>VLOOKUP(R289, countries!$D$1:U$250, 2, FALSE)</f>
        <v>Northern Europe</v>
      </c>
      <c r="T289" s="14" t="str">
        <f t="shared" si="6"/>
        <v>2011-08</v>
      </c>
      <c r="U289" s="14" t="str">
        <f t="shared" si="7"/>
        <v>08</v>
      </c>
    </row>
    <row r="290">
      <c r="A290" s="7">
        <v>9.19922006E8</v>
      </c>
      <c r="B290" s="8">
        <v>40782.0</v>
      </c>
      <c r="C290" s="8" t="str">
        <f t="shared" si="1"/>
        <v>Saturday</v>
      </c>
      <c r="D290" s="8">
        <v>40804.0</v>
      </c>
      <c r="E290" s="9">
        <f t="shared" si="2"/>
        <v>22</v>
      </c>
      <c r="F290" s="7" t="s">
        <v>24</v>
      </c>
      <c r="G290" s="10" t="s">
        <v>30</v>
      </c>
      <c r="H290" s="7">
        <v>4594.0</v>
      </c>
      <c r="I290" s="7" t="s">
        <v>26</v>
      </c>
      <c r="J290" s="11">
        <v>4219.0</v>
      </c>
      <c r="K290" s="12">
        <v>9.0</v>
      </c>
      <c r="L290" s="12">
        <v>7.0</v>
      </c>
      <c r="M290" s="13">
        <f t="shared" si="3"/>
        <v>37971</v>
      </c>
      <c r="N290" s="11">
        <f t="shared" si="4"/>
        <v>29533</v>
      </c>
      <c r="O290" s="11">
        <f t="shared" si="5"/>
        <v>8438</v>
      </c>
      <c r="P290" s="14" t="str">
        <f>VLOOKUP(H290, products!$A$1:$B$13, 2, FALSE)</f>
        <v>Fruits</v>
      </c>
      <c r="Q290" s="14" t="str">
        <f>VLOOKUP(G290, countries!$A$1:$C$250, 1, TRUE)</f>
        <v>United States Minor Outlying Islands</v>
      </c>
      <c r="R290" s="15" t="str">
        <f>VLOOKUP(Q290, countries!$A$1:$E$250, 4, FALSE)</f>
        <v>Oceania</v>
      </c>
      <c r="S290" s="14" t="str">
        <f>VLOOKUP(R290, countries!$D$1:U$250, 2, FALSE)</f>
        <v>Polynesia</v>
      </c>
      <c r="T290" s="14" t="str">
        <f t="shared" si="6"/>
        <v>2011-08</v>
      </c>
      <c r="U290" s="14" t="str">
        <f t="shared" si="7"/>
        <v>08</v>
      </c>
    </row>
    <row r="291">
      <c r="A291" s="7">
        <v>1.62791907E8</v>
      </c>
      <c r="B291" s="8">
        <v>40785.0</v>
      </c>
      <c r="C291" s="8" t="str">
        <f t="shared" si="1"/>
        <v>Tuesday</v>
      </c>
      <c r="D291" s="8">
        <v>40835.0</v>
      </c>
      <c r="E291" s="9">
        <f t="shared" si="2"/>
        <v>50</v>
      </c>
      <c r="F291" s="7" t="s">
        <v>29</v>
      </c>
      <c r="G291" s="10" t="s">
        <v>69</v>
      </c>
      <c r="H291" s="7">
        <v>1270.0</v>
      </c>
      <c r="I291" s="7" t="s">
        <v>23</v>
      </c>
      <c r="J291" s="11">
        <v>2598.0</v>
      </c>
      <c r="K291" s="12">
        <v>47.0</v>
      </c>
      <c r="L291" s="12">
        <v>32.0</v>
      </c>
      <c r="M291" s="13">
        <f t="shared" si="3"/>
        <v>122106</v>
      </c>
      <c r="N291" s="11">
        <f t="shared" si="4"/>
        <v>83136</v>
      </c>
      <c r="O291" s="11">
        <f t="shared" si="5"/>
        <v>38970</v>
      </c>
      <c r="P291" s="14" t="str">
        <f>VLOOKUP(H291, products!$A$1:$B$13, 2, FALSE)</f>
        <v>Beverages</v>
      </c>
      <c r="Q291" s="14" t="str">
        <f>VLOOKUP(G291, countries!$A$1:$C$250, 1, TRUE)</f>
        <v>Romania</v>
      </c>
      <c r="R291" s="15" t="str">
        <f>VLOOKUP(Q291, countries!$A$1:$E$250, 4, FALSE)</f>
        <v>Europe</v>
      </c>
      <c r="S291" s="14" t="str">
        <f>VLOOKUP(R291, countries!$D$1:U$250, 2, FALSE)</f>
        <v>Northern Europe</v>
      </c>
      <c r="T291" s="14" t="str">
        <f t="shared" si="6"/>
        <v>2011-08</v>
      </c>
      <c r="U291" s="14" t="str">
        <f t="shared" si="7"/>
        <v>08</v>
      </c>
    </row>
    <row r="292">
      <c r="A292" s="7">
        <v>9.42454278E8</v>
      </c>
      <c r="B292" s="8">
        <v>40788.0</v>
      </c>
      <c r="C292" s="8" t="str">
        <f t="shared" si="1"/>
        <v>Friday</v>
      </c>
      <c r="D292" s="8">
        <v>40631.0</v>
      </c>
      <c r="E292" s="9">
        <f t="shared" si="2"/>
        <v>157</v>
      </c>
      <c r="F292" s="7" t="s">
        <v>29</v>
      </c>
      <c r="G292" s="10" t="s">
        <v>63</v>
      </c>
      <c r="H292" s="7">
        <v>8293.0</v>
      </c>
      <c r="I292" s="7" t="s">
        <v>26</v>
      </c>
      <c r="J292" s="11">
        <v>2019.0</v>
      </c>
      <c r="K292" s="12">
        <v>437.0</v>
      </c>
      <c r="L292" s="12">
        <v>263.0</v>
      </c>
      <c r="M292" s="13">
        <f t="shared" si="3"/>
        <v>882303</v>
      </c>
      <c r="N292" s="11">
        <f t="shared" si="4"/>
        <v>530997</v>
      </c>
      <c r="O292" s="11">
        <f t="shared" si="5"/>
        <v>351306</v>
      </c>
      <c r="P292" s="14" t="str">
        <f>VLOOKUP(H292, products!$A$1:$B$13, 2, FALSE)</f>
        <v>Cosmetics</v>
      </c>
      <c r="Q292" s="14" t="str">
        <f>VLOOKUP(G292, countries!$A$1:$C$250, 1, TRUE)</f>
        <v>Ireland</v>
      </c>
      <c r="R292" s="15" t="str">
        <f>VLOOKUP(Q292, countries!$A$1:$E$250, 4, FALSE)</f>
        <v>Europe</v>
      </c>
      <c r="S292" s="14" t="str">
        <f>VLOOKUP(R292, countries!$D$1:U$250, 2, FALSE)</f>
        <v>Northern Europe</v>
      </c>
      <c r="T292" s="14" t="str">
        <f t="shared" si="6"/>
        <v>2011-09</v>
      </c>
      <c r="U292" s="14" t="str">
        <f t="shared" si="7"/>
        <v>09</v>
      </c>
    </row>
    <row r="293">
      <c r="A293" s="7">
        <v>9.65796363E8</v>
      </c>
      <c r="B293" s="8">
        <v>40789.0</v>
      </c>
      <c r="C293" s="8" t="str">
        <f t="shared" si="1"/>
        <v>Saturday</v>
      </c>
      <c r="D293" s="8">
        <v>40621.0</v>
      </c>
      <c r="E293" s="9">
        <f t="shared" si="2"/>
        <v>168</v>
      </c>
      <c r="F293" s="7" t="s">
        <v>29</v>
      </c>
      <c r="G293" s="10" t="s">
        <v>49</v>
      </c>
      <c r="H293" s="7">
        <v>4594.0</v>
      </c>
      <c r="I293" s="7" t="s">
        <v>26</v>
      </c>
      <c r="J293" s="11">
        <v>9461.0</v>
      </c>
      <c r="K293" s="12">
        <v>9.0</v>
      </c>
      <c r="L293" s="12">
        <v>7.0</v>
      </c>
      <c r="M293" s="13">
        <f t="shared" si="3"/>
        <v>85149</v>
      </c>
      <c r="N293" s="11">
        <f t="shared" si="4"/>
        <v>66227</v>
      </c>
      <c r="O293" s="11">
        <f t="shared" si="5"/>
        <v>18922</v>
      </c>
      <c r="P293" s="14" t="str">
        <f>VLOOKUP(H293, products!$A$1:$B$13, 2, FALSE)</f>
        <v>Fruits</v>
      </c>
      <c r="Q293" s="14" t="str">
        <f>VLOOKUP(G293, countries!$A$1:$C$250, 1, TRUE)</f>
        <v>Lithuania</v>
      </c>
      <c r="R293" s="15" t="str">
        <f>VLOOKUP(Q293, countries!$A$1:$E$250, 4, FALSE)</f>
        <v>Europe</v>
      </c>
      <c r="S293" s="14" t="str">
        <f>VLOOKUP(R293, countries!$D$1:U$250, 2, FALSE)</f>
        <v>Northern Europe</v>
      </c>
      <c r="T293" s="14" t="str">
        <f t="shared" si="6"/>
        <v>2011-09</v>
      </c>
      <c r="U293" s="14" t="str">
        <f t="shared" si="7"/>
        <v>09</v>
      </c>
    </row>
    <row r="294">
      <c r="A294" s="7">
        <v>9.23922574E8</v>
      </c>
      <c r="B294" s="8">
        <v>40790.0</v>
      </c>
      <c r="C294" s="8" t="str">
        <f t="shared" si="1"/>
        <v>Sunday</v>
      </c>
      <c r="D294" s="8">
        <v>40686.0</v>
      </c>
      <c r="E294" s="9">
        <f t="shared" si="2"/>
        <v>104</v>
      </c>
      <c r="F294" s="7" t="s">
        <v>29</v>
      </c>
      <c r="G294" s="10" t="s">
        <v>60</v>
      </c>
      <c r="H294" s="7">
        <v>5988.0</v>
      </c>
      <c r="I294" s="7" t="s">
        <v>23</v>
      </c>
      <c r="J294" s="11">
        <v>8076.0</v>
      </c>
      <c r="K294" s="12">
        <v>154.0</v>
      </c>
      <c r="L294" s="12">
        <v>91.0</v>
      </c>
      <c r="M294" s="13">
        <f t="shared" si="3"/>
        <v>1243704</v>
      </c>
      <c r="N294" s="11">
        <f t="shared" si="4"/>
        <v>734916</v>
      </c>
      <c r="O294" s="11">
        <f t="shared" si="5"/>
        <v>508788</v>
      </c>
      <c r="P294" s="14" t="str">
        <f>VLOOKUP(H294, products!$A$1:$B$13, 2, FALSE)</f>
        <v>Vegetables</v>
      </c>
      <c r="Q294" s="14" t="str">
        <f>VLOOKUP(G294, countries!$A$1:$C$250, 1, TRUE)</f>
        <v>Ireland</v>
      </c>
      <c r="R294" s="15" t="str">
        <f>VLOOKUP(Q294, countries!$A$1:$E$250, 4, FALSE)</f>
        <v>Europe</v>
      </c>
      <c r="S294" s="14" t="str">
        <f>VLOOKUP(R294, countries!$D$1:U$250, 2, FALSE)</f>
        <v>Northern Europe</v>
      </c>
      <c r="T294" s="14" t="str">
        <f t="shared" si="6"/>
        <v>2011-09</v>
      </c>
      <c r="U294" s="14" t="str">
        <f t="shared" si="7"/>
        <v>09</v>
      </c>
    </row>
    <row r="295">
      <c r="A295" s="7">
        <v>5.47587192E8</v>
      </c>
      <c r="B295" s="8">
        <v>40792.0</v>
      </c>
      <c r="C295" s="8" t="str">
        <f t="shared" si="1"/>
        <v>Tuesday</v>
      </c>
      <c r="D295" s="8">
        <v>40738.0</v>
      </c>
      <c r="E295" s="9">
        <f t="shared" si="2"/>
        <v>54</v>
      </c>
      <c r="F295" s="7" t="s">
        <v>29</v>
      </c>
      <c r="G295" s="10" t="s">
        <v>30</v>
      </c>
      <c r="H295" s="7">
        <v>2103.0</v>
      </c>
      <c r="I295" s="7" t="s">
        <v>26</v>
      </c>
      <c r="J295" s="11">
        <v>2073.0</v>
      </c>
      <c r="K295" s="12">
        <v>206.0</v>
      </c>
      <c r="L295" s="12">
        <v>117.0</v>
      </c>
      <c r="M295" s="13">
        <f t="shared" si="3"/>
        <v>427038</v>
      </c>
      <c r="N295" s="11">
        <f t="shared" si="4"/>
        <v>242541</v>
      </c>
      <c r="O295" s="11">
        <f t="shared" si="5"/>
        <v>184497</v>
      </c>
      <c r="P295" s="14" t="str">
        <f>VLOOKUP(H295, products!$A$1:$B$13, 2, FALSE)</f>
        <v>Cereal</v>
      </c>
      <c r="Q295" s="14" t="str">
        <f>VLOOKUP(G295, countries!$A$1:$C$250, 1, TRUE)</f>
        <v>United States Minor Outlying Islands</v>
      </c>
      <c r="R295" s="15" t="str">
        <f>VLOOKUP(Q295, countries!$A$1:$E$250, 4, FALSE)</f>
        <v>Oceania</v>
      </c>
      <c r="S295" s="14" t="str">
        <f>VLOOKUP(R295, countries!$D$1:U$250, 2, FALSE)</f>
        <v>Polynesia</v>
      </c>
      <c r="T295" s="14" t="str">
        <f t="shared" si="6"/>
        <v>2011-09</v>
      </c>
      <c r="U295" s="14" t="str">
        <f t="shared" si="7"/>
        <v>09</v>
      </c>
    </row>
    <row r="296">
      <c r="A296" s="7">
        <v>7.53166282E8</v>
      </c>
      <c r="B296" s="8">
        <v>40796.0</v>
      </c>
      <c r="C296" s="8" t="str">
        <f t="shared" si="1"/>
        <v>Saturday</v>
      </c>
      <c r="D296" s="8">
        <v>40872.0</v>
      </c>
      <c r="E296" s="9">
        <f t="shared" si="2"/>
        <v>76</v>
      </c>
      <c r="F296" s="7" t="s">
        <v>40</v>
      </c>
      <c r="G296" s="10" t="s">
        <v>55</v>
      </c>
      <c r="H296" s="7">
        <v>4594.0</v>
      </c>
      <c r="I296" s="7" t="s">
        <v>26</v>
      </c>
      <c r="J296" s="11">
        <v>7495.0</v>
      </c>
      <c r="K296" s="12">
        <v>9.0</v>
      </c>
      <c r="L296" s="12">
        <v>7.0</v>
      </c>
      <c r="M296" s="13">
        <f t="shared" si="3"/>
        <v>67455</v>
      </c>
      <c r="N296" s="11">
        <f t="shared" si="4"/>
        <v>52465</v>
      </c>
      <c r="O296" s="11">
        <f t="shared" si="5"/>
        <v>14990</v>
      </c>
      <c r="P296" s="14" t="str">
        <f>VLOOKUP(H296, products!$A$1:$B$13, 2, FALSE)</f>
        <v>Fruits</v>
      </c>
      <c r="Q296" s="14" t="str">
        <f>VLOOKUP(G296, countries!$A$1:$C$250, 1, TRUE)</f>
        <v>Eritrea</v>
      </c>
      <c r="R296" s="15" t="str">
        <f>VLOOKUP(Q296, countries!$A$1:$E$250, 4, FALSE)</f>
        <v>Africa</v>
      </c>
      <c r="S296" s="14" t="str">
        <f>VLOOKUP(R296, countries!$D$1:U$250, 2, FALSE)</f>
        <v>Northern Africa</v>
      </c>
      <c r="T296" s="14" t="str">
        <f t="shared" si="6"/>
        <v>2011-09</v>
      </c>
      <c r="U296" s="14" t="str">
        <f t="shared" si="7"/>
        <v>09</v>
      </c>
    </row>
    <row r="297">
      <c r="A297" s="7">
        <v>9.048128E8</v>
      </c>
      <c r="B297" s="8">
        <v>40796.0</v>
      </c>
      <c r="C297" s="8" t="str">
        <f t="shared" si="1"/>
        <v>Saturday</v>
      </c>
      <c r="D297" s="8">
        <v>40871.0</v>
      </c>
      <c r="E297" s="9">
        <f t="shared" si="2"/>
        <v>75</v>
      </c>
      <c r="F297" s="7" t="s">
        <v>29</v>
      </c>
      <c r="G297" s="10" t="s">
        <v>47</v>
      </c>
      <c r="H297" s="7">
        <v>4594.0</v>
      </c>
      <c r="I297" s="7" t="s">
        <v>23</v>
      </c>
      <c r="J297" s="11">
        <v>3069.0</v>
      </c>
      <c r="K297" s="12">
        <v>9.0</v>
      </c>
      <c r="L297" s="12">
        <v>7.0</v>
      </c>
      <c r="M297" s="13">
        <f t="shared" si="3"/>
        <v>27621</v>
      </c>
      <c r="N297" s="11">
        <f t="shared" si="4"/>
        <v>21483</v>
      </c>
      <c r="O297" s="11">
        <f t="shared" si="5"/>
        <v>6138</v>
      </c>
      <c r="P297" s="14" t="str">
        <f>VLOOKUP(H297, products!$A$1:$B$13, 2, FALSE)</f>
        <v>Fruits</v>
      </c>
      <c r="Q297" s="14" t="str">
        <f>VLOOKUP(G297, countries!$A$1:$C$250, 1, TRUE)</f>
        <v>Romania</v>
      </c>
      <c r="R297" s="15" t="str">
        <f>VLOOKUP(Q297, countries!$A$1:$E$250, 4, FALSE)</f>
        <v>Europe</v>
      </c>
      <c r="S297" s="14" t="str">
        <f>VLOOKUP(R297, countries!$D$1:U$250, 2, FALSE)</f>
        <v>Northern Europe</v>
      </c>
      <c r="T297" s="14" t="str">
        <f t="shared" si="6"/>
        <v>2011-09</v>
      </c>
      <c r="U297" s="14" t="str">
        <f t="shared" si="7"/>
        <v>09</v>
      </c>
    </row>
    <row r="298">
      <c r="A298" s="7">
        <v>3.74663245E8</v>
      </c>
      <c r="B298" s="8">
        <v>40797.0</v>
      </c>
      <c r="C298" s="8" t="str">
        <f t="shared" si="1"/>
        <v>Sunday</v>
      </c>
      <c r="D298" s="8">
        <v>40873.0</v>
      </c>
      <c r="E298" s="9">
        <f t="shared" si="2"/>
        <v>76</v>
      </c>
      <c r="F298" s="7" t="s">
        <v>21</v>
      </c>
      <c r="G298" s="10" t="s">
        <v>30</v>
      </c>
      <c r="H298" s="7">
        <v>8681.0</v>
      </c>
      <c r="I298" s="7" t="s">
        <v>26</v>
      </c>
      <c r="J298" s="11">
        <v>35.0</v>
      </c>
      <c r="K298" s="12">
        <v>651.0</v>
      </c>
      <c r="L298" s="12">
        <v>525.0</v>
      </c>
      <c r="M298" s="13">
        <f t="shared" si="3"/>
        <v>22785</v>
      </c>
      <c r="N298" s="11">
        <f t="shared" si="4"/>
        <v>18375</v>
      </c>
      <c r="O298" s="11">
        <f t="shared" si="5"/>
        <v>4410</v>
      </c>
      <c r="P298" s="14" t="str">
        <f>VLOOKUP(H298, products!$A$1:$B$13, 2, FALSE)</f>
        <v>Office Supplies</v>
      </c>
      <c r="Q298" s="14" t="str">
        <f>VLOOKUP(G298, countries!$A$1:$C$250, 1, TRUE)</f>
        <v>United States Minor Outlying Islands</v>
      </c>
      <c r="R298" s="15" t="str">
        <f>VLOOKUP(Q298, countries!$A$1:$E$250, 4, FALSE)</f>
        <v>Oceania</v>
      </c>
      <c r="S298" s="14" t="str">
        <f>VLOOKUP(R298, countries!$D$1:U$250, 2, FALSE)</f>
        <v>Polynesia</v>
      </c>
      <c r="T298" s="14" t="str">
        <f t="shared" si="6"/>
        <v>2011-09</v>
      </c>
      <c r="U298" s="14" t="str">
        <f t="shared" si="7"/>
        <v>09</v>
      </c>
    </row>
    <row r="299">
      <c r="A299" s="7">
        <v>3.37354791E8</v>
      </c>
      <c r="B299" s="8">
        <v>40798.0</v>
      </c>
      <c r="C299" s="8" t="str">
        <f t="shared" si="1"/>
        <v>Monday</v>
      </c>
      <c r="D299" s="8">
        <v>40936.0</v>
      </c>
      <c r="E299" s="9">
        <f t="shared" si="2"/>
        <v>138</v>
      </c>
      <c r="F299" s="7" t="s">
        <v>24</v>
      </c>
      <c r="G299" s="10" t="s">
        <v>53</v>
      </c>
      <c r="H299" s="7">
        <v>8293.0</v>
      </c>
      <c r="I299" s="7" t="s">
        <v>23</v>
      </c>
      <c r="J299" s="11">
        <v>9634.0</v>
      </c>
      <c r="K299" s="12">
        <v>437.0</v>
      </c>
      <c r="L299" s="12">
        <v>263.0</v>
      </c>
      <c r="M299" s="13">
        <f t="shared" si="3"/>
        <v>4210058</v>
      </c>
      <c r="N299" s="11">
        <f t="shared" si="4"/>
        <v>2533742</v>
      </c>
      <c r="O299" s="11">
        <f t="shared" si="5"/>
        <v>1676316</v>
      </c>
      <c r="P299" s="14" t="str">
        <f>VLOOKUP(H299, products!$A$1:$B$13, 2, FALSE)</f>
        <v>Cosmetics</v>
      </c>
      <c r="Q299" s="14" t="str">
        <f>VLOOKUP(G299, countries!$A$1:$C$250, 1, TRUE)</f>
        <v>Macedonia</v>
      </c>
      <c r="R299" s="15" t="str">
        <f>VLOOKUP(Q299, countries!$A$1:$E$250, 4, FALSE)</f>
        <v>Europe</v>
      </c>
      <c r="S299" s="14" t="str">
        <f>VLOOKUP(R299, countries!$D$1:U$250, 2, FALSE)</f>
        <v>Northern Europe</v>
      </c>
      <c r="T299" s="14" t="str">
        <f t="shared" si="6"/>
        <v>2011-09</v>
      </c>
      <c r="U299" s="14" t="str">
        <f t="shared" si="7"/>
        <v>09</v>
      </c>
    </row>
    <row r="300">
      <c r="A300" s="7">
        <v>2.73940503E8</v>
      </c>
      <c r="B300" s="8">
        <v>40800.0</v>
      </c>
      <c r="C300" s="8" t="str">
        <f t="shared" si="1"/>
        <v>Wednesday</v>
      </c>
      <c r="D300" s="8">
        <v>40835.0</v>
      </c>
      <c r="E300" s="9">
        <f t="shared" si="2"/>
        <v>35</v>
      </c>
      <c r="F300" s="7" t="s">
        <v>24</v>
      </c>
      <c r="G300" s="10" t="s">
        <v>47</v>
      </c>
      <c r="H300" s="7">
        <v>2103.0</v>
      </c>
      <c r="I300" s="7" t="s">
        <v>26</v>
      </c>
      <c r="J300" s="11">
        <v>3937.0</v>
      </c>
      <c r="K300" s="12">
        <v>206.0</v>
      </c>
      <c r="L300" s="12">
        <v>117.0</v>
      </c>
      <c r="M300" s="13">
        <f t="shared" si="3"/>
        <v>811022</v>
      </c>
      <c r="N300" s="11">
        <f t="shared" si="4"/>
        <v>460629</v>
      </c>
      <c r="O300" s="11">
        <f t="shared" si="5"/>
        <v>350393</v>
      </c>
      <c r="P300" s="14" t="str">
        <f>VLOOKUP(H300, products!$A$1:$B$13, 2, FALSE)</f>
        <v>Cereal</v>
      </c>
      <c r="Q300" s="14" t="str">
        <f>VLOOKUP(G300, countries!$A$1:$C$250, 1, TRUE)</f>
        <v>Romania</v>
      </c>
      <c r="R300" s="15" t="str">
        <f>VLOOKUP(Q300, countries!$A$1:$E$250, 4, FALSE)</f>
        <v>Europe</v>
      </c>
      <c r="S300" s="14" t="str">
        <f>VLOOKUP(R300, countries!$D$1:U$250, 2, FALSE)</f>
        <v>Northern Europe</v>
      </c>
      <c r="T300" s="14" t="str">
        <f t="shared" si="6"/>
        <v>2011-09</v>
      </c>
      <c r="U300" s="14" t="str">
        <f t="shared" si="7"/>
        <v>09</v>
      </c>
    </row>
    <row r="301">
      <c r="A301" s="7">
        <v>3.39786803E8</v>
      </c>
      <c r="B301" s="8">
        <v>40803.0</v>
      </c>
      <c r="C301" s="8" t="str">
        <f t="shared" si="1"/>
        <v>Saturday</v>
      </c>
      <c r="D301" s="8">
        <v>40841.0</v>
      </c>
      <c r="E301" s="9">
        <f t="shared" si="2"/>
        <v>38</v>
      </c>
      <c r="F301" s="7" t="s">
        <v>40</v>
      </c>
      <c r="G301" s="10" t="s">
        <v>45</v>
      </c>
      <c r="H301" s="7">
        <v>8681.0</v>
      </c>
      <c r="I301" s="7" t="s">
        <v>23</v>
      </c>
      <c r="J301" s="11">
        <v>9321.0</v>
      </c>
      <c r="K301" s="12">
        <v>651.0</v>
      </c>
      <c r="L301" s="12">
        <v>525.0</v>
      </c>
      <c r="M301" s="13">
        <f t="shared" si="3"/>
        <v>6067971</v>
      </c>
      <c r="N301" s="11">
        <f t="shared" si="4"/>
        <v>4893525</v>
      </c>
      <c r="O301" s="11">
        <f t="shared" si="5"/>
        <v>1174446</v>
      </c>
      <c r="P301" s="14" t="str">
        <f>VLOOKUP(H301, products!$A$1:$B$13, 2, FALSE)</f>
        <v>Office Supplies</v>
      </c>
      <c r="Q301" s="14" t="str">
        <f>VLOOKUP(G301, countries!$A$1:$C$250, 1, TRUE)</f>
        <v>Lithuania</v>
      </c>
      <c r="R301" s="15" t="str">
        <f>VLOOKUP(Q301, countries!$A$1:$E$250, 4, FALSE)</f>
        <v>Europe</v>
      </c>
      <c r="S301" s="14" t="str">
        <f>VLOOKUP(R301, countries!$D$1:U$250, 2, FALSE)</f>
        <v>Northern Europe</v>
      </c>
      <c r="T301" s="14" t="str">
        <f t="shared" si="6"/>
        <v>2011-09</v>
      </c>
      <c r="U301" s="14" t="str">
        <f t="shared" si="7"/>
        <v>09</v>
      </c>
    </row>
    <row r="302">
      <c r="A302" s="7">
        <v>8.84147775E8</v>
      </c>
      <c r="B302" s="8">
        <v>40804.0</v>
      </c>
      <c r="C302" s="8" t="str">
        <f t="shared" si="1"/>
        <v>Sunday</v>
      </c>
      <c r="D302" s="8">
        <v>40835.0</v>
      </c>
      <c r="E302" s="9">
        <f t="shared" si="2"/>
        <v>31</v>
      </c>
      <c r="F302" s="7" t="s">
        <v>40</v>
      </c>
      <c r="G302" s="10" t="s">
        <v>70</v>
      </c>
      <c r="H302" s="7">
        <v>1270.0</v>
      </c>
      <c r="I302" s="7" t="s">
        <v>26</v>
      </c>
      <c r="J302" s="11">
        <v>7829.0</v>
      </c>
      <c r="K302" s="12">
        <v>47.0</v>
      </c>
      <c r="L302" s="12">
        <v>32.0</v>
      </c>
      <c r="M302" s="13">
        <f t="shared" si="3"/>
        <v>367963</v>
      </c>
      <c r="N302" s="11">
        <f t="shared" si="4"/>
        <v>250528</v>
      </c>
      <c r="O302" s="11">
        <f t="shared" si="5"/>
        <v>117435</v>
      </c>
      <c r="P302" s="14" t="str">
        <f>VLOOKUP(H302, products!$A$1:$B$13, 2, FALSE)</f>
        <v>Beverages</v>
      </c>
      <c r="Q302" s="14" t="str">
        <f>VLOOKUP(G302, countries!$A$1:$C$250, 1, TRUE)</f>
        <v>Fiji</v>
      </c>
      <c r="R302" s="15" t="str">
        <f>VLOOKUP(Q302, countries!$A$1:$E$250, 4, FALSE)</f>
        <v>Oceania</v>
      </c>
      <c r="S302" s="14" t="str">
        <f>VLOOKUP(R302, countries!$D$1:U$250, 2, FALSE)</f>
        <v>Polynesia</v>
      </c>
      <c r="T302" s="14" t="str">
        <f t="shared" si="6"/>
        <v>2011-09</v>
      </c>
      <c r="U302" s="14" t="str">
        <f t="shared" si="7"/>
        <v>09</v>
      </c>
    </row>
    <row r="303">
      <c r="A303" s="7">
        <v>5.09380948E8</v>
      </c>
      <c r="B303" s="8">
        <v>40808.0</v>
      </c>
      <c r="C303" s="8" t="str">
        <f t="shared" si="1"/>
        <v>Thursday</v>
      </c>
      <c r="D303" s="8">
        <v>40813.0</v>
      </c>
      <c r="E303" s="9">
        <f t="shared" si="2"/>
        <v>5</v>
      </c>
      <c r="F303" s="7" t="s">
        <v>29</v>
      </c>
      <c r="G303" s="10" t="s">
        <v>52</v>
      </c>
      <c r="H303" s="7">
        <v>3127.0</v>
      </c>
      <c r="I303" s="7" t="s">
        <v>23</v>
      </c>
      <c r="J303" s="11">
        <v>5997.0</v>
      </c>
      <c r="K303" s="12">
        <v>82.0</v>
      </c>
      <c r="L303" s="12">
        <v>57.0</v>
      </c>
      <c r="M303" s="13">
        <f t="shared" si="3"/>
        <v>491754</v>
      </c>
      <c r="N303" s="11">
        <f t="shared" si="4"/>
        <v>341829</v>
      </c>
      <c r="O303" s="11">
        <f t="shared" si="5"/>
        <v>149925</v>
      </c>
      <c r="P303" s="14" t="str">
        <f>VLOOKUP(H303, products!$A$1:$B$13, 2, FALSE)</f>
        <v>Personal Care</v>
      </c>
      <c r="Q303" s="14" t="str">
        <f>VLOOKUP(G303, countries!$A$1:$C$250, 1, TRUE)</f>
        <v>Gambia</v>
      </c>
      <c r="R303" s="15" t="str">
        <f>VLOOKUP(Q303, countries!$A$1:$E$250, 4, FALSE)</f>
        <v>Africa</v>
      </c>
      <c r="S303" s="14" t="str">
        <f>VLOOKUP(R303, countries!$D$1:U$250, 2, FALSE)</f>
        <v>Northern Africa</v>
      </c>
      <c r="T303" s="14" t="str">
        <f t="shared" si="6"/>
        <v>2011-09</v>
      </c>
      <c r="U303" s="14" t="str">
        <f t="shared" si="7"/>
        <v>09</v>
      </c>
    </row>
    <row r="304">
      <c r="A304" s="7">
        <v>6.85233008E8</v>
      </c>
      <c r="B304" s="8">
        <v>40812.0</v>
      </c>
      <c r="C304" s="8" t="str">
        <f t="shared" si="1"/>
        <v>Monday</v>
      </c>
      <c r="D304" s="8">
        <v>40833.0</v>
      </c>
      <c r="E304" s="9">
        <f t="shared" si="2"/>
        <v>21</v>
      </c>
      <c r="F304" s="7" t="s">
        <v>21</v>
      </c>
      <c r="G304" s="10" t="s">
        <v>34</v>
      </c>
      <c r="H304" s="7">
        <v>7331.0</v>
      </c>
      <c r="I304" s="7" t="s">
        <v>26</v>
      </c>
      <c r="J304" s="11">
        <v>4529.0</v>
      </c>
      <c r="K304" s="12">
        <v>255.0</v>
      </c>
      <c r="L304" s="12">
        <v>159.0</v>
      </c>
      <c r="M304" s="13">
        <f t="shared" si="3"/>
        <v>1154895</v>
      </c>
      <c r="N304" s="11">
        <f t="shared" si="4"/>
        <v>720111</v>
      </c>
      <c r="O304" s="11">
        <f t="shared" si="5"/>
        <v>434784</v>
      </c>
      <c r="P304" s="14" t="str">
        <f>VLOOKUP(H304, products!$A$1:$B$13, 2, FALSE)</f>
        <v>Baby Food</v>
      </c>
      <c r="Q304" s="14" t="str">
        <f>VLOOKUP(G304, countries!$A$1:$C$250, 1, TRUE)</f>
        <v>Pitcairn</v>
      </c>
      <c r="R304" s="15" t="str">
        <f>VLOOKUP(Q304, countries!$A$1:$E$250, 4, FALSE)</f>
        <v>Oceania</v>
      </c>
      <c r="S304" s="14" t="str">
        <f>VLOOKUP(R304, countries!$D$1:U$250, 2, FALSE)</f>
        <v>Polynesia</v>
      </c>
      <c r="T304" s="14" t="str">
        <f t="shared" si="6"/>
        <v>2011-09</v>
      </c>
      <c r="U304" s="14" t="str">
        <f t="shared" si="7"/>
        <v>09</v>
      </c>
    </row>
    <row r="305">
      <c r="A305" s="7">
        <v>8.4268769E8</v>
      </c>
      <c r="B305" s="8">
        <v>40820.0</v>
      </c>
      <c r="C305" s="8" t="str">
        <f t="shared" si="1"/>
        <v>Tuesday</v>
      </c>
      <c r="D305" s="8">
        <v>40689.0</v>
      </c>
      <c r="E305" s="9">
        <f t="shared" si="2"/>
        <v>131</v>
      </c>
      <c r="F305" s="7" t="s">
        <v>40</v>
      </c>
      <c r="G305" s="10" t="s">
        <v>62</v>
      </c>
      <c r="H305" s="7">
        <v>5988.0</v>
      </c>
      <c r="I305" s="7" t="s">
        <v>23</v>
      </c>
      <c r="J305" s="11">
        <v>8869.0</v>
      </c>
      <c r="K305" s="12">
        <v>154.0</v>
      </c>
      <c r="L305" s="12">
        <v>91.0</v>
      </c>
      <c r="M305" s="13">
        <f t="shared" si="3"/>
        <v>1365826</v>
      </c>
      <c r="N305" s="11">
        <f t="shared" si="4"/>
        <v>807079</v>
      </c>
      <c r="O305" s="11">
        <f t="shared" si="5"/>
        <v>558747</v>
      </c>
      <c r="P305" s="14" t="str">
        <f>VLOOKUP(H305, products!$A$1:$B$13, 2, FALSE)</f>
        <v>Vegetables</v>
      </c>
      <c r="Q305" s="14" t="str">
        <f>VLOOKUP(G305, countries!$A$1:$C$250, 1, TRUE)</f>
        <v>Micronesia (Federated States of)</v>
      </c>
      <c r="R305" s="15" t="str">
        <f>VLOOKUP(Q305, countries!$A$1:$E$250, 4, FALSE)</f>
        <v>Oceania</v>
      </c>
      <c r="S305" s="14" t="str">
        <f>VLOOKUP(R305, countries!$D$1:U$250, 2, FALSE)</f>
        <v>Polynesia</v>
      </c>
      <c r="T305" s="14" t="str">
        <f t="shared" si="6"/>
        <v>2011-10</v>
      </c>
      <c r="U305" s="14" t="str">
        <f t="shared" si="7"/>
        <v>10</v>
      </c>
    </row>
    <row r="306">
      <c r="A306" s="7">
        <v>5.2039088E8</v>
      </c>
      <c r="B306" s="8">
        <v>40822.0</v>
      </c>
      <c r="C306" s="8" t="str">
        <f t="shared" si="1"/>
        <v>Thursday</v>
      </c>
      <c r="D306" s="8">
        <v>40748.0</v>
      </c>
      <c r="E306" s="9">
        <f t="shared" si="2"/>
        <v>74</v>
      </c>
      <c r="F306" s="7" t="s">
        <v>29</v>
      </c>
      <c r="G306" s="10" t="s">
        <v>34</v>
      </c>
      <c r="H306" s="7">
        <v>2103.0</v>
      </c>
      <c r="I306" s="7" t="s">
        <v>23</v>
      </c>
      <c r="J306" s="11">
        <v>4080.0</v>
      </c>
      <c r="K306" s="12">
        <v>206.0</v>
      </c>
      <c r="L306" s="12">
        <v>117.0</v>
      </c>
      <c r="M306" s="13">
        <f t="shared" si="3"/>
        <v>840480</v>
      </c>
      <c r="N306" s="11">
        <f t="shared" si="4"/>
        <v>477360</v>
      </c>
      <c r="O306" s="11">
        <f t="shared" si="5"/>
        <v>363120</v>
      </c>
      <c r="P306" s="14" t="str">
        <f>VLOOKUP(H306, products!$A$1:$B$13, 2, FALSE)</f>
        <v>Cereal</v>
      </c>
      <c r="Q306" s="14" t="str">
        <f>VLOOKUP(G306, countries!$A$1:$C$250, 1, TRUE)</f>
        <v>Pitcairn</v>
      </c>
      <c r="R306" s="15" t="str">
        <f>VLOOKUP(Q306, countries!$A$1:$E$250, 4, FALSE)</f>
        <v>Oceania</v>
      </c>
      <c r="S306" s="14" t="str">
        <f>VLOOKUP(R306, countries!$D$1:U$250, 2, FALSE)</f>
        <v>Polynesia</v>
      </c>
      <c r="T306" s="14" t="str">
        <f t="shared" si="6"/>
        <v>2011-10</v>
      </c>
      <c r="U306" s="14" t="str">
        <f t="shared" si="7"/>
        <v>10</v>
      </c>
    </row>
    <row r="307">
      <c r="A307" s="7">
        <v>5.8056935E8</v>
      </c>
      <c r="B307" s="8">
        <v>40822.0</v>
      </c>
      <c r="C307" s="8" t="str">
        <f t="shared" si="1"/>
        <v>Thursday</v>
      </c>
      <c r="D307" s="8">
        <v>40609.0</v>
      </c>
      <c r="E307" s="9">
        <f t="shared" si="2"/>
        <v>213</v>
      </c>
      <c r="F307" s="7" t="s">
        <v>29</v>
      </c>
      <c r="G307" s="10" t="s">
        <v>60</v>
      </c>
      <c r="H307" s="7">
        <v>1270.0</v>
      </c>
      <c r="I307" s="7" t="s">
        <v>23</v>
      </c>
      <c r="J307" s="11">
        <v>2227.0</v>
      </c>
      <c r="K307" s="12">
        <v>47.0</v>
      </c>
      <c r="L307" s="12">
        <v>32.0</v>
      </c>
      <c r="M307" s="13">
        <f t="shared" si="3"/>
        <v>104669</v>
      </c>
      <c r="N307" s="11">
        <f t="shared" si="4"/>
        <v>71264</v>
      </c>
      <c r="O307" s="11">
        <f t="shared" si="5"/>
        <v>33405</v>
      </c>
      <c r="P307" s="14" t="str">
        <f>VLOOKUP(H307, products!$A$1:$B$13, 2, FALSE)</f>
        <v>Beverages</v>
      </c>
      <c r="Q307" s="14" t="str">
        <f>VLOOKUP(G307, countries!$A$1:$C$250, 1, TRUE)</f>
        <v>Ireland</v>
      </c>
      <c r="R307" s="15" t="str">
        <f>VLOOKUP(Q307, countries!$A$1:$E$250, 4, FALSE)</f>
        <v>Europe</v>
      </c>
      <c r="S307" s="14" t="str">
        <f>VLOOKUP(R307, countries!$D$1:U$250, 2, FALSE)</f>
        <v>Northern Europe</v>
      </c>
      <c r="T307" s="14" t="str">
        <f t="shared" si="6"/>
        <v>2011-10</v>
      </c>
      <c r="U307" s="14" t="str">
        <f t="shared" si="7"/>
        <v>10</v>
      </c>
    </row>
    <row r="308">
      <c r="A308" s="7">
        <v>7.55318915E8</v>
      </c>
      <c r="B308" s="8">
        <v>40822.0</v>
      </c>
      <c r="C308" s="8" t="str">
        <f t="shared" si="1"/>
        <v>Thursday</v>
      </c>
      <c r="D308" s="8">
        <v>40719.0</v>
      </c>
      <c r="E308" s="9">
        <f t="shared" si="2"/>
        <v>103</v>
      </c>
      <c r="F308" s="7" t="s">
        <v>40</v>
      </c>
      <c r="G308" s="10" t="s">
        <v>57</v>
      </c>
      <c r="H308" s="7">
        <v>2455.0</v>
      </c>
      <c r="I308" s="7" t="s">
        <v>26</v>
      </c>
      <c r="J308" s="11">
        <v>4507.0</v>
      </c>
      <c r="K308" s="12">
        <v>109.0</v>
      </c>
      <c r="L308" s="12">
        <v>36.0</v>
      </c>
      <c r="M308" s="13">
        <f t="shared" si="3"/>
        <v>491263</v>
      </c>
      <c r="N308" s="11">
        <f t="shared" si="4"/>
        <v>162252</v>
      </c>
      <c r="O308" s="11">
        <f t="shared" si="5"/>
        <v>329011</v>
      </c>
      <c r="P308" s="14" t="str">
        <f>VLOOKUP(H308, products!$A$1:$B$13, 2, FALSE)</f>
        <v>Clothes</v>
      </c>
      <c r="Q308" s="14" t="str">
        <f>VLOOKUP(G308, countries!$A$1:$C$250, 1, TRUE)</f>
        <v>Israel</v>
      </c>
      <c r="R308" s="15" t="str">
        <f>VLOOKUP(Q308, countries!$A$1:$E$250, 4, FALSE)</f>
        <v>Asia</v>
      </c>
      <c r="S308" s="14" t="str">
        <f>VLOOKUP(R308, countries!$D$1:U$250, 2, FALSE)</f>
        <v>Southern Asia</v>
      </c>
      <c r="T308" s="14" t="str">
        <f t="shared" si="6"/>
        <v>2011-10</v>
      </c>
      <c r="U308" s="14" t="str">
        <f t="shared" si="7"/>
        <v>10</v>
      </c>
    </row>
    <row r="309">
      <c r="A309" s="7">
        <v>7.65552079E8</v>
      </c>
      <c r="B309" s="8">
        <v>40822.0</v>
      </c>
      <c r="C309" s="8" t="str">
        <f t="shared" si="1"/>
        <v>Thursday</v>
      </c>
      <c r="D309" s="8">
        <v>40741.0</v>
      </c>
      <c r="E309" s="9">
        <f t="shared" si="2"/>
        <v>81</v>
      </c>
      <c r="F309" s="7" t="s">
        <v>29</v>
      </c>
      <c r="G309" s="10" t="s">
        <v>27</v>
      </c>
      <c r="H309" s="7">
        <v>8969.0</v>
      </c>
      <c r="I309" s="7" t="s">
        <v>23</v>
      </c>
      <c r="J309" s="11">
        <v>2727.0</v>
      </c>
      <c r="K309" s="12">
        <v>153.0</v>
      </c>
      <c r="L309" s="12">
        <v>97.0</v>
      </c>
      <c r="M309" s="13">
        <f t="shared" si="3"/>
        <v>417231</v>
      </c>
      <c r="N309" s="11">
        <f t="shared" si="4"/>
        <v>264519</v>
      </c>
      <c r="O309" s="11">
        <f t="shared" si="5"/>
        <v>152712</v>
      </c>
      <c r="P309" s="14" t="str">
        <f>VLOOKUP(H309, products!$A$1:$B$13, 2, FALSE)</f>
        <v>Snacks</v>
      </c>
      <c r="Q309" s="14" t="str">
        <f>VLOOKUP(G309, countries!$A$1:$C$250, 1, TRUE)</f>
        <v>Svalbard and Jan Mayen</v>
      </c>
      <c r="R309" s="15" t="str">
        <f>VLOOKUP(Q309, countries!$A$1:$E$250, 4, FALSE)</f>
        <v>Europe</v>
      </c>
      <c r="S309" s="14" t="str">
        <f>VLOOKUP(R309, countries!$D$1:U$250, 2, FALSE)</f>
        <v>Northern Europe</v>
      </c>
      <c r="T309" s="14" t="str">
        <f t="shared" si="6"/>
        <v>2011-10</v>
      </c>
      <c r="U309" s="14" t="str">
        <f t="shared" si="7"/>
        <v>10</v>
      </c>
    </row>
    <row r="310">
      <c r="A310" s="7">
        <v>5.80342328E8</v>
      </c>
      <c r="B310" s="8">
        <v>40825.0</v>
      </c>
      <c r="C310" s="8" t="str">
        <f t="shared" si="1"/>
        <v>Sunday</v>
      </c>
      <c r="D310" s="8">
        <v>40830.0</v>
      </c>
      <c r="E310" s="9">
        <f t="shared" si="2"/>
        <v>5</v>
      </c>
      <c r="F310" s="7" t="s">
        <v>40</v>
      </c>
      <c r="G310" s="10" t="s">
        <v>37</v>
      </c>
      <c r="H310" s="7">
        <v>2103.0</v>
      </c>
      <c r="I310" s="7" t="s">
        <v>23</v>
      </c>
      <c r="J310" s="11">
        <v>5046.0</v>
      </c>
      <c r="K310" s="12">
        <v>206.0</v>
      </c>
      <c r="L310" s="12">
        <v>117.0</v>
      </c>
      <c r="M310" s="13">
        <f t="shared" si="3"/>
        <v>1039476</v>
      </c>
      <c r="N310" s="11">
        <f t="shared" si="4"/>
        <v>590382</v>
      </c>
      <c r="O310" s="11">
        <f t="shared" si="5"/>
        <v>449094</v>
      </c>
      <c r="P310" s="14" t="str">
        <f>VLOOKUP(H310, products!$A$1:$B$13, 2, FALSE)</f>
        <v>Cereal</v>
      </c>
      <c r="Q310" s="14" t="str">
        <f>VLOOKUP(G310, countries!$A$1:$C$250, 1, TRUE)</f>
        <v>Argentina</v>
      </c>
      <c r="R310" s="15" t="str">
        <f>VLOOKUP(Q310, countries!$A$1:$E$250, 4, FALSE)</f>
        <v>Americas</v>
      </c>
      <c r="S310" s="14" t="str">
        <f>VLOOKUP(R310, countries!$D$1:U$250, 2, FALSE)</f>
        <v>Latin America and the Caribbean</v>
      </c>
      <c r="T310" s="14" t="str">
        <f t="shared" si="6"/>
        <v>2011-10</v>
      </c>
      <c r="U310" s="14" t="str">
        <f t="shared" si="7"/>
        <v>10</v>
      </c>
    </row>
    <row r="311">
      <c r="A311" s="7">
        <v>1.668105E8</v>
      </c>
      <c r="B311" s="8">
        <v>40826.0</v>
      </c>
      <c r="C311" s="8" t="str">
        <f t="shared" si="1"/>
        <v>Monday</v>
      </c>
      <c r="D311" s="8">
        <v>40868.0</v>
      </c>
      <c r="E311" s="9">
        <f t="shared" si="2"/>
        <v>42</v>
      </c>
      <c r="F311" s="7" t="s">
        <v>29</v>
      </c>
      <c r="G311" s="10" t="s">
        <v>42</v>
      </c>
      <c r="H311" s="7">
        <v>2455.0</v>
      </c>
      <c r="I311" s="7" t="s">
        <v>26</v>
      </c>
      <c r="J311" s="11">
        <v>1789.0</v>
      </c>
      <c r="K311" s="12">
        <v>109.0</v>
      </c>
      <c r="L311" s="12">
        <v>36.0</v>
      </c>
      <c r="M311" s="13">
        <f t="shared" si="3"/>
        <v>195001</v>
      </c>
      <c r="N311" s="11">
        <f t="shared" si="4"/>
        <v>64404</v>
      </c>
      <c r="O311" s="11">
        <f t="shared" si="5"/>
        <v>130597</v>
      </c>
      <c r="P311" s="14" t="str">
        <f>VLOOKUP(H311, products!$A$1:$B$13, 2, FALSE)</f>
        <v>Clothes</v>
      </c>
      <c r="Q311" s="14" t="str">
        <f>VLOOKUP(G311, countries!$A$1:$C$250, 1, TRUE)</f>
        <v>Bhutan</v>
      </c>
      <c r="R311" s="15" t="str">
        <f>VLOOKUP(Q311, countries!$A$1:$E$250, 4, FALSE)</f>
        <v>Asia</v>
      </c>
      <c r="S311" s="14" t="str">
        <f>VLOOKUP(R311, countries!$D$1:U$250, 2, FALSE)</f>
        <v>Southern Asia</v>
      </c>
      <c r="T311" s="14" t="str">
        <f t="shared" si="6"/>
        <v>2011-10</v>
      </c>
      <c r="U311" s="14" t="str">
        <f t="shared" si="7"/>
        <v>10</v>
      </c>
    </row>
    <row r="312">
      <c r="A312" s="7">
        <v>5.80463349E8</v>
      </c>
      <c r="B312" s="8">
        <v>40826.0</v>
      </c>
      <c r="C312" s="8" t="str">
        <f t="shared" si="1"/>
        <v>Monday</v>
      </c>
      <c r="D312" s="8">
        <v>40766.0</v>
      </c>
      <c r="E312" s="9">
        <f t="shared" si="2"/>
        <v>60</v>
      </c>
      <c r="F312" s="7" t="s">
        <v>21</v>
      </c>
      <c r="G312" s="10" t="s">
        <v>66</v>
      </c>
      <c r="H312" s="7">
        <v>2103.0</v>
      </c>
      <c r="I312" s="7" t="s">
        <v>23</v>
      </c>
      <c r="J312" s="11">
        <v>859.0</v>
      </c>
      <c r="K312" s="12">
        <v>206.0</v>
      </c>
      <c r="L312" s="12">
        <v>117.0</v>
      </c>
      <c r="M312" s="13">
        <f t="shared" si="3"/>
        <v>176954</v>
      </c>
      <c r="N312" s="11">
        <f t="shared" si="4"/>
        <v>100503</v>
      </c>
      <c r="O312" s="11">
        <f t="shared" si="5"/>
        <v>76451</v>
      </c>
      <c r="P312" s="14" t="str">
        <f>VLOOKUP(H312, products!$A$1:$B$13, 2, FALSE)</f>
        <v>Cereal</v>
      </c>
      <c r="Q312" s="14" t="str">
        <f>VLOOKUP(G312, countries!$A$1:$C$250, 1, TRUE)</f>
        <v>Uganda</v>
      </c>
      <c r="R312" s="15" t="str">
        <f>VLOOKUP(Q312, countries!$A$1:$E$250, 4, FALSE)</f>
        <v>Africa</v>
      </c>
      <c r="S312" s="14" t="str">
        <f>VLOOKUP(R312, countries!$D$1:U$250, 2, FALSE)</f>
        <v>Northern Africa</v>
      </c>
      <c r="T312" s="14" t="str">
        <f t="shared" si="6"/>
        <v>2011-10</v>
      </c>
      <c r="U312" s="14" t="str">
        <f t="shared" si="7"/>
        <v>10</v>
      </c>
    </row>
    <row r="313">
      <c r="A313" s="7">
        <v>5.20915305E8</v>
      </c>
      <c r="B313" s="8">
        <v>40832.0</v>
      </c>
      <c r="C313" s="8" t="str">
        <f t="shared" si="1"/>
        <v>Sunday</v>
      </c>
      <c r="D313" s="8">
        <v>40735.0</v>
      </c>
      <c r="E313" s="9">
        <f t="shared" si="2"/>
        <v>97</v>
      </c>
      <c r="F313" s="7" t="s">
        <v>40</v>
      </c>
      <c r="G313" s="10" t="s">
        <v>69</v>
      </c>
      <c r="H313" s="7">
        <v>8681.0</v>
      </c>
      <c r="I313" s="7" t="s">
        <v>23</v>
      </c>
      <c r="J313" s="11">
        <v>9270.0</v>
      </c>
      <c r="K313" s="12">
        <v>651.0</v>
      </c>
      <c r="L313" s="12">
        <v>525.0</v>
      </c>
      <c r="M313" s="13">
        <f t="shared" si="3"/>
        <v>6034770</v>
      </c>
      <c r="N313" s="11">
        <f t="shared" si="4"/>
        <v>4866750</v>
      </c>
      <c r="O313" s="11">
        <f t="shared" si="5"/>
        <v>1168020</v>
      </c>
      <c r="P313" s="14" t="str">
        <f>VLOOKUP(H313, products!$A$1:$B$13, 2, FALSE)</f>
        <v>Office Supplies</v>
      </c>
      <c r="Q313" s="14" t="str">
        <f>VLOOKUP(G313, countries!$A$1:$C$250, 1, TRUE)</f>
        <v>Romania</v>
      </c>
      <c r="R313" s="15" t="str">
        <f>VLOOKUP(Q313, countries!$A$1:$E$250, 4, FALSE)</f>
        <v>Europe</v>
      </c>
      <c r="S313" s="14" t="str">
        <f>VLOOKUP(R313, countries!$D$1:U$250, 2, FALSE)</f>
        <v>Northern Europe</v>
      </c>
      <c r="T313" s="14" t="str">
        <f t="shared" si="6"/>
        <v>2011-10</v>
      </c>
      <c r="U313" s="14" t="str">
        <f t="shared" si="7"/>
        <v>10</v>
      </c>
    </row>
    <row r="314">
      <c r="A314" s="7">
        <v>5.67751824E8</v>
      </c>
      <c r="B314" s="8">
        <v>40837.0</v>
      </c>
      <c r="C314" s="8" t="str">
        <f t="shared" si="1"/>
        <v>Friday</v>
      </c>
      <c r="D314" s="8">
        <v>40868.0</v>
      </c>
      <c r="E314" s="9">
        <f t="shared" si="2"/>
        <v>31</v>
      </c>
      <c r="F314" s="7" t="s">
        <v>21</v>
      </c>
      <c r="G314" s="10" t="s">
        <v>51</v>
      </c>
      <c r="H314" s="7">
        <v>8293.0</v>
      </c>
      <c r="I314" s="7" t="s">
        <v>26</v>
      </c>
      <c r="J314" s="11">
        <v>9236.0</v>
      </c>
      <c r="K314" s="12">
        <v>437.0</v>
      </c>
      <c r="L314" s="12">
        <v>263.0</v>
      </c>
      <c r="M314" s="13">
        <f t="shared" si="3"/>
        <v>4036132</v>
      </c>
      <c r="N314" s="11">
        <f t="shared" si="4"/>
        <v>2429068</v>
      </c>
      <c r="O314" s="11">
        <f t="shared" si="5"/>
        <v>1607064</v>
      </c>
      <c r="P314" s="14" t="str">
        <f>VLOOKUP(H314, products!$A$1:$B$13, 2, FALSE)</f>
        <v>Cosmetics</v>
      </c>
      <c r="Q314" s="14" t="str">
        <f>VLOOKUP(G314, countries!$A$1:$C$250, 1, TRUE)</f>
        <v>Micronesia (Federated States of)</v>
      </c>
      <c r="R314" s="15" t="str">
        <f>VLOOKUP(Q314, countries!$A$1:$E$250, 4, FALSE)</f>
        <v>Oceania</v>
      </c>
      <c r="S314" s="14" t="str">
        <f>VLOOKUP(R314, countries!$D$1:U$250, 2, FALSE)</f>
        <v>Polynesia</v>
      </c>
      <c r="T314" s="14" t="str">
        <f t="shared" si="6"/>
        <v>2011-10</v>
      </c>
      <c r="U314" s="14" t="str">
        <f t="shared" si="7"/>
        <v>10</v>
      </c>
    </row>
    <row r="315">
      <c r="A315" s="7">
        <v>8.17006289E8</v>
      </c>
      <c r="B315" s="8">
        <v>40838.0</v>
      </c>
      <c r="C315" s="8" t="str">
        <f t="shared" si="1"/>
        <v>Saturday</v>
      </c>
      <c r="D315" s="8">
        <v>40861.0</v>
      </c>
      <c r="E315" s="9">
        <f t="shared" si="2"/>
        <v>23</v>
      </c>
      <c r="F315" s="7" t="s">
        <v>40</v>
      </c>
      <c r="G315" s="10" t="s">
        <v>55</v>
      </c>
      <c r="H315" s="7">
        <v>4594.0</v>
      </c>
      <c r="I315" s="7" t="s">
        <v>26</v>
      </c>
      <c r="J315" s="11">
        <v>9172.0</v>
      </c>
      <c r="K315" s="12">
        <v>9.0</v>
      </c>
      <c r="L315" s="12">
        <v>7.0</v>
      </c>
      <c r="M315" s="13">
        <f t="shared" si="3"/>
        <v>82548</v>
      </c>
      <c r="N315" s="11">
        <f t="shared" si="4"/>
        <v>64204</v>
      </c>
      <c r="O315" s="11">
        <f t="shared" si="5"/>
        <v>18344</v>
      </c>
      <c r="P315" s="14" t="str">
        <f>VLOOKUP(H315, products!$A$1:$B$13, 2, FALSE)</f>
        <v>Fruits</v>
      </c>
      <c r="Q315" s="14" t="str">
        <f>VLOOKUP(G315, countries!$A$1:$C$250, 1, TRUE)</f>
        <v>Eritrea</v>
      </c>
      <c r="R315" s="15" t="str">
        <f>VLOOKUP(Q315, countries!$A$1:$E$250, 4, FALSE)</f>
        <v>Africa</v>
      </c>
      <c r="S315" s="14" t="str">
        <f>VLOOKUP(R315, countries!$D$1:U$250, 2, FALSE)</f>
        <v>Northern Africa</v>
      </c>
      <c r="T315" s="14" t="str">
        <f t="shared" si="6"/>
        <v>2011-10</v>
      </c>
      <c r="U315" s="14" t="str">
        <f t="shared" si="7"/>
        <v>10</v>
      </c>
    </row>
    <row r="316">
      <c r="A316" s="7">
        <v>2.80477797E8</v>
      </c>
      <c r="B316" s="8">
        <v>40839.0</v>
      </c>
      <c r="C316" s="8" t="str">
        <f t="shared" si="1"/>
        <v>Sunday</v>
      </c>
      <c r="D316" s="8">
        <v>40840.0</v>
      </c>
      <c r="E316" s="9">
        <f t="shared" si="2"/>
        <v>1</v>
      </c>
      <c r="F316" s="7" t="s">
        <v>24</v>
      </c>
      <c r="G316" s="10" t="s">
        <v>48</v>
      </c>
      <c r="H316" s="7">
        <v>2103.0</v>
      </c>
      <c r="I316" s="7" t="s">
        <v>23</v>
      </c>
      <c r="J316" s="11">
        <v>8468.0</v>
      </c>
      <c r="K316" s="12">
        <v>206.0</v>
      </c>
      <c r="L316" s="12">
        <v>117.0</v>
      </c>
      <c r="M316" s="13">
        <f t="shared" si="3"/>
        <v>1744408</v>
      </c>
      <c r="N316" s="11">
        <f t="shared" si="4"/>
        <v>990756</v>
      </c>
      <c r="O316" s="11">
        <f t="shared" si="5"/>
        <v>753652</v>
      </c>
      <c r="P316" s="14" t="str">
        <f>VLOOKUP(H316, products!$A$1:$B$13, 2, FALSE)</f>
        <v>Cereal</v>
      </c>
      <c r="Q316" s="14" t="str">
        <f>VLOOKUP(G316, countries!$A$1:$C$250, 1, TRUE)</f>
        <v>Gibraltar</v>
      </c>
      <c r="R316" s="15" t="str">
        <f>VLOOKUP(Q316, countries!$A$1:$E$250, 4, FALSE)</f>
        <v>Europe</v>
      </c>
      <c r="S316" s="14" t="str">
        <f>VLOOKUP(R316, countries!$D$1:U$250, 2, FALSE)</f>
        <v>Northern Europe</v>
      </c>
      <c r="T316" s="14" t="str">
        <f t="shared" si="6"/>
        <v>2011-10</v>
      </c>
      <c r="U316" s="14" t="str">
        <f t="shared" si="7"/>
        <v>10</v>
      </c>
    </row>
    <row r="317">
      <c r="A317" s="7">
        <v>1.60751283E8</v>
      </c>
      <c r="B317" s="8">
        <v>40845.0</v>
      </c>
      <c r="C317" s="8" t="str">
        <f t="shared" si="1"/>
        <v>Saturday</v>
      </c>
      <c r="D317" s="8">
        <v>40860.0</v>
      </c>
      <c r="E317" s="9">
        <f t="shared" si="2"/>
        <v>15</v>
      </c>
      <c r="F317" s="7" t="s">
        <v>21</v>
      </c>
      <c r="G317" s="10" t="s">
        <v>32</v>
      </c>
      <c r="H317" s="7">
        <v>3127.0</v>
      </c>
      <c r="I317" s="7" t="s">
        <v>23</v>
      </c>
      <c r="J317" s="11">
        <v>8732.0</v>
      </c>
      <c r="K317" s="12">
        <v>82.0</v>
      </c>
      <c r="L317" s="12">
        <v>57.0</v>
      </c>
      <c r="M317" s="13">
        <f t="shared" si="3"/>
        <v>716024</v>
      </c>
      <c r="N317" s="11">
        <f t="shared" si="4"/>
        <v>497724</v>
      </c>
      <c r="O317" s="11">
        <f t="shared" si="5"/>
        <v>218300</v>
      </c>
      <c r="P317" s="14" t="str">
        <f>VLOOKUP(H317, products!$A$1:$B$13, 2, FALSE)</f>
        <v>Personal Care</v>
      </c>
      <c r="Q317" s="14" t="str">
        <f>VLOOKUP(G317, countries!$A$1:$C$250, 1, TRUE)</f>
        <v>Luxembourg</v>
      </c>
      <c r="R317" s="15" t="str">
        <f>VLOOKUP(Q317, countries!$A$1:$E$250, 4, FALSE)</f>
        <v>Europe</v>
      </c>
      <c r="S317" s="14" t="str">
        <f>VLOOKUP(R317, countries!$D$1:U$250, 2, FALSE)</f>
        <v>Northern Europe</v>
      </c>
      <c r="T317" s="14" t="str">
        <f t="shared" si="6"/>
        <v>2011-10</v>
      </c>
      <c r="U317" s="14" t="str">
        <f t="shared" si="7"/>
        <v>10</v>
      </c>
    </row>
    <row r="318">
      <c r="A318" s="7">
        <v>9.3787564E8</v>
      </c>
      <c r="B318" s="8">
        <v>40846.0</v>
      </c>
      <c r="C318" s="8" t="str">
        <f t="shared" si="1"/>
        <v>Sunday</v>
      </c>
      <c r="D318" s="8">
        <v>40877.0</v>
      </c>
      <c r="E318" s="9">
        <f t="shared" si="2"/>
        <v>31</v>
      </c>
      <c r="F318" s="7" t="s">
        <v>21</v>
      </c>
      <c r="G318" s="10" t="s">
        <v>59</v>
      </c>
      <c r="H318" s="7">
        <v>2455.0</v>
      </c>
      <c r="I318" s="7" t="s">
        <v>26</v>
      </c>
      <c r="J318" s="11">
        <v>7098.0</v>
      </c>
      <c r="K318" s="12">
        <v>109.0</v>
      </c>
      <c r="L318" s="12">
        <v>36.0</v>
      </c>
      <c r="M318" s="13">
        <f t="shared" si="3"/>
        <v>773682</v>
      </c>
      <c r="N318" s="11">
        <f t="shared" si="4"/>
        <v>255528</v>
      </c>
      <c r="O318" s="11">
        <f t="shared" si="5"/>
        <v>518154</v>
      </c>
      <c r="P318" s="14" t="str">
        <f>VLOOKUP(H318, products!$A$1:$B$13, 2, FALSE)</f>
        <v>Clothes</v>
      </c>
      <c r="Q318" s="14" t="str">
        <f>VLOOKUP(G318, countries!$A$1:$C$250, 1, TRUE)</f>
        <v>Slovenia</v>
      </c>
      <c r="R318" s="15" t="str">
        <f>VLOOKUP(Q318, countries!$A$1:$E$250, 4, FALSE)</f>
        <v>Europe</v>
      </c>
      <c r="S318" s="14" t="str">
        <f>VLOOKUP(R318, countries!$D$1:U$250, 2, FALSE)</f>
        <v>Northern Europe</v>
      </c>
      <c r="T318" s="14" t="str">
        <f t="shared" si="6"/>
        <v>2011-10</v>
      </c>
      <c r="U318" s="14" t="str">
        <f t="shared" si="7"/>
        <v>10</v>
      </c>
    </row>
    <row r="319">
      <c r="A319" s="7">
        <v>6.43027484E8</v>
      </c>
      <c r="B319" s="8">
        <v>40852.0</v>
      </c>
      <c r="C319" s="8" t="str">
        <f t="shared" si="1"/>
        <v>Saturday</v>
      </c>
      <c r="D319" s="8">
        <v>40681.0</v>
      </c>
      <c r="E319" s="9">
        <f t="shared" si="2"/>
        <v>171</v>
      </c>
      <c r="F319" s="7" t="s">
        <v>40</v>
      </c>
      <c r="G319" s="10" t="s">
        <v>63</v>
      </c>
      <c r="H319" s="7">
        <v>8875.0</v>
      </c>
      <c r="I319" s="7" t="s">
        <v>26</v>
      </c>
      <c r="J319" s="11">
        <v>4977.0</v>
      </c>
      <c r="K319" s="12">
        <v>422.0</v>
      </c>
      <c r="L319" s="12">
        <v>365.0</v>
      </c>
      <c r="M319" s="13">
        <f t="shared" si="3"/>
        <v>2100294</v>
      </c>
      <c r="N319" s="11">
        <f t="shared" si="4"/>
        <v>1816605</v>
      </c>
      <c r="O319" s="11">
        <f t="shared" si="5"/>
        <v>283689</v>
      </c>
      <c r="P319" s="14" t="str">
        <f>VLOOKUP(H319, products!$A$1:$B$13, 2, FALSE)</f>
        <v>Meat</v>
      </c>
      <c r="Q319" s="14" t="str">
        <f>VLOOKUP(G319, countries!$A$1:$C$250, 1, TRUE)</f>
        <v>Ireland</v>
      </c>
      <c r="R319" s="15" t="str">
        <f>VLOOKUP(Q319, countries!$A$1:$E$250, 4, FALSE)</f>
        <v>Europe</v>
      </c>
      <c r="S319" s="14" t="str">
        <f>VLOOKUP(R319, countries!$D$1:U$250, 2, FALSE)</f>
        <v>Northern Europe</v>
      </c>
      <c r="T319" s="14" t="str">
        <f t="shared" si="6"/>
        <v>2011-11</v>
      </c>
      <c r="U319" s="14" t="str">
        <f t="shared" si="7"/>
        <v>11</v>
      </c>
    </row>
    <row r="320">
      <c r="A320" s="7">
        <v>5.88528859E8</v>
      </c>
      <c r="B320" s="8">
        <v>40856.0</v>
      </c>
      <c r="C320" s="8" t="str">
        <f t="shared" si="1"/>
        <v>Wednesday</v>
      </c>
      <c r="D320" s="8">
        <v>40887.0</v>
      </c>
      <c r="E320" s="9">
        <f t="shared" si="2"/>
        <v>31</v>
      </c>
      <c r="F320" s="7" t="s">
        <v>24</v>
      </c>
      <c r="G320" s="10" t="s">
        <v>48</v>
      </c>
      <c r="H320" s="7">
        <v>3127.0</v>
      </c>
      <c r="I320" s="7" t="s">
        <v>26</v>
      </c>
      <c r="J320" s="11">
        <v>7623.0</v>
      </c>
      <c r="K320" s="12">
        <v>82.0</v>
      </c>
      <c r="L320" s="12">
        <v>57.0</v>
      </c>
      <c r="M320" s="13">
        <f t="shared" si="3"/>
        <v>625086</v>
      </c>
      <c r="N320" s="11">
        <f t="shared" si="4"/>
        <v>434511</v>
      </c>
      <c r="O320" s="11">
        <f t="shared" si="5"/>
        <v>190575</v>
      </c>
      <c r="P320" s="14" t="str">
        <f>VLOOKUP(H320, products!$A$1:$B$13, 2, FALSE)</f>
        <v>Personal Care</v>
      </c>
      <c r="Q320" s="14" t="str">
        <f>VLOOKUP(G320, countries!$A$1:$C$250, 1, TRUE)</f>
        <v>Gibraltar</v>
      </c>
      <c r="R320" s="15" t="str">
        <f>VLOOKUP(Q320, countries!$A$1:$E$250, 4, FALSE)</f>
        <v>Europe</v>
      </c>
      <c r="S320" s="14" t="str">
        <f>VLOOKUP(R320, countries!$D$1:U$250, 2, FALSE)</f>
        <v>Northern Europe</v>
      </c>
      <c r="T320" s="14" t="str">
        <f t="shared" si="6"/>
        <v>2011-11</v>
      </c>
      <c r="U320" s="14" t="str">
        <f t="shared" si="7"/>
        <v>11</v>
      </c>
    </row>
    <row r="321">
      <c r="A321" s="7">
        <v>5.26350104E8</v>
      </c>
      <c r="B321" s="8">
        <v>40866.0</v>
      </c>
      <c r="C321" s="8" t="str">
        <f t="shared" si="1"/>
        <v>Saturday</v>
      </c>
      <c r="D321" s="8">
        <v>40645.0</v>
      </c>
      <c r="E321" s="9">
        <f t="shared" si="2"/>
        <v>221</v>
      </c>
      <c r="F321" s="7" t="s">
        <v>29</v>
      </c>
      <c r="G321" s="10" t="s">
        <v>62</v>
      </c>
      <c r="H321" s="7">
        <v>2455.0</v>
      </c>
      <c r="I321" s="7" t="s">
        <v>23</v>
      </c>
      <c r="J321" s="11">
        <v>7547.0</v>
      </c>
      <c r="K321" s="12">
        <v>109.0</v>
      </c>
      <c r="L321" s="12">
        <v>36.0</v>
      </c>
      <c r="M321" s="13">
        <f t="shared" si="3"/>
        <v>822623</v>
      </c>
      <c r="N321" s="11">
        <f t="shared" si="4"/>
        <v>271692</v>
      </c>
      <c r="O321" s="11">
        <f t="shared" si="5"/>
        <v>550931</v>
      </c>
      <c r="P321" s="14" t="str">
        <f>VLOOKUP(H321, products!$A$1:$B$13, 2, FALSE)</f>
        <v>Clothes</v>
      </c>
      <c r="Q321" s="14" t="str">
        <f>VLOOKUP(G321, countries!$A$1:$C$250, 1, TRUE)</f>
        <v>Micronesia (Federated States of)</v>
      </c>
      <c r="R321" s="15" t="str">
        <f>VLOOKUP(Q321, countries!$A$1:$E$250, 4, FALSE)</f>
        <v>Oceania</v>
      </c>
      <c r="S321" s="14" t="str">
        <f>VLOOKUP(R321, countries!$D$1:U$250, 2, FALSE)</f>
        <v>Polynesia</v>
      </c>
      <c r="T321" s="14" t="str">
        <f t="shared" si="6"/>
        <v>2011-11</v>
      </c>
      <c r="U321" s="14" t="str">
        <f t="shared" si="7"/>
        <v>11</v>
      </c>
    </row>
    <row r="322">
      <c r="A322" s="7">
        <v>6.63080108E8</v>
      </c>
      <c r="B322" s="8">
        <v>40868.0</v>
      </c>
      <c r="C322" s="8" t="str">
        <f t="shared" si="1"/>
        <v>Monday</v>
      </c>
      <c r="D322" s="8">
        <v>40828.0</v>
      </c>
      <c r="E322" s="9">
        <f t="shared" si="2"/>
        <v>40</v>
      </c>
      <c r="F322" s="7" t="s">
        <v>40</v>
      </c>
      <c r="G322" s="10" t="s">
        <v>65</v>
      </c>
      <c r="H322" s="7">
        <v>8875.0</v>
      </c>
      <c r="I322" s="7" t="s">
        <v>26</v>
      </c>
      <c r="J322" s="11">
        <v>8994.0</v>
      </c>
      <c r="K322" s="12">
        <v>422.0</v>
      </c>
      <c r="L322" s="12">
        <v>365.0</v>
      </c>
      <c r="M322" s="13">
        <f t="shared" si="3"/>
        <v>3795468</v>
      </c>
      <c r="N322" s="11">
        <f t="shared" si="4"/>
        <v>3282810</v>
      </c>
      <c r="O322" s="11">
        <f t="shared" si="5"/>
        <v>512658</v>
      </c>
      <c r="P322" s="14" t="str">
        <f>VLOOKUP(H322, products!$A$1:$B$13, 2, FALSE)</f>
        <v>Meat</v>
      </c>
      <c r="Q322" s="14" t="str">
        <f>VLOOKUP(G322, countries!$A$1:$C$250, 1, TRUE)</f>
        <v>Portugal</v>
      </c>
      <c r="R322" s="15" t="str">
        <f>VLOOKUP(Q322, countries!$A$1:$E$250, 4, FALSE)</f>
        <v>Europe</v>
      </c>
      <c r="S322" s="14" t="str">
        <f>VLOOKUP(R322, countries!$D$1:U$250, 2, FALSE)</f>
        <v>Northern Europe</v>
      </c>
      <c r="T322" s="14" t="str">
        <f t="shared" si="6"/>
        <v>2011-11</v>
      </c>
      <c r="U322" s="14" t="str">
        <f t="shared" si="7"/>
        <v>11</v>
      </c>
    </row>
    <row r="323">
      <c r="A323" s="7">
        <v>1.98537814E8</v>
      </c>
      <c r="B323" s="8">
        <v>40873.0</v>
      </c>
      <c r="C323" s="8" t="str">
        <f t="shared" si="1"/>
        <v>Saturday</v>
      </c>
      <c r="D323" s="8">
        <v>40896.0</v>
      </c>
      <c r="E323" s="9">
        <f t="shared" si="2"/>
        <v>23</v>
      </c>
      <c r="F323" s="7" t="s">
        <v>21</v>
      </c>
      <c r="G323" s="10" t="s">
        <v>58</v>
      </c>
      <c r="H323" s="7">
        <v>8875.0</v>
      </c>
      <c r="I323" s="7" t="s">
        <v>26</v>
      </c>
      <c r="J323" s="11">
        <v>606.0</v>
      </c>
      <c r="K323" s="12">
        <v>422.0</v>
      </c>
      <c r="L323" s="12">
        <v>365.0</v>
      </c>
      <c r="M323" s="13">
        <f t="shared" si="3"/>
        <v>255732</v>
      </c>
      <c r="N323" s="11">
        <f t="shared" si="4"/>
        <v>221190</v>
      </c>
      <c r="O323" s="11">
        <f t="shared" si="5"/>
        <v>34542</v>
      </c>
      <c r="P323" s="14" t="str">
        <f>VLOOKUP(H323, products!$A$1:$B$13, 2, FALSE)</f>
        <v>Meat</v>
      </c>
      <c r="Q323" s="14" t="str">
        <f>VLOOKUP(G323, countries!$A$1:$C$250, 1, TRUE)</f>
        <v>Djibouti</v>
      </c>
      <c r="R323" s="15" t="str">
        <f>VLOOKUP(Q323, countries!$A$1:$E$250, 4, FALSE)</f>
        <v>Africa</v>
      </c>
      <c r="S323" s="14" t="str">
        <f>VLOOKUP(R323, countries!$D$1:U$250, 2, FALSE)</f>
        <v>Northern Africa</v>
      </c>
      <c r="T323" s="14" t="str">
        <f t="shared" si="6"/>
        <v>2011-11</v>
      </c>
      <c r="U323" s="14" t="str">
        <f t="shared" si="7"/>
        <v>11</v>
      </c>
    </row>
    <row r="324">
      <c r="A324" s="7">
        <v>1.46545875E8</v>
      </c>
      <c r="B324" s="8">
        <v>40874.0</v>
      </c>
      <c r="C324" s="8" t="str">
        <f t="shared" si="1"/>
        <v>Sunday</v>
      </c>
      <c r="D324" s="8">
        <v>41091.0</v>
      </c>
      <c r="E324" s="9">
        <f t="shared" si="2"/>
        <v>217</v>
      </c>
      <c r="F324" s="7" t="s">
        <v>29</v>
      </c>
      <c r="G324" s="10" t="s">
        <v>27</v>
      </c>
      <c r="H324" s="7">
        <v>8293.0</v>
      </c>
      <c r="I324" s="7" t="s">
        <v>23</v>
      </c>
      <c r="J324" s="11">
        <v>5036.0</v>
      </c>
      <c r="K324" s="12">
        <v>437.0</v>
      </c>
      <c r="L324" s="12">
        <v>263.0</v>
      </c>
      <c r="M324" s="13">
        <f t="shared" si="3"/>
        <v>2200732</v>
      </c>
      <c r="N324" s="11">
        <f t="shared" si="4"/>
        <v>1324468</v>
      </c>
      <c r="O324" s="11">
        <f t="shared" si="5"/>
        <v>876264</v>
      </c>
      <c r="P324" s="14" t="str">
        <f>VLOOKUP(H324, products!$A$1:$B$13, 2, FALSE)</f>
        <v>Cosmetics</v>
      </c>
      <c r="Q324" s="14" t="str">
        <f>VLOOKUP(G324, countries!$A$1:$C$250, 1, TRUE)</f>
        <v>Svalbard and Jan Mayen</v>
      </c>
      <c r="R324" s="15" t="str">
        <f>VLOOKUP(Q324, countries!$A$1:$E$250, 4, FALSE)</f>
        <v>Europe</v>
      </c>
      <c r="S324" s="14" t="str">
        <f>VLOOKUP(R324, countries!$D$1:U$250, 2, FALSE)</f>
        <v>Northern Europe</v>
      </c>
      <c r="T324" s="14" t="str">
        <f t="shared" si="6"/>
        <v>2011-11</v>
      </c>
      <c r="U324" s="14" t="str">
        <f t="shared" si="7"/>
        <v>11</v>
      </c>
    </row>
    <row r="325">
      <c r="A325" s="7">
        <v>2.64856183E8</v>
      </c>
      <c r="B325" s="8">
        <v>40874.0</v>
      </c>
      <c r="C325" s="8" t="str">
        <f t="shared" si="1"/>
        <v>Sunday</v>
      </c>
      <c r="D325" s="8">
        <v>40900.0</v>
      </c>
      <c r="E325" s="9">
        <f t="shared" si="2"/>
        <v>26</v>
      </c>
      <c r="F325" s="7" t="s">
        <v>24</v>
      </c>
      <c r="G325" s="10" t="s">
        <v>39</v>
      </c>
      <c r="H325" s="7">
        <v>4594.0</v>
      </c>
      <c r="I325" s="7" t="s">
        <v>26</v>
      </c>
      <c r="J325" s="11">
        <v>5685.0</v>
      </c>
      <c r="K325" s="12">
        <v>9.0</v>
      </c>
      <c r="L325" s="12">
        <v>7.0</v>
      </c>
      <c r="M325" s="13">
        <f t="shared" si="3"/>
        <v>51165</v>
      </c>
      <c r="N325" s="11">
        <f t="shared" si="4"/>
        <v>39795</v>
      </c>
      <c r="O325" s="11">
        <f t="shared" si="5"/>
        <v>11370</v>
      </c>
      <c r="P325" s="14" t="str">
        <f>VLOOKUP(H325, products!$A$1:$B$13, 2, FALSE)</f>
        <v>Fruits</v>
      </c>
      <c r="Q325" s="14" t="str">
        <f>VLOOKUP(G325, countries!$A$1:$C$250, 1, TRUE)</f>
        <v>Curaçao</v>
      </c>
      <c r="R325" s="15" t="str">
        <f>VLOOKUP(Q325, countries!$A$1:$E$250, 4, FALSE)</f>
        <v>Americas</v>
      </c>
      <c r="S325" s="14" t="str">
        <f>VLOOKUP(R325, countries!$D$1:U$250, 2, FALSE)</f>
        <v>Latin America and the Caribbean</v>
      </c>
      <c r="T325" s="14" t="str">
        <f t="shared" si="6"/>
        <v>2011-11</v>
      </c>
      <c r="U325" s="14" t="str">
        <f t="shared" si="7"/>
        <v>11</v>
      </c>
    </row>
    <row r="326">
      <c r="A326" s="7">
        <v>2.29355323E8</v>
      </c>
      <c r="B326" s="8">
        <v>40875.0</v>
      </c>
      <c r="C326" s="8" t="str">
        <f t="shared" si="1"/>
        <v>Monday</v>
      </c>
      <c r="D326" s="8">
        <v>40828.0</v>
      </c>
      <c r="E326" s="9">
        <f t="shared" si="2"/>
        <v>47</v>
      </c>
      <c r="F326" s="7" t="s">
        <v>24</v>
      </c>
      <c r="G326" s="10" t="s">
        <v>25</v>
      </c>
      <c r="H326" s="7">
        <v>5988.0</v>
      </c>
      <c r="I326" s="7" t="s">
        <v>23</v>
      </c>
      <c r="J326" s="11">
        <v>192.0</v>
      </c>
      <c r="K326" s="12">
        <v>154.0</v>
      </c>
      <c r="L326" s="12">
        <v>91.0</v>
      </c>
      <c r="M326" s="13">
        <f t="shared" si="3"/>
        <v>29568</v>
      </c>
      <c r="N326" s="11">
        <f t="shared" si="4"/>
        <v>17472</v>
      </c>
      <c r="O326" s="11">
        <f t="shared" si="5"/>
        <v>12096</v>
      </c>
      <c r="P326" s="14" t="str">
        <f>VLOOKUP(H326, products!$A$1:$B$13, 2, FALSE)</f>
        <v>Vegetables</v>
      </c>
      <c r="Q326" s="14" t="str">
        <f>VLOOKUP(G326, countries!$A$1:$C$250, 1, TRUE)</f>
        <v>Libya</v>
      </c>
      <c r="R326" s="15" t="str">
        <f>VLOOKUP(Q326, countries!$A$1:$E$250, 4, FALSE)</f>
        <v>Africa</v>
      </c>
      <c r="S326" s="14" t="str">
        <f>VLOOKUP(R326, countries!$D$1:U$250, 2, FALSE)</f>
        <v>Northern Africa</v>
      </c>
      <c r="T326" s="14" t="str">
        <f t="shared" si="6"/>
        <v>2011-11</v>
      </c>
      <c r="U326" s="14" t="str">
        <f t="shared" si="7"/>
        <v>11</v>
      </c>
    </row>
    <row r="327">
      <c r="A327" s="7">
        <v>4.36969029E8</v>
      </c>
      <c r="B327" s="8">
        <v>40876.0</v>
      </c>
      <c r="C327" s="8" t="str">
        <f t="shared" si="1"/>
        <v>Tuesday</v>
      </c>
      <c r="D327" s="8">
        <v>40894.0</v>
      </c>
      <c r="E327" s="9">
        <f t="shared" si="2"/>
        <v>18</v>
      </c>
      <c r="F327" s="7" t="s">
        <v>21</v>
      </c>
      <c r="G327" s="10" t="s">
        <v>55</v>
      </c>
      <c r="H327" s="7">
        <v>8875.0</v>
      </c>
      <c r="I327" s="7" t="s">
        <v>23</v>
      </c>
      <c r="J327" s="11">
        <v>7701.0</v>
      </c>
      <c r="K327" s="12">
        <v>422.0</v>
      </c>
      <c r="L327" s="12">
        <v>365.0</v>
      </c>
      <c r="M327" s="13">
        <f t="shared" si="3"/>
        <v>3249822</v>
      </c>
      <c r="N327" s="11">
        <f t="shared" si="4"/>
        <v>2810865</v>
      </c>
      <c r="O327" s="11">
        <f t="shared" si="5"/>
        <v>438957</v>
      </c>
      <c r="P327" s="14" t="str">
        <f>VLOOKUP(H327, products!$A$1:$B$13, 2, FALSE)</f>
        <v>Meat</v>
      </c>
      <c r="Q327" s="14" t="str">
        <f>VLOOKUP(G327, countries!$A$1:$C$250, 1, TRUE)</f>
        <v>Eritrea</v>
      </c>
      <c r="R327" s="15" t="str">
        <f>VLOOKUP(Q327, countries!$A$1:$E$250, 4, FALSE)</f>
        <v>Africa</v>
      </c>
      <c r="S327" s="14" t="str">
        <f>VLOOKUP(R327, countries!$D$1:U$250, 2, FALSE)</f>
        <v>Northern Africa</v>
      </c>
      <c r="T327" s="14" t="str">
        <f t="shared" si="6"/>
        <v>2011-11</v>
      </c>
      <c r="U327" s="14" t="str">
        <f t="shared" si="7"/>
        <v>11</v>
      </c>
    </row>
    <row r="328">
      <c r="A328" s="7">
        <v>4.45273578E8</v>
      </c>
      <c r="B328" s="8">
        <v>40876.0</v>
      </c>
      <c r="C328" s="8" t="str">
        <f t="shared" si="1"/>
        <v>Tuesday</v>
      </c>
      <c r="D328" s="8">
        <v>41153.0</v>
      </c>
      <c r="E328" s="9">
        <f t="shared" si="2"/>
        <v>277</v>
      </c>
      <c r="F328" s="7" t="s">
        <v>40</v>
      </c>
      <c r="G328" s="10" t="s">
        <v>70</v>
      </c>
      <c r="H328" s="7">
        <v>8681.0</v>
      </c>
      <c r="I328" s="7" t="s">
        <v>23</v>
      </c>
      <c r="J328" s="11">
        <v>5201.0</v>
      </c>
      <c r="K328" s="12">
        <v>651.0</v>
      </c>
      <c r="L328" s="12">
        <v>525.0</v>
      </c>
      <c r="M328" s="13">
        <f t="shared" si="3"/>
        <v>3385851</v>
      </c>
      <c r="N328" s="11">
        <f t="shared" si="4"/>
        <v>2730525</v>
      </c>
      <c r="O328" s="11">
        <f t="shared" si="5"/>
        <v>655326</v>
      </c>
      <c r="P328" s="14" t="str">
        <f>VLOOKUP(H328, products!$A$1:$B$13, 2, FALSE)</f>
        <v>Office Supplies</v>
      </c>
      <c r="Q328" s="14" t="str">
        <f>VLOOKUP(G328, countries!$A$1:$C$250, 1, TRUE)</f>
        <v>Fiji</v>
      </c>
      <c r="R328" s="15" t="str">
        <f>VLOOKUP(Q328, countries!$A$1:$E$250, 4, FALSE)</f>
        <v>Oceania</v>
      </c>
      <c r="S328" s="14" t="str">
        <f>VLOOKUP(R328, countries!$D$1:U$250, 2, FALSE)</f>
        <v>Polynesia</v>
      </c>
      <c r="T328" s="14" t="str">
        <f t="shared" si="6"/>
        <v>2011-11</v>
      </c>
      <c r="U328" s="14" t="str">
        <f t="shared" si="7"/>
        <v>11</v>
      </c>
    </row>
    <row r="329">
      <c r="A329" s="7">
        <v>8.67138278E8</v>
      </c>
      <c r="B329" s="8">
        <v>40884.0</v>
      </c>
      <c r="C329" s="8" t="str">
        <f t="shared" si="1"/>
        <v>Wednesday</v>
      </c>
      <c r="D329" s="8">
        <v>40641.0</v>
      </c>
      <c r="E329" s="9">
        <f t="shared" si="2"/>
        <v>243</v>
      </c>
      <c r="F329" s="7" t="s">
        <v>21</v>
      </c>
      <c r="G329" s="10" t="s">
        <v>64</v>
      </c>
      <c r="H329" s="7">
        <v>8681.0</v>
      </c>
      <c r="I329" s="7" t="s">
        <v>23</v>
      </c>
      <c r="J329" s="11">
        <v>4341.0</v>
      </c>
      <c r="K329" s="12">
        <v>651.0</v>
      </c>
      <c r="L329" s="12">
        <v>525.0</v>
      </c>
      <c r="M329" s="13">
        <f t="shared" si="3"/>
        <v>2825991</v>
      </c>
      <c r="N329" s="11">
        <f t="shared" si="4"/>
        <v>2279025</v>
      </c>
      <c r="O329" s="11">
        <f t="shared" si="5"/>
        <v>546966</v>
      </c>
      <c r="P329" s="14" t="str">
        <f>VLOOKUP(H329, products!$A$1:$B$13, 2, FALSE)</f>
        <v>Office Supplies</v>
      </c>
      <c r="Q329" s="14" t="str">
        <f>VLOOKUP(G329, countries!$A$1:$C$250, 1, TRUE)</f>
        <v>Finland</v>
      </c>
      <c r="R329" s="15" t="str">
        <f>VLOOKUP(Q329, countries!$A$1:$E$250, 4, FALSE)</f>
        <v>Europe</v>
      </c>
      <c r="S329" s="14" t="str">
        <f>VLOOKUP(R329, countries!$D$1:U$250, 2, FALSE)</f>
        <v>Northern Europe</v>
      </c>
      <c r="T329" s="14" t="str">
        <f t="shared" si="6"/>
        <v>2011-12</v>
      </c>
      <c r="U329" s="14" t="str">
        <f t="shared" si="7"/>
        <v>12</v>
      </c>
    </row>
    <row r="330">
      <c r="A330" s="7">
        <v>4.7805103E8</v>
      </c>
      <c r="B330" s="8">
        <v>40886.0</v>
      </c>
      <c r="C330" s="8" t="str">
        <f t="shared" si="1"/>
        <v>Friday</v>
      </c>
      <c r="D330" s="8">
        <v>40815.0</v>
      </c>
      <c r="E330" s="9">
        <f t="shared" si="2"/>
        <v>71</v>
      </c>
      <c r="F330" s="7" t="s">
        <v>21</v>
      </c>
      <c r="G330" s="10" t="s">
        <v>43</v>
      </c>
      <c r="H330" s="7">
        <v>1270.0</v>
      </c>
      <c r="I330" s="7" t="s">
        <v>23</v>
      </c>
      <c r="J330" s="11">
        <v>4778.0</v>
      </c>
      <c r="K330" s="12">
        <v>47.0</v>
      </c>
      <c r="L330" s="12">
        <v>32.0</v>
      </c>
      <c r="M330" s="13">
        <f t="shared" si="3"/>
        <v>224566</v>
      </c>
      <c r="N330" s="11">
        <f t="shared" si="4"/>
        <v>152896</v>
      </c>
      <c r="O330" s="11">
        <f t="shared" si="5"/>
        <v>71670</v>
      </c>
      <c r="P330" s="14" t="str">
        <f>VLOOKUP(H330, products!$A$1:$B$13, 2, FALSE)</f>
        <v>Beverages</v>
      </c>
      <c r="Q330" s="14" t="str">
        <f>VLOOKUP(G330, countries!$A$1:$C$250, 1, TRUE)</f>
        <v>Cyprus</v>
      </c>
      <c r="R330" s="15" t="str">
        <f>VLOOKUP(Q330, countries!$A$1:$E$250, 4, FALSE)</f>
        <v>Asia</v>
      </c>
      <c r="S330" s="14" t="str">
        <f>VLOOKUP(R330, countries!$D$1:U$250, 2, FALSE)</f>
        <v>Southern Asia</v>
      </c>
      <c r="T330" s="14" t="str">
        <f t="shared" si="6"/>
        <v>2011-12</v>
      </c>
      <c r="U330" s="14" t="str">
        <f t="shared" si="7"/>
        <v>12</v>
      </c>
    </row>
    <row r="331">
      <c r="A331" s="7">
        <v>1.0376228E8</v>
      </c>
      <c r="B331" s="8">
        <v>40888.0</v>
      </c>
      <c r="C331" s="8" t="str">
        <f t="shared" si="1"/>
        <v>Sunday</v>
      </c>
      <c r="D331" s="8">
        <v>40891.0</v>
      </c>
      <c r="E331" s="9">
        <f t="shared" si="2"/>
        <v>3</v>
      </c>
      <c r="F331" s="7" t="s">
        <v>29</v>
      </c>
      <c r="G331" s="10" t="s">
        <v>55</v>
      </c>
      <c r="H331" s="7">
        <v>5988.0</v>
      </c>
      <c r="I331" s="7" t="s">
        <v>26</v>
      </c>
      <c r="J331" s="11">
        <v>4419.0</v>
      </c>
      <c r="K331" s="12">
        <v>154.0</v>
      </c>
      <c r="L331" s="12">
        <v>91.0</v>
      </c>
      <c r="M331" s="13">
        <f t="shared" si="3"/>
        <v>680526</v>
      </c>
      <c r="N331" s="11">
        <f t="shared" si="4"/>
        <v>402129</v>
      </c>
      <c r="O331" s="11">
        <f t="shared" si="5"/>
        <v>278397</v>
      </c>
      <c r="P331" s="14" t="str">
        <f>VLOOKUP(H331, products!$A$1:$B$13, 2, FALSE)</f>
        <v>Vegetables</v>
      </c>
      <c r="Q331" s="14" t="str">
        <f>VLOOKUP(G331, countries!$A$1:$C$250, 1, TRUE)</f>
        <v>Eritrea</v>
      </c>
      <c r="R331" s="15" t="str">
        <f>VLOOKUP(Q331, countries!$A$1:$E$250, 4, FALSE)</f>
        <v>Africa</v>
      </c>
      <c r="S331" s="14" t="str">
        <f>VLOOKUP(R331, countries!$D$1:U$250, 2, FALSE)</f>
        <v>Northern Africa</v>
      </c>
      <c r="T331" s="14" t="str">
        <f t="shared" si="6"/>
        <v>2011-12</v>
      </c>
      <c r="U331" s="14" t="str">
        <f t="shared" si="7"/>
        <v>12</v>
      </c>
    </row>
    <row r="332">
      <c r="A332" s="7">
        <v>4.73845756E8</v>
      </c>
      <c r="B332" s="8">
        <v>40888.0</v>
      </c>
      <c r="C332" s="8" t="str">
        <f t="shared" si="1"/>
        <v>Sunday</v>
      </c>
      <c r="D332" s="8">
        <v>40893.0</v>
      </c>
      <c r="E332" s="9">
        <f t="shared" si="2"/>
        <v>5</v>
      </c>
      <c r="F332" s="7" t="s">
        <v>40</v>
      </c>
      <c r="G332" s="10" t="s">
        <v>69</v>
      </c>
      <c r="H332" s="7">
        <v>3127.0</v>
      </c>
      <c r="I332" s="7" t="s">
        <v>23</v>
      </c>
      <c r="J332" s="11">
        <v>344.0</v>
      </c>
      <c r="K332" s="12">
        <v>82.0</v>
      </c>
      <c r="L332" s="12">
        <v>57.0</v>
      </c>
      <c r="M332" s="13">
        <f t="shared" si="3"/>
        <v>28208</v>
      </c>
      <c r="N332" s="11">
        <f t="shared" si="4"/>
        <v>19608</v>
      </c>
      <c r="O332" s="11">
        <f t="shared" si="5"/>
        <v>8600</v>
      </c>
      <c r="P332" s="14" t="str">
        <f>VLOOKUP(H332, products!$A$1:$B$13, 2, FALSE)</f>
        <v>Personal Care</v>
      </c>
      <c r="Q332" s="14" t="str">
        <f>VLOOKUP(G332, countries!$A$1:$C$250, 1, TRUE)</f>
        <v>Romania</v>
      </c>
      <c r="R332" s="15" t="str">
        <f>VLOOKUP(Q332, countries!$A$1:$E$250, 4, FALSE)</f>
        <v>Europe</v>
      </c>
      <c r="S332" s="14" t="str">
        <f>VLOOKUP(R332, countries!$D$1:U$250, 2, FALSE)</f>
        <v>Northern Europe</v>
      </c>
      <c r="T332" s="14" t="str">
        <f t="shared" si="6"/>
        <v>2011-12</v>
      </c>
      <c r="U332" s="14" t="str">
        <f t="shared" si="7"/>
        <v>12</v>
      </c>
    </row>
    <row r="333">
      <c r="A333" s="7">
        <v>2.99335229E8</v>
      </c>
      <c r="B333" s="8">
        <v>40889.0</v>
      </c>
      <c r="C333" s="8" t="str">
        <f t="shared" si="1"/>
        <v>Monday</v>
      </c>
      <c r="D333" s="8">
        <v>40901.0</v>
      </c>
      <c r="E333" s="9">
        <f t="shared" si="2"/>
        <v>12</v>
      </c>
      <c r="F333" s="7" t="s">
        <v>29</v>
      </c>
      <c r="G333" s="10" t="s">
        <v>47</v>
      </c>
      <c r="H333" s="7">
        <v>8293.0</v>
      </c>
      <c r="I333" s="7" t="s">
        <v>23</v>
      </c>
      <c r="J333" s="11">
        <v>8801.0</v>
      </c>
      <c r="K333" s="12">
        <v>437.0</v>
      </c>
      <c r="L333" s="12">
        <v>263.0</v>
      </c>
      <c r="M333" s="13">
        <f t="shared" si="3"/>
        <v>3846037</v>
      </c>
      <c r="N333" s="11">
        <f t="shared" si="4"/>
        <v>2314663</v>
      </c>
      <c r="O333" s="11">
        <f t="shared" si="5"/>
        <v>1531374</v>
      </c>
      <c r="P333" s="14" t="str">
        <f>VLOOKUP(H333, products!$A$1:$B$13, 2, FALSE)</f>
        <v>Cosmetics</v>
      </c>
      <c r="Q333" s="14" t="str">
        <f>VLOOKUP(G333, countries!$A$1:$C$250, 1, TRUE)</f>
        <v>Romania</v>
      </c>
      <c r="R333" s="15" t="str">
        <f>VLOOKUP(Q333, countries!$A$1:$E$250, 4, FALSE)</f>
        <v>Europe</v>
      </c>
      <c r="S333" s="14" t="str">
        <f>VLOOKUP(R333, countries!$D$1:U$250, 2, FALSE)</f>
        <v>Northern Europe</v>
      </c>
      <c r="T333" s="14" t="str">
        <f t="shared" si="6"/>
        <v>2011-12</v>
      </c>
      <c r="U333" s="14" t="str">
        <f t="shared" si="7"/>
        <v>12</v>
      </c>
    </row>
    <row r="334">
      <c r="A334" s="7">
        <v>8.47317397E8</v>
      </c>
      <c r="B334" s="8">
        <v>40892.0</v>
      </c>
      <c r="C334" s="8" t="str">
        <f t="shared" si="1"/>
        <v>Thursday</v>
      </c>
      <c r="D334" s="8">
        <v>40895.0</v>
      </c>
      <c r="E334" s="9">
        <f t="shared" si="2"/>
        <v>3</v>
      </c>
      <c r="F334" s="7" t="s">
        <v>29</v>
      </c>
      <c r="G334" s="10" t="s">
        <v>32</v>
      </c>
      <c r="H334" s="7">
        <v>8875.0</v>
      </c>
      <c r="I334" s="7" t="s">
        <v>23</v>
      </c>
      <c r="J334" s="11">
        <v>8902.0</v>
      </c>
      <c r="K334" s="12">
        <v>422.0</v>
      </c>
      <c r="L334" s="12">
        <v>365.0</v>
      </c>
      <c r="M334" s="13">
        <f t="shared" si="3"/>
        <v>3756644</v>
      </c>
      <c r="N334" s="11">
        <f t="shared" si="4"/>
        <v>3249230</v>
      </c>
      <c r="O334" s="11">
        <f t="shared" si="5"/>
        <v>507414</v>
      </c>
      <c r="P334" s="14" t="str">
        <f>VLOOKUP(H334, products!$A$1:$B$13, 2, FALSE)</f>
        <v>Meat</v>
      </c>
      <c r="Q334" s="14" t="str">
        <f>VLOOKUP(G334, countries!$A$1:$C$250, 1, TRUE)</f>
        <v>Luxembourg</v>
      </c>
      <c r="R334" s="15" t="str">
        <f>VLOOKUP(Q334, countries!$A$1:$E$250, 4, FALSE)</f>
        <v>Europe</v>
      </c>
      <c r="S334" s="14" t="str">
        <f>VLOOKUP(R334, countries!$D$1:U$250, 2, FALSE)</f>
        <v>Northern Europe</v>
      </c>
      <c r="T334" s="14" t="str">
        <f t="shared" si="6"/>
        <v>2011-12</v>
      </c>
      <c r="U334" s="14" t="str">
        <f t="shared" si="7"/>
        <v>12</v>
      </c>
    </row>
    <row r="335">
      <c r="A335" s="7">
        <v>4.24297845E8</v>
      </c>
      <c r="B335" s="8">
        <v>40897.0</v>
      </c>
      <c r="C335" s="8" t="str">
        <f t="shared" si="1"/>
        <v>Tuesday</v>
      </c>
      <c r="D335" s="8">
        <v>41122.0</v>
      </c>
      <c r="E335" s="9">
        <f t="shared" si="2"/>
        <v>225</v>
      </c>
      <c r="F335" s="7" t="s">
        <v>29</v>
      </c>
      <c r="G335" s="10" t="s">
        <v>56</v>
      </c>
      <c r="H335" s="7">
        <v>1270.0</v>
      </c>
      <c r="I335" s="7" t="s">
        <v>26</v>
      </c>
      <c r="J335" s="11">
        <v>8016.0</v>
      </c>
      <c r="K335" s="12">
        <v>47.0</v>
      </c>
      <c r="L335" s="12">
        <v>32.0</v>
      </c>
      <c r="M335" s="13">
        <f t="shared" si="3"/>
        <v>376752</v>
      </c>
      <c r="N335" s="11">
        <f t="shared" si="4"/>
        <v>256512</v>
      </c>
      <c r="O335" s="11">
        <f t="shared" si="5"/>
        <v>120240</v>
      </c>
      <c r="P335" s="14" t="str">
        <f>VLOOKUP(H335, products!$A$1:$B$13, 2, FALSE)</f>
        <v>Beverages</v>
      </c>
      <c r="Q335" s="14" t="str">
        <f>VLOOKUP(G335, countries!$A$1:$C$250, 1, TRUE)</f>
        <v>Spain</v>
      </c>
      <c r="R335" s="15" t="str">
        <f>VLOOKUP(Q335, countries!$A$1:$E$250, 4, FALSE)</f>
        <v>Europe</v>
      </c>
      <c r="S335" s="14" t="str">
        <f>VLOOKUP(R335, countries!$D$1:U$250, 2, FALSE)</f>
        <v>Northern Europe</v>
      </c>
      <c r="T335" s="14" t="str">
        <f t="shared" si="6"/>
        <v>2011-12</v>
      </c>
      <c r="U335" s="14" t="str">
        <f t="shared" si="7"/>
        <v>12</v>
      </c>
    </row>
    <row r="336">
      <c r="A336" s="7">
        <v>9.91761863E8</v>
      </c>
      <c r="B336" s="8">
        <v>40897.0</v>
      </c>
      <c r="C336" s="8" t="str">
        <f t="shared" si="1"/>
        <v>Tuesday</v>
      </c>
      <c r="D336" s="8">
        <v>40901.0</v>
      </c>
      <c r="E336" s="9">
        <f t="shared" si="2"/>
        <v>4</v>
      </c>
      <c r="F336" s="7" t="s">
        <v>29</v>
      </c>
      <c r="G336" s="10" t="s">
        <v>53</v>
      </c>
      <c r="H336" s="7">
        <v>4594.0</v>
      </c>
      <c r="I336" s="7" t="s">
        <v>23</v>
      </c>
      <c r="J336" s="11">
        <v>3229.0</v>
      </c>
      <c r="K336" s="12">
        <v>9.0</v>
      </c>
      <c r="L336" s="12">
        <v>7.0</v>
      </c>
      <c r="M336" s="13">
        <f t="shared" si="3"/>
        <v>29061</v>
      </c>
      <c r="N336" s="11">
        <f t="shared" si="4"/>
        <v>22603</v>
      </c>
      <c r="O336" s="11">
        <f t="shared" si="5"/>
        <v>6458</v>
      </c>
      <c r="P336" s="14" t="str">
        <f>VLOOKUP(H336, products!$A$1:$B$13, 2, FALSE)</f>
        <v>Fruits</v>
      </c>
      <c r="Q336" s="14" t="str">
        <f>VLOOKUP(G336, countries!$A$1:$C$250, 1, TRUE)</f>
        <v>Macedonia</v>
      </c>
      <c r="R336" s="15" t="str">
        <f>VLOOKUP(Q336, countries!$A$1:$E$250, 4, FALSE)</f>
        <v>Europe</v>
      </c>
      <c r="S336" s="14" t="str">
        <f>VLOOKUP(R336, countries!$D$1:U$250, 2, FALSE)</f>
        <v>Northern Europe</v>
      </c>
      <c r="T336" s="14" t="str">
        <f t="shared" si="6"/>
        <v>2011-12</v>
      </c>
      <c r="U336" s="14" t="str">
        <f t="shared" si="7"/>
        <v>12</v>
      </c>
    </row>
    <row r="337">
      <c r="A337" s="7">
        <v>3.80610454E8</v>
      </c>
      <c r="B337" s="8">
        <v>40898.0</v>
      </c>
      <c r="C337" s="8" t="str">
        <f t="shared" si="1"/>
        <v>Wednesday</v>
      </c>
      <c r="D337" s="8">
        <v>40906.0</v>
      </c>
      <c r="E337" s="9">
        <f t="shared" si="2"/>
        <v>8</v>
      </c>
      <c r="F337" s="7" t="s">
        <v>21</v>
      </c>
      <c r="G337" s="10" t="s">
        <v>56</v>
      </c>
      <c r="H337" s="7">
        <v>8875.0</v>
      </c>
      <c r="I337" s="7" t="s">
        <v>23</v>
      </c>
      <c r="J337" s="11">
        <v>9946.0</v>
      </c>
      <c r="K337" s="12">
        <v>422.0</v>
      </c>
      <c r="L337" s="12">
        <v>365.0</v>
      </c>
      <c r="M337" s="13">
        <f t="shared" si="3"/>
        <v>4197212</v>
      </c>
      <c r="N337" s="11">
        <f t="shared" si="4"/>
        <v>3630290</v>
      </c>
      <c r="O337" s="11">
        <f t="shared" si="5"/>
        <v>566922</v>
      </c>
      <c r="P337" s="14" t="str">
        <f>VLOOKUP(H337, products!$A$1:$B$13, 2, FALSE)</f>
        <v>Meat</v>
      </c>
      <c r="Q337" s="14" t="str">
        <f>VLOOKUP(G337, countries!$A$1:$C$250, 1, TRUE)</f>
        <v>Spain</v>
      </c>
      <c r="R337" s="15" t="str">
        <f>VLOOKUP(Q337, countries!$A$1:$E$250, 4, FALSE)</f>
        <v>Europe</v>
      </c>
      <c r="S337" s="14" t="str">
        <f>VLOOKUP(R337, countries!$D$1:U$250, 2, FALSE)</f>
        <v>Northern Europe</v>
      </c>
      <c r="T337" s="14" t="str">
        <f t="shared" si="6"/>
        <v>2011-12</v>
      </c>
      <c r="U337" s="14" t="str">
        <f t="shared" si="7"/>
        <v>12</v>
      </c>
    </row>
    <row r="338">
      <c r="A338" s="7">
        <v>7.19404351E8</v>
      </c>
      <c r="B338" s="8">
        <v>40898.0</v>
      </c>
      <c r="C338" s="8" t="str">
        <f t="shared" si="1"/>
        <v>Wednesday</v>
      </c>
      <c r="D338" s="8">
        <v>41183.0</v>
      </c>
      <c r="E338" s="9">
        <f t="shared" si="2"/>
        <v>285</v>
      </c>
      <c r="F338" s="7" t="s">
        <v>40</v>
      </c>
      <c r="G338" s="10" t="s">
        <v>70</v>
      </c>
      <c r="H338" s="7">
        <v>8681.0</v>
      </c>
      <c r="I338" s="7" t="s">
        <v>26</v>
      </c>
      <c r="J338" s="11">
        <v>6589.0</v>
      </c>
      <c r="K338" s="12">
        <v>651.0</v>
      </c>
      <c r="L338" s="12">
        <v>525.0</v>
      </c>
      <c r="M338" s="13">
        <f t="shared" si="3"/>
        <v>4289439</v>
      </c>
      <c r="N338" s="11">
        <f t="shared" si="4"/>
        <v>3459225</v>
      </c>
      <c r="O338" s="11">
        <f t="shared" si="5"/>
        <v>830214</v>
      </c>
      <c r="P338" s="14" t="str">
        <f>VLOOKUP(H338, products!$A$1:$B$13, 2, FALSE)</f>
        <v>Office Supplies</v>
      </c>
      <c r="Q338" s="14" t="str">
        <f>VLOOKUP(G338, countries!$A$1:$C$250, 1, TRUE)</f>
        <v>Fiji</v>
      </c>
      <c r="R338" s="15" t="str">
        <f>VLOOKUP(Q338, countries!$A$1:$E$250, 4, FALSE)</f>
        <v>Oceania</v>
      </c>
      <c r="S338" s="14" t="str">
        <f>VLOOKUP(R338, countries!$D$1:U$250, 2, FALSE)</f>
        <v>Polynesia</v>
      </c>
      <c r="T338" s="14" t="str">
        <f t="shared" si="6"/>
        <v>2011-12</v>
      </c>
      <c r="U338" s="14" t="str">
        <f t="shared" si="7"/>
        <v>12</v>
      </c>
    </row>
    <row r="339">
      <c r="A339" s="7">
        <v>4.50550019E8</v>
      </c>
      <c r="B339" s="8">
        <v>40901.0</v>
      </c>
      <c r="C339" s="8" t="str">
        <f t="shared" si="1"/>
        <v>Saturday</v>
      </c>
      <c r="D339" s="8">
        <v>40940.0</v>
      </c>
      <c r="E339" s="9">
        <f t="shared" si="2"/>
        <v>39</v>
      </c>
      <c r="F339" s="7" t="s">
        <v>29</v>
      </c>
      <c r="G339" s="10" t="s">
        <v>69</v>
      </c>
      <c r="H339" s="7">
        <v>7331.0</v>
      </c>
      <c r="I339" s="7" t="s">
        <v>23</v>
      </c>
      <c r="J339" s="11">
        <v>6618.0</v>
      </c>
      <c r="K339" s="12">
        <v>255.0</v>
      </c>
      <c r="L339" s="12">
        <v>159.0</v>
      </c>
      <c r="M339" s="13">
        <f t="shared" si="3"/>
        <v>1687590</v>
      </c>
      <c r="N339" s="11">
        <f t="shared" si="4"/>
        <v>1052262</v>
      </c>
      <c r="O339" s="11">
        <f t="shared" si="5"/>
        <v>635328</v>
      </c>
      <c r="P339" s="14" t="str">
        <f>VLOOKUP(H339, products!$A$1:$B$13, 2, FALSE)</f>
        <v>Baby Food</v>
      </c>
      <c r="Q339" s="14" t="str">
        <f>VLOOKUP(G339, countries!$A$1:$C$250, 1, TRUE)</f>
        <v>Romania</v>
      </c>
      <c r="R339" s="15" t="str">
        <f>VLOOKUP(Q339, countries!$A$1:$E$250, 4, FALSE)</f>
        <v>Europe</v>
      </c>
      <c r="S339" s="14" t="str">
        <f>VLOOKUP(R339, countries!$D$1:U$250, 2, FALSE)</f>
        <v>Northern Europe</v>
      </c>
      <c r="T339" s="14" t="str">
        <f t="shared" si="6"/>
        <v>2011-12</v>
      </c>
      <c r="U339" s="14" t="str">
        <f t="shared" si="7"/>
        <v>12</v>
      </c>
    </row>
    <row r="340">
      <c r="A340" s="7">
        <v>3.94110763E8</v>
      </c>
      <c r="B340" s="8">
        <v>40903.0</v>
      </c>
      <c r="C340" s="8" t="str">
        <f t="shared" si="1"/>
        <v>Monday</v>
      </c>
      <c r="D340" s="8">
        <v>40906.0</v>
      </c>
      <c r="E340" s="9">
        <f t="shared" si="2"/>
        <v>3</v>
      </c>
      <c r="F340" s="7" t="s">
        <v>21</v>
      </c>
      <c r="G340" s="10" t="s">
        <v>72</v>
      </c>
      <c r="H340" s="7">
        <v>5988.0</v>
      </c>
      <c r="I340" s="7" t="s">
        <v>23</v>
      </c>
      <c r="J340" s="11">
        <v>4988.0</v>
      </c>
      <c r="K340" s="12">
        <v>154.0</v>
      </c>
      <c r="L340" s="12">
        <v>91.0</v>
      </c>
      <c r="M340" s="13">
        <f t="shared" si="3"/>
        <v>768152</v>
      </c>
      <c r="N340" s="11">
        <f t="shared" si="4"/>
        <v>453908</v>
      </c>
      <c r="O340" s="11">
        <f t="shared" si="5"/>
        <v>314244</v>
      </c>
      <c r="P340" s="14" t="str">
        <f>VLOOKUP(H340, products!$A$1:$B$13, 2, FALSE)</f>
        <v>Vegetables</v>
      </c>
      <c r="Q340" s="14" t="str">
        <f>VLOOKUP(G340, countries!$A$1:$C$250, 1, TRUE)</f>
        <v>Barbados</v>
      </c>
      <c r="R340" s="15" t="str">
        <f>VLOOKUP(Q340, countries!$A$1:$E$250, 4, FALSE)</f>
        <v>Americas</v>
      </c>
      <c r="S340" s="14" t="str">
        <f>VLOOKUP(R340, countries!$D$1:U$250, 2, FALSE)</f>
        <v>Latin America and the Caribbean</v>
      </c>
      <c r="T340" s="14" t="str">
        <f t="shared" si="6"/>
        <v>2011-12</v>
      </c>
      <c r="U340" s="14" t="str">
        <f t="shared" si="7"/>
        <v>12</v>
      </c>
    </row>
    <row r="341">
      <c r="A341" s="7">
        <v>9.69289243E8</v>
      </c>
      <c r="B341" s="8">
        <v>40905.0</v>
      </c>
      <c r="C341" s="8" t="str">
        <f t="shared" si="1"/>
        <v>Wednesday</v>
      </c>
      <c r="D341" s="8">
        <v>40941.0</v>
      </c>
      <c r="E341" s="9">
        <f t="shared" si="2"/>
        <v>36</v>
      </c>
      <c r="F341" s="7" t="s">
        <v>21</v>
      </c>
      <c r="G341" s="10" t="s">
        <v>42</v>
      </c>
      <c r="H341" s="7">
        <v>7940.0</v>
      </c>
      <c r="I341" s="7" t="s">
        <v>26</v>
      </c>
      <c r="J341" s="11">
        <v>3082.0</v>
      </c>
      <c r="K341" s="12">
        <v>668.0</v>
      </c>
      <c r="L341" s="12">
        <v>503.0</v>
      </c>
      <c r="M341" s="13">
        <f t="shared" si="3"/>
        <v>2058776</v>
      </c>
      <c r="N341" s="11">
        <f t="shared" si="4"/>
        <v>1550246</v>
      </c>
      <c r="O341" s="11">
        <f t="shared" si="5"/>
        <v>508530</v>
      </c>
      <c r="P341" s="14" t="str">
        <f>VLOOKUP(H341, products!$A$1:$B$13, 2, FALSE)</f>
        <v>Household</v>
      </c>
      <c r="Q341" s="14" t="str">
        <f>VLOOKUP(G341, countries!$A$1:$C$250, 1, TRUE)</f>
        <v>Bhutan</v>
      </c>
      <c r="R341" s="15" t="str">
        <f>VLOOKUP(Q341, countries!$A$1:$E$250, 4, FALSE)</f>
        <v>Asia</v>
      </c>
      <c r="S341" s="14" t="str">
        <f>VLOOKUP(R341, countries!$D$1:U$250, 2, FALSE)</f>
        <v>Southern Asia</v>
      </c>
      <c r="T341" s="14" t="str">
        <f t="shared" si="6"/>
        <v>2011-12</v>
      </c>
      <c r="U341" s="14" t="str">
        <f t="shared" si="7"/>
        <v>12</v>
      </c>
    </row>
    <row r="342">
      <c r="A342" s="7">
        <v>8.464136E8</v>
      </c>
      <c r="B342" s="8">
        <v>40907.0</v>
      </c>
      <c r="C342" s="8" t="str">
        <f t="shared" si="1"/>
        <v>Friday</v>
      </c>
      <c r="D342" s="8">
        <v>40908.0</v>
      </c>
      <c r="E342" s="9">
        <f t="shared" si="2"/>
        <v>1</v>
      </c>
      <c r="F342" s="7" t="s">
        <v>24</v>
      </c>
      <c r="G342" s="10" t="s">
        <v>60</v>
      </c>
      <c r="H342" s="7">
        <v>8969.0</v>
      </c>
      <c r="I342" s="7" t="s">
        <v>26</v>
      </c>
      <c r="J342" s="11">
        <v>1448.0</v>
      </c>
      <c r="K342" s="12">
        <v>153.0</v>
      </c>
      <c r="L342" s="12">
        <v>97.0</v>
      </c>
      <c r="M342" s="13">
        <f t="shared" si="3"/>
        <v>221544</v>
      </c>
      <c r="N342" s="11">
        <f t="shared" si="4"/>
        <v>140456</v>
      </c>
      <c r="O342" s="11">
        <f t="shared" si="5"/>
        <v>81088</v>
      </c>
      <c r="P342" s="14" t="str">
        <f>VLOOKUP(H342, products!$A$1:$B$13, 2, FALSE)</f>
        <v>Snacks</v>
      </c>
      <c r="Q342" s="14" t="str">
        <f>VLOOKUP(G342, countries!$A$1:$C$250, 1, TRUE)</f>
        <v>Ireland</v>
      </c>
      <c r="R342" s="15" t="str">
        <f>VLOOKUP(Q342, countries!$A$1:$E$250, 4, FALSE)</f>
        <v>Europe</v>
      </c>
      <c r="S342" s="14" t="str">
        <f>VLOOKUP(R342, countries!$D$1:U$250, 2, FALSE)</f>
        <v>Northern Europe</v>
      </c>
      <c r="T342" s="14" t="str">
        <f t="shared" si="6"/>
        <v>2011-12</v>
      </c>
      <c r="U342" s="14" t="str">
        <f t="shared" si="7"/>
        <v>12</v>
      </c>
    </row>
    <row r="343">
      <c r="A343" s="7">
        <v>4.55040681E8</v>
      </c>
      <c r="B343" s="8">
        <v>40910.0</v>
      </c>
      <c r="C343" s="8" t="str">
        <f t="shared" si="1"/>
        <v>Monday</v>
      </c>
      <c r="D343" s="8">
        <v>40941.0</v>
      </c>
      <c r="E343" s="9">
        <f t="shared" si="2"/>
        <v>31</v>
      </c>
      <c r="F343" s="7" t="s">
        <v>24</v>
      </c>
      <c r="G343" s="10" t="s">
        <v>64</v>
      </c>
      <c r="H343" s="7">
        <v>5988.0</v>
      </c>
      <c r="I343" s="7" t="s">
        <v>23</v>
      </c>
      <c r="J343" s="11">
        <v>5504.0</v>
      </c>
      <c r="K343" s="12">
        <v>154.0</v>
      </c>
      <c r="L343" s="12">
        <v>91.0</v>
      </c>
      <c r="M343" s="13">
        <f t="shared" si="3"/>
        <v>847616</v>
      </c>
      <c r="N343" s="11">
        <f t="shared" si="4"/>
        <v>500864</v>
      </c>
      <c r="O343" s="11">
        <f t="shared" si="5"/>
        <v>346752</v>
      </c>
      <c r="P343" s="14" t="str">
        <f>VLOOKUP(H343, products!$A$1:$B$13, 2, FALSE)</f>
        <v>Vegetables</v>
      </c>
      <c r="Q343" s="14" t="str">
        <f>VLOOKUP(G343, countries!$A$1:$C$250, 1, TRUE)</f>
        <v>Finland</v>
      </c>
      <c r="R343" s="15" t="str">
        <f>VLOOKUP(Q343, countries!$A$1:$E$250, 4, FALSE)</f>
        <v>Europe</v>
      </c>
      <c r="S343" s="14" t="str">
        <f>VLOOKUP(R343, countries!$D$1:U$250, 2, FALSE)</f>
        <v>Northern Europe</v>
      </c>
      <c r="T343" s="14" t="str">
        <f t="shared" si="6"/>
        <v>2012-01</v>
      </c>
      <c r="U343" s="14" t="str">
        <f t="shared" si="7"/>
        <v>01</v>
      </c>
    </row>
    <row r="344">
      <c r="A344" s="7">
        <v>4.59372985E8</v>
      </c>
      <c r="B344" s="8">
        <v>40911.0</v>
      </c>
      <c r="C344" s="8" t="str">
        <f t="shared" si="1"/>
        <v>Tuesday</v>
      </c>
      <c r="D344" s="8">
        <v>40990.0</v>
      </c>
      <c r="E344" s="9">
        <f t="shared" si="2"/>
        <v>79</v>
      </c>
      <c r="F344" s="7" t="s">
        <v>40</v>
      </c>
      <c r="G344" s="10" t="s">
        <v>57</v>
      </c>
      <c r="H344" s="7">
        <v>7331.0</v>
      </c>
      <c r="I344" s="7" t="s">
        <v>23</v>
      </c>
      <c r="J344" s="11">
        <v>7529.0</v>
      </c>
      <c r="K344" s="12">
        <v>255.0</v>
      </c>
      <c r="L344" s="12">
        <v>159.0</v>
      </c>
      <c r="M344" s="13">
        <f t="shared" si="3"/>
        <v>1919895</v>
      </c>
      <c r="N344" s="11">
        <f t="shared" si="4"/>
        <v>1197111</v>
      </c>
      <c r="O344" s="11">
        <f t="shared" si="5"/>
        <v>722784</v>
      </c>
      <c r="P344" s="14" t="str">
        <f>VLOOKUP(H344, products!$A$1:$B$13, 2, FALSE)</f>
        <v>Baby Food</v>
      </c>
      <c r="Q344" s="14" t="str">
        <f>VLOOKUP(G344, countries!$A$1:$C$250, 1, TRUE)</f>
        <v>Israel</v>
      </c>
      <c r="R344" s="15" t="str">
        <f>VLOOKUP(Q344, countries!$A$1:$E$250, 4, FALSE)</f>
        <v>Asia</v>
      </c>
      <c r="S344" s="14" t="str">
        <f>VLOOKUP(R344, countries!$D$1:U$250, 2, FALSE)</f>
        <v>Southern Asia</v>
      </c>
      <c r="T344" s="14" t="str">
        <f t="shared" si="6"/>
        <v>2012-01</v>
      </c>
      <c r="U344" s="14" t="str">
        <f t="shared" si="7"/>
        <v>01</v>
      </c>
    </row>
    <row r="345">
      <c r="A345" s="7">
        <v>8.91681563E8</v>
      </c>
      <c r="B345" s="8">
        <v>40911.0</v>
      </c>
      <c r="C345" s="8" t="str">
        <f t="shared" si="1"/>
        <v>Tuesday</v>
      </c>
      <c r="D345" s="8">
        <v>40995.0</v>
      </c>
      <c r="E345" s="9">
        <f t="shared" si="2"/>
        <v>84</v>
      </c>
      <c r="F345" s="7" t="s">
        <v>29</v>
      </c>
      <c r="G345" s="10" t="s">
        <v>42</v>
      </c>
      <c r="H345" s="7">
        <v>7940.0</v>
      </c>
      <c r="I345" s="7" t="s">
        <v>23</v>
      </c>
      <c r="J345" s="11">
        <v>7245.0</v>
      </c>
      <c r="K345" s="12">
        <v>668.0</v>
      </c>
      <c r="L345" s="12">
        <v>503.0</v>
      </c>
      <c r="M345" s="13">
        <f t="shared" si="3"/>
        <v>4839660</v>
      </c>
      <c r="N345" s="11">
        <f t="shared" si="4"/>
        <v>3644235</v>
      </c>
      <c r="O345" s="11">
        <f t="shared" si="5"/>
        <v>1195425</v>
      </c>
      <c r="P345" s="14" t="str">
        <f>VLOOKUP(H345, products!$A$1:$B$13, 2, FALSE)</f>
        <v>Household</v>
      </c>
      <c r="Q345" s="14" t="str">
        <f>VLOOKUP(G345, countries!$A$1:$C$250, 1, TRUE)</f>
        <v>Bhutan</v>
      </c>
      <c r="R345" s="15" t="str">
        <f>VLOOKUP(Q345, countries!$A$1:$E$250, 4, FALSE)</f>
        <v>Asia</v>
      </c>
      <c r="S345" s="14" t="str">
        <f>VLOOKUP(R345, countries!$D$1:U$250, 2, FALSE)</f>
        <v>Southern Asia</v>
      </c>
      <c r="T345" s="14" t="str">
        <f t="shared" si="6"/>
        <v>2012-01</v>
      </c>
      <c r="U345" s="14" t="str">
        <f t="shared" si="7"/>
        <v>01</v>
      </c>
    </row>
    <row r="346">
      <c r="A346" s="7">
        <v>7.60280358E8</v>
      </c>
      <c r="B346" s="8">
        <v>40916.0</v>
      </c>
      <c r="C346" s="8" t="str">
        <f t="shared" si="1"/>
        <v>Sunday</v>
      </c>
      <c r="D346" s="8">
        <v>41142.0</v>
      </c>
      <c r="E346" s="9">
        <f t="shared" si="2"/>
        <v>226</v>
      </c>
      <c r="F346" s="7" t="s">
        <v>29</v>
      </c>
      <c r="G346" s="10" t="s">
        <v>30</v>
      </c>
      <c r="H346" s="7">
        <v>8681.0</v>
      </c>
      <c r="I346" s="7" t="s">
        <v>23</v>
      </c>
      <c r="J346" s="11">
        <v>2708.0</v>
      </c>
      <c r="K346" s="12">
        <v>651.0</v>
      </c>
      <c r="L346" s="12">
        <v>525.0</v>
      </c>
      <c r="M346" s="13">
        <f t="shared" si="3"/>
        <v>1762908</v>
      </c>
      <c r="N346" s="11">
        <f t="shared" si="4"/>
        <v>1421700</v>
      </c>
      <c r="O346" s="11">
        <f t="shared" si="5"/>
        <v>341208</v>
      </c>
      <c r="P346" s="14" t="str">
        <f>VLOOKUP(H346, products!$A$1:$B$13, 2, FALSE)</f>
        <v>Office Supplies</v>
      </c>
      <c r="Q346" s="14" t="str">
        <f>VLOOKUP(G346, countries!$A$1:$C$250, 1, TRUE)</f>
        <v>United States Minor Outlying Islands</v>
      </c>
      <c r="R346" s="15" t="str">
        <f>VLOOKUP(Q346, countries!$A$1:$E$250, 4, FALSE)</f>
        <v>Oceania</v>
      </c>
      <c r="S346" s="14" t="str">
        <f>VLOOKUP(R346, countries!$D$1:U$250, 2, FALSE)</f>
        <v>Polynesia</v>
      </c>
      <c r="T346" s="14" t="str">
        <f t="shared" si="6"/>
        <v>2012-01</v>
      </c>
      <c r="U346" s="14" t="str">
        <f t="shared" si="7"/>
        <v>01</v>
      </c>
    </row>
    <row r="347">
      <c r="A347" s="7">
        <v>2.55047452E8</v>
      </c>
      <c r="B347" s="8">
        <v>40918.0</v>
      </c>
      <c r="C347" s="8" t="str">
        <f t="shared" si="1"/>
        <v>Tuesday</v>
      </c>
      <c r="D347" s="8">
        <v>41212.0</v>
      </c>
      <c r="E347" s="9">
        <f t="shared" si="2"/>
        <v>294</v>
      </c>
      <c r="F347" s="7" t="s">
        <v>40</v>
      </c>
      <c r="G347" s="10" t="s">
        <v>39</v>
      </c>
      <c r="H347" s="7">
        <v>8969.0</v>
      </c>
      <c r="I347" s="7" t="s">
        <v>26</v>
      </c>
      <c r="J347" s="11">
        <v>3064.0</v>
      </c>
      <c r="K347" s="12">
        <v>153.0</v>
      </c>
      <c r="L347" s="12">
        <v>97.0</v>
      </c>
      <c r="M347" s="13">
        <f t="shared" si="3"/>
        <v>468792</v>
      </c>
      <c r="N347" s="11">
        <f t="shared" si="4"/>
        <v>297208</v>
      </c>
      <c r="O347" s="11">
        <f t="shared" si="5"/>
        <v>171584</v>
      </c>
      <c r="P347" s="14" t="str">
        <f>VLOOKUP(H347, products!$A$1:$B$13, 2, FALSE)</f>
        <v>Snacks</v>
      </c>
      <c r="Q347" s="14" t="str">
        <f>VLOOKUP(G347, countries!$A$1:$C$250, 1, TRUE)</f>
        <v>Curaçao</v>
      </c>
      <c r="R347" s="15" t="str">
        <f>VLOOKUP(Q347, countries!$A$1:$E$250, 4, FALSE)</f>
        <v>Americas</v>
      </c>
      <c r="S347" s="14" t="str">
        <f>VLOOKUP(R347, countries!$D$1:U$250, 2, FALSE)</f>
        <v>Latin America and the Caribbean</v>
      </c>
      <c r="T347" s="14" t="str">
        <f t="shared" si="6"/>
        <v>2012-01</v>
      </c>
      <c r="U347" s="14" t="str">
        <f t="shared" si="7"/>
        <v>01</v>
      </c>
    </row>
    <row r="348">
      <c r="A348" s="7">
        <v>1.92589318E8</v>
      </c>
      <c r="B348" s="8">
        <v>40919.0</v>
      </c>
      <c r="C348" s="8" t="str">
        <f t="shared" si="1"/>
        <v>Wednesday</v>
      </c>
      <c r="D348" s="8">
        <v>41259.0</v>
      </c>
      <c r="E348" s="9">
        <f t="shared" si="2"/>
        <v>340</v>
      </c>
      <c r="F348" s="7" t="s">
        <v>29</v>
      </c>
      <c r="G348" s="10" t="s">
        <v>43</v>
      </c>
      <c r="H348" s="7">
        <v>4594.0</v>
      </c>
      <c r="I348" s="7" t="s">
        <v>26</v>
      </c>
      <c r="J348" s="11">
        <v>314.0</v>
      </c>
      <c r="K348" s="12">
        <v>9.0</v>
      </c>
      <c r="L348" s="12">
        <v>7.0</v>
      </c>
      <c r="M348" s="13">
        <f t="shared" si="3"/>
        <v>2826</v>
      </c>
      <c r="N348" s="11">
        <f t="shared" si="4"/>
        <v>2198</v>
      </c>
      <c r="O348" s="11">
        <f t="shared" si="5"/>
        <v>628</v>
      </c>
      <c r="P348" s="14" t="str">
        <f>VLOOKUP(H348, products!$A$1:$B$13, 2, FALSE)</f>
        <v>Fruits</v>
      </c>
      <c r="Q348" s="14" t="str">
        <f>VLOOKUP(G348, countries!$A$1:$C$250, 1, TRUE)</f>
        <v>Cyprus</v>
      </c>
      <c r="R348" s="15" t="str">
        <f>VLOOKUP(Q348, countries!$A$1:$E$250, 4, FALSE)</f>
        <v>Asia</v>
      </c>
      <c r="S348" s="14" t="str">
        <f>VLOOKUP(R348, countries!$D$1:U$250, 2, FALSE)</f>
        <v>Southern Asia</v>
      </c>
      <c r="T348" s="14" t="str">
        <f t="shared" si="6"/>
        <v>2012-01</v>
      </c>
      <c r="U348" s="14" t="str">
        <f t="shared" si="7"/>
        <v>01</v>
      </c>
    </row>
    <row r="349">
      <c r="A349" s="7">
        <v>8.13973891E8</v>
      </c>
      <c r="B349" s="8">
        <v>40919.0</v>
      </c>
      <c r="C349" s="8" t="str">
        <f t="shared" si="1"/>
        <v>Wednesday</v>
      </c>
      <c r="D349" s="8">
        <v>41226.0</v>
      </c>
      <c r="E349" s="9">
        <f t="shared" si="2"/>
        <v>307</v>
      </c>
      <c r="F349" s="7" t="s">
        <v>21</v>
      </c>
      <c r="G349" s="10" t="s">
        <v>30</v>
      </c>
      <c r="H349" s="7">
        <v>8293.0</v>
      </c>
      <c r="I349" s="7" t="s">
        <v>23</v>
      </c>
      <c r="J349" s="11">
        <v>1818.0</v>
      </c>
      <c r="K349" s="12">
        <v>437.0</v>
      </c>
      <c r="L349" s="12">
        <v>263.0</v>
      </c>
      <c r="M349" s="13">
        <f t="shared" si="3"/>
        <v>794466</v>
      </c>
      <c r="N349" s="11">
        <f t="shared" si="4"/>
        <v>478134</v>
      </c>
      <c r="O349" s="11">
        <f t="shared" si="5"/>
        <v>316332</v>
      </c>
      <c r="P349" s="14" t="str">
        <f>VLOOKUP(H349, products!$A$1:$B$13, 2, FALSE)</f>
        <v>Cosmetics</v>
      </c>
      <c r="Q349" s="14" t="str">
        <f>VLOOKUP(G349, countries!$A$1:$C$250, 1, TRUE)</f>
        <v>United States Minor Outlying Islands</v>
      </c>
      <c r="R349" s="15" t="str">
        <f>VLOOKUP(Q349, countries!$A$1:$E$250, 4, FALSE)</f>
        <v>Oceania</v>
      </c>
      <c r="S349" s="14" t="str">
        <f>VLOOKUP(R349, countries!$D$1:U$250, 2, FALSE)</f>
        <v>Polynesia</v>
      </c>
      <c r="T349" s="14" t="str">
        <f t="shared" si="6"/>
        <v>2012-01</v>
      </c>
      <c r="U349" s="14" t="str">
        <f t="shared" si="7"/>
        <v>01</v>
      </c>
    </row>
    <row r="350">
      <c r="A350" s="7">
        <v>4.56527268E8</v>
      </c>
      <c r="B350" s="8">
        <v>40920.0</v>
      </c>
      <c r="C350" s="8" t="str">
        <f t="shared" si="1"/>
        <v>Thursday</v>
      </c>
      <c r="D350" s="8">
        <v>40951.0</v>
      </c>
      <c r="E350" s="9">
        <f t="shared" si="2"/>
        <v>31</v>
      </c>
      <c r="F350" s="7" t="s">
        <v>24</v>
      </c>
      <c r="G350" s="10" t="s">
        <v>72</v>
      </c>
      <c r="H350" s="7">
        <v>8681.0</v>
      </c>
      <c r="I350" s="7" t="s">
        <v>23</v>
      </c>
      <c r="J350" s="11">
        <v>5419.0</v>
      </c>
      <c r="K350" s="12">
        <v>651.0</v>
      </c>
      <c r="L350" s="12">
        <v>525.0</v>
      </c>
      <c r="M350" s="13">
        <f t="shared" si="3"/>
        <v>3527769</v>
      </c>
      <c r="N350" s="11">
        <f t="shared" si="4"/>
        <v>2844975</v>
      </c>
      <c r="O350" s="11">
        <f t="shared" si="5"/>
        <v>682794</v>
      </c>
      <c r="P350" s="14" t="str">
        <f>VLOOKUP(H350, products!$A$1:$B$13, 2, FALSE)</f>
        <v>Office Supplies</v>
      </c>
      <c r="Q350" s="14" t="str">
        <f>VLOOKUP(G350, countries!$A$1:$C$250, 1, TRUE)</f>
        <v>Barbados</v>
      </c>
      <c r="R350" s="15" t="str">
        <f>VLOOKUP(Q350, countries!$A$1:$E$250, 4, FALSE)</f>
        <v>Americas</v>
      </c>
      <c r="S350" s="14" t="str">
        <f>VLOOKUP(R350, countries!$D$1:U$250, 2, FALSE)</f>
        <v>Latin America and the Caribbean</v>
      </c>
      <c r="T350" s="14" t="str">
        <f t="shared" si="6"/>
        <v>2012-01</v>
      </c>
      <c r="U350" s="14" t="str">
        <f t="shared" si="7"/>
        <v>01</v>
      </c>
    </row>
    <row r="351">
      <c r="A351" s="7">
        <v>2.00432097E8</v>
      </c>
      <c r="B351" s="8">
        <v>40925.0</v>
      </c>
      <c r="C351" s="8" t="str">
        <f t="shared" si="1"/>
        <v>Tuesday</v>
      </c>
      <c r="D351" s="8">
        <v>40939.0</v>
      </c>
      <c r="E351" s="9">
        <f t="shared" si="2"/>
        <v>14</v>
      </c>
      <c r="F351" s="7" t="s">
        <v>24</v>
      </c>
      <c r="G351" s="10" t="s">
        <v>65</v>
      </c>
      <c r="H351" s="7">
        <v>7940.0</v>
      </c>
      <c r="I351" s="7" t="s">
        <v>26</v>
      </c>
      <c r="J351" s="11">
        <v>1167.0</v>
      </c>
      <c r="K351" s="12">
        <v>668.0</v>
      </c>
      <c r="L351" s="12">
        <v>503.0</v>
      </c>
      <c r="M351" s="13">
        <f t="shared" si="3"/>
        <v>779556</v>
      </c>
      <c r="N351" s="11">
        <f t="shared" si="4"/>
        <v>587001</v>
      </c>
      <c r="O351" s="11">
        <f t="shared" si="5"/>
        <v>192555</v>
      </c>
      <c r="P351" s="14" t="str">
        <f>VLOOKUP(H351, products!$A$1:$B$13, 2, FALSE)</f>
        <v>Household</v>
      </c>
      <c r="Q351" s="14" t="str">
        <f>VLOOKUP(G351, countries!$A$1:$C$250, 1, TRUE)</f>
        <v>Portugal</v>
      </c>
      <c r="R351" s="15" t="str">
        <f>VLOOKUP(Q351, countries!$A$1:$E$250, 4, FALSE)</f>
        <v>Europe</v>
      </c>
      <c r="S351" s="14" t="str">
        <f>VLOOKUP(R351, countries!$D$1:U$250, 2, FALSE)</f>
        <v>Northern Europe</v>
      </c>
      <c r="T351" s="14" t="str">
        <f t="shared" si="6"/>
        <v>2012-01</v>
      </c>
      <c r="U351" s="14" t="str">
        <f t="shared" si="7"/>
        <v>01</v>
      </c>
    </row>
    <row r="352">
      <c r="A352" s="7">
        <v>2.39554154E8</v>
      </c>
      <c r="B352" s="8">
        <v>40926.0</v>
      </c>
      <c r="C352" s="8" t="str">
        <f t="shared" si="1"/>
        <v>Wednesday</v>
      </c>
      <c r="D352" s="8">
        <v>40952.0</v>
      </c>
      <c r="E352" s="9">
        <f t="shared" si="2"/>
        <v>26</v>
      </c>
      <c r="F352" s="7" t="s">
        <v>24</v>
      </c>
      <c r="G352" s="10" t="s">
        <v>63</v>
      </c>
      <c r="H352" s="7">
        <v>8681.0</v>
      </c>
      <c r="I352" s="7" t="s">
        <v>23</v>
      </c>
      <c r="J352" s="11">
        <v>8253.0</v>
      </c>
      <c r="K352" s="12">
        <v>651.0</v>
      </c>
      <c r="L352" s="12">
        <v>525.0</v>
      </c>
      <c r="M352" s="13">
        <f t="shared" si="3"/>
        <v>5372703</v>
      </c>
      <c r="N352" s="11">
        <f t="shared" si="4"/>
        <v>4332825</v>
      </c>
      <c r="O352" s="11">
        <f t="shared" si="5"/>
        <v>1039878</v>
      </c>
      <c r="P352" s="14" t="str">
        <f>VLOOKUP(H352, products!$A$1:$B$13, 2, FALSE)</f>
        <v>Office Supplies</v>
      </c>
      <c r="Q352" s="14" t="str">
        <f>VLOOKUP(G352, countries!$A$1:$C$250, 1, TRUE)</f>
        <v>Ireland</v>
      </c>
      <c r="R352" s="15" t="str">
        <f>VLOOKUP(Q352, countries!$A$1:$E$250, 4, FALSE)</f>
        <v>Europe</v>
      </c>
      <c r="S352" s="14" t="str">
        <f>VLOOKUP(R352, countries!$D$1:U$250, 2, FALSE)</f>
        <v>Northern Europe</v>
      </c>
      <c r="T352" s="14" t="str">
        <f t="shared" si="6"/>
        <v>2012-01</v>
      </c>
      <c r="U352" s="14" t="str">
        <f t="shared" si="7"/>
        <v>01</v>
      </c>
    </row>
    <row r="353">
      <c r="A353" s="7">
        <v>5.16122949E8</v>
      </c>
      <c r="B353" s="8">
        <v>40926.0</v>
      </c>
      <c r="C353" s="8" t="str">
        <f t="shared" si="1"/>
        <v>Wednesday</v>
      </c>
      <c r="D353" s="8">
        <v>40960.0</v>
      </c>
      <c r="E353" s="9">
        <f t="shared" si="2"/>
        <v>34</v>
      </c>
      <c r="F353" s="7" t="s">
        <v>29</v>
      </c>
      <c r="G353" s="10" t="s">
        <v>50</v>
      </c>
      <c r="H353" s="7">
        <v>8969.0</v>
      </c>
      <c r="I353" s="7" t="s">
        <v>26</v>
      </c>
      <c r="J353" s="11">
        <v>1105.0</v>
      </c>
      <c r="K353" s="12">
        <v>153.0</v>
      </c>
      <c r="L353" s="12">
        <v>97.0</v>
      </c>
      <c r="M353" s="13">
        <f t="shared" si="3"/>
        <v>169065</v>
      </c>
      <c r="N353" s="11">
        <f t="shared" si="4"/>
        <v>107185</v>
      </c>
      <c r="O353" s="11">
        <f t="shared" si="5"/>
        <v>61880</v>
      </c>
      <c r="P353" s="14" t="str">
        <f>VLOOKUP(H353, products!$A$1:$B$13, 2, FALSE)</f>
        <v>Snacks</v>
      </c>
      <c r="Q353" s="14" t="str">
        <f>VLOOKUP(G353, countries!$A$1:$C$250, 1, TRUE)</f>
        <v>Austria</v>
      </c>
      <c r="R353" s="15" t="str">
        <f>VLOOKUP(Q353, countries!$A$1:$E$250, 4, FALSE)</f>
        <v>Europe</v>
      </c>
      <c r="S353" s="14" t="str">
        <f>VLOOKUP(R353, countries!$D$1:U$250, 2, FALSE)</f>
        <v>Northern Europe</v>
      </c>
      <c r="T353" s="14" t="str">
        <f t="shared" si="6"/>
        <v>2012-01</v>
      </c>
      <c r="U353" s="14" t="str">
        <f t="shared" si="7"/>
        <v>01</v>
      </c>
    </row>
    <row r="354">
      <c r="A354" s="7">
        <v>3.91200673E8</v>
      </c>
      <c r="B354" s="8">
        <v>40927.0</v>
      </c>
      <c r="C354" s="8" t="str">
        <f t="shared" si="1"/>
        <v>Thursday</v>
      </c>
      <c r="D354" s="8">
        <v>40952.0</v>
      </c>
      <c r="E354" s="9">
        <f t="shared" si="2"/>
        <v>25</v>
      </c>
      <c r="F354" s="7" t="s">
        <v>24</v>
      </c>
      <c r="G354" s="10" t="s">
        <v>64</v>
      </c>
      <c r="H354" s="7">
        <v>8681.0</v>
      </c>
      <c r="I354" s="7" t="s">
        <v>26</v>
      </c>
      <c r="J354" s="11">
        <v>3827.0</v>
      </c>
      <c r="K354" s="12">
        <v>651.0</v>
      </c>
      <c r="L354" s="12">
        <v>525.0</v>
      </c>
      <c r="M354" s="13">
        <f t="shared" si="3"/>
        <v>2491377</v>
      </c>
      <c r="N354" s="11">
        <f t="shared" si="4"/>
        <v>2009175</v>
      </c>
      <c r="O354" s="11">
        <f t="shared" si="5"/>
        <v>482202</v>
      </c>
      <c r="P354" s="14" t="str">
        <f>VLOOKUP(H354, products!$A$1:$B$13, 2, FALSE)</f>
        <v>Office Supplies</v>
      </c>
      <c r="Q354" s="14" t="str">
        <f>VLOOKUP(G354, countries!$A$1:$C$250, 1, TRUE)</f>
        <v>Finland</v>
      </c>
      <c r="R354" s="15" t="str">
        <f>VLOOKUP(Q354, countries!$A$1:$E$250, 4, FALSE)</f>
        <v>Europe</v>
      </c>
      <c r="S354" s="14" t="str">
        <f>VLOOKUP(R354, countries!$D$1:U$250, 2, FALSE)</f>
        <v>Northern Europe</v>
      </c>
      <c r="T354" s="14" t="str">
        <f t="shared" si="6"/>
        <v>2012-01</v>
      </c>
      <c r="U354" s="14" t="str">
        <f t="shared" si="7"/>
        <v>01</v>
      </c>
    </row>
    <row r="355">
      <c r="A355" s="7">
        <v>1.94922626E8</v>
      </c>
      <c r="B355" s="8">
        <v>40931.0</v>
      </c>
      <c r="C355" s="8" t="str">
        <f t="shared" si="1"/>
        <v>Monday</v>
      </c>
      <c r="D355" s="8">
        <v>41092.0</v>
      </c>
      <c r="E355" s="9">
        <f t="shared" si="2"/>
        <v>161</v>
      </c>
      <c r="F355" s="7" t="s">
        <v>40</v>
      </c>
      <c r="G355" s="10" t="s">
        <v>37</v>
      </c>
      <c r="H355" s="7">
        <v>7331.0</v>
      </c>
      <c r="I355" s="7" t="s">
        <v>23</v>
      </c>
      <c r="J355" s="11">
        <v>791.0</v>
      </c>
      <c r="K355" s="12">
        <v>255.0</v>
      </c>
      <c r="L355" s="12">
        <v>159.0</v>
      </c>
      <c r="M355" s="13">
        <f t="shared" si="3"/>
        <v>201705</v>
      </c>
      <c r="N355" s="11">
        <f t="shared" si="4"/>
        <v>125769</v>
      </c>
      <c r="O355" s="11">
        <f t="shared" si="5"/>
        <v>75936</v>
      </c>
      <c r="P355" s="14" t="str">
        <f>VLOOKUP(H355, products!$A$1:$B$13, 2, FALSE)</f>
        <v>Baby Food</v>
      </c>
      <c r="Q355" s="14" t="str">
        <f>VLOOKUP(G355, countries!$A$1:$C$250, 1, TRUE)</f>
        <v>Argentina</v>
      </c>
      <c r="R355" s="15" t="str">
        <f>VLOOKUP(Q355, countries!$A$1:$E$250, 4, FALSE)</f>
        <v>Americas</v>
      </c>
      <c r="S355" s="14" t="str">
        <f>VLOOKUP(R355, countries!$D$1:U$250, 2, FALSE)</f>
        <v>Latin America and the Caribbean</v>
      </c>
      <c r="T355" s="14" t="str">
        <f t="shared" si="6"/>
        <v>2012-01</v>
      </c>
      <c r="U355" s="14" t="str">
        <f t="shared" si="7"/>
        <v>01</v>
      </c>
    </row>
    <row r="356">
      <c r="A356" s="7">
        <v>7.06301438E8</v>
      </c>
      <c r="B356" s="8">
        <v>40931.0</v>
      </c>
      <c r="C356" s="8" t="str">
        <f t="shared" si="1"/>
        <v>Monday</v>
      </c>
      <c r="D356" s="8">
        <v>41215.0</v>
      </c>
      <c r="E356" s="9">
        <f t="shared" si="2"/>
        <v>284</v>
      </c>
      <c r="F356" s="7" t="s">
        <v>29</v>
      </c>
      <c r="G356" s="10" t="s">
        <v>48</v>
      </c>
      <c r="H356" s="7">
        <v>7940.0</v>
      </c>
      <c r="I356" s="7" t="s">
        <v>23</v>
      </c>
      <c r="J356" s="11">
        <v>9146.0</v>
      </c>
      <c r="K356" s="12">
        <v>668.0</v>
      </c>
      <c r="L356" s="12">
        <v>503.0</v>
      </c>
      <c r="M356" s="13">
        <f t="shared" si="3"/>
        <v>6109528</v>
      </c>
      <c r="N356" s="11">
        <f t="shared" si="4"/>
        <v>4600438</v>
      </c>
      <c r="O356" s="11">
        <f t="shared" si="5"/>
        <v>1509090</v>
      </c>
      <c r="P356" s="14" t="str">
        <f>VLOOKUP(H356, products!$A$1:$B$13, 2, FALSE)</f>
        <v>Household</v>
      </c>
      <c r="Q356" s="14" t="str">
        <f>VLOOKUP(G356, countries!$A$1:$C$250, 1, TRUE)</f>
        <v>Gibraltar</v>
      </c>
      <c r="R356" s="15" t="str">
        <f>VLOOKUP(Q356, countries!$A$1:$E$250, 4, FALSE)</f>
        <v>Europe</v>
      </c>
      <c r="S356" s="14" t="str">
        <f>VLOOKUP(R356, countries!$D$1:U$250, 2, FALSE)</f>
        <v>Northern Europe</v>
      </c>
      <c r="T356" s="14" t="str">
        <f t="shared" si="6"/>
        <v>2012-01</v>
      </c>
      <c r="U356" s="14" t="str">
        <f t="shared" si="7"/>
        <v>01</v>
      </c>
    </row>
    <row r="357">
      <c r="A357" s="7">
        <v>5.16635358E8</v>
      </c>
      <c r="B357" s="8">
        <v>40933.0</v>
      </c>
      <c r="C357" s="8" t="str">
        <f t="shared" si="1"/>
        <v>Wednesday</v>
      </c>
      <c r="D357" s="8">
        <v>40965.0</v>
      </c>
      <c r="E357" s="9">
        <f t="shared" si="2"/>
        <v>32</v>
      </c>
      <c r="F357" s="7" t="s">
        <v>40</v>
      </c>
      <c r="G357" s="10" t="s">
        <v>49</v>
      </c>
      <c r="H357" s="7">
        <v>7940.0</v>
      </c>
      <c r="I357" s="7" t="s">
        <v>26</v>
      </c>
      <c r="J357" s="11">
        <v>2738.0</v>
      </c>
      <c r="K357" s="12">
        <v>668.0</v>
      </c>
      <c r="L357" s="12">
        <v>503.0</v>
      </c>
      <c r="M357" s="13">
        <f t="shared" si="3"/>
        <v>1828984</v>
      </c>
      <c r="N357" s="11">
        <f t="shared" si="4"/>
        <v>1377214</v>
      </c>
      <c r="O357" s="11">
        <f t="shared" si="5"/>
        <v>451770</v>
      </c>
      <c r="P357" s="14" t="str">
        <f>VLOOKUP(H357, products!$A$1:$B$13, 2, FALSE)</f>
        <v>Household</v>
      </c>
      <c r="Q357" s="14" t="str">
        <f>VLOOKUP(G357, countries!$A$1:$C$250, 1, TRUE)</f>
        <v>Lithuania</v>
      </c>
      <c r="R357" s="15" t="str">
        <f>VLOOKUP(Q357, countries!$A$1:$E$250, 4, FALSE)</f>
        <v>Europe</v>
      </c>
      <c r="S357" s="14" t="str">
        <f>VLOOKUP(R357, countries!$D$1:U$250, 2, FALSE)</f>
        <v>Northern Europe</v>
      </c>
      <c r="T357" s="14" t="str">
        <f t="shared" si="6"/>
        <v>2012-01</v>
      </c>
      <c r="U357" s="14" t="str">
        <f t="shared" si="7"/>
        <v>01</v>
      </c>
    </row>
    <row r="358">
      <c r="A358" s="7">
        <v>9.81808078E8</v>
      </c>
      <c r="B358" s="8">
        <v>40935.0</v>
      </c>
      <c r="C358" s="8" t="str">
        <f t="shared" si="1"/>
        <v>Friday</v>
      </c>
      <c r="D358" s="8">
        <v>40936.0</v>
      </c>
      <c r="E358" s="9">
        <f t="shared" si="2"/>
        <v>1</v>
      </c>
      <c r="F358" s="7" t="s">
        <v>24</v>
      </c>
      <c r="G358" s="10" t="s">
        <v>51</v>
      </c>
      <c r="H358" s="7">
        <v>8969.0</v>
      </c>
      <c r="I358" s="7" t="s">
        <v>26</v>
      </c>
      <c r="J358" s="11">
        <v>7683.0</v>
      </c>
      <c r="K358" s="12">
        <v>153.0</v>
      </c>
      <c r="L358" s="12">
        <v>97.0</v>
      </c>
      <c r="M358" s="13">
        <f t="shared" si="3"/>
        <v>1175499</v>
      </c>
      <c r="N358" s="11">
        <f t="shared" si="4"/>
        <v>745251</v>
      </c>
      <c r="O358" s="11">
        <f t="shared" si="5"/>
        <v>430248</v>
      </c>
      <c r="P358" s="14" t="str">
        <f>VLOOKUP(H358, products!$A$1:$B$13, 2, FALSE)</f>
        <v>Snacks</v>
      </c>
      <c r="Q358" s="14" t="str">
        <f>VLOOKUP(G358, countries!$A$1:$C$250, 1, TRUE)</f>
        <v>Micronesia (Federated States of)</v>
      </c>
      <c r="R358" s="15" t="str">
        <f>VLOOKUP(Q358, countries!$A$1:$E$250, 4, FALSE)</f>
        <v>Oceania</v>
      </c>
      <c r="S358" s="14" t="str">
        <f>VLOOKUP(R358, countries!$D$1:U$250, 2, FALSE)</f>
        <v>Polynesia</v>
      </c>
      <c r="T358" s="14" t="str">
        <f t="shared" si="6"/>
        <v>2012-01</v>
      </c>
      <c r="U358" s="14" t="str">
        <f t="shared" si="7"/>
        <v>01</v>
      </c>
    </row>
    <row r="359">
      <c r="A359" s="7">
        <v>2.02047002E8</v>
      </c>
      <c r="B359" s="8">
        <v>40937.0</v>
      </c>
      <c r="C359" s="8" t="str">
        <f t="shared" si="1"/>
        <v>Sunday</v>
      </c>
      <c r="D359" s="8">
        <v>41063.0</v>
      </c>
      <c r="E359" s="9">
        <f t="shared" si="2"/>
        <v>126</v>
      </c>
      <c r="F359" s="7" t="s">
        <v>40</v>
      </c>
      <c r="G359" s="10" t="s">
        <v>66</v>
      </c>
      <c r="H359" s="7">
        <v>8293.0</v>
      </c>
      <c r="I359" s="7" t="s">
        <v>26</v>
      </c>
      <c r="J359" s="11">
        <v>9053.0</v>
      </c>
      <c r="K359" s="12">
        <v>437.0</v>
      </c>
      <c r="L359" s="12">
        <v>263.0</v>
      </c>
      <c r="M359" s="13">
        <f t="shared" si="3"/>
        <v>3956161</v>
      </c>
      <c r="N359" s="11">
        <f t="shared" si="4"/>
        <v>2380939</v>
      </c>
      <c r="O359" s="11">
        <f t="shared" si="5"/>
        <v>1575222</v>
      </c>
      <c r="P359" s="14" t="str">
        <f>VLOOKUP(H359, products!$A$1:$B$13, 2, FALSE)</f>
        <v>Cosmetics</v>
      </c>
      <c r="Q359" s="14" t="str">
        <f>VLOOKUP(G359, countries!$A$1:$C$250, 1, TRUE)</f>
        <v>Uganda</v>
      </c>
      <c r="R359" s="15" t="str">
        <f>VLOOKUP(Q359, countries!$A$1:$E$250, 4, FALSE)</f>
        <v>Africa</v>
      </c>
      <c r="S359" s="14" t="str">
        <f>VLOOKUP(R359, countries!$D$1:U$250, 2, FALSE)</f>
        <v>Northern Africa</v>
      </c>
      <c r="T359" s="14" t="str">
        <f t="shared" si="6"/>
        <v>2012-01</v>
      </c>
      <c r="U359" s="14" t="str">
        <f t="shared" si="7"/>
        <v>01</v>
      </c>
    </row>
    <row r="360">
      <c r="A360" s="7">
        <v>3.30590474E8</v>
      </c>
      <c r="B360" s="8">
        <v>40938.0</v>
      </c>
      <c r="C360" s="8" t="str">
        <f t="shared" si="1"/>
        <v>Monday</v>
      </c>
      <c r="D360" s="8">
        <v>40982.0</v>
      </c>
      <c r="E360" s="9">
        <f t="shared" si="2"/>
        <v>44</v>
      </c>
      <c r="F360" s="7" t="s">
        <v>24</v>
      </c>
      <c r="G360" s="10" t="s">
        <v>53</v>
      </c>
      <c r="H360" s="7">
        <v>8681.0</v>
      </c>
      <c r="I360" s="7" t="s">
        <v>26</v>
      </c>
      <c r="J360" s="11">
        <v>7923.0</v>
      </c>
      <c r="K360" s="12">
        <v>651.0</v>
      </c>
      <c r="L360" s="12">
        <v>525.0</v>
      </c>
      <c r="M360" s="13">
        <f t="shared" si="3"/>
        <v>5157873</v>
      </c>
      <c r="N360" s="11">
        <f t="shared" si="4"/>
        <v>4159575</v>
      </c>
      <c r="O360" s="11">
        <f t="shared" si="5"/>
        <v>998298</v>
      </c>
      <c r="P360" s="14" t="str">
        <f>VLOOKUP(H360, products!$A$1:$B$13, 2, FALSE)</f>
        <v>Office Supplies</v>
      </c>
      <c r="Q360" s="14" t="str">
        <f>VLOOKUP(G360, countries!$A$1:$C$250, 1, TRUE)</f>
        <v>Macedonia</v>
      </c>
      <c r="R360" s="15" t="str">
        <f>VLOOKUP(Q360, countries!$A$1:$E$250, 4, FALSE)</f>
        <v>Europe</v>
      </c>
      <c r="S360" s="14" t="str">
        <f>VLOOKUP(R360, countries!$D$1:U$250, 2, FALSE)</f>
        <v>Northern Europe</v>
      </c>
      <c r="T360" s="14" t="str">
        <f t="shared" si="6"/>
        <v>2012-01</v>
      </c>
      <c r="U360" s="14" t="str">
        <f t="shared" si="7"/>
        <v>01</v>
      </c>
    </row>
    <row r="361">
      <c r="A361" s="7">
        <v>7.72893178E8</v>
      </c>
      <c r="B361" s="8">
        <v>40940.0</v>
      </c>
      <c r="C361" s="8" t="str">
        <f t="shared" si="1"/>
        <v>Wednesday</v>
      </c>
      <c r="D361" s="8">
        <v>40940.0</v>
      </c>
      <c r="E361" s="9">
        <f t="shared" si="2"/>
        <v>0</v>
      </c>
      <c r="F361" s="7" t="s">
        <v>24</v>
      </c>
      <c r="G361" s="10" t="s">
        <v>59</v>
      </c>
      <c r="H361" s="7">
        <v>1270.0</v>
      </c>
      <c r="I361" s="7" t="s">
        <v>23</v>
      </c>
      <c r="J361" s="11">
        <v>5122.0</v>
      </c>
      <c r="K361" s="12">
        <v>47.0</v>
      </c>
      <c r="L361" s="12">
        <v>32.0</v>
      </c>
      <c r="M361" s="13">
        <f t="shared" si="3"/>
        <v>240734</v>
      </c>
      <c r="N361" s="11">
        <f t="shared" si="4"/>
        <v>163904</v>
      </c>
      <c r="O361" s="11">
        <f t="shared" si="5"/>
        <v>76830</v>
      </c>
      <c r="P361" s="14" t="str">
        <f>VLOOKUP(H361, products!$A$1:$B$13, 2, FALSE)</f>
        <v>Beverages</v>
      </c>
      <c r="Q361" s="14" t="str">
        <f>VLOOKUP(G361, countries!$A$1:$C$250, 1, TRUE)</f>
        <v>Slovenia</v>
      </c>
      <c r="R361" s="15" t="str">
        <f>VLOOKUP(Q361, countries!$A$1:$E$250, 4, FALSE)</f>
        <v>Europe</v>
      </c>
      <c r="S361" s="14" t="str">
        <f>VLOOKUP(R361, countries!$D$1:U$250, 2, FALSE)</f>
        <v>Northern Europe</v>
      </c>
      <c r="T361" s="14" t="str">
        <f t="shared" si="6"/>
        <v>2012-02</v>
      </c>
      <c r="U361" s="14" t="str">
        <f t="shared" si="7"/>
        <v>02</v>
      </c>
    </row>
    <row r="362">
      <c r="A362" s="7">
        <v>7.6061939E8</v>
      </c>
      <c r="B362" s="8">
        <v>40942.0</v>
      </c>
      <c r="C362" s="8" t="str">
        <f t="shared" si="1"/>
        <v>Friday</v>
      </c>
      <c r="D362" s="8">
        <v>41015.0</v>
      </c>
      <c r="E362" s="9">
        <f t="shared" si="2"/>
        <v>73</v>
      </c>
      <c r="F362" s="7" t="s">
        <v>21</v>
      </c>
      <c r="G362" s="10" t="s">
        <v>42</v>
      </c>
      <c r="H362" s="7">
        <v>5988.0</v>
      </c>
      <c r="I362" s="7" t="s">
        <v>26</v>
      </c>
      <c r="J362" s="11">
        <v>3035.0</v>
      </c>
      <c r="K362" s="12">
        <v>154.0</v>
      </c>
      <c r="L362" s="12">
        <v>91.0</v>
      </c>
      <c r="M362" s="13">
        <f t="shared" si="3"/>
        <v>467390</v>
      </c>
      <c r="N362" s="11">
        <f t="shared" si="4"/>
        <v>276185</v>
      </c>
      <c r="O362" s="11">
        <f t="shared" si="5"/>
        <v>191205</v>
      </c>
      <c r="P362" s="14" t="str">
        <f>VLOOKUP(H362, products!$A$1:$B$13, 2, FALSE)</f>
        <v>Vegetables</v>
      </c>
      <c r="Q362" s="14" t="str">
        <f>VLOOKUP(G362, countries!$A$1:$C$250, 1, TRUE)</f>
        <v>Bhutan</v>
      </c>
      <c r="R362" s="15" t="str">
        <f>VLOOKUP(Q362, countries!$A$1:$E$250, 4, FALSE)</f>
        <v>Asia</v>
      </c>
      <c r="S362" s="14" t="str">
        <f>VLOOKUP(R362, countries!$D$1:U$250, 2, FALSE)</f>
        <v>Southern Asia</v>
      </c>
      <c r="T362" s="14" t="str">
        <f t="shared" si="6"/>
        <v>2012-02</v>
      </c>
      <c r="U362" s="14" t="str">
        <f t="shared" si="7"/>
        <v>02</v>
      </c>
    </row>
    <row r="363">
      <c r="A363" s="7">
        <v>8.99868094E8</v>
      </c>
      <c r="B363" s="8">
        <v>40942.0</v>
      </c>
      <c r="C363" s="8" t="str">
        <f t="shared" si="1"/>
        <v>Friday</v>
      </c>
      <c r="D363" s="8">
        <v>40994.0</v>
      </c>
      <c r="E363" s="9">
        <f t="shared" si="2"/>
        <v>52</v>
      </c>
      <c r="F363" s="7" t="s">
        <v>21</v>
      </c>
      <c r="G363" s="10" t="s">
        <v>30</v>
      </c>
      <c r="H363" s="7">
        <v>4594.0</v>
      </c>
      <c r="I363" s="7" t="s">
        <v>26</v>
      </c>
      <c r="J363" s="11">
        <v>9821.0</v>
      </c>
      <c r="K363" s="12">
        <v>9.0</v>
      </c>
      <c r="L363" s="12">
        <v>7.0</v>
      </c>
      <c r="M363" s="13">
        <f t="shared" si="3"/>
        <v>88389</v>
      </c>
      <c r="N363" s="11">
        <f t="shared" si="4"/>
        <v>68747</v>
      </c>
      <c r="O363" s="11">
        <f t="shared" si="5"/>
        <v>19642</v>
      </c>
      <c r="P363" s="14" t="str">
        <f>VLOOKUP(H363, products!$A$1:$B$13, 2, FALSE)</f>
        <v>Fruits</v>
      </c>
      <c r="Q363" s="14" t="str">
        <f>VLOOKUP(G363, countries!$A$1:$C$250, 1, TRUE)</f>
        <v>United States Minor Outlying Islands</v>
      </c>
      <c r="R363" s="15" t="str">
        <f>VLOOKUP(Q363, countries!$A$1:$E$250, 4, FALSE)</f>
        <v>Oceania</v>
      </c>
      <c r="S363" s="14" t="str">
        <f>VLOOKUP(R363, countries!$D$1:U$250, 2, FALSE)</f>
        <v>Polynesia</v>
      </c>
      <c r="T363" s="14" t="str">
        <f t="shared" si="6"/>
        <v>2012-02</v>
      </c>
      <c r="U363" s="14" t="str">
        <f t="shared" si="7"/>
        <v>02</v>
      </c>
    </row>
    <row r="364">
      <c r="A364" s="7">
        <v>1.34790503E8</v>
      </c>
      <c r="B364" s="8">
        <v>40943.0</v>
      </c>
      <c r="C364" s="8" t="str">
        <f t="shared" si="1"/>
        <v>Saturday</v>
      </c>
      <c r="D364" s="8">
        <v>41025.0</v>
      </c>
      <c r="E364" s="9">
        <f t="shared" si="2"/>
        <v>82</v>
      </c>
      <c r="F364" s="7" t="s">
        <v>29</v>
      </c>
      <c r="G364" s="10" t="s">
        <v>57</v>
      </c>
      <c r="H364" s="7">
        <v>2455.0</v>
      </c>
      <c r="I364" s="7" t="s">
        <v>26</v>
      </c>
      <c r="J364" s="11">
        <v>6360.0</v>
      </c>
      <c r="K364" s="12">
        <v>109.0</v>
      </c>
      <c r="L364" s="12">
        <v>36.0</v>
      </c>
      <c r="M364" s="13">
        <f t="shared" si="3"/>
        <v>693240</v>
      </c>
      <c r="N364" s="11">
        <f t="shared" si="4"/>
        <v>228960</v>
      </c>
      <c r="O364" s="11">
        <f t="shared" si="5"/>
        <v>464280</v>
      </c>
      <c r="P364" s="14" t="str">
        <f>VLOOKUP(H364, products!$A$1:$B$13, 2, FALSE)</f>
        <v>Clothes</v>
      </c>
      <c r="Q364" s="14" t="str">
        <f>VLOOKUP(G364, countries!$A$1:$C$250, 1, TRUE)</f>
        <v>Israel</v>
      </c>
      <c r="R364" s="15" t="str">
        <f>VLOOKUP(Q364, countries!$A$1:$E$250, 4, FALSE)</f>
        <v>Asia</v>
      </c>
      <c r="S364" s="14" t="str">
        <f>VLOOKUP(R364, countries!$D$1:U$250, 2, FALSE)</f>
        <v>Southern Asia</v>
      </c>
      <c r="T364" s="14" t="str">
        <f t="shared" si="6"/>
        <v>2012-02</v>
      </c>
      <c r="U364" s="14" t="str">
        <f t="shared" si="7"/>
        <v>02</v>
      </c>
    </row>
    <row r="365">
      <c r="A365" s="7">
        <v>1.92922341E8</v>
      </c>
      <c r="B365" s="8">
        <v>40943.0</v>
      </c>
      <c r="C365" s="8" t="str">
        <f t="shared" si="1"/>
        <v>Saturday</v>
      </c>
      <c r="D365" s="8">
        <v>40913.0</v>
      </c>
      <c r="E365" s="9">
        <f t="shared" si="2"/>
        <v>30</v>
      </c>
      <c r="F365" s="7" t="s">
        <v>21</v>
      </c>
      <c r="G365" s="10" t="s">
        <v>50</v>
      </c>
      <c r="H365" s="7">
        <v>1270.0</v>
      </c>
      <c r="I365" s="7" t="s">
        <v>23</v>
      </c>
      <c r="J365" s="11">
        <v>8863.0</v>
      </c>
      <c r="K365" s="12">
        <v>47.0</v>
      </c>
      <c r="L365" s="12">
        <v>32.0</v>
      </c>
      <c r="M365" s="13">
        <f t="shared" si="3"/>
        <v>416561</v>
      </c>
      <c r="N365" s="11">
        <f t="shared" si="4"/>
        <v>283616</v>
      </c>
      <c r="O365" s="11">
        <f t="shared" si="5"/>
        <v>132945</v>
      </c>
      <c r="P365" s="14" t="str">
        <f>VLOOKUP(H365, products!$A$1:$B$13, 2, FALSE)</f>
        <v>Beverages</v>
      </c>
      <c r="Q365" s="14" t="str">
        <f>VLOOKUP(G365, countries!$A$1:$C$250, 1, TRUE)</f>
        <v>Austria</v>
      </c>
      <c r="R365" s="15" t="str">
        <f>VLOOKUP(Q365, countries!$A$1:$E$250, 4, FALSE)</f>
        <v>Europe</v>
      </c>
      <c r="S365" s="14" t="str">
        <f>VLOOKUP(R365, countries!$D$1:U$250, 2, FALSE)</f>
        <v>Northern Europe</v>
      </c>
      <c r="T365" s="14" t="str">
        <f t="shared" si="6"/>
        <v>2012-02</v>
      </c>
      <c r="U365" s="14" t="str">
        <f t="shared" si="7"/>
        <v>02</v>
      </c>
    </row>
    <row r="366">
      <c r="A366" s="7">
        <v>8.6232661E8</v>
      </c>
      <c r="B366" s="8">
        <v>40944.0</v>
      </c>
      <c r="C366" s="8" t="str">
        <f t="shared" si="1"/>
        <v>Sunday</v>
      </c>
      <c r="D366" s="8">
        <v>41057.0</v>
      </c>
      <c r="E366" s="9">
        <f t="shared" si="2"/>
        <v>113</v>
      </c>
      <c r="F366" s="7" t="s">
        <v>29</v>
      </c>
      <c r="G366" s="10" t="s">
        <v>32</v>
      </c>
      <c r="H366" s="7">
        <v>1270.0</v>
      </c>
      <c r="I366" s="7" t="s">
        <v>26</v>
      </c>
      <c r="J366" s="11">
        <v>461.0</v>
      </c>
      <c r="K366" s="12">
        <v>47.0</v>
      </c>
      <c r="L366" s="12">
        <v>32.0</v>
      </c>
      <c r="M366" s="13">
        <f t="shared" si="3"/>
        <v>21667</v>
      </c>
      <c r="N366" s="11">
        <f t="shared" si="4"/>
        <v>14752</v>
      </c>
      <c r="O366" s="11">
        <f t="shared" si="5"/>
        <v>6915</v>
      </c>
      <c r="P366" s="14" t="str">
        <f>VLOOKUP(H366, products!$A$1:$B$13, 2, FALSE)</f>
        <v>Beverages</v>
      </c>
      <c r="Q366" s="14" t="str">
        <f>VLOOKUP(G366, countries!$A$1:$C$250, 1, TRUE)</f>
        <v>Luxembourg</v>
      </c>
      <c r="R366" s="15" t="str">
        <f>VLOOKUP(Q366, countries!$A$1:$E$250, 4, FALSE)</f>
        <v>Europe</v>
      </c>
      <c r="S366" s="14" t="str">
        <f>VLOOKUP(R366, countries!$D$1:U$250, 2, FALSE)</f>
        <v>Northern Europe</v>
      </c>
      <c r="T366" s="14" t="str">
        <f t="shared" si="6"/>
        <v>2012-02</v>
      </c>
      <c r="U366" s="14" t="str">
        <f t="shared" si="7"/>
        <v>02</v>
      </c>
    </row>
    <row r="367">
      <c r="A367" s="7">
        <v>2.6118735E8</v>
      </c>
      <c r="B367" s="8">
        <v>40949.0</v>
      </c>
      <c r="C367" s="8" t="str">
        <f t="shared" si="1"/>
        <v>Friday</v>
      </c>
      <c r="D367" s="8">
        <v>40978.0</v>
      </c>
      <c r="E367" s="9">
        <f t="shared" si="2"/>
        <v>29</v>
      </c>
      <c r="F367" s="7" t="s">
        <v>21</v>
      </c>
      <c r="G367" s="10" t="s">
        <v>60</v>
      </c>
      <c r="H367" s="7">
        <v>2455.0</v>
      </c>
      <c r="I367" s="7" t="s">
        <v>26</v>
      </c>
      <c r="J367" s="11">
        <v>9996.0</v>
      </c>
      <c r="K367" s="12">
        <v>109.0</v>
      </c>
      <c r="L367" s="12">
        <v>36.0</v>
      </c>
      <c r="M367" s="13">
        <f t="shared" si="3"/>
        <v>1089564</v>
      </c>
      <c r="N367" s="11">
        <f t="shared" si="4"/>
        <v>359856</v>
      </c>
      <c r="O367" s="11">
        <f t="shared" si="5"/>
        <v>729708</v>
      </c>
      <c r="P367" s="14" t="str">
        <f>VLOOKUP(H367, products!$A$1:$B$13, 2, FALSE)</f>
        <v>Clothes</v>
      </c>
      <c r="Q367" s="14" t="str">
        <f>VLOOKUP(G367, countries!$A$1:$C$250, 1, TRUE)</f>
        <v>Ireland</v>
      </c>
      <c r="R367" s="15" t="str">
        <f>VLOOKUP(Q367, countries!$A$1:$E$250, 4, FALSE)</f>
        <v>Europe</v>
      </c>
      <c r="S367" s="14" t="str">
        <f>VLOOKUP(R367, countries!$D$1:U$250, 2, FALSE)</f>
        <v>Northern Europe</v>
      </c>
      <c r="T367" s="14" t="str">
        <f t="shared" si="6"/>
        <v>2012-02</v>
      </c>
      <c r="U367" s="14" t="str">
        <f t="shared" si="7"/>
        <v>02</v>
      </c>
    </row>
    <row r="368">
      <c r="A368" s="7">
        <v>5.99997556E8</v>
      </c>
      <c r="B368" s="8">
        <v>40952.0</v>
      </c>
      <c r="C368" s="8" t="str">
        <f t="shared" si="1"/>
        <v>Monday</v>
      </c>
      <c r="D368" s="8">
        <v>40953.0</v>
      </c>
      <c r="E368" s="9">
        <f t="shared" si="2"/>
        <v>1</v>
      </c>
      <c r="F368" s="7" t="s">
        <v>40</v>
      </c>
      <c r="G368" s="10" t="s">
        <v>30</v>
      </c>
      <c r="H368" s="7">
        <v>1270.0</v>
      </c>
      <c r="I368" s="7" t="s">
        <v>23</v>
      </c>
      <c r="J368" s="11">
        <v>1465.0</v>
      </c>
      <c r="K368" s="12">
        <v>47.0</v>
      </c>
      <c r="L368" s="12">
        <v>32.0</v>
      </c>
      <c r="M368" s="13">
        <f t="shared" si="3"/>
        <v>68855</v>
      </c>
      <c r="N368" s="11">
        <f t="shared" si="4"/>
        <v>46880</v>
      </c>
      <c r="O368" s="11">
        <f t="shared" si="5"/>
        <v>21975</v>
      </c>
      <c r="P368" s="14" t="str">
        <f>VLOOKUP(H368, products!$A$1:$B$13, 2, FALSE)</f>
        <v>Beverages</v>
      </c>
      <c r="Q368" s="14" t="str">
        <f>VLOOKUP(G368, countries!$A$1:$C$250, 1, TRUE)</f>
        <v>United States Minor Outlying Islands</v>
      </c>
      <c r="R368" s="15" t="str">
        <f>VLOOKUP(Q368, countries!$A$1:$E$250, 4, FALSE)</f>
        <v>Oceania</v>
      </c>
      <c r="S368" s="14" t="str">
        <f>VLOOKUP(R368, countries!$D$1:U$250, 2, FALSE)</f>
        <v>Polynesia</v>
      </c>
      <c r="T368" s="14" t="str">
        <f t="shared" si="6"/>
        <v>2012-02</v>
      </c>
      <c r="U368" s="14" t="str">
        <f t="shared" si="7"/>
        <v>02</v>
      </c>
    </row>
    <row r="369">
      <c r="A369" s="7">
        <v>3.64715468E8</v>
      </c>
      <c r="B369" s="8">
        <v>40954.0</v>
      </c>
      <c r="C369" s="8" t="str">
        <f t="shared" si="1"/>
        <v>Wednesday</v>
      </c>
      <c r="D369" s="8">
        <v>40958.0</v>
      </c>
      <c r="E369" s="9">
        <f t="shared" si="2"/>
        <v>4</v>
      </c>
      <c r="F369" s="7" t="s">
        <v>29</v>
      </c>
      <c r="G369" s="10" t="s">
        <v>68</v>
      </c>
      <c r="H369" s="7">
        <v>8293.0</v>
      </c>
      <c r="I369" s="7" t="s">
        <v>23</v>
      </c>
      <c r="J369" s="11">
        <v>6267.0</v>
      </c>
      <c r="K369" s="12">
        <v>437.0</v>
      </c>
      <c r="L369" s="12">
        <v>263.0</v>
      </c>
      <c r="M369" s="13">
        <f t="shared" si="3"/>
        <v>2738679</v>
      </c>
      <c r="N369" s="11">
        <f t="shared" si="4"/>
        <v>1648221</v>
      </c>
      <c r="O369" s="11">
        <f t="shared" si="5"/>
        <v>1090458</v>
      </c>
      <c r="P369" s="14" t="str">
        <f>VLOOKUP(H369, products!$A$1:$B$13, 2, FALSE)</f>
        <v>Cosmetics</v>
      </c>
      <c r="Q369" s="14" t="str">
        <f>VLOOKUP(G369, countries!$A$1:$C$250, 1, TRUE)</f>
        <v>Hong Kong</v>
      </c>
      <c r="R369" s="15" t="str">
        <f>VLOOKUP(Q369, countries!$A$1:$E$250, 4, FALSE)</f>
        <v>Asia</v>
      </c>
      <c r="S369" s="14" t="str">
        <f>VLOOKUP(R369, countries!$D$1:U$250, 2, FALSE)</f>
        <v>Southern Asia</v>
      </c>
      <c r="T369" s="14" t="str">
        <f t="shared" si="6"/>
        <v>2012-02</v>
      </c>
      <c r="U369" s="14" t="str">
        <f t="shared" si="7"/>
        <v>02</v>
      </c>
    </row>
    <row r="370">
      <c r="A370" s="7">
        <v>6.84853637E8</v>
      </c>
      <c r="B370" s="8">
        <v>40954.0</v>
      </c>
      <c r="C370" s="8" t="str">
        <f t="shared" si="1"/>
        <v>Wednesday</v>
      </c>
      <c r="D370" s="8">
        <v>40972.0</v>
      </c>
      <c r="E370" s="9">
        <f t="shared" si="2"/>
        <v>18</v>
      </c>
      <c r="F370" s="7" t="s">
        <v>40</v>
      </c>
      <c r="G370" s="10" t="s">
        <v>65</v>
      </c>
      <c r="H370" s="7">
        <v>2455.0</v>
      </c>
      <c r="I370" s="7" t="s">
        <v>23</v>
      </c>
      <c r="J370" s="11">
        <v>2265.0</v>
      </c>
      <c r="K370" s="12">
        <v>109.0</v>
      </c>
      <c r="L370" s="12">
        <v>36.0</v>
      </c>
      <c r="M370" s="13">
        <f t="shared" si="3"/>
        <v>246885</v>
      </c>
      <c r="N370" s="11">
        <f t="shared" si="4"/>
        <v>81540</v>
      </c>
      <c r="O370" s="11">
        <f t="shared" si="5"/>
        <v>165345</v>
      </c>
      <c r="P370" s="14" t="str">
        <f>VLOOKUP(H370, products!$A$1:$B$13, 2, FALSE)</f>
        <v>Clothes</v>
      </c>
      <c r="Q370" s="14" t="str">
        <f>VLOOKUP(G370, countries!$A$1:$C$250, 1, TRUE)</f>
        <v>Portugal</v>
      </c>
      <c r="R370" s="15" t="str">
        <f>VLOOKUP(Q370, countries!$A$1:$E$250, 4, FALSE)</f>
        <v>Europe</v>
      </c>
      <c r="S370" s="14" t="str">
        <f>VLOOKUP(R370, countries!$D$1:U$250, 2, FALSE)</f>
        <v>Northern Europe</v>
      </c>
      <c r="T370" s="14" t="str">
        <f t="shared" si="6"/>
        <v>2012-02</v>
      </c>
      <c r="U370" s="14" t="str">
        <f t="shared" si="7"/>
        <v>02</v>
      </c>
    </row>
    <row r="371">
      <c r="A371" s="7">
        <v>7.75849616E8</v>
      </c>
      <c r="B371" s="8">
        <v>40956.0</v>
      </c>
      <c r="C371" s="8" t="str">
        <f t="shared" si="1"/>
        <v>Friday</v>
      </c>
      <c r="D371" s="8">
        <v>41032.0</v>
      </c>
      <c r="E371" s="9">
        <f t="shared" si="2"/>
        <v>76</v>
      </c>
      <c r="F371" s="7" t="s">
        <v>21</v>
      </c>
      <c r="G371" s="10" t="s">
        <v>65</v>
      </c>
      <c r="H371" s="7">
        <v>8681.0</v>
      </c>
      <c r="I371" s="7" t="s">
        <v>23</v>
      </c>
      <c r="J371" s="11">
        <v>9997.0</v>
      </c>
      <c r="K371" s="12">
        <v>651.0</v>
      </c>
      <c r="L371" s="12">
        <v>525.0</v>
      </c>
      <c r="M371" s="13">
        <f t="shared" si="3"/>
        <v>6508047</v>
      </c>
      <c r="N371" s="11">
        <f t="shared" si="4"/>
        <v>5248425</v>
      </c>
      <c r="O371" s="11">
        <f t="shared" si="5"/>
        <v>1259622</v>
      </c>
      <c r="P371" s="14" t="str">
        <f>VLOOKUP(H371, products!$A$1:$B$13, 2, FALSE)</f>
        <v>Office Supplies</v>
      </c>
      <c r="Q371" s="14" t="str">
        <f>VLOOKUP(G371, countries!$A$1:$C$250, 1, TRUE)</f>
        <v>Portugal</v>
      </c>
      <c r="R371" s="15" t="str">
        <f>VLOOKUP(Q371, countries!$A$1:$E$250, 4, FALSE)</f>
        <v>Europe</v>
      </c>
      <c r="S371" s="14" t="str">
        <f>VLOOKUP(R371, countries!$D$1:U$250, 2, FALSE)</f>
        <v>Northern Europe</v>
      </c>
      <c r="T371" s="14" t="str">
        <f t="shared" si="6"/>
        <v>2012-02</v>
      </c>
      <c r="U371" s="14" t="str">
        <f t="shared" si="7"/>
        <v>02</v>
      </c>
    </row>
    <row r="372">
      <c r="A372" s="7">
        <v>1.04165685E8</v>
      </c>
      <c r="B372" s="8">
        <v>40958.0</v>
      </c>
      <c r="C372" s="8" t="str">
        <f t="shared" si="1"/>
        <v>Sunday</v>
      </c>
      <c r="D372" s="8">
        <v>41063.0</v>
      </c>
      <c r="E372" s="9">
        <f t="shared" si="2"/>
        <v>105</v>
      </c>
      <c r="F372" s="7" t="s">
        <v>24</v>
      </c>
      <c r="G372" s="10" t="s">
        <v>37</v>
      </c>
      <c r="H372" s="7">
        <v>7940.0</v>
      </c>
      <c r="I372" s="7" t="s">
        <v>26</v>
      </c>
      <c r="J372" s="11">
        <v>3796.0</v>
      </c>
      <c r="K372" s="12">
        <v>668.0</v>
      </c>
      <c r="L372" s="12">
        <v>503.0</v>
      </c>
      <c r="M372" s="13">
        <f t="shared" si="3"/>
        <v>2535728</v>
      </c>
      <c r="N372" s="11">
        <f t="shared" si="4"/>
        <v>1909388</v>
      </c>
      <c r="O372" s="11">
        <f t="shared" si="5"/>
        <v>626340</v>
      </c>
      <c r="P372" s="14" t="str">
        <f>VLOOKUP(H372, products!$A$1:$B$13, 2, FALSE)</f>
        <v>Household</v>
      </c>
      <c r="Q372" s="14" t="str">
        <f>VLOOKUP(G372, countries!$A$1:$C$250, 1, TRUE)</f>
        <v>Argentina</v>
      </c>
      <c r="R372" s="15" t="str">
        <f>VLOOKUP(Q372, countries!$A$1:$E$250, 4, FALSE)</f>
        <v>Americas</v>
      </c>
      <c r="S372" s="14" t="str">
        <f>VLOOKUP(R372, countries!$D$1:U$250, 2, FALSE)</f>
        <v>Latin America and the Caribbean</v>
      </c>
      <c r="T372" s="14" t="str">
        <f t="shared" si="6"/>
        <v>2012-02</v>
      </c>
      <c r="U372" s="14" t="str">
        <f t="shared" si="7"/>
        <v>02</v>
      </c>
    </row>
    <row r="373">
      <c r="A373" s="7">
        <v>5.15771901E8</v>
      </c>
      <c r="B373" s="8">
        <v>40958.0</v>
      </c>
      <c r="C373" s="8" t="str">
        <f t="shared" si="1"/>
        <v>Sunday</v>
      </c>
      <c r="D373" s="8">
        <v>40987.0</v>
      </c>
      <c r="E373" s="9">
        <f t="shared" si="2"/>
        <v>29</v>
      </c>
      <c r="F373" s="7" t="s">
        <v>24</v>
      </c>
      <c r="G373" s="10" t="s">
        <v>59</v>
      </c>
      <c r="H373" s="7">
        <v>5988.0</v>
      </c>
      <c r="I373" s="7" t="s">
        <v>23</v>
      </c>
      <c r="J373" s="11">
        <v>7222.0</v>
      </c>
      <c r="K373" s="12">
        <v>154.0</v>
      </c>
      <c r="L373" s="12">
        <v>91.0</v>
      </c>
      <c r="M373" s="13">
        <f t="shared" si="3"/>
        <v>1112188</v>
      </c>
      <c r="N373" s="11">
        <f t="shared" si="4"/>
        <v>657202</v>
      </c>
      <c r="O373" s="11">
        <f t="shared" si="5"/>
        <v>454986</v>
      </c>
      <c r="P373" s="14" t="str">
        <f>VLOOKUP(H373, products!$A$1:$B$13, 2, FALSE)</f>
        <v>Vegetables</v>
      </c>
      <c r="Q373" s="14" t="str">
        <f>VLOOKUP(G373, countries!$A$1:$C$250, 1, TRUE)</f>
        <v>Slovenia</v>
      </c>
      <c r="R373" s="15" t="str">
        <f>VLOOKUP(Q373, countries!$A$1:$E$250, 4, FALSE)</f>
        <v>Europe</v>
      </c>
      <c r="S373" s="14" t="str">
        <f>VLOOKUP(R373, countries!$D$1:U$250, 2, FALSE)</f>
        <v>Northern Europe</v>
      </c>
      <c r="T373" s="14" t="str">
        <f t="shared" si="6"/>
        <v>2012-02</v>
      </c>
      <c r="U373" s="14" t="str">
        <f t="shared" si="7"/>
        <v>02</v>
      </c>
    </row>
    <row r="374">
      <c r="A374" s="7">
        <v>1.68319404E8</v>
      </c>
      <c r="B374" s="8">
        <v>40959.0</v>
      </c>
      <c r="C374" s="8" t="str">
        <f t="shared" si="1"/>
        <v>Monday</v>
      </c>
      <c r="D374" s="8">
        <v>41185.0</v>
      </c>
      <c r="E374" s="9">
        <f t="shared" si="2"/>
        <v>226</v>
      </c>
      <c r="F374" s="7" t="s">
        <v>40</v>
      </c>
      <c r="G374" s="10" t="s">
        <v>27</v>
      </c>
      <c r="H374" s="7">
        <v>8681.0</v>
      </c>
      <c r="I374" s="7" t="s">
        <v>26</v>
      </c>
      <c r="J374" s="11">
        <v>8307.0</v>
      </c>
      <c r="K374" s="12">
        <v>651.0</v>
      </c>
      <c r="L374" s="12">
        <v>525.0</v>
      </c>
      <c r="M374" s="13">
        <f t="shared" si="3"/>
        <v>5407857</v>
      </c>
      <c r="N374" s="11">
        <f t="shared" si="4"/>
        <v>4361175</v>
      </c>
      <c r="O374" s="11">
        <f t="shared" si="5"/>
        <v>1046682</v>
      </c>
      <c r="P374" s="14" t="str">
        <f>VLOOKUP(H374, products!$A$1:$B$13, 2, FALSE)</f>
        <v>Office Supplies</v>
      </c>
      <c r="Q374" s="14" t="str">
        <f>VLOOKUP(G374, countries!$A$1:$C$250, 1, TRUE)</f>
        <v>Svalbard and Jan Mayen</v>
      </c>
      <c r="R374" s="15" t="str">
        <f>VLOOKUP(Q374, countries!$A$1:$E$250, 4, FALSE)</f>
        <v>Europe</v>
      </c>
      <c r="S374" s="14" t="str">
        <f>VLOOKUP(R374, countries!$D$1:U$250, 2, FALSE)</f>
        <v>Northern Europe</v>
      </c>
      <c r="T374" s="14" t="str">
        <f t="shared" si="6"/>
        <v>2012-02</v>
      </c>
      <c r="U374" s="14" t="str">
        <f t="shared" si="7"/>
        <v>02</v>
      </c>
    </row>
    <row r="375">
      <c r="A375" s="7">
        <v>6.52501904E8</v>
      </c>
      <c r="B375" s="8">
        <v>40960.0</v>
      </c>
      <c r="C375" s="8" t="str">
        <f t="shared" si="1"/>
        <v>Tuesday</v>
      </c>
      <c r="D375" s="8">
        <v>40993.0</v>
      </c>
      <c r="E375" s="9">
        <f t="shared" si="2"/>
        <v>33</v>
      </c>
      <c r="F375" s="7" t="s">
        <v>29</v>
      </c>
      <c r="G375" s="10" t="s">
        <v>38</v>
      </c>
      <c r="H375" s="7">
        <v>2103.0</v>
      </c>
      <c r="I375" s="7" t="s">
        <v>26</v>
      </c>
      <c r="J375" s="11">
        <v>8668.0</v>
      </c>
      <c r="K375" s="12">
        <v>206.0</v>
      </c>
      <c r="L375" s="12">
        <v>117.0</v>
      </c>
      <c r="M375" s="13">
        <f t="shared" si="3"/>
        <v>1785608</v>
      </c>
      <c r="N375" s="11">
        <f t="shared" si="4"/>
        <v>1014156</v>
      </c>
      <c r="O375" s="11">
        <f t="shared" si="5"/>
        <v>771452</v>
      </c>
      <c r="P375" s="14" t="str">
        <f>VLOOKUP(H375, products!$A$1:$B$13, 2, FALSE)</f>
        <v>Cereal</v>
      </c>
      <c r="Q375" s="14" t="str">
        <f>VLOOKUP(G375, countries!$A$1:$C$250, 1, TRUE)</f>
        <v>Svalbard and Jan Mayen</v>
      </c>
      <c r="R375" s="15" t="str">
        <f>VLOOKUP(Q375, countries!$A$1:$E$250, 4, FALSE)</f>
        <v>Europe</v>
      </c>
      <c r="S375" s="14" t="str">
        <f>VLOOKUP(R375, countries!$D$1:U$250, 2, FALSE)</f>
        <v>Northern Europe</v>
      </c>
      <c r="T375" s="14" t="str">
        <f t="shared" si="6"/>
        <v>2012-02</v>
      </c>
      <c r="U375" s="14" t="str">
        <f t="shared" si="7"/>
        <v>02</v>
      </c>
    </row>
    <row r="376">
      <c r="A376" s="7">
        <v>3.85340154E8</v>
      </c>
      <c r="B376" s="8">
        <v>40965.0</v>
      </c>
      <c r="C376" s="8" t="str">
        <f t="shared" si="1"/>
        <v>Sunday</v>
      </c>
      <c r="D376" s="8">
        <v>40986.0</v>
      </c>
      <c r="E376" s="9">
        <f t="shared" si="2"/>
        <v>21</v>
      </c>
      <c r="F376" s="7" t="s">
        <v>29</v>
      </c>
      <c r="G376" s="10" t="s">
        <v>46</v>
      </c>
      <c r="H376" s="7">
        <v>8293.0</v>
      </c>
      <c r="I376" s="7" t="s">
        <v>23</v>
      </c>
      <c r="J376" s="11">
        <v>9569.0</v>
      </c>
      <c r="K376" s="12">
        <v>437.0</v>
      </c>
      <c r="L376" s="12">
        <v>263.0</v>
      </c>
      <c r="M376" s="13">
        <f t="shared" si="3"/>
        <v>4181653</v>
      </c>
      <c r="N376" s="11">
        <f t="shared" si="4"/>
        <v>2516647</v>
      </c>
      <c r="O376" s="11">
        <f t="shared" si="5"/>
        <v>1665006</v>
      </c>
      <c r="P376" s="14" t="str">
        <f>VLOOKUP(H376, products!$A$1:$B$13, 2, FALSE)</f>
        <v>Cosmetics</v>
      </c>
      <c r="Q376" s="14" t="str">
        <f>VLOOKUP(G376, countries!$A$1:$C$250, 1, TRUE)</f>
        <v>Denmark</v>
      </c>
      <c r="R376" s="15" t="str">
        <f>VLOOKUP(Q376, countries!$A$1:$E$250, 4, FALSE)</f>
        <v>Europe</v>
      </c>
      <c r="S376" s="14" t="str">
        <f>VLOOKUP(R376, countries!$D$1:U$250, 2, FALSE)</f>
        <v>Northern Europe</v>
      </c>
      <c r="T376" s="14" t="str">
        <f t="shared" si="6"/>
        <v>2012-02</v>
      </c>
      <c r="U376" s="14" t="str">
        <f t="shared" si="7"/>
        <v>02</v>
      </c>
    </row>
    <row r="377">
      <c r="A377" s="7">
        <v>6.79039466E8</v>
      </c>
      <c r="B377" s="8">
        <v>40974.0</v>
      </c>
      <c r="C377" s="8" t="str">
        <f t="shared" si="1"/>
        <v>Tuesday</v>
      </c>
      <c r="D377" s="8">
        <v>41036.0</v>
      </c>
      <c r="E377" s="9">
        <f t="shared" si="2"/>
        <v>62</v>
      </c>
      <c r="F377" s="7" t="s">
        <v>40</v>
      </c>
      <c r="G377" s="10" t="s">
        <v>36</v>
      </c>
      <c r="H377" s="7">
        <v>8293.0</v>
      </c>
      <c r="I377" s="7" t="s">
        <v>23</v>
      </c>
      <c r="J377" s="11">
        <v>1723.0</v>
      </c>
      <c r="K377" s="12">
        <v>437.0</v>
      </c>
      <c r="L377" s="12">
        <v>263.0</v>
      </c>
      <c r="M377" s="13">
        <f t="shared" si="3"/>
        <v>752951</v>
      </c>
      <c r="N377" s="11">
        <f t="shared" si="4"/>
        <v>453149</v>
      </c>
      <c r="O377" s="11">
        <f t="shared" si="5"/>
        <v>299802</v>
      </c>
      <c r="P377" s="14" t="str">
        <f>VLOOKUP(H377, products!$A$1:$B$13, 2, FALSE)</f>
        <v>Cosmetics</v>
      </c>
      <c r="Q377" s="14" t="str">
        <f>VLOOKUP(G377, countries!$A$1:$C$250, 1, TRUE)</f>
        <v>Svalbard and Jan Mayen</v>
      </c>
      <c r="R377" s="15" t="str">
        <f>VLOOKUP(Q377, countries!$A$1:$E$250, 4, FALSE)</f>
        <v>Europe</v>
      </c>
      <c r="S377" s="14" t="str">
        <f>VLOOKUP(R377, countries!$D$1:U$250, 2, FALSE)</f>
        <v>Northern Europe</v>
      </c>
      <c r="T377" s="14" t="str">
        <f t="shared" si="6"/>
        <v>2012-03</v>
      </c>
      <c r="U377" s="14" t="str">
        <f t="shared" si="7"/>
        <v>03</v>
      </c>
    </row>
    <row r="378">
      <c r="A378" s="7">
        <v>5.16460692E8</v>
      </c>
      <c r="B378" s="8">
        <v>40977.0</v>
      </c>
      <c r="C378" s="8" t="str">
        <f t="shared" si="1"/>
        <v>Friday</v>
      </c>
      <c r="D378" s="8">
        <v>41176.0</v>
      </c>
      <c r="E378" s="9">
        <f t="shared" si="2"/>
        <v>199</v>
      </c>
      <c r="F378" s="7" t="s">
        <v>29</v>
      </c>
      <c r="G378" s="10" t="s">
        <v>37</v>
      </c>
      <c r="H378" s="7">
        <v>7940.0</v>
      </c>
      <c r="I378" s="7" t="s">
        <v>23</v>
      </c>
      <c r="J378" s="11">
        <v>1051.0</v>
      </c>
      <c r="K378" s="12">
        <v>668.0</v>
      </c>
      <c r="L378" s="12">
        <v>503.0</v>
      </c>
      <c r="M378" s="13">
        <f t="shared" si="3"/>
        <v>702068</v>
      </c>
      <c r="N378" s="11">
        <f t="shared" si="4"/>
        <v>528653</v>
      </c>
      <c r="O378" s="11">
        <f t="shared" si="5"/>
        <v>173415</v>
      </c>
      <c r="P378" s="14" t="str">
        <f>VLOOKUP(H378, products!$A$1:$B$13, 2, FALSE)</f>
        <v>Household</v>
      </c>
      <c r="Q378" s="14" t="str">
        <f>VLOOKUP(G378, countries!$A$1:$C$250, 1, TRUE)</f>
        <v>Argentina</v>
      </c>
      <c r="R378" s="15" t="str">
        <f>VLOOKUP(Q378, countries!$A$1:$E$250, 4, FALSE)</f>
        <v>Americas</v>
      </c>
      <c r="S378" s="14" t="str">
        <f>VLOOKUP(R378, countries!$D$1:U$250, 2, FALSE)</f>
        <v>Latin America and the Caribbean</v>
      </c>
      <c r="T378" s="14" t="str">
        <f t="shared" si="6"/>
        <v>2012-03</v>
      </c>
      <c r="U378" s="14" t="str">
        <f t="shared" si="7"/>
        <v>03</v>
      </c>
    </row>
    <row r="379">
      <c r="A379" s="7">
        <v>5.99624192E8</v>
      </c>
      <c r="B379" s="8">
        <v>40977.0</v>
      </c>
      <c r="C379" s="8" t="str">
        <f t="shared" si="1"/>
        <v>Friday</v>
      </c>
      <c r="D379" s="8">
        <v>41173.0</v>
      </c>
      <c r="E379" s="9">
        <f t="shared" si="2"/>
        <v>196</v>
      </c>
      <c r="F379" s="7" t="s">
        <v>24</v>
      </c>
      <c r="G379" s="10" t="s">
        <v>56</v>
      </c>
      <c r="H379" s="7">
        <v>1270.0</v>
      </c>
      <c r="I379" s="7" t="s">
        <v>26</v>
      </c>
      <c r="J379" s="11">
        <v>978.0</v>
      </c>
      <c r="K379" s="12">
        <v>47.0</v>
      </c>
      <c r="L379" s="12">
        <v>32.0</v>
      </c>
      <c r="M379" s="13">
        <f t="shared" si="3"/>
        <v>45966</v>
      </c>
      <c r="N379" s="11">
        <f t="shared" si="4"/>
        <v>31296</v>
      </c>
      <c r="O379" s="11">
        <f t="shared" si="5"/>
        <v>14670</v>
      </c>
      <c r="P379" s="14" t="str">
        <f>VLOOKUP(H379, products!$A$1:$B$13, 2, FALSE)</f>
        <v>Beverages</v>
      </c>
      <c r="Q379" s="14" t="str">
        <f>VLOOKUP(G379, countries!$A$1:$C$250, 1, TRUE)</f>
        <v>Spain</v>
      </c>
      <c r="R379" s="15" t="str">
        <f>VLOOKUP(Q379, countries!$A$1:$E$250, 4, FALSE)</f>
        <v>Europe</v>
      </c>
      <c r="S379" s="14" t="str">
        <f>VLOOKUP(R379, countries!$D$1:U$250, 2, FALSE)</f>
        <v>Northern Europe</v>
      </c>
      <c r="T379" s="14" t="str">
        <f t="shared" si="6"/>
        <v>2012-03</v>
      </c>
      <c r="U379" s="14" t="str">
        <f t="shared" si="7"/>
        <v>03</v>
      </c>
    </row>
    <row r="380">
      <c r="A380" s="7">
        <v>2.87917602E8</v>
      </c>
      <c r="B380" s="8">
        <v>40980.0</v>
      </c>
      <c r="C380" s="8" t="str">
        <f t="shared" si="1"/>
        <v>Monday</v>
      </c>
      <c r="D380" s="8">
        <v>41395.0</v>
      </c>
      <c r="E380" s="9">
        <f t="shared" si="2"/>
        <v>415</v>
      </c>
      <c r="F380" s="7" t="s">
        <v>24</v>
      </c>
      <c r="G380" s="10" t="s">
        <v>46</v>
      </c>
      <c r="H380" s="7">
        <v>3127.0</v>
      </c>
      <c r="I380" s="7" t="s">
        <v>26</v>
      </c>
      <c r="J380" s="11">
        <v>71.0</v>
      </c>
      <c r="K380" s="12">
        <v>82.0</v>
      </c>
      <c r="L380" s="12">
        <v>57.0</v>
      </c>
      <c r="M380" s="13">
        <f t="shared" si="3"/>
        <v>5822</v>
      </c>
      <c r="N380" s="11">
        <f t="shared" si="4"/>
        <v>4047</v>
      </c>
      <c r="O380" s="11">
        <f t="shared" si="5"/>
        <v>1775</v>
      </c>
      <c r="P380" s="14" t="str">
        <f>VLOOKUP(H380, products!$A$1:$B$13, 2, FALSE)</f>
        <v>Personal Care</v>
      </c>
      <c r="Q380" s="14" t="str">
        <f>VLOOKUP(G380, countries!$A$1:$C$250, 1, TRUE)</f>
        <v>Denmark</v>
      </c>
      <c r="R380" s="15" t="str">
        <f>VLOOKUP(Q380, countries!$A$1:$E$250, 4, FALSE)</f>
        <v>Europe</v>
      </c>
      <c r="S380" s="14" t="str">
        <f>VLOOKUP(R380, countries!$D$1:U$250, 2, FALSE)</f>
        <v>Northern Europe</v>
      </c>
      <c r="T380" s="14" t="str">
        <f t="shared" si="6"/>
        <v>2012-03</v>
      </c>
      <c r="U380" s="14" t="str">
        <f t="shared" si="7"/>
        <v>03</v>
      </c>
    </row>
    <row r="381">
      <c r="A381" s="7">
        <v>6.3117212E8</v>
      </c>
      <c r="B381" s="8">
        <v>40983.0</v>
      </c>
      <c r="C381" s="8" t="str">
        <f t="shared" si="1"/>
        <v>Thursday</v>
      </c>
      <c r="D381" s="8">
        <v>41019.0</v>
      </c>
      <c r="E381" s="9">
        <f t="shared" si="2"/>
        <v>36</v>
      </c>
      <c r="F381" s="7" t="s">
        <v>21</v>
      </c>
      <c r="G381" s="10" t="s">
        <v>61</v>
      </c>
      <c r="H381" s="7">
        <v>8875.0</v>
      </c>
      <c r="I381" s="7" t="s">
        <v>23</v>
      </c>
      <c r="J381" s="11">
        <v>6711.0</v>
      </c>
      <c r="K381" s="12">
        <v>422.0</v>
      </c>
      <c r="L381" s="12">
        <v>365.0</v>
      </c>
      <c r="M381" s="13">
        <f t="shared" si="3"/>
        <v>2832042</v>
      </c>
      <c r="N381" s="11">
        <f t="shared" si="4"/>
        <v>2449515</v>
      </c>
      <c r="O381" s="11">
        <f t="shared" si="5"/>
        <v>382527</v>
      </c>
      <c r="P381" s="14" t="str">
        <f>VLOOKUP(H381, products!$A$1:$B$13, 2, FALSE)</f>
        <v>Meat</v>
      </c>
      <c r="Q381" s="14" t="str">
        <f>VLOOKUP(G381, countries!$A$1:$C$250, 1, TRUE)</f>
        <v>Gambia</v>
      </c>
      <c r="R381" s="15" t="str">
        <f>VLOOKUP(Q381, countries!$A$1:$E$250, 4, FALSE)</f>
        <v>Africa</v>
      </c>
      <c r="S381" s="14" t="str">
        <f>VLOOKUP(R381, countries!$D$1:U$250, 2, FALSE)</f>
        <v>Northern Africa</v>
      </c>
      <c r="T381" s="14" t="str">
        <f t="shared" si="6"/>
        <v>2012-03</v>
      </c>
      <c r="U381" s="14" t="str">
        <f t="shared" si="7"/>
        <v>03</v>
      </c>
    </row>
    <row r="382">
      <c r="A382" s="7">
        <v>5.66428315E8</v>
      </c>
      <c r="B382" s="8">
        <v>40984.0</v>
      </c>
      <c r="C382" s="8" t="str">
        <f t="shared" si="1"/>
        <v>Friday</v>
      </c>
      <c r="D382" s="8">
        <v>40991.0</v>
      </c>
      <c r="E382" s="9">
        <f t="shared" si="2"/>
        <v>7</v>
      </c>
      <c r="F382" s="7" t="s">
        <v>40</v>
      </c>
      <c r="G382" s="10" t="s">
        <v>70</v>
      </c>
      <c r="H382" s="7">
        <v>1270.0</v>
      </c>
      <c r="I382" s="7" t="s">
        <v>26</v>
      </c>
      <c r="J382" s="11">
        <v>7581.0</v>
      </c>
      <c r="K382" s="12">
        <v>47.0</v>
      </c>
      <c r="L382" s="12">
        <v>32.0</v>
      </c>
      <c r="M382" s="13">
        <f t="shared" si="3"/>
        <v>356307</v>
      </c>
      <c r="N382" s="11">
        <f t="shared" si="4"/>
        <v>242592</v>
      </c>
      <c r="O382" s="11">
        <f t="shared" si="5"/>
        <v>113715</v>
      </c>
      <c r="P382" s="14" t="str">
        <f>VLOOKUP(H382, products!$A$1:$B$13, 2, FALSE)</f>
        <v>Beverages</v>
      </c>
      <c r="Q382" s="14" t="str">
        <f>VLOOKUP(G382, countries!$A$1:$C$250, 1, TRUE)</f>
        <v>Fiji</v>
      </c>
      <c r="R382" s="15" t="str">
        <f>VLOOKUP(Q382, countries!$A$1:$E$250, 4, FALSE)</f>
        <v>Oceania</v>
      </c>
      <c r="S382" s="14" t="str">
        <f>VLOOKUP(R382, countries!$D$1:U$250, 2, FALSE)</f>
        <v>Polynesia</v>
      </c>
      <c r="T382" s="14" t="str">
        <f t="shared" si="6"/>
        <v>2012-03</v>
      </c>
      <c r="U382" s="14" t="str">
        <f t="shared" si="7"/>
        <v>03</v>
      </c>
    </row>
    <row r="383">
      <c r="A383" s="7">
        <v>2.14292466E8</v>
      </c>
      <c r="B383" s="8">
        <v>40988.0</v>
      </c>
      <c r="C383" s="8" t="str">
        <f t="shared" si="1"/>
        <v>Tuesday</v>
      </c>
      <c r="D383" s="8">
        <v>41012.0</v>
      </c>
      <c r="E383" s="9">
        <f t="shared" si="2"/>
        <v>24</v>
      </c>
      <c r="F383" s="7" t="s">
        <v>24</v>
      </c>
      <c r="G383" s="10" t="s">
        <v>41</v>
      </c>
      <c r="H383" s="7">
        <v>8969.0</v>
      </c>
      <c r="I383" s="7" t="s">
        <v>26</v>
      </c>
      <c r="J383" s="11">
        <v>2758.0</v>
      </c>
      <c r="K383" s="12">
        <v>153.0</v>
      </c>
      <c r="L383" s="12">
        <v>97.0</v>
      </c>
      <c r="M383" s="13">
        <f t="shared" si="3"/>
        <v>421974</v>
      </c>
      <c r="N383" s="11">
        <f t="shared" si="4"/>
        <v>267526</v>
      </c>
      <c r="O383" s="11">
        <f t="shared" si="5"/>
        <v>154448</v>
      </c>
      <c r="P383" s="14" t="str">
        <f>VLOOKUP(H383, products!$A$1:$B$13, 2, FALSE)</f>
        <v>Snacks</v>
      </c>
      <c r="Q383" s="14" t="str">
        <f>VLOOKUP(G383, countries!$A$1:$C$250, 1, TRUE)</f>
        <v>Chad</v>
      </c>
      <c r="R383" s="15" t="str">
        <f>VLOOKUP(Q383, countries!$A$1:$E$250, 4, FALSE)</f>
        <v>Africa</v>
      </c>
      <c r="S383" s="14" t="str">
        <f>VLOOKUP(R383, countries!$D$1:U$250, 2, FALSE)</f>
        <v>Northern Africa</v>
      </c>
      <c r="T383" s="14" t="str">
        <f t="shared" si="6"/>
        <v>2012-03</v>
      </c>
      <c r="U383" s="14" t="str">
        <f t="shared" si="7"/>
        <v>03</v>
      </c>
    </row>
    <row r="384">
      <c r="A384" s="7">
        <v>5.67412793E8</v>
      </c>
      <c r="B384" s="8">
        <v>40989.0</v>
      </c>
      <c r="C384" s="8" t="str">
        <f t="shared" si="1"/>
        <v>Wednesday</v>
      </c>
      <c r="D384" s="8">
        <v>40995.0</v>
      </c>
      <c r="E384" s="9">
        <f t="shared" si="2"/>
        <v>6</v>
      </c>
      <c r="F384" s="7" t="s">
        <v>29</v>
      </c>
      <c r="G384" s="10" t="s">
        <v>41</v>
      </c>
      <c r="H384" s="7">
        <v>4594.0</v>
      </c>
      <c r="I384" s="7" t="s">
        <v>23</v>
      </c>
      <c r="J384" s="11">
        <v>8910.0</v>
      </c>
      <c r="K384" s="12">
        <v>9.0</v>
      </c>
      <c r="L384" s="12">
        <v>7.0</v>
      </c>
      <c r="M384" s="13">
        <f t="shared" si="3"/>
        <v>80190</v>
      </c>
      <c r="N384" s="11">
        <f t="shared" si="4"/>
        <v>62370</v>
      </c>
      <c r="O384" s="11">
        <f t="shared" si="5"/>
        <v>17820</v>
      </c>
      <c r="P384" s="14" t="str">
        <f>VLOOKUP(H384, products!$A$1:$B$13, 2, FALSE)</f>
        <v>Fruits</v>
      </c>
      <c r="Q384" s="14" t="str">
        <f>VLOOKUP(G384, countries!$A$1:$C$250, 1, TRUE)</f>
        <v>Chad</v>
      </c>
      <c r="R384" s="15" t="str">
        <f>VLOOKUP(Q384, countries!$A$1:$E$250, 4, FALSE)</f>
        <v>Africa</v>
      </c>
      <c r="S384" s="14" t="str">
        <f>VLOOKUP(R384, countries!$D$1:U$250, 2, FALSE)</f>
        <v>Northern Africa</v>
      </c>
      <c r="T384" s="14" t="str">
        <f t="shared" si="6"/>
        <v>2012-03</v>
      </c>
      <c r="U384" s="14" t="str">
        <f t="shared" si="7"/>
        <v>03</v>
      </c>
    </row>
    <row r="385">
      <c r="A385" s="7">
        <v>2.63647687E8</v>
      </c>
      <c r="B385" s="8">
        <v>40991.0</v>
      </c>
      <c r="C385" s="8" t="str">
        <f t="shared" si="1"/>
        <v>Friday</v>
      </c>
      <c r="D385" s="8">
        <v>40998.0</v>
      </c>
      <c r="E385" s="9">
        <f t="shared" si="2"/>
        <v>7</v>
      </c>
      <c r="F385" s="7" t="s">
        <v>29</v>
      </c>
      <c r="G385" s="10" t="s">
        <v>30</v>
      </c>
      <c r="H385" s="7">
        <v>2455.0</v>
      </c>
      <c r="I385" s="7" t="s">
        <v>26</v>
      </c>
      <c r="J385" s="11">
        <v>8064.0</v>
      </c>
      <c r="K385" s="12">
        <v>109.0</v>
      </c>
      <c r="L385" s="12">
        <v>36.0</v>
      </c>
      <c r="M385" s="13">
        <f t="shared" si="3"/>
        <v>878976</v>
      </c>
      <c r="N385" s="11">
        <f t="shared" si="4"/>
        <v>290304</v>
      </c>
      <c r="O385" s="11">
        <f t="shared" si="5"/>
        <v>588672</v>
      </c>
      <c r="P385" s="14" t="str">
        <f>VLOOKUP(H385, products!$A$1:$B$13, 2, FALSE)</f>
        <v>Clothes</v>
      </c>
      <c r="Q385" s="14" t="str">
        <f>VLOOKUP(G385, countries!$A$1:$C$250, 1, TRUE)</f>
        <v>United States Minor Outlying Islands</v>
      </c>
      <c r="R385" s="15" t="str">
        <f>VLOOKUP(Q385, countries!$A$1:$E$250, 4, FALSE)</f>
        <v>Oceania</v>
      </c>
      <c r="S385" s="14" t="str">
        <f>VLOOKUP(R385, countries!$D$1:U$250, 2, FALSE)</f>
        <v>Polynesia</v>
      </c>
      <c r="T385" s="14" t="str">
        <f t="shared" si="6"/>
        <v>2012-03</v>
      </c>
      <c r="U385" s="14" t="str">
        <f t="shared" si="7"/>
        <v>03</v>
      </c>
    </row>
    <row r="386">
      <c r="A386" s="7">
        <v>4.56934964E8</v>
      </c>
      <c r="B386" s="8">
        <v>40991.0</v>
      </c>
      <c r="C386" s="8" t="str">
        <f t="shared" si="1"/>
        <v>Friday</v>
      </c>
      <c r="D386" s="8">
        <v>41034.0</v>
      </c>
      <c r="E386" s="9">
        <f t="shared" si="2"/>
        <v>43</v>
      </c>
      <c r="F386" s="7" t="s">
        <v>24</v>
      </c>
      <c r="G386" s="10" t="s">
        <v>59</v>
      </c>
      <c r="H386" s="7">
        <v>8875.0</v>
      </c>
      <c r="I386" s="7" t="s">
        <v>23</v>
      </c>
      <c r="J386" s="11">
        <v>6065.0</v>
      </c>
      <c r="K386" s="12">
        <v>422.0</v>
      </c>
      <c r="L386" s="12">
        <v>365.0</v>
      </c>
      <c r="M386" s="13">
        <f t="shared" si="3"/>
        <v>2559430</v>
      </c>
      <c r="N386" s="11">
        <f t="shared" si="4"/>
        <v>2213725</v>
      </c>
      <c r="O386" s="11">
        <f t="shared" si="5"/>
        <v>345705</v>
      </c>
      <c r="P386" s="14" t="str">
        <f>VLOOKUP(H386, products!$A$1:$B$13, 2, FALSE)</f>
        <v>Meat</v>
      </c>
      <c r="Q386" s="14" t="str">
        <f>VLOOKUP(G386, countries!$A$1:$C$250, 1, TRUE)</f>
        <v>Slovenia</v>
      </c>
      <c r="R386" s="15" t="str">
        <f>VLOOKUP(Q386, countries!$A$1:$E$250, 4, FALSE)</f>
        <v>Europe</v>
      </c>
      <c r="S386" s="14" t="str">
        <f>VLOOKUP(R386, countries!$D$1:U$250, 2, FALSE)</f>
        <v>Northern Europe</v>
      </c>
      <c r="T386" s="14" t="str">
        <f t="shared" si="6"/>
        <v>2012-03</v>
      </c>
      <c r="U386" s="14" t="str">
        <f t="shared" si="7"/>
        <v>03</v>
      </c>
    </row>
    <row r="387">
      <c r="A387" s="7">
        <v>5.48403012E8</v>
      </c>
      <c r="B387" s="8">
        <v>40991.0</v>
      </c>
      <c r="C387" s="8" t="str">
        <f t="shared" si="1"/>
        <v>Friday</v>
      </c>
      <c r="D387" s="8">
        <v>41003.0</v>
      </c>
      <c r="E387" s="9">
        <f t="shared" si="2"/>
        <v>12</v>
      </c>
      <c r="F387" s="7" t="s">
        <v>21</v>
      </c>
      <c r="G387" s="10" t="s">
        <v>52</v>
      </c>
      <c r="H387" s="7">
        <v>7940.0</v>
      </c>
      <c r="I387" s="7" t="s">
        <v>26</v>
      </c>
      <c r="J387" s="11">
        <v>3493.0</v>
      </c>
      <c r="K387" s="12">
        <v>668.0</v>
      </c>
      <c r="L387" s="12">
        <v>503.0</v>
      </c>
      <c r="M387" s="13">
        <f t="shared" si="3"/>
        <v>2333324</v>
      </c>
      <c r="N387" s="11">
        <f t="shared" si="4"/>
        <v>1756979</v>
      </c>
      <c r="O387" s="11">
        <f t="shared" si="5"/>
        <v>576345</v>
      </c>
      <c r="P387" s="14" t="str">
        <f>VLOOKUP(H387, products!$A$1:$B$13, 2, FALSE)</f>
        <v>Household</v>
      </c>
      <c r="Q387" s="14" t="str">
        <f>VLOOKUP(G387, countries!$A$1:$C$250, 1, TRUE)</f>
        <v>Gambia</v>
      </c>
      <c r="R387" s="15" t="str">
        <f>VLOOKUP(Q387, countries!$A$1:$E$250, 4, FALSE)</f>
        <v>Africa</v>
      </c>
      <c r="S387" s="14" t="str">
        <f>VLOOKUP(R387, countries!$D$1:U$250, 2, FALSE)</f>
        <v>Northern Africa</v>
      </c>
      <c r="T387" s="14" t="str">
        <f t="shared" si="6"/>
        <v>2012-03</v>
      </c>
      <c r="U387" s="14" t="str">
        <f t="shared" si="7"/>
        <v>03</v>
      </c>
    </row>
    <row r="388">
      <c r="A388" s="7">
        <v>7.41690289E8</v>
      </c>
      <c r="B388" s="8">
        <v>40991.0</v>
      </c>
      <c r="C388" s="8" t="str">
        <f t="shared" si="1"/>
        <v>Friday</v>
      </c>
      <c r="D388" s="8">
        <v>41187.0</v>
      </c>
      <c r="E388" s="9">
        <f t="shared" si="2"/>
        <v>196</v>
      </c>
      <c r="F388" s="7" t="s">
        <v>21</v>
      </c>
      <c r="G388" s="10" t="s">
        <v>47</v>
      </c>
      <c r="H388" s="7">
        <v>8875.0</v>
      </c>
      <c r="I388" s="7" t="s">
        <v>23</v>
      </c>
      <c r="J388" s="11">
        <v>1494.0</v>
      </c>
      <c r="K388" s="12">
        <v>422.0</v>
      </c>
      <c r="L388" s="12">
        <v>365.0</v>
      </c>
      <c r="M388" s="13">
        <f t="shared" si="3"/>
        <v>630468</v>
      </c>
      <c r="N388" s="11">
        <f t="shared" si="4"/>
        <v>545310</v>
      </c>
      <c r="O388" s="11">
        <f t="shared" si="5"/>
        <v>85158</v>
      </c>
      <c r="P388" s="14" t="str">
        <f>VLOOKUP(H388, products!$A$1:$B$13, 2, FALSE)</f>
        <v>Meat</v>
      </c>
      <c r="Q388" s="14" t="str">
        <f>VLOOKUP(G388, countries!$A$1:$C$250, 1, TRUE)</f>
        <v>Romania</v>
      </c>
      <c r="R388" s="15" t="str">
        <f>VLOOKUP(Q388, countries!$A$1:$E$250, 4, FALSE)</f>
        <v>Europe</v>
      </c>
      <c r="S388" s="14" t="str">
        <f>VLOOKUP(R388, countries!$D$1:U$250, 2, FALSE)</f>
        <v>Northern Europe</v>
      </c>
      <c r="T388" s="14" t="str">
        <f t="shared" si="6"/>
        <v>2012-03</v>
      </c>
      <c r="U388" s="14" t="str">
        <f t="shared" si="7"/>
        <v>03</v>
      </c>
    </row>
    <row r="389">
      <c r="A389" s="7">
        <v>3.50550401E8</v>
      </c>
      <c r="B389" s="8">
        <v>40993.0</v>
      </c>
      <c r="C389" s="8" t="str">
        <f t="shared" si="1"/>
        <v>Sunday</v>
      </c>
      <c r="D389" s="8">
        <v>41021.0</v>
      </c>
      <c r="E389" s="9">
        <f t="shared" si="2"/>
        <v>28</v>
      </c>
      <c r="F389" s="7" t="s">
        <v>40</v>
      </c>
      <c r="G389" s="10" t="s">
        <v>56</v>
      </c>
      <c r="H389" s="7">
        <v>8293.0</v>
      </c>
      <c r="I389" s="7" t="s">
        <v>26</v>
      </c>
      <c r="J389" s="11">
        <v>4508.0</v>
      </c>
      <c r="K389" s="12">
        <v>437.0</v>
      </c>
      <c r="L389" s="12">
        <v>263.0</v>
      </c>
      <c r="M389" s="13">
        <f t="shared" si="3"/>
        <v>1969996</v>
      </c>
      <c r="N389" s="11">
        <f t="shared" si="4"/>
        <v>1185604</v>
      </c>
      <c r="O389" s="11">
        <f t="shared" si="5"/>
        <v>784392</v>
      </c>
      <c r="P389" s="14" t="str">
        <f>VLOOKUP(H389, products!$A$1:$B$13, 2, FALSE)</f>
        <v>Cosmetics</v>
      </c>
      <c r="Q389" s="14" t="str">
        <f>VLOOKUP(G389, countries!$A$1:$C$250, 1, TRUE)</f>
        <v>Spain</v>
      </c>
      <c r="R389" s="15" t="str">
        <f>VLOOKUP(Q389, countries!$A$1:$E$250, 4, FALSE)</f>
        <v>Europe</v>
      </c>
      <c r="S389" s="14" t="str">
        <f>VLOOKUP(R389, countries!$D$1:U$250, 2, FALSE)</f>
        <v>Northern Europe</v>
      </c>
      <c r="T389" s="14" t="str">
        <f t="shared" si="6"/>
        <v>2012-03</v>
      </c>
      <c r="U389" s="14" t="str">
        <f t="shared" si="7"/>
        <v>03</v>
      </c>
    </row>
    <row r="390">
      <c r="A390" s="7">
        <v>3.8872832E8</v>
      </c>
      <c r="B390" s="8">
        <v>40999.0</v>
      </c>
      <c r="C390" s="8" t="str">
        <f t="shared" si="1"/>
        <v>Saturday</v>
      </c>
      <c r="D390" s="8">
        <v>41187.0</v>
      </c>
      <c r="E390" s="9">
        <f t="shared" si="2"/>
        <v>188</v>
      </c>
      <c r="F390" s="7" t="s">
        <v>21</v>
      </c>
      <c r="G390" s="10" t="s">
        <v>42</v>
      </c>
      <c r="H390" s="7">
        <v>8969.0</v>
      </c>
      <c r="I390" s="7" t="s">
        <v>23</v>
      </c>
      <c r="J390" s="11">
        <v>2203.0</v>
      </c>
      <c r="K390" s="12">
        <v>153.0</v>
      </c>
      <c r="L390" s="12">
        <v>97.0</v>
      </c>
      <c r="M390" s="13">
        <f t="shared" si="3"/>
        <v>337059</v>
      </c>
      <c r="N390" s="11">
        <f t="shared" si="4"/>
        <v>213691</v>
      </c>
      <c r="O390" s="11">
        <f t="shared" si="5"/>
        <v>123368</v>
      </c>
      <c r="P390" s="14" t="str">
        <f>VLOOKUP(H390, products!$A$1:$B$13, 2, FALSE)</f>
        <v>Snacks</v>
      </c>
      <c r="Q390" s="14" t="str">
        <f>VLOOKUP(G390, countries!$A$1:$C$250, 1, TRUE)</f>
        <v>Bhutan</v>
      </c>
      <c r="R390" s="15" t="str">
        <f>VLOOKUP(Q390, countries!$A$1:$E$250, 4, FALSE)</f>
        <v>Asia</v>
      </c>
      <c r="S390" s="14" t="str">
        <f>VLOOKUP(R390, countries!$D$1:U$250, 2, FALSE)</f>
        <v>Southern Asia</v>
      </c>
      <c r="T390" s="14" t="str">
        <f t="shared" si="6"/>
        <v>2012-03</v>
      </c>
      <c r="U390" s="14" t="str">
        <f t="shared" si="7"/>
        <v>03</v>
      </c>
    </row>
    <row r="391">
      <c r="A391" s="7">
        <v>8.50279843E8</v>
      </c>
      <c r="B391" s="8">
        <v>40999.0</v>
      </c>
      <c r="C391" s="8" t="str">
        <f t="shared" si="1"/>
        <v>Saturday</v>
      </c>
      <c r="D391" s="8">
        <v>41186.0</v>
      </c>
      <c r="E391" s="9">
        <f t="shared" si="2"/>
        <v>187</v>
      </c>
      <c r="F391" s="7" t="s">
        <v>21</v>
      </c>
      <c r="G391" s="10" t="s">
        <v>39</v>
      </c>
      <c r="H391" s="7">
        <v>4594.0</v>
      </c>
      <c r="I391" s="7" t="s">
        <v>23</v>
      </c>
      <c r="J391" s="11">
        <v>5556.0</v>
      </c>
      <c r="K391" s="12">
        <v>9.0</v>
      </c>
      <c r="L391" s="12">
        <v>7.0</v>
      </c>
      <c r="M391" s="13">
        <f t="shared" si="3"/>
        <v>50004</v>
      </c>
      <c r="N391" s="11">
        <f t="shared" si="4"/>
        <v>38892</v>
      </c>
      <c r="O391" s="11">
        <f t="shared" si="5"/>
        <v>11112</v>
      </c>
      <c r="P391" s="14" t="str">
        <f>VLOOKUP(H391, products!$A$1:$B$13, 2, FALSE)</f>
        <v>Fruits</v>
      </c>
      <c r="Q391" s="14" t="str">
        <f>VLOOKUP(G391, countries!$A$1:$C$250, 1, TRUE)</f>
        <v>Curaçao</v>
      </c>
      <c r="R391" s="15" t="str">
        <f>VLOOKUP(Q391, countries!$A$1:$E$250, 4, FALSE)</f>
        <v>Americas</v>
      </c>
      <c r="S391" s="14" t="str">
        <f>VLOOKUP(R391, countries!$D$1:U$250, 2, FALSE)</f>
        <v>Latin America and the Caribbean</v>
      </c>
      <c r="T391" s="14" t="str">
        <f t="shared" si="6"/>
        <v>2012-03</v>
      </c>
      <c r="U391" s="14" t="str">
        <f t="shared" si="7"/>
        <v>03</v>
      </c>
    </row>
    <row r="392">
      <c r="A392" s="7">
        <v>9.99879729E8</v>
      </c>
      <c r="B392" s="8">
        <v>40999.0</v>
      </c>
      <c r="C392" s="8" t="str">
        <f t="shared" si="1"/>
        <v>Saturday</v>
      </c>
      <c r="D392" s="8">
        <v>41065.0</v>
      </c>
      <c r="E392" s="9">
        <f t="shared" si="2"/>
        <v>66</v>
      </c>
      <c r="F392" s="7" t="s">
        <v>29</v>
      </c>
      <c r="G392" s="10" t="s">
        <v>44</v>
      </c>
      <c r="H392" s="7">
        <v>7940.0</v>
      </c>
      <c r="I392" s="7" t="s">
        <v>23</v>
      </c>
      <c r="J392" s="11">
        <v>5486.0</v>
      </c>
      <c r="K392" s="12">
        <v>668.0</v>
      </c>
      <c r="L392" s="12">
        <v>503.0</v>
      </c>
      <c r="M392" s="13">
        <f t="shared" si="3"/>
        <v>3664648</v>
      </c>
      <c r="N392" s="11">
        <f t="shared" si="4"/>
        <v>2759458</v>
      </c>
      <c r="O392" s="11">
        <f t="shared" si="5"/>
        <v>905190</v>
      </c>
      <c r="P392" s="14" t="str">
        <f>VLOOKUP(H392, products!$A$1:$B$13, 2, FALSE)</f>
        <v>Household</v>
      </c>
      <c r="Q392" s="14" t="str">
        <f>VLOOKUP(G392, countries!$A$1:$C$250, 1, TRUE)</f>
        <v>Åland Islands</v>
      </c>
      <c r="R392" s="15" t="str">
        <f>VLOOKUP(Q392, countries!$A$1:$E$250, 4, FALSE)</f>
        <v>Europe</v>
      </c>
      <c r="S392" s="14" t="str">
        <f>VLOOKUP(R392, countries!$D$1:U$250, 2, FALSE)</f>
        <v>Northern Europe</v>
      </c>
      <c r="T392" s="14" t="str">
        <f t="shared" si="6"/>
        <v>2012-03</v>
      </c>
      <c r="U392" s="14" t="str">
        <f t="shared" si="7"/>
        <v>03</v>
      </c>
    </row>
    <row r="393">
      <c r="A393" s="7">
        <v>5.2725991E8</v>
      </c>
      <c r="B393" s="8">
        <v>41000.0</v>
      </c>
      <c r="C393" s="8" t="str">
        <f t="shared" si="1"/>
        <v>Sunday</v>
      </c>
      <c r="D393" s="8">
        <v>41214.0</v>
      </c>
      <c r="E393" s="9">
        <f t="shared" si="2"/>
        <v>214</v>
      </c>
      <c r="F393" s="7" t="s">
        <v>40</v>
      </c>
      <c r="G393" s="10" t="s">
        <v>25</v>
      </c>
      <c r="H393" s="7">
        <v>3127.0</v>
      </c>
      <c r="I393" s="7" t="s">
        <v>26</v>
      </c>
      <c r="J393" s="11">
        <v>6779.0</v>
      </c>
      <c r="K393" s="12">
        <v>82.0</v>
      </c>
      <c r="L393" s="12">
        <v>57.0</v>
      </c>
      <c r="M393" s="13">
        <f t="shared" si="3"/>
        <v>555878</v>
      </c>
      <c r="N393" s="11">
        <f t="shared" si="4"/>
        <v>386403</v>
      </c>
      <c r="O393" s="11">
        <f t="shared" si="5"/>
        <v>169475</v>
      </c>
      <c r="P393" s="14" t="str">
        <f>VLOOKUP(H393, products!$A$1:$B$13, 2, FALSE)</f>
        <v>Personal Care</v>
      </c>
      <c r="Q393" s="14" t="str">
        <f>VLOOKUP(G393, countries!$A$1:$C$250, 1, TRUE)</f>
        <v>Libya</v>
      </c>
      <c r="R393" s="15" t="str">
        <f>VLOOKUP(Q393, countries!$A$1:$E$250, 4, FALSE)</f>
        <v>Africa</v>
      </c>
      <c r="S393" s="14" t="str">
        <f>VLOOKUP(R393, countries!$D$1:U$250, 2, FALSE)</f>
        <v>Northern Africa</v>
      </c>
      <c r="T393" s="14" t="str">
        <f t="shared" si="6"/>
        <v>2012-04</v>
      </c>
      <c r="U393" s="14" t="str">
        <f t="shared" si="7"/>
        <v>04</v>
      </c>
    </row>
    <row r="394">
      <c r="A394" s="7">
        <v>3.81759297E8</v>
      </c>
      <c r="B394" s="8">
        <v>41002.0</v>
      </c>
      <c r="C394" s="8" t="str">
        <f t="shared" si="1"/>
        <v>Tuesday</v>
      </c>
      <c r="D394" s="8">
        <v>40993.0</v>
      </c>
      <c r="E394" s="9">
        <f t="shared" si="2"/>
        <v>9</v>
      </c>
      <c r="F394" s="7" t="s">
        <v>21</v>
      </c>
      <c r="G394" s="10" t="s">
        <v>62</v>
      </c>
      <c r="H394" s="7">
        <v>2455.0</v>
      </c>
      <c r="I394" s="7" t="s">
        <v>26</v>
      </c>
      <c r="J394" s="11">
        <v>9914.0</v>
      </c>
      <c r="K394" s="12">
        <v>109.0</v>
      </c>
      <c r="L394" s="12">
        <v>36.0</v>
      </c>
      <c r="M394" s="13">
        <f t="shared" si="3"/>
        <v>1080626</v>
      </c>
      <c r="N394" s="11">
        <f t="shared" si="4"/>
        <v>356904</v>
      </c>
      <c r="O394" s="11">
        <f t="shared" si="5"/>
        <v>723722</v>
      </c>
      <c r="P394" s="14" t="str">
        <f>VLOOKUP(H394, products!$A$1:$B$13, 2, FALSE)</f>
        <v>Clothes</v>
      </c>
      <c r="Q394" s="14" t="str">
        <f>VLOOKUP(G394, countries!$A$1:$C$250, 1, TRUE)</f>
        <v>Micronesia (Federated States of)</v>
      </c>
      <c r="R394" s="15" t="str">
        <f>VLOOKUP(Q394, countries!$A$1:$E$250, 4, FALSE)</f>
        <v>Oceania</v>
      </c>
      <c r="S394" s="14" t="str">
        <f>VLOOKUP(R394, countries!$D$1:U$250, 2, FALSE)</f>
        <v>Polynesia</v>
      </c>
      <c r="T394" s="14" t="str">
        <f t="shared" si="6"/>
        <v>2012-04</v>
      </c>
      <c r="U394" s="14" t="str">
        <f t="shared" si="7"/>
        <v>04</v>
      </c>
    </row>
    <row r="395">
      <c r="A395" s="7">
        <v>6.70274865E8</v>
      </c>
      <c r="B395" s="8">
        <v>41009.0</v>
      </c>
      <c r="C395" s="8" t="str">
        <f t="shared" si="1"/>
        <v>Tuesday</v>
      </c>
      <c r="D395" s="8">
        <v>41226.0</v>
      </c>
      <c r="E395" s="9">
        <f t="shared" si="2"/>
        <v>217</v>
      </c>
      <c r="F395" s="7" t="s">
        <v>21</v>
      </c>
      <c r="G395" s="10" t="s">
        <v>41</v>
      </c>
      <c r="H395" s="7">
        <v>5988.0</v>
      </c>
      <c r="I395" s="7" t="s">
        <v>26</v>
      </c>
      <c r="J395" s="11">
        <v>8082.0</v>
      </c>
      <c r="K395" s="12">
        <v>154.0</v>
      </c>
      <c r="L395" s="12">
        <v>91.0</v>
      </c>
      <c r="M395" s="13">
        <f t="shared" si="3"/>
        <v>1244628</v>
      </c>
      <c r="N395" s="11">
        <f t="shared" si="4"/>
        <v>735462</v>
      </c>
      <c r="O395" s="11">
        <f t="shared" si="5"/>
        <v>509166</v>
      </c>
      <c r="P395" s="14" t="str">
        <f>VLOOKUP(H395, products!$A$1:$B$13, 2, FALSE)</f>
        <v>Vegetables</v>
      </c>
      <c r="Q395" s="14" t="str">
        <f>VLOOKUP(G395, countries!$A$1:$C$250, 1, TRUE)</f>
        <v>Chad</v>
      </c>
      <c r="R395" s="15" t="str">
        <f>VLOOKUP(Q395, countries!$A$1:$E$250, 4, FALSE)</f>
        <v>Africa</v>
      </c>
      <c r="S395" s="14" t="str">
        <f>VLOOKUP(R395, countries!$D$1:U$250, 2, FALSE)</f>
        <v>Northern Africa</v>
      </c>
      <c r="T395" s="14" t="str">
        <f t="shared" si="6"/>
        <v>2012-04</v>
      </c>
      <c r="U395" s="14" t="str">
        <f t="shared" si="7"/>
        <v>04</v>
      </c>
    </row>
    <row r="396">
      <c r="A396" s="7">
        <v>9.2169398E8</v>
      </c>
      <c r="B396" s="8">
        <v>41009.0</v>
      </c>
      <c r="C396" s="8" t="str">
        <f t="shared" si="1"/>
        <v>Tuesday</v>
      </c>
      <c r="D396" s="8">
        <v>41010.0</v>
      </c>
      <c r="E396" s="9">
        <f t="shared" si="2"/>
        <v>1</v>
      </c>
      <c r="F396" s="7" t="s">
        <v>29</v>
      </c>
      <c r="G396" s="10" t="s">
        <v>48</v>
      </c>
      <c r="H396" s="7">
        <v>5988.0</v>
      </c>
      <c r="I396" s="7" t="s">
        <v>26</v>
      </c>
      <c r="J396" s="11">
        <v>8586.0</v>
      </c>
      <c r="K396" s="12">
        <v>154.0</v>
      </c>
      <c r="L396" s="12">
        <v>91.0</v>
      </c>
      <c r="M396" s="13">
        <f t="shared" si="3"/>
        <v>1322244</v>
      </c>
      <c r="N396" s="11">
        <f t="shared" si="4"/>
        <v>781326</v>
      </c>
      <c r="O396" s="11">
        <f t="shared" si="5"/>
        <v>540918</v>
      </c>
      <c r="P396" s="14" t="str">
        <f>VLOOKUP(H396, products!$A$1:$B$13, 2, FALSE)</f>
        <v>Vegetables</v>
      </c>
      <c r="Q396" s="14" t="str">
        <f>VLOOKUP(G396, countries!$A$1:$C$250, 1, TRUE)</f>
        <v>Gibraltar</v>
      </c>
      <c r="R396" s="15" t="str">
        <f>VLOOKUP(Q396, countries!$A$1:$E$250, 4, FALSE)</f>
        <v>Europe</v>
      </c>
      <c r="S396" s="14" t="str">
        <f>VLOOKUP(R396, countries!$D$1:U$250, 2, FALSE)</f>
        <v>Northern Europe</v>
      </c>
      <c r="T396" s="14" t="str">
        <f t="shared" si="6"/>
        <v>2012-04</v>
      </c>
      <c r="U396" s="14" t="str">
        <f t="shared" si="7"/>
        <v>04</v>
      </c>
    </row>
    <row r="397">
      <c r="A397" s="7">
        <v>5.85677134E8</v>
      </c>
      <c r="B397" s="8">
        <v>41012.0</v>
      </c>
      <c r="C397" s="8" t="str">
        <f t="shared" si="1"/>
        <v>Friday</v>
      </c>
      <c r="D397" s="8">
        <v>41004.0</v>
      </c>
      <c r="E397" s="9">
        <f t="shared" si="2"/>
        <v>8</v>
      </c>
      <c r="F397" s="7" t="s">
        <v>40</v>
      </c>
      <c r="G397" s="10" t="s">
        <v>58</v>
      </c>
      <c r="H397" s="7">
        <v>8969.0</v>
      </c>
      <c r="I397" s="7" t="s">
        <v>26</v>
      </c>
      <c r="J397" s="11">
        <v>3734.0</v>
      </c>
      <c r="K397" s="12">
        <v>153.0</v>
      </c>
      <c r="L397" s="12">
        <v>97.0</v>
      </c>
      <c r="M397" s="13">
        <f t="shared" si="3"/>
        <v>571302</v>
      </c>
      <c r="N397" s="11">
        <f t="shared" si="4"/>
        <v>362198</v>
      </c>
      <c r="O397" s="11">
        <f t="shared" si="5"/>
        <v>209104</v>
      </c>
      <c r="P397" s="14" t="str">
        <f>VLOOKUP(H397, products!$A$1:$B$13, 2, FALSE)</f>
        <v>Snacks</v>
      </c>
      <c r="Q397" s="14" t="str">
        <f>VLOOKUP(G397, countries!$A$1:$C$250, 1, TRUE)</f>
        <v>Djibouti</v>
      </c>
      <c r="R397" s="15" t="str">
        <f>VLOOKUP(Q397, countries!$A$1:$E$250, 4, FALSE)</f>
        <v>Africa</v>
      </c>
      <c r="S397" s="14" t="str">
        <f>VLOOKUP(R397, countries!$D$1:U$250, 2, FALSE)</f>
        <v>Northern Africa</v>
      </c>
      <c r="T397" s="14" t="str">
        <f t="shared" si="6"/>
        <v>2012-04</v>
      </c>
      <c r="U397" s="14" t="str">
        <f t="shared" si="7"/>
        <v>04</v>
      </c>
    </row>
    <row r="398">
      <c r="A398" s="7">
        <v>9.33642041E8</v>
      </c>
      <c r="B398" s="8">
        <v>41018.0</v>
      </c>
      <c r="C398" s="8" t="str">
        <f t="shared" si="1"/>
        <v>Thursday</v>
      </c>
      <c r="D398" s="8">
        <v>41048.0</v>
      </c>
      <c r="E398" s="9">
        <f t="shared" si="2"/>
        <v>30</v>
      </c>
      <c r="F398" s="7" t="s">
        <v>40</v>
      </c>
      <c r="G398" s="10" t="s">
        <v>62</v>
      </c>
      <c r="H398" s="7">
        <v>3127.0</v>
      </c>
      <c r="I398" s="7" t="s">
        <v>26</v>
      </c>
      <c r="J398" s="11">
        <v>4282.0</v>
      </c>
      <c r="K398" s="12">
        <v>82.0</v>
      </c>
      <c r="L398" s="12">
        <v>57.0</v>
      </c>
      <c r="M398" s="13">
        <f t="shared" si="3"/>
        <v>351124</v>
      </c>
      <c r="N398" s="11">
        <f t="shared" si="4"/>
        <v>244074</v>
      </c>
      <c r="O398" s="11">
        <f t="shared" si="5"/>
        <v>107050</v>
      </c>
      <c r="P398" s="14" t="str">
        <f>VLOOKUP(H398, products!$A$1:$B$13, 2, FALSE)</f>
        <v>Personal Care</v>
      </c>
      <c r="Q398" s="14" t="str">
        <f>VLOOKUP(G398, countries!$A$1:$C$250, 1, TRUE)</f>
        <v>Micronesia (Federated States of)</v>
      </c>
      <c r="R398" s="15" t="str">
        <f>VLOOKUP(Q398, countries!$A$1:$E$250, 4, FALSE)</f>
        <v>Oceania</v>
      </c>
      <c r="S398" s="14" t="str">
        <f>VLOOKUP(R398, countries!$D$1:U$250, 2, FALSE)</f>
        <v>Polynesia</v>
      </c>
      <c r="T398" s="14" t="str">
        <f t="shared" si="6"/>
        <v>2012-04</v>
      </c>
      <c r="U398" s="14" t="str">
        <f t="shared" si="7"/>
        <v>04</v>
      </c>
    </row>
    <row r="399">
      <c r="A399" s="7">
        <v>8.37608659E8</v>
      </c>
      <c r="B399" s="8">
        <v>41020.0</v>
      </c>
      <c r="C399" s="8" t="str">
        <f t="shared" si="1"/>
        <v>Saturday</v>
      </c>
      <c r="D399" s="8">
        <v>40944.0</v>
      </c>
      <c r="E399" s="9">
        <f t="shared" si="2"/>
        <v>76</v>
      </c>
      <c r="F399" s="7" t="s">
        <v>40</v>
      </c>
      <c r="G399" s="10" t="s">
        <v>28</v>
      </c>
      <c r="H399" s="7">
        <v>7940.0</v>
      </c>
      <c r="I399" s="7" t="s">
        <v>26</v>
      </c>
      <c r="J399" s="11">
        <v>5871.0</v>
      </c>
      <c r="K399" s="12">
        <v>668.0</v>
      </c>
      <c r="L399" s="12">
        <v>503.0</v>
      </c>
      <c r="M399" s="13">
        <f t="shared" si="3"/>
        <v>3921828</v>
      </c>
      <c r="N399" s="11">
        <f t="shared" si="4"/>
        <v>2953113</v>
      </c>
      <c r="O399" s="11">
        <f t="shared" si="5"/>
        <v>968715</v>
      </c>
      <c r="P399" s="14" t="str">
        <f>VLOOKUP(H399, products!$A$1:$B$13, 2, FALSE)</f>
        <v>Household</v>
      </c>
      <c r="Q399" s="14" t="str">
        <f>VLOOKUP(G399, countries!$A$1:$C$250, 1, TRUE)</f>
        <v>Bermuda</v>
      </c>
      <c r="R399" s="15" t="str">
        <f>VLOOKUP(Q399, countries!$A$1:$E$250, 4, FALSE)</f>
        <v>Americas</v>
      </c>
      <c r="S399" s="14" t="str">
        <f>VLOOKUP(R399, countries!$D$1:U$250, 2, FALSE)</f>
        <v>Latin America and the Caribbean</v>
      </c>
      <c r="T399" s="14" t="str">
        <f t="shared" si="6"/>
        <v>2012-04</v>
      </c>
      <c r="U399" s="14" t="str">
        <f t="shared" si="7"/>
        <v>04</v>
      </c>
    </row>
    <row r="400">
      <c r="A400" s="7">
        <v>8.77084767E8</v>
      </c>
      <c r="B400" s="8">
        <v>41020.0</v>
      </c>
      <c r="C400" s="8" t="str">
        <f t="shared" si="1"/>
        <v>Saturday</v>
      </c>
      <c r="D400" s="8">
        <v>41158.0</v>
      </c>
      <c r="E400" s="9">
        <f t="shared" si="2"/>
        <v>138</v>
      </c>
      <c r="F400" s="7" t="s">
        <v>21</v>
      </c>
      <c r="G400" s="10" t="s">
        <v>41</v>
      </c>
      <c r="H400" s="7">
        <v>8875.0</v>
      </c>
      <c r="I400" s="7" t="s">
        <v>26</v>
      </c>
      <c r="J400" s="11">
        <v>7728.0</v>
      </c>
      <c r="K400" s="12">
        <v>422.0</v>
      </c>
      <c r="L400" s="12">
        <v>365.0</v>
      </c>
      <c r="M400" s="13">
        <f t="shared" si="3"/>
        <v>3261216</v>
      </c>
      <c r="N400" s="11">
        <f t="shared" si="4"/>
        <v>2820720</v>
      </c>
      <c r="O400" s="11">
        <f t="shared" si="5"/>
        <v>440496</v>
      </c>
      <c r="P400" s="14" t="str">
        <f>VLOOKUP(H400, products!$A$1:$B$13, 2, FALSE)</f>
        <v>Meat</v>
      </c>
      <c r="Q400" s="14" t="str">
        <f>VLOOKUP(G400, countries!$A$1:$C$250, 1, TRUE)</f>
        <v>Chad</v>
      </c>
      <c r="R400" s="15" t="str">
        <f>VLOOKUP(Q400, countries!$A$1:$E$250, 4, FALSE)</f>
        <v>Africa</v>
      </c>
      <c r="S400" s="14" t="str">
        <f>VLOOKUP(R400, countries!$D$1:U$250, 2, FALSE)</f>
        <v>Northern Africa</v>
      </c>
      <c r="T400" s="14" t="str">
        <f t="shared" si="6"/>
        <v>2012-04</v>
      </c>
      <c r="U400" s="14" t="str">
        <f t="shared" si="7"/>
        <v>04</v>
      </c>
    </row>
    <row r="401">
      <c r="A401" s="7">
        <v>5.77530944E8</v>
      </c>
      <c r="B401" s="8">
        <v>41021.0</v>
      </c>
      <c r="C401" s="8" t="str">
        <f t="shared" si="1"/>
        <v>Sunday</v>
      </c>
      <c r="D401" s="8">
        <v>41044.0</v>
      </c>
      <c r="E401" s="9">
        <f t="shared" si="2"/>
        <v>23</v>
      </c>
      <c r="F401" s="7" t="s">
        <v>21</v>
      </c>
      <c r="G401" s="10" t="s">
        <v>43</v>
      </c>
      <c r="H401" s="7">
        <v>3127.0</v>
      </c>
      <c r="I401" s="7" t="s">
        <v>26</v>
      </c>
      <c r="J401" s="11">
        <v>3095.0</v>
      </c>
      <c r="K401" s="12">
        <v>82.0</v>
      </c>
      <c r="L401" s="12">
        <v>57.0</v>
      </c>
      <c r="M401" s="13">
        <f t="shared" si="3"/>
        <v>253790</v>
      </c>
      <c r="N401" s="11">
        <f t="shared" si="4"/>
        <v>176415</v>
      </c>
      <c r="O401" s="11">
        <f t="shared" si="5"/>
        <v>77375</v>
      </c>
      <c r="P401" s="14" t="str">
        <f>VLOOKUP(H401, products!$A$1:$B$13, 2, FALSE)</f>
        <v>Personal Care</v>
      </c>
      <c r="Q401" s="14" t="str">
        <f>VLOOKUP(G401, countries!$A$1:$C$250, 1, TRUE)</f>
        <v>Cyprus</v>
      </c>
      <c r="R401" s="15" t="str">
        <f>VLOOKUP(Q401, countries!$A$1:$E$250, 4, FALSE)</f>
        <v>Asia</v>
      </c>
      <c r="S401" s="14" t="str">
        <f>VLOOKUP(R401, countries!$D$1:U$250, 2, FALSE)</f>
        <v>Southern Asia</v>
      </c>
      <c r="T401" s="14" t="str">
        <f t="shared" si="6"/>
        <v>2012-04</v>
      </c>
      <c r="U401" s="14" t="str">
        <f t="shared" si="7"/>
        <v>04</v>
      </c>
    </row>
    <row r="402">
      <c r="A402" s="7">
        <v>3.09148681E8</v>
      </c>
      <c r="B402" s="8">
        <v>41022.0</v>
      </c>
      <c r="C402" s="8" t="str">
        <f t="shared" si="1"/>
        <v>Monday</v>
      </c>
      <c r="D402" s="8">
        <v>41034.0</v>
      </c>
      <c r="E402" s="9">
        <f t="shared" si="2"/>
        <v>12</v>
      </c>
      <c r="F402" s="7" t="s">
        <v>29</v>
      </c>
      <c r="G402" s="10" t="s">
        <v>55</v>
      </c>
      <c r="H402" s="7">
        <v>7940.0</v>
      </c>
      <c r="I402" s="7" t="s">
        <v>23</v>
      </c>
      <c r="J402" s="11">
        <v>2819.0</v>
      </c>
      <c r="K402" s="12">
        <v>668.0</v>
      </c>
      <c r="L402" s="12">
        <v>503.0</v>
      </c>
      <c r="M402" s="13">
        <f t="shared" si="3"/>
        <v>1883092</v>
      </c>
      <c r="N402" s="11">
        <f t="shared" si="4"/>
        <v>1417957</v>
      </c>
      <c r="O402" s="11">
        <f t="shared" si="5"/>
        <v>465135</v>
      </c>
      <c r="P402" s="14" t="str">
        <f>VLOOKUP(H402, products!$A$1:$B$13, 2, FALSE)</f>
        <v>Household</v>
      </c>
      <c r="Q402" s="14" t="str">
        <f>VLOOKUP(G402, countries!$A$1:$C$250, 1, TRUE)</f>
        <v>Eritrea</v>
      </c>
      <c r="R402" s="15" t="str">
        <f>VLOOKUP(Q402, countries!$A$1:$E$250, 4, FALSE)</f>
        <v>Africa</v>
      </c>
      <c r="S402" s="14" t="str">
        <f>VLOOKUP(R402, countries!$D$1:U$250, 2, FALSE)</f>
        <v>Northern Africa</v>
      </c>
      <c r="T402" s="14" t="str">
        <f t="shared" si="6"/>
        <v>2012-04</v>
      </c>
      <c r="U402" s="14" t="str">
        <f t="shared" si="7"/>
        <v>04</v>
      </c>
    </row>
    <row r="403">
      <c r="A403" s="7">
        <v>6.43259227E8</v>
      </c>
      <c r="B403" s="8">
        <v>41025.0</v>
      </c>
      <c r="C403" s="8" t="str">
        <f t="shared" si="1"/>
        <v>Thursday</v>
      </c>
      <c r="D403" s="8">
        <v>41025.0</v>
      </c>
      <c r="E403" s="9">
        <f t="shared" si="2"/>
        <v>0</v>
      </c>
      <c r="F403" s="7" t="s">
        <v>24</v>
      </c>
      <c r="G403" s="10" t="s">
        <v>41</v>
      </c>
      <c r="H403" s="7">
        <v>8875.0</v>
      </c>
      <c r="I403" s="7" t="s">
        <v>23</v>
      </c>
      <c r="J403" s="11">
        <v>3555.0</v>
      </c>
      <c r="K403" s="12">
        <v>422.0</v>
      </c>
      <c r="L403" s="12">
        <v>365.0</v>
      </c>
      <c r="M403" s="13">
        <f t="shared" si="3"/>
        <v>1500210</v>
      </c>
      <c r="N403" s="11">
        <f t="shared" si="4"/>
        <v>1297575</v>
      </c>
      <c r="O403" s="11">
        <f t="shared" si="5"/>
        <v>202635</v>
      </c>
      <c r="P403" s="14" t="str">
        <f>VLOOKUP(H403, products!$A$1:$B$13, 2, FALSE)</f>
        <v>Meat</v>
      </c>
      <c r="Q403" s="14" t="str">
        <f>VLOOKUP(G403, countries!$A$1:$C$250, 1, TRUE)</f>
        <v>Chad</v>
      </c>
      <c r="R403" s="15" t="str">
        <f>VLOOKUP(Q403, countries!$A$1:$E$250, 4, FALSE)</f>
        <v>Africa</v>
      </c>
      <c r="S403" s="14" t="str">
        <f>VLOOKUP(R403, countries!$D$1:U$250, 2, FALSE)</f>
        <v>Northern Africa</v>
      </c>
      <c r="T403" s="14" t="str">
        <f t="shared" si="6"/>
        <v>2012-04</v>
      </c>
      <c r="U403" s="14" t="str">
        <f t="shared" si="7"/>
        <v>04</v>
      </c>
    </row>
    <row r="404">
      <c r="A404" s="7">
        <v>5.47225844E8</v>
      </c>
      <c r="B404" s="8">
        <v>41027.0</v>
      </c>
      <c r="C404" s="8" t="str">
        <f t="shared" si="1"/>
        <v>Saturday</v>
      </c>
      <c r="D404" s="8">
        <v>41059.0</v>
      </c>
      <c r="E404" s="9">
        <f t="shared" si="2"/>
        <v>32</v>
      </c>
      <c r="F404" s="7" t="s">
        <v>24</v>
      </c>
      <c r="G404" s="10" t="s">
        <v>60</v>
      </c>
      <c r="H404" s="7">
        <v>3127.0</v>
      </c>
      <c r="I404" s="7" t="s">
        <v>23</v>
      </c>
      <c r="J404" s="11">
        <v>5143.0</v>
      </c>
      <c r="K404" s="12">
        <v>82.0</v>
      </c>
      <c r="L404" s="12">
        <v>57.0</v>
      </c>
      <c r="M404" s="13">
        <f t="shared" si="3"/>
        <v>421726</v>
      </c>
      <c r="N404" s="11">
        <f t="shared" si="4"/>
        <v>293151</v>
      </c>
      <c r="O404" s="11">
        <f t="shared" si="5"/>
        <v>128575</v>
      </c>
      <c r="P404" s="14" t="str">
        <f>VLOOKUP(H404, products!$A$1:$B$13, 2, FALSE)</f>
        <v>Personal Care</v>
      </c>
      <c r="Q404" s="14" t="str">
        <f>VLOOKUP(G404, countries!$A$1:$C$250, 1, TRUE)</f>
        <v>Ireland</v>
      </c>
      <c r="R404" s="15" t="str">
        <f>VLOOKUP(Q404, countries!$A$1:$E$250, 4, FALSE)</f>
        <v>Europe</v>
      </c>
      <c r="S404" s="14" t="str">
        <f>VLOOKUP(R404, countries!$D$1:U$250, 2, FALSE)</f>
        <v>Northern Europe</v>
      </c>
      <c r="T404" s="14" t="str">
        <f t="shared" si="6"/>
        <v>2012-04</v>
      </c>
      <c r="U404" s="14" t="str">
        <f t="shared" si="7"/>
        <v>04</v>
      </c>
    </row>
    <row r="405">
      <c r="A405" s="7">
        <v>5.30262696E8</v>
      </c>
      <c r="B405" s="8">
        <v>41028.0</v>
      </c>
      <c r="C405" s="8" t="str">
        <f t="shared" si="1"/>
        <v>Sunday</v>
      </c>
      <c r="D405" s="8">
        <v>41218.0</v>
      </c>
      <c r="E405" s="9">
        <f t="shared" si="2"/>
        <v>190</v>
      </c>
      <c r="F405" s="7" t="s">
        <v>21</v>
      </c>
      <c r="G405" s="10" t="s">
        <v>49</v>
      </c>
      <c r="H405" s="7">
        <v>2455.0</v>
      </c>
      <c r="I405" s="7" t="s">
        <v>23</v>
      </c>
      <c r="J405" s="11">
        <v>5370.0</v>
      </c>
      <c r="K405" s="12">
        <v>109.0</v>
      </c>
      <c r="L405" s="12">
        <v>36.0</v>
      </c>
      <c r="M405" s="13">
        <f t="shared" si="3"/>
        <v>585330</v>
      </c>
      <c r="N405" s="11">
        <f t="shared" si="4"/>
        <v>193320</v>
      </c>
      <c r="O405" s="11">
        <f t="shared" si="5"/>
        <v>392010</v>
      </c>
      <c r="P405" s="14" t="str">
        <f>VLOOKUP(H405, products!$A$1:$B$13, 2, FALSE)</f>
        <v>Clothes</v>
      </c>
      <c r="Q405" s="14" t="str">
        <f>VLOOKUP(G405, countries!$A$1:$C$250, 1, TRUE)</f>
        <v>Lithuania</v>
      </c>
      <c r="R405" s="15" t="str">
        <f>VLOOKUP(Q405, countries!$A$1:$E$250, 4, FALSE)</f>
        <v>Europe</v>
      </c>
      <c r="S405" s="14" t="str">
        <f>VLOOKUP(R405, countries!$D$1:U$250, 2, FALSE)</f>
        <v>Northern Europe</v>
      </c>
      <c r="T405" s="14" t="str">
        <f t="shared" si="6"/>
        <v>2012-04</v>
      </c>
      <c r="U405" s="14" t="str">
        <f t="shared" si="7"/>
        <v>04</v>
      </c>
    </row>
    <row r="406">
      <c r="A406" s="7">
        <v>7.09105527E8</v>
      </c>
      <c r="B406" s="8">
        <v>41028.0</v>
      </c>
      <c r="C406" s="8" t="str">
        <f t="shared" si="1"/>
        <v>Sunday</v>
      </c>
      <c r="D406" s="8">
        <v>40913.0</v>
      </c>
      <c r="E406" s="9">
        <f t="shared" si="2"/>
        <v>115</v>
      </c>
      <c r="F406" s="7" t="s">
        <v>21</v>
      </c>
      <c r="G406" s="10" t="s">
        <v>53</v>
      </c>
      <c r="H406" s="7">
        <v>2455.0</v>
      </c>
      <c r="I406" s="7" t="s">
        <v>26</v>
      </c>
      <c r="J406" s="11">
        <v>8938.0</v>
      </c>
      <c r="K406" s="12">
        <v>109.0</v>
      </c>
      <c r="L406" s="12">
        <v>36.0</v>
      </c>
      <c r="M406" s="13">
        <f t="shared" si="3"/>
        <v>974242</v>
      </c>
      <c r="N406" s="11">
        <f t="shared" si="4"/>
        <v>321768</v>
      </c>
      <c r="O406" s="11">
        <f t="shared" si="5"/>
        <v>652474</v>
      </c>
      <c r="P406" s="14" t="str">
        <f>VLOOKUP(H406, products!$A$1:$B$13, 2, FALSE)</f>
        <v>Clothes</v>
      </c>
      <c r="Q406" s="14" t="str">
        <f>VLOOKUP(G406, countries!$A$1:$C$250, 1, TRUE)</f>
        <v>Macedonia</v>
      </c>
      <c r="R406" s="15" t="str">
        <f>VLOOKUP(Q406, countries!$A$1:$E$250, 4, FALSE)</f>
        <v>Europe</v>
      </c>
      <c r="S406" s="14" t="str">
        <f>VLOOKUP(R406, countries!$D$1:U$250, 2, FALSE)</f>
        <v>Northern Europe</v>
      </c>
      <c r="T406" s="14" t="str">
        <f t="shared" si="6"/>
        <v>2012-04</v>
      </c>
      <c r="U406" s="14" t="str">
        <f t="shared" si="7"/>
        <v>04</v>
      </c>
    </row>
    <row r="407">
      <c r="A407" s="7">
        <v>7.52792918E8</v>
      </c>
      <c r="B407" s="8">
        <v>41028.0</v>
      </c>
      <c r="C407" s="8" t="str">
        <f t="shared" si="1"/>
        <v>Sunday</v>
      </c>
      <c r="D407" s="8">
        <v>41248.0</v>
      </c>
      <c r="E407" s="9">
        <f t="shared" si="2"/>
        <v>220</v>
      </c>
      <c r="F407" s="7" t="s">
        <v>29</v>
      </c>
      <c r="G407" s="10" t="s">
        <v>53</v>
      </c>
      <c r="H407" s="7">
        <v>4594.0</v>
      </c>
      <c r="I407" s="7" t="s">
        <v>23</v>
      </c>
      <c r="J407" s="11">
        <v>7008.0</v>
      </c>
      <c r="K407" s="12">
        <v>9.0</v>
      </c>
      <c r="L407" s="12">
        <v>7.0</v>
      </c>
      <c r="M407" s="13">
        <f t="shared" si="3"/>
        <v>63072</v>
      </c>
      <c r="N407" s="11">
        <f t="shared" si="4"/>
        <v>49056</v>
      </c>
      <c r="O407" s="11">
        <f t="shared" si="5"/>
        <v>14016</v>
      </c>
      <c r="P407" s="14" t="str">
        <f>VLOOKUP(H407, products!$A$1:$B$13, 2, FALSE)</f>
        <v>Fruits</v>
      </c>
      <c r="Q407" s="14" t="str">
        <f>VLOOKUP(G407, countries!$A$1:$C$250, 1, TRUE)</f>
        <v>Macedonia</v>
      </c>
      <c r="R407" s="15" t="str">
        <f>VLOOKUP(Q407, countries!$A$1:$E$250, 4, FALSE)</f>
        <v>Europe</v>
      </c>
      <c r="S407" s="14" t="str">
        <f>VLOOKUP(R407, countries!$D$1:U$250, 2, FALSE)</f>
        <v>Northern Europe</v>
      </c>
      <c r="T407" s="14" t="str">
        <f t="shared" si="6"/>
        <v>2012-04</v>
      </c>
      <c r="U407" s="14" t="str">
        <f t="shared" si="7"/>
        <v>04</v>
      </c>
    </row>
    <row r="408">
      <c r="A408" s="7">
        <v>2.46603858E8</v>
      </c>
      <c r="B408" s="8">
        <v>41032.0</v>
      </c>
      <c r="C408" s="8" t="str">
        <f t="shared" si="1"/>
        <v>Thursday</v>
      </c>
      <c r="D408" s="8">
        <v>41014.0</v>
      </c>
      <c r="E408" s="9">
        <f t="shared" si="2"/>
        <v>18</v>
      </c>
      <c r="F408" s="7" t="s">
        <v>40</v>
      </c>
      <c r="G408" s="10" t="s">
        <v>32</v>
      </c>
      <c r="H408" s="7">
        <v>8293.0</v>
      </c>
      <c r="I408" s="7" t="s">
        <v>23</v>
      </c>
      <c r="J408" s="11">
        <v>4417.0</v>
      </c>
      <c r="K408" s="12">
        <v>437.0</v>
      </c>
      <c r="L408" s="12">
        <v>263.0</v>
      </c>
      <c r="M408" s="13">
        <f t="shared" si="3"/>
        <v>1930229</v>
      </c>
      <c r="N408" s="11">
        <f t="shared" si="4"/>
        <v>1161671</v>
      </c>
      <c r="O408" s="11">
        <f t="shared" si="5"/>
        <v>768558</v>
      </c>
      <c r="P408" s="14" t="str">
        <f>VLOOKUP(H408, products!$A$1:$B$13, 2, FALSE)</f>
        <v>Cosmetics</v>
      </c>
      <c r="Q408" s="14" t="str">
        <f>VLOOKUP(G408, countries!$A$1:$C$250, 1, TRUE)</f>
        <v>Luxembourg</v>
      </c>
      <c r="R408" s="15" t="str">
        <f>VLOOKUP(Q408, countries!$A$1:$E$250, 4, FALSE)</f>
        <v>Europe</v>
      </c>
      <c r="S408" s="14" t="str">
        <f>VLOOKUP(R408, countries!$D$1:U$250, 2, FALSE)</f>
        <v>Northern Europe</v>
      </c>
      <c r="T408" s="14" t="str">
        <f t="shared" si="6"/>
        <v>2012-05</v>
      </c>
      <c r="U408" s="14" t="str">
        <f t="shared" si="7"/>
        <v>05</v>
      </c>
    </row>
    <row r="409">
      <c r="A409" s="7">
        <v>9.07349526E8</v>
      </c>
      <c r="B409" s="8">
        <v>41033.0</v>
      </c>
      <c r="C409" s="8" t="str">
        <f t="shared" si="1"/>
        <v>Friday</v>
      </c>
      <c r="D409" s="8">
        <v>41045.0</v>
      </c>
      <c r="E409" s="9">
        <f t="shared" si="2"/>
        <v>12</v>
      </c>
      <c r="F409" s="7" t="s">
        <v>21</v>
      </c>
      <c r="G409" s="10" t="s">
        <v>63</v>
      </c>
      <c r="H409" s="7">
        <v>8293.0</v>
      </c>
      <c r="I409" s="7" t="s">
        <v>26</v>
      </c>
      <c r="J409" s="11">
        <v>3743.0</v>
      </c>
      <c r="K409" s="12">
        <v>437.0</v>
      </c>
      <c r="L409" s="12">
        <v>263.0</v>
      </c>
      <c r="M409" s="13">
        <f t="shared" si="3"/>
        <v>1635691</v>
      </c>
      <c r="N409" s="11">
        <f t="shared" si="4"/>
        <v>984409</v>
      </c>
      <c r="O409" s="11">
        <f t="shared" si="5"/>
        <v>651282</v>
      </c>
      <c r="P409" s="14" t="str">
        <f>VLOOKUP(H409, products!$A$1:$B$13, 2, FALSE)</f>
        <v>Cosmetics</v>
      </c>
      <c r="Q409" s="14" t="str">
        <f>VLOOKUP(G409, countries!$A$1:$C$250, 1, TRUE)</f>
        <v>Ireland</v>
      </c>
      <c r="R409" s="15" t="str">
        <f>VLOOKUP(Q409, countries!$A$1:$E$250, 4, FALSE)</f>
        <v>Europe</v>
      </c>
      <c r="S409" s="14" t="str">
        <f>VLOOKUP(R409, countries!$D$1:U$250, 2, FALSE)</f>
        <v>Northern Europe</v>
      </c>
      <c r="T409" s="14" t="str">
        <f t="shared" si="6"/>
        <v>2012-05</v>
      </c>
      <c r="U409" s="14" t="str">
        <f t="shared" si="7"/>
        <v>05</v>
      </c>
    </row>
    <row r="410">
      <c r="A410" s="7">
        <v>1.79819428E8</v>
      </c>
      <c r="B410" s="8">
        <v>41034.0</v>
      </c>
      <c r="C410" s="8" t="str">
        <f t="shared" si="1"/>
        <v>Saturday</v>
      </c>
      <c r="D410" s="8">
        <v>40945.0</v>
      </c>
      <c r="E410" s="9">
        <f t="shared" si="2"/>
        <v>89</v>
      </c>
      <c r="F410" s="7" t="s">
        <v>21</v>
      </c>
      <c r="G410" s="10" t="s">
        <v>28</v>
      </c>
      <c r="H410" s="7">
        <v>8293.0</v>
      </c>
      <c r="I410" s="7" t="s">
        <v>26</v>
      </c>
      <c r="J410" s="11">
        <v>1420.0</v>
      </c>
      <c r="K410" s="12">
        <v>437.0</v>
      </c>
      <c r="L410" s="12">
        <v>263.0</v>
      </c>
      <c r="M410" s="13">
        <f t="shared" si="3"/>
        <v>620540</v>
      </c>
      <c r="N410" s="11">
        <f t="shared" si="4"/>
        <v>373460</v>
      </c>
      <c r="O410" s="11">
        <f t="shared" si="5"/>
        <v>247080</v>
      </c>
      <c r="P410" s="14" t="str">
        <f>VLOOKUP(H410, products!$A$1:$B$13, 2, FALSE)</f>
        <v>Cosmetics</v>
      </c>
      <c r="Q410" s="14" t="str">
        <f>VLOOKUP(G410, countries!$A$1:$C$250, 1, TRUE)</f>
        <v>Bermuda</v>
      </c>
      <c r="R410" s="15" t="str">
        <f>VLOOKUP(Q410, countries!$A$1:$E$250, 4, FALSE)</f>
        <v>Americas</v>
      </c>
      <c r="S410" s="14" t="str">
        <f>VLOOKUP(R410, countries!$D$1:U$250, 2, FALSE)</f>
        <v>Latin America and the Caribbean</v>
      </c>
      <c r="T410" s="14" t="str">
        <f t="shared" si="6"/>
        <v>2012-05</v>
      </c>
      <c r="U410" s="14" t="str">
        <f t="shared" si="7"/>
        <v>05</v>
      </c>
    </row>
    <row r="411">
      <c r="A411" s="7">
        <v>2.17248904E8</v>
      </c>
      <c r="B411" s="8">
        <v>41034.0</v>
      </c>
      <c r="C411" s="8" t="str">
        <f t="shared" si="1"/>
        <v>Saturday</v>
      </c>
      <c r="D411" s="8">
        <v>41075.0</v>
      </c>
      <c r="E411" s="9">
        <f t="shared" si="2"/>
        <v>41</v>
      </c>
      <c r="F411" s="7" t="s">
        <v>21</v>
      </c>
      <c r="G411" s="10" t="s">
        <v>27</v>
      </c>
      <c r="H411" s="7">
        <v>8681.0</v>
      </c>
      <c r="I411" s="7" t="s">
        <v>26</v>
      </c>
      <c r="J411" s="11">
        <v>7633.0</v>
      </c>
      <c r="K411" s="12">
        <v>651.0</v>
      </c>
      <c r="L411" s="12">
        <v>525.0</v>
      </c>
      <c r="M411" s="13">
        <f t="shared" si="3"/>
        <v>4969083</v>
      </c>
      <c r="N411" s="11">
        <f t="shared" si="4"/>
        <v>4007325</v>
      </c>
      <c r="O411" s="11">
        <f t="shared" si="5"/>
        <v>961758</v>
      </c>
      <c r="P411" s="14" t="str">
        <f>VLOOKUP(H411, products!$A$1:$B$13, 2, FALSE)</f>
        <v>Office Supplies</v>
      </c>
      <c r="Q411" s="14" t="str">
        <f>VLOOKUP(G411, countries!$A$1:$C$250, 1, TRUE)</f>
        <v>Svalbard and Jan Mayen</v>
      </c>
      <c r="R411" s="15" t="str">
        <f>VLOOKUP(Q411, countries!$A$1:$E$250, 4, FALSE)</f>
        <v>Europe</v>
      </c>
      <c r="S411" s="14" t="str">
        <f>VLOOKUP(R411, countries!$D$1:U$250, 2, FALSE)</f>
        <v>Northern Europe</v>
      </c>
      <c r="T411" s="14" t="str">
        <f t="shared" si="6"/>
        <v>2012-05</v>
      </c>
      <c r="U411" s="14" t="str">
        <f t="shared" si="7"/>
        <v>05</v>
      </c>
    </row>
    <row r="412">
      <c r="A412" s="7">
        <v>4.95631301E8</v>
      </c>
      <c r="B412" s="8">
        <v>41035.0</v>
      </c>
      <c r="C412" s="8" t="str">
        <f t="shared" si="1"/>
        <v>Sunday</v>
      </c>
      <c r="D412" s="8">
        <v>41108.0</v>
      </c>
      <c r="E412" s="9">
        <f t="shared" si="2"/>
        <v>73</v>
      </c>
      <c r="F412" s="7" t="s">
        <v>29</v>
      </c>
      <c r="G412" s="10" t="s">
        <v>22</v>
      </c>
      <c r="H412" s="7">
        <v>5988.0</v>
      </c>
      <c r="I412" s="7" t="s">
        <v>26</v>
      </c>
      <c r="J412" s="11">
        <v>7171.0</v>
      </c>
      <c r="K412" s="12">
        <v>154.0</v>
      </c>
      <c r="L412" s="12">
        <v>91.0</v>
      </c>
      <c r="M412" s="13">
        <f t="shared" si="3"/>
        <v>1104334</v>
      </c>
      <c r="N412" s="11">
        <f t="shared" si="4"/>
        <v>652561</v>
      </c>
      <c r="O412" s="11">
        <f t="shared" si="5"/>
        <v>451773</v>
      </c>
      <c r="P412" s="14" t="str">
        <f>VLOOKUP(H412, products!$A$1:$B$13, 2, FALSE)</f>
        <v>Vegetables</v>
      </c>
      <c r="Q412" s="14" t="str">
        <f>VLOOKUP(G412, countries!$A$1:$C$250, 1, TRUE)</f>
        <v>Hong Kong</v>
      </c>
      <c r="R412" s="15" t="str">
        <f>VLOOKUP(Q412, countries!$A$1:$E$250, 4, FALSE)</f>
        <v>Asia</v>
      </c>
      <c r="S412" s="14" t="str">
        <f>VLOOKUP(R412, countries!$D$1:U$250, 2, FALSE)</f>
        <v>Southern Asia</v>
      </c>
      <c r="T412" s="14" t="str">
        <f t="shared" si="6"/>
        <v>2012-05</v>
      </c>
      <c r="U412" s="14" t="str">
        <f t="shared" si="7"/>
        <v>05</v>
      </c>
    </row>
    <row r="413">
      <c r="A413" s="7">
        <v>4.16682088E8</v>
      </c>
      <c r="B413" s="8">
        <v>41036.0</v>
      </c>
      <c r="C413" s="8" t="str">
        <f t="shared" si="1"/>
        <v>Monday</v>
      </c>
      <c r="D413" s="8">
        <v>41135.0</v>
      </c>
      <c r="E413" s="9">
        <f t="shared" si="2"/>
        <v>99</v>
      </c>
      <c r="F413" s="7" t="s">
        <v>40</v>
      </c>
      <c r="G413" s="10" t="s">
        <v>53</v>
      </c>
      <c r="H413" s="7">
        <v>5988.0</v>
      </c>
      <c r="I413" s="7" t="s">
        <v>23</v>
      </c>
      <c r="J413" s="11">
        <v>4344.0</v>
      </c>
      <c r="K413" s="12">
        <v>154.0</v>
      </c>
      <c r="L413" s="12">
        <v>91.0</v>
      </c>
      <c r="M413" s="13">
        <f t="shared" si="3"/>
        <v>668976</v>
      </c>
      <c r="N413" s="11">
        <f t="shared" si="4"/>
        <v>395304</v>
      </c>
      <c r="O413" s="11">
        <f t="shared" si="5"/>
        <v>273672</v>
      </c>
      <c r="P413" s="14" t="str">
        <f>VLOOKUP(H413, products!$A$1:$B$13, 2, FALSE)</f>
        <v>Vegetables</v>
      </c>
      <c r="Q413" s="14" t="str">
        <f>VLOOKUP(G413, countries!$A$1:$C$250, 1, TRUE)</f>
        <v>Macedonia</v>
      </c>
      <c r="R413" s="15" t="str">
        <f>VLOOKUP(Q413, countries!$A$1:$E$250, 4, FALSE)</f>
        <v>Europe</v>
      </c>
      <c r="S413" s="14" t="str">
        <f>VLOOKUP(R413, countries!$D$1:U$250, 2, FALSE)</f>
        <v>Northern Europe</v>
      </c>
      <c r="T413" s="14" t="str">
        <f t="shared" si="6"/>
        <v>2012-05</v>
      </c>
      <c r="U413" s="14" t="str">
        <f t="shared" si="7"/>
        <v>05</v>
      </c>
    </row>
    <row r="414">
      <c r="A414" s="7">
        <v>4.76633536E8</v>
      </c>
      <c r="B414" s="8">
        <v>41039.0</v>
      </c>
      <c r="C414" s="8" t="str">
        <f t="shared" si="1"/>
        <v>Thursday</v>
      </c>
      <c r="D414" s="8">
        <v>40979.0</v>
      </c>
      <c r="E414" s="9">
        <f t="shared" si="2"/>
        <v>60</v>
      </c>
      <c r="F414" s="7" t="s">
        <v>21</v>
      </c>
      <c r="G414" s="10" t="s">
        <v>44</v>
      </c>
      <c r="H414" s="7">
        <v>5988.0</v>
      </c>
      <c r="I414" s="7" t="s">
        <v>26</v>
      </c>
      <c r="J414" s="11">
        <v>5310.0</v>
      </c>
      <c r="K414" s="12">
        <v>154.0</v>
      </c>
      <c r="L414" s="12">
        <v>91.0</v>
      </c>
      <c r="M414" s="13">
        <f t="shared" si="3"/>
        <v>817740</v>
      </c>
      <c r="N414" s="11">
        <f t="shared" si="4"/>
        <v>483210</v>
      </c>
      <c r="O414" s="11">
        <f t="shared" si="5"/>
        <v>334530</v>
      </c>
      <c r="P414" s="14" t="str">
        <f>VLOOKUP(H414, products!$A$1:$B$13, 2, FALSE)</f>
        <v>Vegetables</v>
      </c>
      <c r="Q414" s="14" t="str">
        <f>VLOOKUP(G414, countries!$A$1:$C$250, 1, TRUE)</f>
        <v>Åland Islands</v>
      </c>
      <c r="R414" s="15" t="str">
        <f>VLOOKUP(Q414, countries!$A$1:$E$250, 4, FALSE)</f>
        <v>Europe</v>
      </c>
      <c r="S414" s="14" t="str">
        <f>VLOOKUP(R414, countries!$D$1:U$250, 2, FALSE)</f>
        <v>Northern Europe</v>
      </c>
      <c r="T414" s="14" t="str">
        <f t="shared" si="6"/>
        <v>2012-05</v>
      </c>
      <c r="U414" s="14" t="str">
        <f t="shared" si="7"/>
        <v>05</v>
      </c>
    </row>
    <row r="415">
      <c r="A415" s="7">
        <v>5.93018233E8</v>
      </c>
      <c r="B415" s="8">
        <v>41040.0</v>
      </c>
      <c r="C415" s="8" t="str">
        <f t="shared" si="1"/>
        <v>Friday</v>
      </c>
      <c r="D415" s="8">
        <v>41225.0</v>
      </c>
      <c r="E415" s="9">
        <f t="shared" si="2"/>
        <v>185</v>
      </c>
      <c r="F415" s="7" t="s">
        <v>29</v>
      </c>
      <c r="G415" s="10" t="s">
        <v>39</v>
      </c>
      <c r="H415" s="7">
        <v>8969.0</v>
      </c>
      <c r="I415" s="7" t="s">
        <v>26</v>
      </c>
      <c r="J415" s="11">
        <v>6128.0</v>
      </c>
      <c r="K415" s="12">
        <v>153.0</v>
      </c>
      <c r="L415" s="12">
        <v>97.0</v>
      </c>
      <c r="M415" s="13">
        <f t="shared" si="3"/>
        <v>937584</v>
      </c>
      <c r="N415" s="11">
        <f t="shared" si="4"/>
        <v>594416</v>
      </c>
      <c r="O415" s="11">
        <f t="shared" si="5"/>
        <v>343168</v>
      </c>
      <c r="P415" s="14" t="str">
        <f>VLOOKUP(H415, products!$A$1:$B$13, 2, FALSE)</f>
        <v>Snacks</v>
      </c>
      <c r="Q415" s="14" t="str">
        <f>VLOOKUP(G415, countries!$A$1:$C$250, 1, TRUE)</f>
        <v>Curaçao</v>
      </c>
      <c r="R415" s="15" t="str">
        <f>VLOOKUP(Q415, countries!$A$1:$E$250, 4, FALSE)</f>
        <v>Americas</v>
      </c>
      <c r="S415" s="14" t="str">
        <f>VLOOKUP(R415, countries!$D$1:U$250, 2, FALSE)</f>
        <v>Latin America and the Caribbean</v>
      </c>
      <c r="T415" s="14" t="str">
        <f t="shared" si="6"/>
        <v>2012-05</v>
      </c>
      <c r="U415" s="14" t="str">
        <f t="shared" si="7"/>
        <v>05</v>
      </c>
    </row>
    <row r="416">
      <c r="A416" s="7">
        <v>5.74247491E8</v>
      </c>
      <c r="B416" s="8">
        <v>41041.0</v>
      </c>
      <c r="C416" s="8" t="str">
        <f t="shared" si="1"/>
        <v>Saturday</v>
      </c>
      <c r="D416" s="8">
        <v>41260.0</v>
      </c>
      <c r="E416" s="9">
        <f t="shared" si="2"/>
        <v>219</v>
      </c>
      <c r="F416" s="7" t="s">
        <v>40</v>
      </c>
      <c r="G416" s="10" t="s">
        <v>43</v>
      </c>
      <c r="H416" s="7">
        <v>7940.0</v>
      </c>
      <c r="I416" s="7" t="s">
        <v>23</v>
      </c>
      <c r="J416" s="11">
        <v>1448.0</v>
      </c>
      <c r="K416" s="12">
        <v>668.0</v>
      </c>
      <c r="L416" s="12">
        <v>503.0</v>
      </c>
      <c r="M416" s="13">
        <f t="shared" si="3"/>
        <v>967264</v>
      </c>
      <c r="N416" s="11">
        <f t="shared" si="4"/>
        <v>728344</v>
      </c>
      <c r="O416" s="11">
        <f t="shared" si="5"/>
        <v>238920</v>
      </c>
      <c r="P416" s="14" t="str">
        <f>VLOOKUP(H416, products!$A$1:$B$13, 2, FALSE)</f>
        <v>Household</v>
      </c>
      <c r="Q416" s="14" t="str">
        <f>VLOOKUP(G416, countries!$A$1:$C$250, 1, TRUE)</f>
        <v>Cyprus</v>
      </c>
      <c r="R416" s="15" t="str">
        <f>VLOOKUP(Q416, countries!$A$1:$E$250, 4, FALSE)</f>
        <v>Asia</v>
      </c>
      <c r="S416" s="14" t="str">
        <f>VLOOKUP(R416, countries!$D$1:U$250, 2, FALSE)</f>
        <v>Southern Asia</v>
      </c>
      <c r="T416" s="14" t="str">
        <f t="shared" si="6"/>
        <v>2012-05</v>
      </c>
      <c r="U416" s="14" t="str">
        <f t="shared" si="7"/>
        <v>05</v>
      </c>
    </row>
    <row r="417">
      <c r="A417" s="7">
        <v>5.93158566E8</v>
      </c>
      <c r="B417" s="8">
        <v>41046.0</v>
      </c>
      <c r="C417" s="8" t="str">
        <f t="shared" si="1"/>
        <v>Thursday</v>
      </c>
      <c r="D417" s="8">
        <v>41085.0</v>
      </c>
      <c r="E417" s="9">
        <f t="shared" si="2"/>
        <v>39</v>
      </c>
      <c r="F417" s="7" t="s">
        <v>21</v>
      </c>
      <c r="G417" s="10" t="s">
        <v>39</v>
      </c>
      <c r="H417" s="7">
        <v>2455.0</v>
      </c>
      <c r="I417" s="7" t="s">
        <v>26</v>
      </c>
      <c r="J417" s="11">
        <v>7656.0</v>
      </c>
      <c r="K417" s="12">
        <v>109.0</v>
      </c>
      <c r="L417" s="12">
        <v>36.0</v>
      </c>
      <c r="M417" s="13">
        <f t="shared" si="3"/>
        <v>834504</v>
      </c>
      <c r="N417" s="11">
        <f t="shared" si="4"/>
        <v>275616</v>
      </c>
      <c r="O417" s="11">
        <f t="shared" si="5"/>
        <v>558888</v>
      </c>
      <c r="P417" s="14" t="str">
        <f>VLOOKUP(H417, products!$A$1:$B$13, 2, FALSE)</f>
        <v>Clothes</v>
      </c>
      <c r="Q417" s="14" t="str">
        <f>VLOOKUP(G417, countries!$A$1:$C$250, 1, TRUE)</f>
        <v>Curaçao</v>
      </c>
      <c r="R417" s="15" t="str">
        <f>VLOOKUP(Q417, countries!$A$1:$E$250, 4, FALSE)</f>
        <v>Americas</v>
      </c>
      <c r="S417" s="14" t="str">
        <f>VLOOKUP(R417, countries!$D$1:U$250, 2, FALSE)</f>
        <v>Latin America and the Caribbean</v>
      </c>
      <c r="T417" s="14" t="str">
        <f t="shared" si="6"/>
        <v>2012-05</v>
      </c>
      <c r="U417" s="14" t="str">
        <f t="shared" si="7"/>
        <v>05</v>
      </c>
    </row>
    <row r="418">
      <c r="A418" s="7">
        <v>1.25349128E8</v>
      </c>
      <c r="B418" s="8">
        <v>41047.0</v>
      </c>
      <c r="C418" s="8" t="str">
        <f t="shared" si="1"/>
        <v>Friday</v>
      </c>
      <c r="D418" s="8">
        <v>41066.0</v>
      </c>
      <c r="E418" s="9">
        <f t="shared" si="2"/>
        <v>19</v>
      </c>
      <c r="F418" s="7" t="s">
        <v>24</v>
      </c>
      <c r="G418" s="10" t="s">
        <v>59</v>
      </c>
      <c r="H418" s="7">
        <v>2103.0</v>
      </c>
      <c r="I418" s="7" t="s">
        <v>23</v>
      </c>
      <c r="J418" s="11">
        <v>2447.0</v>
      </c>
      <c r="K418" s="12">
        <v>206.0</v>
      </c>
      <c r="L418" s="12">
        <v>117.0</v>
      </c>
      <c r="M418" s="13">
        <f t="shared" si="3"/>
        <v>504082</v>
      </c>
      <c r="N418" s="11">
        <f t="shared" si="4"/>
        <v>286299</v>
      </c>
      <c r="O418" s="11">
        <f t="shared" si="5"/>
        <v>217783</v>
      </c>
      <c r="P418" s="14" t="str">
        <f>VLOOKUP(H418, products!$A$1:$B$13, 2, FALSE)</f>
        <v>Cereal</v>
      </c>
      <c r="Q418" s="14" t="str">
        <f>VLOOKUP(G418, countries!$A$1:$C$250, 1, TRUE)</f>
        <v>Slovenia</v>
      </c>
      <c r="R418" s="15" t="str">
        <f>VLOOKUP(Q418, countries!$A$1:$E$250, 4, FALSE)</f>
        <v>Europe</v>
      </c>
      <c r="S418" s="14" t="str">
        <f>VLOOKUP(R418, countries!$D$1:U$250, 2, FALSE)</f>
        <v>Northern Europe</v>
      </c>
      <c r="T418" s="14" t="str">
        <f t="shared" si="6"/>
        <v>2012-05</v>
      </c>
      <c r="U418" s="14" t="str">
        <f t="shared" si="7"/>
        <v>05</v>
      </c>
    </row>
    <row r="419">
      <c r="A419" s="7">
        <v>1.52191388E8</v>
      </c>
      <c r="B419" s="8">
        <v>41047.0</v>
      </c>
      <c r="C419" s="8" t="str">
        <f t="shared" si="1"/>
        <v>Friday</v>
      </c>
      <c r="D419" s="8">
        <v>41082.0</v>
      </c>
      <c r="E419" s="9">
        <f t="shared" si="2"/>
        <v>35</v>
      </c>
      <c r="F419" s="7" t="s">
        <v>24</v>
      </c>
      <c r="G419" s="10" t="s">
        <v>44</v>
      </c>
      <c r="H419" s="7">
        <v>7331.0</v>
      </c>
      <c r="I419" s="7" t="s">
        <v>23</v>
      </c>
      <c r="J419" s="11">
        <v>5669.0</v>
      </c>
      <c r="K419" s="12">
        <v>255.0</v>
      </c>
      <c r="L419" s="12">
        <v>159.0</v>
      </c>
      <c r="M419" s="13">
        <f t="shared" si="3"/>
        <v>1445595</v>
      </c>
      <c r="N419" s="11">
        <f t="shared" si="4"/>
        <v>901371</v>
      </c>
      <c r="O419" s="11">
        <f t="shared" si="5"/>
        <v>544224</v>
      </c>
      <c r="P419" s="14" t="str">
        <f>VLOOKUP(H419, products!$A$1:$B$13, 2, FALSE)</f>
        <v>Baby Food</v>
      </c>
      <c r="Q419" s="14" t="str">
        <f>VLOOKUP(G419, countries!$A$1:$C$250, 1, TRUE)</f>
        <v>Åland Islands</v>
      </c>
      <c r="R419" s="15" t="str">
        <f>VLOOKUP(Q419, countries!$A$1:$E$250, 4, FALSE)</f>
        <v>Europe</v>
      </c>
      <c r="S419" s="14" t="str">
        <f>VLOOKUP(R419, countries!$D$1:U$250, 2, FALSE)</f>
        <v>Northern Europe</v>
      </c>
      <c r="T419" s="14" t="str">
        <f t="shared" si="6"/>
        <v>2012-05</v>
      </c>
      <c r="U419" s="14" t="str">
        <f t="shared" si="7"/>
        <v>05</v>
      </c>
    </row>
    <row r="420">
      <c r="A420" s="7">
        <v>1.43414771E8</v>
      </c>
      <c r="B420" s="8">
        <v>41050.0</v>
      </c>
      <c r="C420" s="8" t="str">
        <f t="shared" si="1"/>
        <v>Monday</v>
      </c>
      <c r="D420" s="8">
        <v>40974.0</v>
      </c>
      <c r="E420" s="9">
        <f t="shared" si="2"/>
        <v>76</v>
      </c>
      <c r="F420" s="7" t="s">
        <v>40</v>
      </c>
      <c r="G420" s="10" t="s">
        <v>60</v>
      </c>
      <c r="H420" s="7">
        <v>7940.0</v>
      </c>
      <c r="I420" s="7" t="s">
        <v>23</v>
      </c>
      <c r="J420" s="11">
        <v>8473.0</v>
      </c>
      <c r="K420" s="12">
        <v>668.0</v>
      </c>
      <c r="L420" s="12">
        <v>503.0</v>
      </c>
      <c r="M420" s="13">
        <f t="shared" si="3"/>
        <v>5659964</v>
      </c>
      <c r="N420" s="11">
        <f t="shared" si="4"/>
        <v>4261919</v>
      </c>
      <c r="O420" s="11">
        <f t="shared" si="5"/>
        <v>1398045</v>
      </c>
      <c r="P420" s="14" t="str">
        <f>VLOOKUP(H420, products!$A$1:$B$13, 2, FALSE)</f>
        <v>Household</v>
      </c>
      <c r="Q420" s="14" t="str">
        <f>VLOOKUP(G420, countries!$A$1:$C$250, 1, TRUE)</f>
        <v>Ireland</v>
      </c>
      <c r="R420" s="15" t="str">
        <f>VLOOKUP(Q420, countries!$A$1:$E$250, 4, FALSE)</f>
        <v>Europe</v>
      </c>
      <c r="S420" s="14" t="str">
        <f>VLOOKUP(R420, countries!$D$1:U$250, 2, FALSE)</f>
        <v>Northern Europe</v>
      </c>
      <c r="T420" s="14" t="str">
        <f t="shared" si="6"/>
        <v>2012-05</v>
      </c>
      <c r="U420" s="14" t="str">
        <f t="shared" si="7"/>
        <v>05</v>
      </c>
    </row>
    <row r="421">
      <c r="A421" s="7">
        <v>5.13026177E8</v>
      </c>
      <c r="B421" s="8">
        <v>41051.0</v>
      </c>
      <c r="C421" s="8" t="str">
        <f t="shared" si="1"/>
        <v>Tuesday</v>
      </c>
      <c r="D421" s="8">
        <v>41035.0</v>
      </c>
      <c r="E421" s="9">
        <f t="shared" si="2"/>
        <v>16</v>
      </c>
      <c r="F421" s="7" t="s">
        <v>29</v>
      </c>
      <c r="G421" s="10" t="s">
        <v>28</v>
      </c>
      <c r="H421" s="7">
        <v>8681.0</v>
      </c>
      <c r="I421" s="7" t="s">
        <v>26</v>
      </c>
      <c r="J421" s="11">
        <v>4701.0</v>
      </c>
      <c r="K421" s="12">
        <v>651.0</v>
      </c>
      <c r="L421" s="12">
        <v>525.0</v>
      </c>
      <c r="M421" s="13">
        <f t="shared" si="3"/>
        <v>3060351</v>
      </c>
      <c r="N421" s="11">
        <f t="shared" si="4"/>
        <v>2468025</v>
      </c>
      <c r="O421" s="11">
        <f t="shared" si="5"/>
        <v>592326</v>
      </c>
      <c r="P421" s="14" t="str">
        <f>VLOOKUP(H421, products!$A$1:$B$13, 2, FALSE)</f>
        <v>Office Supplies</v>
      </c>
      <c r="Q421" s="14" t="str">
        <f>VLOOKUP(G421, countries!$A$1:$C$250, 1, TRUE)</f>
        <v>Bermuda</v>
      </c>
      <c r="R421" s="15" t="str">
        <f>VLOOKUP(Q421, countries!$A$1:$E$250, 4, FALSE)</f>
        <v>Americas</v>
      </c>
      <c r="S421" s="14" t="str">
        <f>VLOOKUP(R421, countries!$D$1:U$250, 2, FALSE)</f>
        <v>Latin America and the Caribbean</v>
      </c>
      <c r="T421" s="14" t="str">
        <f t="shared" si="6"/>
        <v>2012-05</v>
      </c>
      <c r="U421" s="14" t="str">
        <f t="shared" si="7"/>
        <v>05</v>
      </c>
    </row>
    <row r="422">
      <c r="A422" s="7">
        <v>6.04494225E8</v>
      </c>
      <c r="B422" s="8">
        <v>41051.0</v>
      </c>
      <c r="C422" s="8" t="str">
        <f t="shared" si="1"/>
        <v>Tuesday</v>
      </c>
      <c r="D422" s="8">
        <v>41085.0</v>
      </c>
      <c r="E422" s="9">
        <f t="shared" si="2"/>
        <v>34</v>
      </c>
      <c r="F422" s="7" t="s">
        <v>24</v>
      </c>
      <c r="G422" s="10" t="s">
        <v>61</v>
      </c>
      <c r="H422" s="7">
        <v>3127.0</v>
      </c>
      <c r="I422" s="7" t="s">
        <v>23</v>
      </c>
      <c r="J422" s="11">
        <v>2129.0</v>
      </c>
      <c r="K422" s="12">
        <v>82.0</v>
      </c>
      <c r="L422" s="12">
        <v>57.0</v>
      </c>
      <c r="M422" s="13">
        <f t="shared" si="3"/>
        <v>174578</v>
      </c>
      <c r="N422" s="11">
        <f t="shared" si="4"/>
        <v>121353</v>
      </c>
      <c r="O422" s="11">
        <f t="shared" si="5"/>
        <v>53225</v>
      </c>
      <c r="P422" s="14" t="str">
        <f>VLOOKUP(H422, products!$A$1:$B$13, 2, FALSE)</f>
        <v>Personal Care</v>
      </c>
      <c r="Q422" s="14" t="str">
        <f>VLOOKUP(G422, countries!$A$1:$C$250, 1, TRUE)</f>
        <v>Gambia</v>
      </c>
      <c r="R422" s="15" t="str">
        <f>VLOOKUP(Q422, countries!$A$1:$E$250, 4, FALSE)</f>
        <v>Africa</v>
      </c>
      <c r="S422" s="14" t="str">
        <f>VLOOKUP(R422, countries!$D$1:U$250, 2, FALSE)</f>
        <v>Northern Africa</v>
      </c>
      <c r="T422" s="14" t="str">
        <f t="shared" si="6"/>
        <v>2012-05</v>
      </c>
      <c r="U422" s="14" t="str">
        <f t="shared" si="7"/>
        <v>05</v>
      </c>
    </row>
    <row r="423">
      <c r="A423" s="7">
        <v>2.92424571E8</v>
      </c>
      <c r="B423" s="8">
        <v>41053.0</v>
      </c>
      <c r="C423" s="8" t="str">
        <f t="shared" si="1"/>
        <v>Thursday</v>
      </c>
      <c r="D423" s="8">
        <v>41035.0</v>
      </c>
      <c r="E423" s="9">
        <f t="shared" si="2"/>
        <v>18</v>
      </c>
      <c r="F423" s="7" t="s">
        <v>21</v>
      </c>
      <c r="G423" s="10" t="s">
        <v>30</v>
      </c>
      <c r="H423" s="7">
        <v>8293.0</v>
      </c>
      <c r="I423" s="7" t="s">
        <v>23</v>
      </c>
      <c r="J423" s="11">
        <v>3784.0</v>
      </c>
      <c r="K423" s="12">
        <v>437.0</v>
      </c>
      <c r="L423" s="12">
        <v>263.0</v>
      </c>
      <c r="M423" s="13">
        <f t="shared" si="3"/>
        <v>1653608</v>
      </c>
      <c r="N423" s="11">
        <f t="shared" si="4"/>
        <v>995192</v>
      </c>
      <c r="O423" s="11">
        <f t="shared" si="5"/>
        <v>658416</v>
      </c>
      <c r="P423" s="14" t="str">
        <f>VLOOKUP(H423, products!$A$1:$B$13, 2, FALSE)</f>
        <v>Cosmetics</v>
      </c>
      <c r="Q423" s="14" t="str">
        <f>VLOOKUP(G423, countries!$A$1:$C$250, 1, TRUE)</f>
        <v>United States Minor Outlying Islands</v>
      </c>
      <c r="R423" s="15" t="str">
        <f>VLOOKUP(Q423, countries!$A$1:$E$250, 4, FALSE)</f>
        <v>Oceania</v>
      </c>
      <c r="S423" s="14" t="str">
        <f>VLOOKUP(R423, countries!$D$1:U$250, 2, FALSE)</f>
        <v>Polynesia</v>
      </c>
      <c r="T423" s="14" t="str">
        <f t="shared" si="6"/>
        <v>2012-05</v>
      </c>
      <c r="U423" s="14" t="str">
        <f t="shared" si="7"/>
        <v>05</v>
      </c>
    </row>
    <row r="424">
      <c r="A424" s="7">
        <v>3.36111962E8</v>
      </c>
      <c r="B424" s="8">
        <v>41053.0</v>
      </c>
      <c r="C424" s="8" t="str">
        <f t="shared" si="1"/>
        <v>Thursday</v>
      </c>
      <c r="D424" s="8">
        <v>41076.0</v>
      </c>
      <c r="E424" s="9">
        <f t="shared" si="2"/>
        <v>23</v>
      </c>
      <c r="F424" s="7" t="s">
        <v>29</v>
      </c>
      <c r="G424" s="10" t="s">
        <v>30</v>
      </c>
      <c r="H424" s="7">
        <v>3127.0</v>
      </c>
      <c r="I424" s="7" t="s">
        <v>23</v>
      </c>
      <c r="J424" s="11">
        <v>1854.0</v>
      </c>
      <c r="K424" s="12">
        <v>82.0</v>
      </c>
      <c r="L424" s="12">
        <v>57.0</v>
      </c>
      <c r="M424" s="13">
        <f t="shared" si="3"/>
        <v>152028</v>
      </c>
      <c r="N424" s="11">
        <f t="shared" si="4"/>
        <v>105678</v>
      </c>
      <c r="O424" s="11">
        <f t="shared" si="5"/>
        <v>46350</v>
      </c>
      <c r="P424" s="14" t="str">
        <f>VLOOKUP(H424, products!$A$1:$B$13, 2, FALSE)</f>
        <v>Personal Care</v>
      </c>
      <c r="Q424" s="14" t="str">
        <f>VLOOKUP(G424, countries!$A$1:$C$250, 1, TRUE)</f>
        <v>United States Minor Outlying Islands</v>
      </c>
      <c r="R424" s="15" t="str">
        <f>VLOOKUP(Q424, countries!$A$1:$E$250, 4, FALSE)</f>
        <v>Oceania</v>
      </c>
      <c r="S424" s="14" t="str">
        <f>VLOOKUP(R424, countries!$D$1:U$250, 2, FALSE)</f>
        <v>Polynesia</v>
      </c>
      <c r="T424" s="14" t="str">
        <f t="shared" si="6"/>
        <v>2012-05</v>
      </c>
      <c r="U424" s="14" t="str">
        <f t="shared" si="7"/>
        <v>05</v>
      </c>
    </row>
    <row r="425">
      <c r="A425" s="7">
        <v>1.11063039E8</v>
      </c>
      <c r="B425" s="8">
        <v>41055.0</v>
      </c>
      <c r="C425" s="8" t="str">
        <f t="shared" si="1"/>
        <v>Saturday</v>
      </c>
      <c r="D425" s="8">
        <v>41103.0</v>
      </c>
      <c r="E425" s="9">
        <f t="shared" si="2"/>
        <v>48</v>
      </c>
      <c r="F425" s="7" t="s">
        <v>24</v>
      </c>
      <c r="G425" s="10" t="s">
        <v>45</v>
      </c>
      <c r="H425" s="7">
        <v>7331.0</v>
      </c>
      <c r="I425" s="7" t="s">
        <v>26</v>
      </c>
      <c r="J425" s="11">
        <v>4876.0</v>
      </c>
      <c r="K425" s="12">
        <v>255.0</v>
      </c>
      <c r="L425" s="12">
        <v>159.0</v>
      </c>
      <c r="M425" s="13">
        <f t="shared" si="3"/>
        <v>1243380</v>
      </c>
      <c r="N425" s="11">
        <f t="shared" si="4"/>
        <v>775284</v>
      </c>
      <c r="O425" s="11">
        <f t="shared" si="5"/>
        <v>468096</v>
      </c>
      <c r="P425" s="14" t="str">
        <f>VLOOKUP(H425, products!$A$1:$B$13, 2, FALSE)</f>
        <v>Baby Food</v>
      </c>
      <c r="Q425" s="14" t="str">
        <f>VLOOKUP(G425, countries!$A$1:$C$250, 1, TRUE)</f>
        <v>Lithuania</v>
      </c>
      <c r="R425" s="15" t="str">
        <f>VLOOKUP(Q425, countries!$A$1:$E$250, 4, FALSE)</f>
        <v>Europe</v>
      </c>
      <c r="S425" s="14" t="str">
        <f>VLOOKUP(R425, countries!$D$1:U$250, 2, FALSE)</f>
        <v>Northern Europe</v>
      </c>
      <c r="T425" s="14" t="str">
        <f t="shared" si="6"/>
        <v>2012-05</v>
      </c>
      <c r="U425" s="14" t="str">
        <f t="shared" si="7"/>
        <v>05</v>
      </c>
    </row>
    <row r="426">
      <c r="A426" s="7">
        <v>6.22441852E8</v>
      </c>
      <c r="B426" s="8">
        <v>41055.0</v>
      </c>
      <c r="C426" s="8" t="str">
        <f t="shared" si="1"/>
        <v>Saturday</v>
      </c>
      <c r="D426" s="8">
        <v>41057.0</v>
      </c>
      <c r="E426" s="9">
        <f t="shared" si="2"/>
        <v>2</v>
      </c>
      <c r="F426" s="7" t="s">
        <v>24</v>
      </c>
      <c r="G426" s="10" t="s">
        <v>38</v>
      </c>
      <c r="H426" s="7">
        <v>2455.0</v>
      </c>
      <c r="I426" s="7" t="s">
        <v>26</v>
      </c>
      <c r="J426" s="11">
        <v>3231.0</v>
      </c>
      <c r="K426" s="12">
        <v>109.0</v>
      </c>
      <c r="L426" s="12">
        <v>36.0</v>
      </c>
      <c r="M426" s="13">
        <f t="shared" si="3"/>
        <v>352179</v>
      </c>
      <c r="N426" s="11">
        <f t="shared" si="4"/>
        <v>116316</v>
      </c>
      <c r="O426" s="11">
        <f t="shared" si="5"/>
        <v>235863</v>
      </c>
      <c r="P426" s="14" t="str">
        <f>VLOOKUP(H426, products!$A$1:$B$13, 2, FALSE)</f>
        <v>Clothes</v>
      </c>
      <c r="Q426" s="14" t="str">
        <f>VLOOKUP(G426, countries!$A$1:$C$250, 1, TRUE)</f>
        <v>Svalbard and Jan Mayen</v>
      </c>
      <c r="R426" s="15" t="str">
        <f>VLOOKUP(Q426, countries!$A$1:$E$250, 4, FALSE)</f>
        <v>Europe</v>
      </c>
      <c r="S426" s="14" t="str">
        <f>VLOOKUP(R426, countries!$D$1:U$250, 2, FALSE)</f>
        <v>Northern Europe</v>
      </c>
      <c r="T426" s="14" t="str">
        <f t="shared" si="6"/>
        <v>2012-05</v>
      </c>
      <c r="U426" s="14" t="str">
        <f t="shared" si="7"/>
        <v>05</v>
      </c>
    </row>
    <row r="427">
      <c r="A427" s="7">
        <v>2.74989354E8</v>
      </c>
      <c r="B427" s="8">
        <v>41057.0</v>
      </c>
      <c r="C427" s="8" t="str">
        <f t="shared" si="1"/>
        <v>Monday</v>
      </c>
      <c r="D427" s="8">
        <v>41189.0</v>
      </c>
      <c r="E427" s="9">
        <f t="shared" si="2"/>
        <v>132</v>
      </c>
      <c r="F427" s="7" t="s">
        <v>29</v>
      </c>
      <c r="G427" s="10" t="s">
        <v>36</v>
      </c>
      <c r="H427" s="7">
        <v>8969.0</v>
      </c>
      <c r="I427" s="7" t="s">
        <v>26</v>
      </c>
      <c r="J427" s="11">
        <v>4316.0</v>
      </c>
      <c r="K427" s="12">
        <v>153.0</v>
      </c>
      <c r="L427" s="12">
        <v>97.0</v>
      </c>
      <c r="M427" s="13">
        <f t="shared" si="3"/>
        <v>660348</v>
      </c>
      <c r="N427" s="11">
        <f t="shared" si="4"/>
        <v>418652</v>
      </c>
      <c r="O427" s="11">
        <f t="shared" si="5"/>
        <v>241696</v>
      </c>
      <c r="P427" s="14" t="str">
        <f>VLOOKUP(H427, products!$A$1:$B$13, 2, FALSE)</f>
        <v>Snacks</v>
      </c>
      <c r="Q427" s="14" t="str">
        <f>VLOOKUP(G427, countries!$A$1:$C$250, 1, TRUE)</f>
        <v>Svalbard and Jan Mayen</v>
      </c>
      <c r="R427" s="15" t="str">
        <f>VLOOKUP(Q427, countries!$A$1:$E$250, 4, FALSE)</f>
        <v>Europe</v>
      </c>
      <c r="S427" s="14" t="str">
        <f>VLOOKUP(R427, countries!$D$1:U$250, 2, FALSE)</f>
        <v>Northern Europe</v>
      </c>
      <c r="T427" s="14" t="str">
        <f t="shared" si="6"/>
        <v>2012-05</v>
      </c>
      <c r="U427" s="14" t="str">
        <f t="shared" si="7"/>
        <v>05</v>
      </c>
    </row>
    <row r="428">
      <c r="A428" s="7">
        <v>8.91808593E8</v>
      </c>
      <c r="B428" s="8">
        <v>41059.0</v>
      </c>
      <c r="C428" s="8" t="str">
        <f t="shared" si="1"/>
        <v>Wednesday</v>
      </c>
      <c r="D428" s="8">
        <v>41219.0</v>
      </c>
      <c r="E428" s="9">
        <f t="shared" si="2"/>
        <v>160</v>
      </c>
      <c r="F428" s="7" t="s">
        <v>40</v>
      </c>
      <c r="G428" s="10" t="s">
        <v>27</v>
      </c>
      <c r="H428" s="7">
        <v>7331.0</v>
      </c>
      <c r="I428" s="7" t="s">
        <v>23</v>
      </c>
      <c r="J428" s="11">
        <v>4835.0</v>
      </c>
      <c r="K428" s="12">
        <v>255.0</v>
      </c>
      <c r="L428" s="12">
        <v>159.0</v>
      </c>
      <c r="M428" s="13">
        <f t="shared" si="3"/>
        <v>1232925</v>
      </c>
      <c r="N428" s="11">
        <f t="shared" si="4"/>
        <v>768765</v>
      </c>
      <c r="O428" s="11">
        <f t="shared" si="5"/>
        <v>464160</v>
      </c>
      <c r="P428" s="14" t="str">
        <f>VLOOKUP(H428, products!$A$1:$B$13, 2, FALSE)</f>
        <v>Baby Food</v>
      </c>
      <c r="Q428" s="14" t="str">
        <f>VLOOKUP(G428, countries!$A$1:$C$250, 1, TRUE)</f>
        <v>Svalbard and Jan Mayen</v>
      </c>
      <c r="R428" s="15" t="str">
        <f>VLOOKUP(Q428, countries!$A$1:$E$250, 4, FALSE)</f>
        <v>Europe</v>
      </c>
      <c r="S428" s="14" t="str">
        <f>VLOOKUP(R428, countries!$D$1:U$250, 2, FALSE)</f>
        <v>Northern Europe</v>
      </c>
      <c r="T428" s="14" t="str">
        <f t="shared" si="6"/>
        <v>2012-05</v>
      </c>
      <c r="U428" s="14" t="str">
        <f t="shared" si="7"/>
        <v>05</v>
      </c>
    </row>
    <row r="429">
      <c r="A429" s="7">
        <v>1.8594731E8</v>
      </c>
      <c r="B429" s="8">
        <v>41061.0</v>
      </c>
      <c r="C429" s="8" t="str">
        <f t="shared" si="1"/>
        <v>Friday</v>
      </c>
      <c r="D429" s="8">
        <v>40935.0</v>
      </c>
      <c r="E429" s="9">
        <f t="shared" si="2"/>
        <v>126</v>
      </c>
      <c r="F429" s="7" t="s">
        <v>24</v>
      </c>
      <c r="G429" s="10" t="s">
        <v>59</v>
      </c>
      <c r="H429" s="7">
        <v>3127.0</v>
      </c>
      <c r="I429" s="7" t="s">
        <v>26</v>
      </c>
      <c r="J429" s="11">
        <v>4796.0</v>
      </c>
      <c r="K429" s="12">
        <v>82.0</v>
      </c>
      <c r="L429" s="12">
        <v>57.0</v>
      </c>
      <c r="M429" s="13">
        <f t="shared" si="3"/>
        <v>393272</v>
      </c>
      <c r="N429" s="11">
        <f t="shared" si="4"/>
        <v>273372</v>
      </c>
      <c r="O429" s="11">
        <f t="shared" si="5"/>
        <v>119900</v>
      </c>
      <c r="P429" s="14" t="str">
        <f>VLOOKUP(H429, products!$A$1:$B$13, 2, FALSE)</f>
        <v>Personal Care</v>
      </c>
      <c r="Q429" s="14" t="str">
        <f>VLOOKUP(G429, countries!$A$1:$C$250, 1, TRUE)</f>
        <v>Slovenia</v>
      </c>
      <c r="R429" s="15" t="str">
        <f>VLOOKUP(Q429, countries!$A$1:$E$250, 4, FALSE)</f>
        <v>Europe</v>
      </c>
      <c r="S429" s="14" t="str">
        <f>VLOOKUP(R429, countries!$D$1:U$250, 2, FALSE)</f>
        <v>Northern Europe</v>
      </c>
      <c r="T429" s="14" t="str">
        <f t="shared" si="6"/>
        <v>2012-06</v>
      </c>
      <c r="U429" s="14" t="str">
        <f t="shared" si="7"/>
        <v>06</v>
      </c>
    </row>
    <row r="430">
      <c r="A430" s="7">
        <v>3.25314033E8</v>
      </c>
      <c r="B430" s="8">
        <v>41061.0</v>
      </c>
      <c r="C430" s="8" t="str">
        <f t="shared" si="1"/>
        <v>Friday</v>
      </c>
      <c r="D430" s="8">
        <v>40938.0</v>
      </c>
      <c r="E430" s="9">
        <f t="shared" si="2"/>
        <v>123</v>
      </c>
      <c r="F430" s="7" t="s">
        <v>40</v>
      </c>
      <c r="G430" s="10" t="s">
        <v>39</v>
      </c>
      <c r="H430" s="7">
        <v>2455.0</v>
      </c>
      <c r="I430" s="7" t="s">
        <v>26</v>
      </c>
      <c r="J430" s="11">
        <v>6506.0</v>
      </c>
      <c r="K430" s="12">
        <v>109.0</v>
      </c>
      <c r="L430" s="12">
        <v>36.0</v>
      </c>
      <c r="M430" s="13">
        <f t="shared" si="3"/>
        <v>709154</v>
      </c>
      <c r="N430" s="11">
        <f t="shared" si="4"/>
        <v>234216</v>
      </c>
      <c r="O430" s="11">
        <f t="shared" si="5"/>
        <v>474938</v>
      </c>
      <c r="P430" s="14" t="str">
        <f>VLOOKUP(H430, products!$A$1:$B$13, 2, FALSE)</f>
        <v>Clothes</v>
      </c>
      <c r="Q430" s="14" t="str">
        <f>VLOOKUP(G430, countries!$A$1:$C$250, 1, TRUE)</f>
        <v>Curaçao</v>
      </c>
      <c r="R430" s="15" t="str">
        <f>VLOOKUP(Q430, countries!$A$1:$E$250, 4, FALSE)</f>
        <v>Americas</v>
      </c>
      <c r="S430" s="14" t="str">
        <f>VLOOKUP(R430, countries!$D$1:U$250, 2, FALSE)</f>
        <v>Latin America and the Caribbean</v>
      </c>
      <c r="T430" s="14" t="str">
        <f t="shared" si="6"/>
        <v>2012-06</v>
      </c>
      <c r="U430" s="14" t="str">
        <f t="shared" si="7"/>
        <v>06</v>
      </c>
    </row>
    <row r="431">
      <c r="A431" s="7">
        <v>4.20875346E8</v>
      </c>
      <c r="B431" s="8">
        <v>41061.0</v>
      </c>
      <c r="C431" s="8" t="str">
        <f t="shared" si="1"/>
        <v>Friday</v>
      </c>
      <c r="D431" s="8">
        <v>40957.0</v>
      </c>
      <c r="E431" s="9">
        <f t="shared" si="2"/>
        <v>104</v>
      </c>
      <c r="F431" s="7" t="s">
        <v>24</v>
      </c>
      <c r="G431" s="10" t="s">
        <v>49</v>
      </c>
      <c r="H431" s="7">
        <v>8293.0</v>
      </c>
      <c r="I431" s="7" t="s">
        <v>23</v>
      </c>
      <c r="J431" s="11">
        <v>5223.0</v>
      </c>
      <c r="K431" s="12">
        <v>437.0</v>
      </c>
      <c r="L431" s="12">
        <v>263.0</v>
      </c>
      <c r="M431" s="13">
        <f t="shared" si="3"/>
        <v>2282451</v>
      </c>
      <c r="N431" s="11">
        <f t="shared" si="4"/>
        <v>1373649</v>
      </c>
      <c r="O431" s="11">
        <f t="shared" si="5"/>
        <v>908802</v>
      </c>
      <c r="P431" s="14" t="str">
        <f>VLOOKUP(H431, products!$A$1:$B$13, 2, FALSE)</f>
        <v>Cosmetics</v>
      </c>
      <c r="Q431" s="14" t="str">
        <f>VLOOKUP(G431, countries!$A$1:$C$250, 1, TRUE)</f>
        <v>Lithuania</v>
      </c>
      <c r="R431" s="15" t="str">
        <f>VLOOKUP(Q431, countries!$A$1:$E$250, 4, FALSE)</f>
        <v>Europe</v>
      </c>
      <c r="S431" s="14" t="str">
        <f>VLOOKUP(R431, countries!$D$1:U$250, 2, FALSE)</f>
        <v>Northern Europe</v>
      </c>
      <c r="T431" s="14" t="str">
        <f t="shared" si="6"/>
        <v>2012-06</v>
      </c>
      <c r="U431" s="14" t="str">
        <f t="shared" si="7"/>
        <v>06</v>
      </c>
    </row>
    <row r="432">
      <c r="A432" s="7">
        <v>4.10291135E8</v>
      </c>
      <c r="B432" s="8">
        <v>41062.0</v>
      </c>
      <c r="C432" s="8" t="str">
        <f t="shared" si="1"/>
        <v>Saturday</v>
      </c>
      <c r="D432" s="8">
        <v>40961.0</v>
      </c>
      <c r="E432" s="9">
        <f t="shared" si="2"/>
        <v>101</v>
      </c>
      <c r="F432" s="7" t="s">
        <v>24</v>
      </c>
      <c r="G432" s="10" t="s">
        <v>38</v>
      </c>
      <c r="H432" s="7">
        <v>3127.0</v>
      </c>
      <c r="I432" s="7" t="s">
        <v>23</v>
      </c>
      <c r="J432" s="11">
        <v>3119.0</v>
      </c>
      <c r="K432" s="12">
        <v>82.0</v>
      </c>
      <c r="L432" s="12">
        <v>57.0</v>
      </c>
      <c r="M432" s="13">
        <f t="shared" si="3"/>
        <v>255758</v>
      </c>
      <c r="N432" s="11">
        <f t="shared" si="4"/>
        <v>177783</v>
      </c>
      <c r="O432" s="11">
        <f t="shared" si="5"/>
        <v>77975</v>
      </c>
      <c r="P432" s="14" t="str">
        <f>VLOOKUP(H432, products!$A$1:$B$13, 2, FALSE)</f>
        <v>Personal Care</v>
      </c>
      <c r="Q432" s="14" t="str">
        <f>VLOOKUP(G432, countries!$A$1:$C$250, 1, TRUE)</f>
        <v>Svalbard and Jan Mayen</v>
      </c>
      <c r="R432" s="15" t="str">
        <f>VLOOKUP(Q432, countries!$A$1:$E$250, 4, FALSE)</f>
        <v>Europe</v>
      </c>
      <c r="S432" s="14" t="str">
        <f>VLOOKUP(R432, countries!$D$1:U$250, 2, FALSE)</f>
        <v>Northern Europe</v>
      </c>
      <c r="T432" s="14" t="str">
        <f t="shared" si="6"/>
        <v>2012-06</v>
      </c>
      <c r="U432" s="14" t="str">
        <f t="shared" si="7"/>
        <v>06</v>
      </c>
    </row>
    <row r="433">
      <c r="A433" s="7">
        <v>9.4237231E8</v>
      </c>
      <c r="B433" s="8">
        <v>41062.0</v>
      </c>
      <c r="C433" s="8" t="str">
        <f t="shared" si="1"/>
        <v>Saturday</v>
      </c>
      <c r="D433" s="8">
        <v>40958.0</v>
      </c>
      <c r="E433" s="9">
        <f t="shared" si="2"/>
        <v>104</v>
      </c>
      <c r="F433" s="7" t="s">
        <v>29</v>
      </c>
      <c r="G433" s="10" t="s">
        <v>42</v>
      </c>
      <c r="H433" s="7">
        <v>5988.0</v>
      </c>
      <c r="I433" s="7" t="s">
        <v>23</v>
      </c>
      <c r="J433" s="11">
        <v>7763.0</v>
      </c>
      <c r="K433" s="12">
        <v>154.0</v>
      </c>
      <c r="L433" s="12">
        <v>91.0</v>
      </c>
      <c r="M433" s="13">
        <f t="shared" si="3"/>
        <v>1195502</v>
      </c>
      <c r="N433" s="11">
        <f t="shared" si="4"/>
        <v>706433</v>
      </c>
      <c r="O433" s="11">
        <f t="shared" si="5"/>
        <v>489069</v>
      </c>
      <c r="P433" s="14" t="str">
        <f>VLOOKUP(H433, products!$A$1:$B$13, 2, FALSE)</f>
        <v>Vegetables</v>
      </c>
      <c r="Q433" s="14" t="str">
        <f>VLOOKUP(G433, countries!$A$1:$C$250, 1, TRUE)</f>
        <v>Bhutan</v>
      </c>
      <c r="R433" s="15" t="str">
        <f>VLOOKUP(Q433, countries!$A$1:$E$250, 4, FALSE)</f>
        <v>Asia</v>
      </c>
      <c r="S433" s="14" t="str">
        <f>VLOOKUP(R433, countries!$D$1:U$250, 2, FALSE)</f>
        <v>Southern Asia</v>
      </c>
      <c r="T433" s="14" t="str">
        <f t="shared" si="6"/>
        <v>2012-06</v>
      </c>
      <c r="U433" s="14" t="str">
        <f t="shared" si="7"/>
        <v>06</v>
      </c>
    </row>
    <row r="434">
      <c r="A434" s="7">
        <v>7.2224878E8</v>
      </c>
      <c r="B434" s="8">
        <v>41064.0</v>
      </c>
      <c r="C434" s="8" t="str">
        <f t="shared" si="1"/>
        <v>Monday</v>
      </c>
      <c r="D434" s="8">
        <v>41125.0</v>
      </c>
      <c r="E434" s="9">
        <f t="shared" si="2"/>
        <v>61</v>
      </c>
      <c r="F434" s="7" t="s">
        <v>40</v>
      </c>
      <c r="G434" s="10" t="s">
        <v>41</v>
      </c>
      <c r="H434" s="7">
        <v>8969.0</v>
      </c>
      <c r="I434" s="7" t="s">
        <v>26</v>
      </c>
      <c r="J434" s="11">
        <v>8319.0</v>
      </c>
      <c r="K434" s="12">
        <v>153.0</v>
      </c>
      <c r="L434" s="12">
        <v>97.0</v>
      </c>
      <c r="M434" s="13">
        <f t="shared" si="3"/>
        <v>1272807</v>
      </c>
      <c r="N434" s="11">
        <f t="shared" si="4"/>
        <v>806943</v>
      </c>
      <c r="O434" s="11">
        <f t="shared" si="5"/>
        <v>465864</v>
      </c>
      <c r="P434" s="14" t="str">
        <f>VLOOKUP(H434, products!$A$1:$B$13, 2, FALSE)</f>
        <v>Snacks</v>
      </c>
      <c r="Q434" s="14" t="str">
        <f>VLOOKUP(G434, countries!$A$1:$C$250, 1, TRUE)</f>
        <v>Chad</v>
      </c>
      <c r="R434" s="15" t="str">
        <f>VLOOKUP(Q434, countries!$A$1:$E$250, 4, FALSE)</f>
        <v>Africa</v>
      </c>
      <c r="S434" s="14" t="str">
        <f>VLOOKUP(R434, countries!$D$1:U$250, 2, FALSE)</f>
        <v>Northern Africa</v>
      </c>
      <c r="T434" s="14" t="str">
        <f t="shared" si="6"/>
        <v>2012-06</v>
      </c>
      <c r="U434" s="14" t="str">
        <f t="shared" si="7"/>
        <v>06</v>
      </c>
    </row>
    <row r="435">
      <c r="A435" s="7">
        <v>5.97105491E8</v>
      </c>
      <c r="B435" s="8">
        <v>41069.0</v>
      </c>
      <c r="C435" s="8" t="str">
        <f t="shared" si="1"/>
        <v>Saturday</v>
      </c>
      <c r="D435" s="8">
        <v>41202.0</v>
      </c>
      <c r="E435" s="9">
        <f t="shared" si="2"/>
        <v>133</v>
      </c>
      <c r="F435" s="7" t="s">
        <v>29</v>
      </c>
      <c r="G435" s="10" t="s">
        <v>33</v>
      </c>
      <c r="H435" s="7">
        <v>8969.0</v>
      </c>
      <c r="I435" s="7" t="s">
        <v>23</v>
      </c>
      <c r="J435" s="11">
        <v>5639.0</v>
      </c>
      <c r="K435" s="12">
        <v>153.0</v>
      </c>
      <c r="L435" s="12">
        <v>97.0</v>
      </c>
      <c r="M435" s="13">
        <f t="shared" si="3"/>
        <v>862767</v>
      </c>
      <c r="N435" s="11">
        <f t="shared" si="4"/>
        <v>546983</v>
      </c>
      <c r="O435" s="11">
        <f t="shared" si="5"/>
        <v>315784</v>
      </c>
      <c r="P435" s="14" t="str">
        <f>VLOOKUP(H435, products!$A$1:$B$13, 2, FALSE)</f>
        <v>Snacks</v>
      </c>
      <c r="Q435" s="14" t="str">
        <f>VLOOKUP(G435, countries!$A$1:$C$250, 1, TRUE)</f>
        <v>Micronesia (Federated States of)</v>
      </c>
      <c r="R435" s="15" t="str">
        <f>VLOOKUP(Q435, countries!$A$1:$E$250, 4, FALSE)</f>
        <v>Oceania</v>
      </c>
      <c r="S435" s="14" t="str">
        <f>VLOOKUP(R435, countries!$D$1:U$250, 2, FALSE)</f>
        <v>Polynesia</v>
      </c>
      <c r="T435" s="14" t="str">
        <f t="shared" si="6"/>
        <v>2012-06</v>
      </c>
      <c r="U435" s="14" t="str">
        <f t="shared" si="7"/>
        <v>06</v>
      </c>
    </row>
    <row r="436">
      <c r="A436" s="7">
        <v>6.71616399E8</v>
      </c>
      <c r="B436" s="8">
        <v>41071.0</v>
      </c>
      <c r="C436" s="8" t="str">
        <f t="shared" si="1"/>
        <v>Monday</v>
      </c>
      <c r="D436" s="8">
        <v>41194.0</v>
      </c>
      <c r="E436" s="9">
        <f t="shared" si="2"/>
        <v>123</v>
      </c>
      <c r="F436" s="7" t="s">
        <v>21</v>
      </c>
      <c r="G436" s="10" t="s">
        <v>71</v>
      </c>
      <c r="H436" s="7">
        <v>5988.0</v>
      </c>
      <c r="I436" s="7" t="s">
        <v>23</v>
      </c>
      <c r="J436" s="11">
        <v>5072.0</v>
      </c>
      <c r="K436" s="12">
        <v>154.0</v>
      </c>
      <c r="L436" s="12">
        <v>91.0</v>
      </c>
      <c r="M436" s="13">
        <f t="shared" si="3"/>
        <v>781088</v>
      </c>
      <c r="N436" s="11">
        <f t="shared" si="4"/>
        <v>461552</v>
      </c>
      <c r="O436" s="11">
        <f t="shared" si="5"/>
        <v>319536</v>
      </c>
      <c r="P436" s="14" t="str">
        <f>VLOOKUP(H436, products!$A$1:$B$13, 2, FALSE)</f>
        <v>Vegetables</v>
      </c>
      <c r="Q436" s="14" t="str">
        <f>VLOOKUP(G436, countries!$A$1:$C$250, 1, TRUE)</f>
        <v>Mayotte</v>
      </c>
      <c r="R436" s="15" t="str">
        <f>VLOOKUP(Q436, countries!$A$1:$E$250, 4, FALSE)</f>
        <v>Africa</v>
      </c>
      <c r="S436" s="14" t="str">
        <f>VLOOKUP(R436, countries!$D$1:U$250, 2, FALSE)</f>
        <v>Northern Africa</v>
      </c>
      <c r="T436" s="14" t="str">
        <f t="shared" si="6"/>
        <v>2012-06</v>
      </c>
      <c r="U436" s="14" t="str">
        <f t="shared" si="7"/>
        <v>06</v>
      </c>
    </row>
    <row r="437">
      <c r="A437" s="7">
        <v>2.62177836E8</v>
      </c>
      <c r="B437" s="8">
        <v>41072.0</v>
      </c>
      <c r="C437" s="8" t="str">
        <f t="shared" si="1"/>
        <v>Tuesday</v>
      </c>
      <c r="D437" s="8">
        <v>41290.0</v>
      </c>
      <c r="E437" s="9">
        <f t="shared" si="2"/>
        <v>218</v>
      </c>
      <c r="F437" s="7" t="s">
        <v>40</v>
      </c>
      <c r="G437" s="10" t="s">
        <v>55</v>
      </c>
      <c r="H437" s="7">
        <v>4594.0</v>
      </c>
      <c r="I437" s="7" t="s">
        <v>23</v>
      </c>
      <c r="J437" s="11">
        <v>3103.0</v>
      </c>
      <c r="K437" s="12">
        <v>9.0</v>
      </c>
      <c r="L437" s="12">
        <v>7.0</v>
      </c>
      <c r="M437" s="13">
        <f t="shared" si="3"/>
        <v>27927</v>
      </c>
      <c r="N437" s="11">
        <f t="shared" si="4"/>
        <v>21721</v>
      </c>
      <c r="O437" s="11">
        <f t="shared" si="5"/>
        <v>6206</v>
      </c>
      <c r="P437" s="14" t="str">
        <f>VLOOKUP(H437, products!$A$1:$B$13, 2, FALSE)</f>
        <v>Fruits</v>
      </c>
      <c r="Q437" s="14" t="str">
        <f>VLOOKUP(G437, countries!$A$1:$C$250, 1, TRUE)</f>
        <v>Eritrea</v>
      </c>
      <c r="R437" s="15" t="str">
        <f>VLOOKUP(Q437, countries!$A$1:$E$250, 4, FALSE)</f>
        <v>Africa</v>
      </c>
      <c r="S437" s="14" t="str">
        <f>VLOOKUP(R437, countries!$D$1:U$250, 2, FALSE)</f>
        <v>Northern Africa</v>
      </c>
      <c r="T437" s="14" t="str">
        <f t="shared" si="6"/>
        <v>2012-06</v>
      </c>
      <c r="U437" s="14" t="str">
        <f t="shared" si="7"/>
        <v>06</v>
      </c>
    </row>
    <row r="438">
      <c r="A438" s="7">
        <v>6.97617518E8</v>
      </c>
      <c r="B438" s="8">
        <v>41073.0</v>
      </c>
      <c r="C438" s="8" t="str">
        <f t="shared" si="1"/>
        <v>Wednesday</v>
      </c>
      <c r="D438" s="8">
        <v>41097.0</v>
      </c>
      <c r="E438" s="9">
        <f t="shared" si="2"/>
        <v>24</v>
      </c>
      <c r="F438" s="7" t="s">
        <v>29</v>
      </c>
      <c r="G438" s="10" t="s">
        <v>30</v>
      </c>
      <c r="H438" s="7">
        <v>8875.0</v>
      </c>
      <c r="I438" s="7" t="s">
        <v>23</v>
      </c>
      <c r="J438" s="11">
        <v>9381.0</v>
      </c>
      <c r="K438" s="12">
        <v>422.0</v>
      </c>
      <c r="L438" s="12">
        <v>365.0</v>
      </c>
      <c r="M438" s="13">
        <f t="shared" si="3"/>
        <v>3958782</v>
      </c>
      <c r="N438" s="11">
        <f t="shared" si="4"/>
        <v>3424065</v>
      </c>
      <c r="O438" s="11">
        <f t="shared" si="5"/>
        <v>534717</v>
      </c>
      <c r="P438" s="14" t="str">
        <f>VLOOKUP(H438, products!$A$1:$B$13, 2, FALSE)</f>
        <v>Meat</v>
      </c>
      <c r="Q438" s="14" t="str">
        <f>VLOOKUP(G438, countries!$A$1:$C$250, 1, TRUE)</f>
        <v>United States Minor Outlying Islands</v>
      </c>
      <c r="R438" s="15" t="str">
        <f>VLOOKUP(Q438, countries!$A$1:$E$250, 4, FALSE)</f>
        <v>Oceania</v>
      </c>
      <c r="S438" s="14" t="str">
        <f>VLOOKUP(R438, countries!$D$1:U$250, 2, FALSE)</f>
        <v>Polynesia</v>
      </c>
      <c r="T438" s="14" t="str">
        <f t="shared" si="6"/>
        <v>2012-06</v>
      </c>
      <c r="U438" s="14" t="str">
        <f t="shared" si="7"/>
        <v>06</v>
      </c>
    </row>
    <row r="439">
      <c r="A439" s="7">
        <v>7.80899035E8</v>
      </c>
      <c r="B439" s="8">
        <v>41073.0</v>
      </c>
      <c r="C439" s="8" t="str">
        <f t="shared" si="1"/>
        <v>Wednesday</v>
      </c>
      <c r="D439" s="8">
        <v>41120.0</v>
      </c>
      <c r="E439" s="9">
        <f t="shared" si="2"/>
        <v>47</v>
      </c>
      <c r="F439" s="7" t="s">
        <v>40</v>
      </c>
      <c r="G439" s="10" t="s">
        <v>27</v>
      </c>
      <c r="H439" s="7">
        <v>8293.0</v>
      </c>
      <c r="I439" s="7" t="s">
        <v>23</v>
      </c>
      <c r="J439" s="11">
        <v>4233.0</v>
      </c>
      <c r="K439" s="12">
        <v>437.0</v>
      </c>
      <c r="L439" s="12">
        <v>263.0</v>
      </c>
      <c r="M439" s="13">
        <f t="shared" si="3"/>
        <v>1849821</v>
      </c>
      <c r="N439" s="11">
        <f t="shared" si="4"/>
        <v>1113279</v>
      </c>
      <c r="O439" s="11">
        <f t="shared" si="5"/>
        <v>736542</v>
      </c>
      <c r="P439" s="14" t="str">
        <f>VLOOKUP(H439, products!$A$1:$B$13, 2, FALSE)</f>
        <v>Cosmetics</v>
      </c>
      <c r="Q439" s="14" t="str">
        <f>VLOOKUP(G439, countries!$A$1:$C$250, 1, TRUE)</f>
        <v>Svalbard and Jan Mayen</v>
      </c>
      <c r="R439" s="15" t="str">
        <f>VLOOKUP(Q439, countries!$A$1:$E$250, 4, FALSE)</f>
        <v>Europe</v>
      </c>
      <c r="S439" s="14" t="str">
        <f>VLOOKUP(R439, countries!$D$1:U$250, 2, FALSE)</f>
        <v>Northern Europe</v>
      </c>
      <c r="T439" s="14" t="str">
        <f t="shared" si="6"/>
        <v>2012-06</v>
      </c>
      <c r="U439" s="14" t="str">
        <f t="shared" si="7"/>
        <v>06</v>
      </c>
    </row>
    <row r="440">
      <c r="A440" s="7">
        <v>5.27079236E8</v>
      </c>
      <c r="B440" s="8">
        <v>41074.0</v>
      </c>
      <c r="C440" s="8" t="str">
        <f t="shared" si="1"/>
        <v>Thursday</v>
      </c>
      <c r="D440" s="8">
        <v>41080.0</v>
      </c>
      <c r="E440" s="9">
        <f t="shared" si="2"/>
        <v>6</v>
      </c>
      <c r="F440" s="7" t="s">
        <v>29</v>
      </c>
      <c r="G440" s="10" t="s">
        <v>43</v>
      </c>
      <c r="H440" s="7">
        <v>5988.0</v>
      </c>
      <c r="I440" s="7" t="s">
        <v>26</v>
      </c>
      <c r="J440" s="11">
        <v>3314.0</v>
      </c>
      <c r="K440" s="12">
        <v>154.0</v>
      </c>
      <c r="L440" s="12">
        <v>91.0</v>
      </c>
      <c r="M440" s="13">
        <f t="shared" si="3"/>
        <v>510356</v>
      </c>
      <c r="N440" s="11">
        <f t="shared" si="4"/>
        <v>301574</v>
      </c>
      <c r="O440" s="11">
        <f t="shared" si="5"/>
        <v>208782</v>
      </c>
      <c r="P440" s="14" t="str">
        <f>VLOOKUP(H440, products!$A$1:$B$13, 2, FALSE)</f>
        <v>Vegetables</v>
      </c>
      <c r="Q440" s="14" t="str">
        <f>VLOOKUP(G440, countries!$A$1:$C$250, 1, TRUE)</f>
        <v>Cyprus</v>
      </c>
      <c r="R440" s="15" t="str">
        <f>VLOOKUP(Q440, countries!$A$1:$E$250, 4, FALSE)</f>
        <v>Asia</v>
      </c>
      <c r="S440" s="14" t="str">
        <f>VLOOKUP(R440, countries!$D$1:U$250, 2, FALSE)</f>
        <v>Southern Asia</v>
      </c>
      <c r="T440" s="14" t="str">
        <f t="shared" si="6"/>
        <v>2012-06</v>
      </c>
      <c r="U440" s="14" t="str">
        <f t="shared" si="7"/>
        <v>06</v>
      </c>
    </row>
    <row r="441">
      <c r="A441" s="7">
        <v>3.14782178E8</v>
      </c>
      <c r="B441" s="8">
        <v>41075.0</v>
      </c>
      <c r="C441" s="8" t="str">
        <f t="shared" si="1"/>
        <v>Friday</v>
      </c>
      <c r="D441" s="8">
        <v>41250.0</v>
      </c>
      <c r="E441" s="9">
        <f t="shared" si="2"/>
        <v>175</v>
      </c>
      <c r="F441" s="7" t="s">
        <v>24</v>
      </c>
      <c r="G441" s="10" t="s">
        <v>57</v>
      </c>
      <c r="H441" s="7">
        <v>7331.0</v>
      </c>
      <c r="I441" s="7" t="s">
        <v>23</v>
      </c>
      <c r="J441" s="11">
        <v>9896.0</v>
      </c>
      <c r="K441" s="12">
        <v>255.0</v>
      </c>
      <c r="L441" s="12">
        <v>159.0</v>
      </c>
      <c r="M441" s="13">
        <f t="shared" si="3"/>
        <v>2523480</v>
      </c>
      <c r="N441" s="11">
        <f t="shared" si="4"/>
        <v>1573464</v>
      </c>
      <c r="O441" s="11">
        <f t="shared" si="5"/>
        <v>950016</v>
      </c>
      <c r="P441" s="14" t="str">
        <f>VLOOKUP(H441, products!$A$1:$B$13, 2, FALSE)</f>
        <v>Baby Food</v>
      </c>
      <c r="Q441" s="14" t="str">
        <f>VLOOKUP(G441, countries!$A$1:$C$250, 1, TRUE)</f>
        <v>Israel</v>
      </c>
      <c r="R441" s="15" t="str">
        <f>VLOOKUP(Q441, countries!$A$1:$E$250, 4, FALSE)</f>
        <v>Asia</v>
      </c>
      <c r="S441" s="14" t="str">
        <f>VLOOKUP(R441, countries!$D$1:U$250, 2, FALSE)</f>
        <v>Southern Asia</v>
      </c>
      <c r="T441" s="14" t="str">
        <f t="shared" si="6"/>
        <v>2012-06</v>
      </c>
      <c r="U441" s="14" t="str">
        <f t="shared" si="7"/>
        <v>06</v>
      </c>
    </row>
    <row r="442">
      <c r="A442" s="7">
        <v>4.39114367E8</v>
      </c>
      <c r="B442" s="8">
        <v>41077.0</v>
      </c>
      <c r="C442" s="8" t="str">
        <f t="shared" si="1"/>
        <v>Sunday</v>
      </c>
      <c r="D442" s="8">
        <v>41086.0</v>
      </c>
      <c r="E442" s="9">
        <f t="shared" si="2"/>
        <v>9</v>
      </c>
      <c r="F442" s="7" t="s">
        <v>29</v>
      </c>
      <c r="G442" s="10" t="s">
        <v>52</v>
      </c>
      <c r="H442" s="7">
        <v>3127.0</v>
      </c>
      <c r="I442" s="7" t="s">
        <v>26</v>
      </c>
      <c r="J442" s="11">
        <v>2554.0</v>
      </c>
      <c r="K442" s="12">
        <v>82.0</v>
      </c>
      <c r="L442" s="12">
        <v>57.0</v>
      </c>
      <c r="M442" s="13">
        <f t="shared" si="3"/>
        <v>209428</v>
      </c>
      <c r="N442" s="11">
        <f t="shared" si="4"/>
        <v>145578</v>
      </c>
      <c r="O442" s="11">
        <f t="shared" si="5"/>
        <v>63850</v>
      </c>
      <c r="P442" s="14" t="str">
        <f>VLOOKUP(H442, products!$A$1:$B$13, 2, FALSE)</f>
        <v>Personal Care</v>
      </c>
      <c r="Q442" s="14" t="str">
        <f>VLOOKUP(G442, countries!$A$1:$C$250, 1, TRUE)</f>
        <v>Gambia</v>
      </c>
      <c r="R442" s="15" t="str">
        <f>VLOOKUP(Q442, countries!$A$1:$E$250, 4, FALSE)</f>
        <v>Africa</v>
      </c>
      <c r="S442" s="14" t="str">
        <f>VLOOKUP(R442, countries!$D$1:U$250, 2, FALSE)</f>
        <v>Northern Africa</v>
      </c>
      <c r="T442" s="14" t="str">
        <f t="shared" si="6"/>
        <v>2012-06</v>
      </c>
      <c r="U442" s="14" t="str">
        <f t="shared" si="7"/>
        <v>06</v>
      </c>
    </row>
    <row r="443">
      <c r="A443" s="7">
        <v>7.09071195E8</v>
      </c>
      <c r="B443" s="8">
        <v>41078.0</v>
      </c>
      <c r="C443" s="8" t="str">
        <f t="shared" si="1"/>
        <v>Monday</v>
      </c>
      <c r="D443" s="8">
        <v>40947.0</v>
      </c>
      <c r="E443" s="9">
        <f t="shared" si="2"/>
        <v>131</v>
      </c>
      <c r="F443" s="7" t="s">
        <v>21</v>
      </c>
      <c r="G443" s="10" t="s">
        <v>39</v>
      </c>
      <c r="H443" s="7">
        <v>7940.0</v>
      </c>
      <c r="I443" s="7" t="s">
        <v>26</v>
      </c>
      <c r="J443" s="11">
        <v>8778.0</v>
      </c>
      <c r="K443" s="12">
        <v>668.0</v>
      </c>
      <c r="L443" s="12">
        <v>503.0</v>
      </c>
      <c r="M443" s="13">
        <f t="shared" si="3"/>
        <v>5863704</v>
      </c>
      <c r="N443" s="11">
        <f t="shared" si="4"/>
        <v>4415334</v>
      </c>
      <c r="O443" s="11">
        <f t="shared" si="5"/>
        <v>1448370</v>
      </c>
      <c r="P443" s="14" t="str">
        <f>VLOOKUP(H443, products!$A$1:$B$13, 2, FALSE)</f>
        <v>Household</v>
      </c>
      <c r="Q443" s="14" t="str">
        <f>VLOOKUP(G443, countries!$A$1:$C$250, 1, TRUE)</f>
        <v>Curaçao</v>
      </c>
      <c r="R443" s="15" t="str">
        <f>VLOOKUP(Q443, countries!$A$1:$E$250, 4, FALSE)</f>
        <v>Americas</v>
      </c>
      <c r="S443" s="14" t="str">
        <f>VLOOKUP(R443, countries!$D$1:U$250, 2, FALSE)</f>
        <v>Latin America and the Caribbean</v>
      </c>
      <c r="T443" s="14" t="str">
        <f t="shared" si="6"/>
        <v>2012-06</v>
      </c>
      <c r="U443" s="14" t="str">
        <f t="shared" si="7"/>
        <v>06</v>
      </c>
    </row>
    <row r="444">
      <c r="A444" s="7">
        <v>7.20878922E8</v>
      </c>
      <c r="B444" s="8">
        <v>41082.0</v>
      </c>
      <c r="C444" s="8" t="str">
        <f t="shared" si="1"/>
        <v>Friday</v>
      </c>
      <c r="D444" s="8">
        <v>40916.0</v>
      </c>
      <c r="E444" s="9">
        <f t="shared" si="2"/>
        <v>166</v>
      </c>
      <c r="F444" s="7" t="s">
        <v>40</v>
      </c>
      <c r="G444" s="10" t="s">
        <v>25</v>
      </c>
      <c r="H444" s="7">
        <v>7331.0</v>
      </c>
      <c r="I444" s="7" t="s">
        <v>26</v>
      </c>
      <c r="J444" s="11">
        <v>2948.0</v>
      </c>
      <c r="K444" s="12">
        <v>255.0</v>
      </c>
      <c r="L444" s="12">
        <v>159.0</v>
      </c>
      <c r="M444" s="13">
        <f t="shared" si="3"/>
        <v>751740</v>
      </c>
      <c r="N444" s="11">
        <f t="shared" si="4"/>
        <v>468732</v>
      </c>
      <c r="O444" s="11">
        <f t="shared" si="5"/>
        <v>283008</v>
      </c>
      <c r="P444" s="14" t="str">
        <f>VLOOKUP(H444, products!$A$1:$B$13, 2, FALSE)</f>
        <v>Baby Food</v>
      </c>
      <c r="Q444" s="14" t="str">
        <f>VLOOKUP(G444, countries!$A$1:$C$250, 1, TRUE)</f>
        <v>Libya</v>
      </c>
      <c r="R444" s="15" t="str">
        <f>VLOOKUP(Q444, countries!$A$1:$E$250, 4, FALSE)</f>
        <v>Africa</v>
      </c>
      <c r="S444" s="14" t="str">
        <f>VLOOKUP(R444, countries!$D$1:U$250, 2, FALSE)</f>
        <v>Northern Africa</v>
      </c>
      <c r="T444" s="14" t="str">
        <f t="shared" si="6"/>
        <v>2012-06</v>
      </c>
      <c r="U444" s="14" t="str">
        <f t="shared" si="7"/>
        <v>06</v>
      </c>
    </row>
    <row r="445">
      <c r="A445" s="7">
        <v>3.98104035E8</v>
      </c>
      <c r="B445" s="8">
        <v>41085.0</v>
      </c>
      <c r="C445" s="8" t="str">
        <f t="shared" si="1"/>
        <v>Monday</v>
      </c>
      <c r="D445" s="8">
        <v>41251.0</v>
      </c>
      <c r="E445" s="9">
        <f t="shared" si="2"/>
        <v>166</v>
      </c>
      <c r="F445" s="7" t="s">
        <v>24</v>
      </c>
      <c r="G445" s="10" t="s">
        <v>51</v>
      </c>
      <c r="H445" s="7">
        <v>7331.0</v>
      </c>
      <c r="I445" s="7" t="s">
        <v>23</v>
      </c>
      <c r="J445" s="11">
        <v>6686.0</v>
      </c>
      <c r="K445" s="12">
        <v>255.0</v>
      </c>
      <c r="L445" s="12">
        <v>159.0</v>
      </c>
      <c r="M445" s="13">
        <f t="shared" si="3"/>
        <v>1704930</v>
      </c>
      <c r="N445" s="11">
        <f t="shared" si="4"/>
        <v>1063074</v>
      </c>
      <c r="O445" s="11">
        <f t="shared" si="5"/>
        <v>641856</v>
      </c>
      <c r="P445" s="14" t="str">
        <f>VLOOKUP(H445, products!$A$1:$B$13, 2, FALSE)</f>
        <v>Baby Food</v>
      </c>
      <c r="Q445" s="14" t="str">
        <f>VLOOKUP(G445, countries!$A$1:$C$250, 1, TRUE)</f>
        <v>Micronesia (Federated States of)</v>
      </c>
      <c r="R445" s="15" t="str">
        <f>VLOOKUP(Q445, countries!$A$1:$E$250, 4, FALSE)</f>
        <v>Oceania</v>
      </c>
      <c r="S445" s="14" t="str">
        <f>VLOOKUP(R445, countries!$D$1:U$250, 2, FALSE)</f>
        <v>Polynesia</v>
      </c>
      <c r="T445" s="14" t="str">
        <f t="shared" si="6"/>
        <v>2012-06</v>
      </c>
      <c r="U445" s="14" t="str">
        <f t="shared" si="7"/>
        <v>06</v>
      </c>
    </row>
    <row r="446">
      <c r="A446" s="7">
        <v>6.93210542E8</v>
      </c>
      <c r="B446" s="8">
        <v>41085.0</v>
      </c>
      <c r="C446" s="8" t="str">
        <f t="shared" si="1"/>
        <v>Monday</v>
      </c>
      <c r="D446" s="8">
        <v>41134.0</v>
      </c>
      <c r="E446" s="9">
        <f t="shared" si="2"/>
        <v>49</v>
      </c>
      <c r="F446" s="7" t="s">
        <v>24</v>
      </c>
      <c r="G446" s="10" t="s">
        <v>37</v>
      </c>
      <c r="H446" s="7">
        <v>8875.0</v>
      </c>
      <c r="I446" s="7" t="s">
        <v>26</v>
      </c>
      <c r="J446" s="11">
        <v>5259.0</v>
      </c>
      <c r="K446" s="12">
        <v>422.0</v>
      </c>
      <c r="L446" s="12">
        <v>365.0</v>
      </c>
      <c r="M446" s="13">
        <f t="shared" si="3"/>
        <v>2219298</v>
      </c>
      <c r="N446" s="11">
        <f t="shared" si="4"/>
        <v>1919535</v>
      </c>
      <c r="O446" s="11">
        <f t="shared" si="5"/>
        <v>299763</v>
      </c>
      <c r="P446" s="14" t="str">
        <f>VLOOKUP(H446, products!$A$1:$B$13, 2, FALSE)</f>
        <v>Meat</v>
      </c>
      <c r="Q446" s="14" t="str">
        <f>VLOOKUP(G446, countries!$A$1:$C$250, 1, TRUE)</f>
        <v>Argentina</v>
      </c>
      <c r="R446" s="15" t="str">
        <f>VLOOKUP(Q446, countries!$A$1:$E$250, 4, FALSE)</f>
        <v>Americas</v>
      </c>
      <c r="S446" s="14" t="str">
        <f>VLOOKUP(R446, countries!$D$1:U$250, 2, FALSE)</f>
        <v>Latin America and the Caribbean</v>
      </c>
      <c r="T446" s="14" t="str">
        <f t="shared" si="6"/>
        <v>2012-06</v>
      </c>
      <c r="U446" s="14" t="str">
        <f t="shared" si="7"/>
        <v>06</v>
      </c>
    </row>
    <row r="447">
      <c r="A447" s="7">
        <v>2.49606645E8</v>
      </c>
      <c r="B447" s="8">
        <v>41089.0</v>
      </c>
      <c r="C447" s="8" t="str">
        <f t="shared" si="1"/>
        <v>Friday</v>
      </c>
      <c r="D447" s="8">
        <v>41135.0</v>
      </c>
      <c r="E447" s="9">
        <f t="shared" si="2"/>
        <v>46</v>
      </c>
      <c r="F447" s="7" t="s">
        <v>21</v>
      </c>
      <c r="G447" s="10" t="s">
        <v>25</v>
      </c>
      <c r="H447" s="7">
        <v>4594.0</v>
      </c>
      <c r="I447" s="7" t="s">
        <v>23</v>
      </c>
      <c r="J447" s="11">
        <v>3008.0</v>
      </c>
      <c r="K447" s="12">
        <v>9.0</v>
      </c>
      <c r="L447" s="12">
        <v>7.0</v>
      </c>
      <c r="M447" s="13">
        <f t="shared" si="3"/>
        <v>27072</v>
      </c>
      <c r="N447" s="11">
        <f t="shared" si="4"/>
        <v>21056</v>
      </c>
      <c r="O447" s="11">
        <f t="shared" si="5"/>
        <v>6016</v>
      </c>
      <c r="P447" s="14" t="str">
        <f>VLOOKUP(H447, products!$A$1:$B$13, 2, FALSE)</f>
        <v>Fruits</v>
      </c>
      <c r="Q447" s="14" t="str">
        <f>VLOOKUP(G447, countries!$A$1:$C$250, 1, TRUE)</f>
        <v>Libya</v>
      </c>
      <c r="R447" s="15" t="str">
        <f>VLOOKUP(Q447, countries!$A$1:$E$250, 4, FALSE)</f>
        <v>Africa</v>
      </c>
      <c r="S447" s="14" t="str">
        <f>VLOOKUP(R447, countries!$D$1:U$250, 2, FALSE)</f>
        <v>Northern Africa</v>
      </c>
      <c r="T447" s="14" t="str">
        <f t="shared" si="6"/>
        <v>2012-06</v>
      </c>
      <c r="U447" s="14" t="str">
        <f t="shared" si="7"/>
        <v>06</v>
      </c>
    </row>
    <row r="448">
      <c r="A448" s="7">
        <v>9.58366E8</v>
      </c>
      <c r="B448" s="8">
        <v>41089.0</v>
      </c>
      <c r="C448" s="8" t="str">
        <f t="shared" si="1"/>
        <v>Friday</v>
      </c>
      <c r="D448" s="8">
        <v>40976.0</v>
      </c>
      <c r="E448" s="9">
        <f t="shared" si="2"/>
        <v>113</v>
      </c>
      <c r="F448" s="7" t="s">
        <v>29</v>
      </c>
      <c r="G448" s="10" t="s">
        <v>69</v>
      </c>
      <c r="H448" s="7">
        <v>2103.0</v>
      </c>
      <c r="I448" s="7" t="s">
        <v>23</v>
      </c>
      <c r="J448" s="11">
        <v>651.0</v>
      </c>
      <c r="K448" s="12">
        <v>206.0</v>
      </c>
      <c r="L448" s="12">
        <v>117.0</v>
      </c>
      <c r="M448" s="13">
        <f t="shared" si="3"/>
        <v>134106</v>
      </c>
      <c r="N448" s="11">
        <f t="shared" si="4"/>
        <v>76167</v>
      </c>
      <c r="O448" s="11">
        <f t="shared" si="5"/>
        <v>57939</v>
      </c>
      <c r="P448" s="14" t="str">
        <f>VLOOKUP(H448, products!$A$1:$B$13, 2, FALSE)</f>
        <v>Cereal</v>
      </c>
      <c r="Q448" s="14" t="str">
        <f>VLOOKUP(G448, countries!$A$1:$C$250, 1, TRUE)</f>
        <v>Romania</v>
      </c>
      <c r="R448" s="15" t="str">
        <f>VLOOKUP(Q448, countries!$A$1:$E$250, 4, FALSE)</f>
        <v>Europe</v>
      </c>
      <c r="S448" s="14" t="str">
        <f>VLOOKUP(R448, countries!$D$1:U$250, 2, FALSE)</f>
        <v>Northern Europe</v>
      </c>
      <c r="T448" s="14" t="str">
        <f t="shared" si="6"/>
        <v>2012-06</v>
      </c>
      <c r="U448" s="14" t="str">
        <f t="shared" si="7"/>
        <v>06</v>
      </c>
    </row>
    <row r="449">
      <c r="A449" s="7">
        <v>3.28322827E8</v>
      </c>
      <c r="B449" s="8">
        <v>41090.0</v>
      </c>
      <c r="C449" s="8" t="str">
        <f t="shared" si="1"/>
        <v>Saturday</v>
      </c>
      <c r="D449" s="8">
        <v>41109.0</v>
      </c>
      <c r="E449" s="9">
        <f t="shared" si="2"/>
        <v>19</v>
      </c>
      <c r="F449" s="7" t="s">
        <v>21</v>
      </c>
      <c r="G449" s="10" t="s">
        <v>35</v>
      </c>
      <c r="H449" s="7">
        <v>8293.0</v>
      </c>
      <c r="I449" s="7" t="s">
        <v>26</v>
      </c>
      <c r="J449" s="11">
        <v>6876.0</v>
      </c>
      <c r="K449" s="12">
        <v>437.0</v>
      </c>
      <c r="L449" s="12">
        <v>263.0</v>
      </c>
      <c r="M449" s="13">
        <f t="shared" si="3"/>
        <v>3004812</v>
      </c>
      <c r="N449" s="11">
        <f t="shared" si="4"/>
        <v>1808388</v>
      </c>
      <c r="O449" s="11">
        <f t="shared" si="5"/>
        <v>1196424</v>
      </c>
      <c r="P449" s="14" t="str">
        <f>VLOOKUP(H449, products!$A$1:$B$13, 2, FALSE)</f>
        <v>Cosmetics</v>
      </c>
      <c r="Q449" s="14" t="str">
        <f>VLOOKUP(G449, countries!$A$1:$C$250, 1, TRUE)</f>
        <v>American Samoa</v>
      </c>
      <c r="R449" s="15" t="str">
        <f>VLOOKUP(Q449, countries!$A$1:$E$250, 4, FALSE)</f>
        <v>Oceania</v>
      </c>
      <c r="S449" s="14" t="str">
        <f>VLOOKUP(R449, countries!$D$1:U$250, 2, FALSE)</f>
        <v>Polynesia</v>
      </c>
      <c r="T449" s="14" t="str">
        <f t="shared" si="6"/>
        <v>2012-06</v>
      </c>
      <c r="U449" s="14" t="str">
        <f t="shared" si="7"/>
        <v>06</v>
      </c>
    </row>
    <row r="450">
      <c r="A450" s="7">
        <v>3.61659038E8</v>
      </c>
      <c r="B450" s="8">
        <v>41090.0</v>
      </c>
      <c r="C450" s="8" t="str">
        <f t="shared" si="1"/>
        <v>Saturday</v>
      </c>
      <c r="D450" s="8">
        <v>40976.0</v>
      </c>
      <c r="E450" s="9">
        <f t="shared" si="2"/>
        <v>114</v>
      </c>
      <c r="F450" s="7" t="s">
        <v>24</v>
      </c>
      <c r="G450" s="10" t="s">
        <v>45</v>
      </c>
      <c r="H450" s="7">
        <v>2103.0</v>
      </c>
      <c r="I450" s="7" t="s">
        <v>26</v>
      </c>
      <c r="J450" s="11">
        <v>1801.0</v>
      </c>
      <c r="K450" s="12">
        <v>206.0</v>
      </c>
      <c r="L450" s="12">
        <v>117.0</v>
      </c>
      <c r="M450" s="13">
        <f t="shared" si="3"/>
        <v>371006</v>
      </c>
      <c r="N450" s="11">
        <f t="shared" si="4"/>
        <v>210717</v>
      </c>
      <c r="O450" s="11">
        <f t="shared" si="5"/>
        <v>160289</v>
      </c>
      <c r="P450" s="14" t="str">
        <f>VLOOKUP(H450, products!$A$1:$B$13, 2, FALSE)</f>
        <v>Cereal</v>
      </c>
      <c r="Q450" s="14" t="str">
        <f>VLOOKUP(G450, countries!$A$1:$C$250, 1, TRUE)</f>
        <v>Lithuania</v>
      </c>
      <c r="R450" s="15" t="str">
        <f>VLOOKUP(Q450, countries!$A$1:$E$250, 4, FALSE)</f>
        <v>Europe</v>
      </c>
      <c r="S450" s="14" t="str">
        <f>VLOOKUP(R450, countries!$D$1:U$250, 2, FALSE)</f>
        <v>Northern Europe</v>
      </c>
      <c r="T450" s="14" t="str">
        <f t="shared" si="6"/>
        <v>2012-06</v>
      </c>
      <c r="U450" s="14" t="str">
        <f t="shared" si="7"/>
        <v>06</v>
      </c>
    </row>
    <row r="451">
      <c r="A451" s="7">
        <v>7.15863835E8</v>
      </c>
      <c r="B451" s="8">
        <v>41091.0</v>
      </c>
      <c r="C451" s="8" t="str">
        <f t="shared" si="1"/>
        <v>Sunday</v>
      </c>
      <c r="D451" s="8">
        <v>40934.0</v>
      </c>
      <c r="E451" s="9">
        <f t="shared" si="2"/>
        <v>157</v>
      </c>
      <c r="F451" s="7" t="s">
        <v>21</v>
      </c>
      <c r="G451" s="10" t="s">
        <v>36</v>
      </c>
      <c r="H451" s="7">
        <v>5988.0</v>
      </c>
      <c r="I451" s="7" t="s">
        <v>26</v>
      </c>
      <c r="J451" s="11">
        <v>8872.0</v>
      </c>
      <c r="K451" s="12">
        <v>154.0</v>
      </c>
      <c r="L451" s="12">
        <v>91.0</v>
      </c>
      <c r="M451" s="13">
        <f t="shared" si="3"/>
        <v>1366288</v>
      </c>
      <c r="N451" s="11">
        <f t="shared" si="4"/>
        <v>807352</v>
      </c>
      <c r="O451" s="11">
        <f t="shared" si="5"/>
        <v>558936</v>
      </c>
      <c r="P451" s="14" t="str">
        <f>VLOOKUP(H451, products!$A$1:$B$13, 2, FALSE)</f>
        <v>Vegetables</v>
      </c>
      <c r="Q451" s="14" t="str">
        <f>VLOOKUP(G451, countries!$A$1:$C$250, 1, TRUE)</f>
        <v>Svalbard and Jan Mayen</v>
      </c>
      <c r="R451" s="15" t="str">
        <f>VLOOKUP(Q451, countries!$A$1:$E$250, 4, FALSE)</f>
        <v>Europe</v>
      </c>
      <c r="S451" s="14" t="str">
        <f>VLOOKUP(R451, countries!$D$1:U$250, 2, FALSE)</f>
        <v>Northern Europe</v>
      </c>
      <c r="T451" s="14" t="str">
        <f t="shared" si="6"/>
        <v>2012-07</v>
      </c>
      <c r="U451" s="14" t="str">
        <f t="shared" si="7"/>
        <v>07</v>
      </c>
    </row>
    <row r="452">
      <c r="A452" s="7">
        <v>9.48518216E8</v>
      </c>
      <c r="B452" s="8">
        <v>41094.0</v>
      </c>
      <c r="C452" s="8" t="str">
        <f t="shared" si="1"/>
        <v>Wednesday</v>
      </c>
      <c r="D452" s="8">
        <v>41004.0</v>
      </c>
      <c r="E452" s="9">
        <f t="shared" si="2"/>
        <v>90</v>
      </c>
      <c r="F452" s="7" t="s">
        <v>40</v>
      </c>
      <c r="G452" s="10" t="s">
        <v>28</v>
      </c>
      <c r="H452" s="7">
        <v>8875.0</v>
      </c>
      <c r="I452" s="7" t="s">
        <v>23</v>
      </c>
      <c r="J452" s="11">
        <v>6473.0</v>
      </c>
      <c r="K452" s="12">
        <v>422.0</v>
      </c>
      <c r="L452" s="12">
        <v>365.0</v>
      </c>
      <c r="M452" s="13">
        <f t="shared" si="3"/>
        <v>2731606</v>
      </c>
      <c r="N452" s="11">
        <f t="shared" si="4"/>
        <v>2362645</v>
      </c>
      <c r="O452" s="11">
        <f t="shared" si="5"/>
        <v>368961</v>
      </c>
      <c r="P452" s="14" t="str">
        <f>VLOOKUP(H452, products!$A$1:$B$13, 2, FALSE)</f>
        <v>Meat</v>
      </c>
      <c r="Q452" s="14" t="str">
        <f>VLOOKUP(G452, countries!$A$1:$C$250, 1, TRUE)</f>
        <v>Bermuda</v>
      </c>
      <c r="R452" s="15" t="str">
        <f>VLOOKUP(Q452, countries!$A$1:$E$250, 4, FALSE)</f>
        <v>Americas</v>
      </c>
      <c r="S452" s="14" t="str">
        <f>VLOOKUP(R452, countries!$D$1:U$250, 2, FALSE)</f>
        <v>Latin America and the Caribbean</v>
      </c>
      <c r="T452" s="14" t="str">
        <f t="shared" si="6"/>
        <v>2012-07</v>
      </c>
      <c r="U452" s="14" t="str">
        <f t="shared" si="7"/>
        <v>07</v>
      </c>
    </row>
    <row r="453">
      <c r="A453" s="7">
        <v>1.52505099E8</v>
      </c>
      <c r="B453" s="8">
        <v>41095.0</v>
      </c>
      <c r="C453" s="8" t="str">
        <f t="shared" si="1"/>
        <v>Thursday</v>
      </c>
      <c r="D453" s="8">
        <v>41048.0</v>
      </c>
      <c r="E453" s="9">
        <f t="shared" si="2"/>
        <v>47</v>
      </c>
      <c r="F453" s="7" t="s">
        <v>29</v>
      </c>
      <c r="G453" s="10" t="s">
        <v>59</v>
      </c>
      <c r="H453" s="7">
        <v>2455.0</v>
      </c>
      <c r="I453" s="7" t="s">
        <v>23</v>
      </c>
      <c r="J453" s="11">
        <v>8503.0</v>
      </c>
      <c r="K453" s="12">
        <v>109.0</v>
      </c>
      <c r="L453" s="12">
        <v>36.0</v>
      </c>
      <c r="M453" s="13">
        <f t="shared" si="3"/>
        <v>926827</v>
      </c>
      <c r="N453" s="11">
        <f t="shared" si="4"/>
        <v>306108</v>
      </c>
      <c r="O453" s="11">
        <f t="shared" si="5"/>
        <v>620719</v>
      </c>
      <c r="P453" s="14" t="str">
        <f>VLOOKUP(H453, products!$A$1:$B$13, 2, FALSE)</f>
        <v>Clothes</v>
      </c>
      <c r="Q453" s="14" t="str">
        <f>VLOOKUP(G453, countries!$A$1:$C$250, 1, TRUE)</f>
        <v>Slovenia</v>
      </c>
      <c r="R453" s="15" t="str">
        <f>VLOOKUP(Q453, countries!$A$1:$E$250, 4, FALSE)</f>
        <v>Europe</v>
      </c>
      <c r="S453" s="14" t="str">
        <f>VLOOKUP(R453, countries!$D$1:U$250, 2, FALSE)</f>
        <v>Northern Europe</v>
      </c>
      <c r="T453" s="14" t="str">
        <f t="shared" si="6"/>
        <v>2012-07</v>
      </c>
      <c r="U453" s="14" t="str">
        <f t="shared" si="7"/>
        <v>07</v>
      </c>
    </row>
    <row r="454">
      <c r="A454" s="7">
        <v>5.34641349E8</v>
      </c>
      <c r="B454" s="8">
        <v>41098.0</v>
      </c>
      <c r="C454" s="8" t="str">
        <f t="shared" si="1"/>
        <v>Sunday</v>
      </c>
      <c r="D454" s="8">
        <v>41148.0</v>
      </c>
      <c r="E454" s="9">
        <f t="shared" si="2"/>
        <v>50</v>
      </c>
      <c r="F454" s="7" t="s">
        <v>24</v>
      </c>
      <c r="G454" s="10" t="s">
        <v>69</v>
      </c>
      <c r="H454" s="7">
        <v>1270.0</v>
      </c>
      <c r="I454" s="7" t="s">
        <v>23</v>
      </c>
      <c r="J454" s="11">
        <v>1111.0</v>
      </c>
      <c r="K454" s="12">
        <v>47.0</v>
      </c>
      <c r="L454" s="12">
        <v>32.0</v>
      </c>
      <c r="M454" s="13">
        <f t="shared" si="3"/>
        <v>52217</v>
      </c>
      <c r="N454" s="11">
        <f t="shared" si="4"/>
        <v>35552</v>
      </c>
      <c r="O454" s="11">
        <f t="shared" si="5"/>
        <v>16665</v>
      </c>
      <c r="P454" s="14" t="str">
        <f>VLOOKUP(H454, products!$A$1:$B$13, 2, FALSE)</f>
        <v>Beverages</v>
      </c>
      <c r="Q454" s="14" t="str">
        <f>VLOOKUP(G454, countries!$A$1:$C$250, 1, TRUE)</f>
        <v>Romania</v>
      </c>
      <c r="R454" s="15" t="str">
        <f>VLOOKUP(Q454, countries!$A$1:$E$250, 4, FALSE)</f>
        <v>Europe</v>
      </c>
      <c r="S454" s="14" t="str">
        <f>VLOOKUP(R454, countries!$D$1:U$250, 2, FALSE)</f>
        <v>Northern Europe</v>
      </c>
      <c r="T454" s="14" t="str">
        <f t="shared" si="6"/>
        <v>2012-07</v>
      </c>
      <c r="U454" s="14" t="str">
        <f t="shared" si="7"/>
        <v>07</v>
      </c>
    </row>
    <row r="455">
      <c r="A455" s="7">
        <v>6.26109397E8</v>
      </c>
      <c r="B455" s="8">
        <v>41098.0</v>
      </c>
      <c r="C455" s="8" t="str">
        <f t="shared" si="1"/>
        <v>Sunday</v>
      </c>
      <c r="D455" s="8">
        <v>41167.0</v>
      </c>
      <c r="E455" s="9">
        <f t="shared" si="2"/>
        <v>69</v>
      </c>
      <c r="F455" s="7" t="s">
        <v>21</v>
      </c>
      <c r="G455" s="10" t="s">
        <v>66</v>
      </c>
      <c r="H455" s="7">
        <v>2103.0</v>
      </c>
      <c r="I455" s="7" t="s">
        <v>26</v>
      </c>
      <c r="J455" s="11">
        <v>8539.0</v>
      </c>
      <c r="K455" s="12">
        <v>206.0</v>
      </c>
      <c r="L455" s="12">
        <v>117.0</v>
      </c>
      <c r="M455" s="13">
        <f t="shared" si="3"/>
        <v>1759034</v>
      </c>
      <c r="N455" s="11">
        <f t="shared" si="4"/>
        <v>999063</v>
      </c>
      <c r="O455" s="11">
        <f t="shared" si="5"/>
        <v>759971</v>
      </c>
      <c r="P455" s="14" t="str">
        <f>VLOOKUP(H455, products!$A$1:$B$13, 2, FALSE)</f>
        <v>Cereal</v>
      </c>
      <c r="Q455" s="14" t="str">
        <f>VLOOKUP(G455, countries!$A$1:$C$250, 1, TRUE)</f>
        <v>Uganda</v>
      </c>
      <c r="R455" s="15" t="str">
        <f>VLOOKUP(Q455, countries!$A$1:$E$250, 4, FALSE)</f>
        <v>Africa</v>
      </c>
      <c r="S455" s="14" t="str">
        <f>VLOOKUP(R455, countries!$D$1:U$250, 2, FALSE)</f>
        <v>Northern Africa</v>
      </c>
      <c r="T455" s="14" t="str">
        <f t="shared" si="6"/>
        <v>2012-07</v>
      </c>
      <c r="U455" s="14" t="str">
        <f t="shared" si="7"/>
        <v>07</v>
      </c>
    </row>
    <row r="456">
      <c r="A456" s="7">
        <v>2.29693067E8</v>
      </c>
      <c r="B456" s="8">
        <v>41105.0</v>
      </c>
      <c r="C456" s="8" t="str">
        <f t="shared" si="1"/>
        <v>Sunday</v>
      </c>
      <c r="D456" s="8">
        <v>41105.0</v>
      </c>
      <c r="E456" s="9">
        <f t="shared" si="2"/>
        <v>0</v>
      </c>
      <c r="F456" s="7" t="s">
        <v>24</v>
      </c>
      <c r="G456" s="10" t="s">
        <v>25</v>
      </c>
      <c r="H456" s="7">
        <v>8293.0</v>
      </c>
      <c r="I456" s="7" t="s">
        <v>26</v>
      </c>
      <c r="J456" s="11">
        <v>138.0</v>
      </c>
      <c r="K456" s="12">
        <v>437.0</v>
      </c>
      <c r="L456" s="12">
        <v>263.0</v>
      </c>
      <c r="M456" s="13">
        <f t="shared" si="3"/>
        <v>60306</v>
      </c>
      <c r="N456" s="11">
        <f t="shared" si="4"/>
        <v>36294</v>
      </c>
      <c r="O456" s="11">
        <f t="shared" si="5"/>
        <v>24012</v>
      </c>
      <c r="P456" s="14" t="str">
        <f>VLOOKUP(H456, products!$A$1:$B$13, 2, FALSE)</f>
        <v>Cosmetics</v>
      </c>
      <c r="Q456" s="14" t="str">
        <f>VLOOKUP(G456, countries!$A$1:$C$250, 1, TRUE)</f>
        <v>Libya</v>
      </c>
      <c r="R456" s="15" t="str">
        <f>VLOOKUP(Q456, countries!$A$1:$E$250, 4, FALSE)</f>
        <v>Africa</v>
      </c>
      <c r="S456" s="14" t="str">
        <f>VLOOKUP(R456, countries!$D$1:U$250, 2, FALSE)</f>
        <v>Northern Africa</v>
      </c>
      <c r="T456" s="14" t="str">
        <f t="shared" si="6"/>
        <v>2012-07</v>
      </c>
      <c r="U456" s="14" t="str">
        <f t="shared" si="7"/>
        <v>07</v>
      </c>
    </row>
    <row r="457">
      <c r="A457" s="7">
        <v>1.41846215E8</v>
      </c>
      <c r="B457" s="8">
        <v>41108.0</v>
      </c>
      <c r="C457" s="8" t="str">
        <f t="shared" si="1"/>
        <v>Wednesday</v>
      </c>
      <c r="D457" s="8">
        <v>41137.0</v>
      </c>
      <c r="E457" s="9">
        <f t="shared" si="2"/>
        <v>29</v>
      </c>
      <c r="F457" s="7" t="s">
        <v>40</v>
      </c>
      <c r="G457" s="10" t="s">
        <v>61</v>
      </c>
      <c r="H457" s="7">
        <v>2455.0</v>
      </c>
      <c r="I457" s="7" t="s">
        <v>26</v>
      </c>
      <c r="J457" s="11">
        <v>4302.0</v>
      </c>
      <c r="K457" s="12">
        <v>109.0</v>
      </c>
      <c r="L457" s="12">
        <v>36.0</v>
      </c>
      <c r="M457" s="13">
        <f t="shared" si="3"/>
        <v>468918</v>
      </c>
      <c r="N457" s="11">
        <f t="shared" si="4"/>
        <v>154872</v>
      </c>
      <c r="O457" s="11">
        <f t="shared" si="5"/>
        <v>314046</v>
      </c>
      <c r="P457" s="14" t="str">
        <f>VLOOKUP(H457, products!$A$1:$B$13, 2, FALSE)</f>
        <v>Clothes</v>
      </c>
      <c r="Q457" s="14" t="str">
        <f>VLOOKUP(G457, countries!$A$1:$C$250, 1, TRUE)</f>
        <v>Gambia</v>
      </c>
      <c r="R457" s="15" t="str">
        <f>VLOOKUP(Q457, countries!$A$1:$E$250, 4, FALSE)</f>
        <v>Africa</v>
      </c>
      <c r="S457" s="14" t="str">
        <f>VLOOKUP(R457, countries!$D$1:U$250, 2, FALSE)</f>
        <v>Northern Africa</v>
      </c>
      <c r="T457" s="14" t="str">
        <f t="shared" si="6"/>
        <v>2012-07</v>
      </c>
      <c r="U457" s="14" t="str">
        <f t="shared" si="7"/>
        <v>07</v>
      </c>
    </row>
    <row r="458">
      <c r="A458" s="7">
        <v>5.54554927E8</v>
      </c>
      <c r="B458" s="8">
        <v>41112.0</v>
      </c>
      <c r="C458" s="8" t="str">
        <f t="shared" si="1"/>
        <v>Sunday</v>
      </c>
      <c r="D458" s="8">
        <v>41068.0</v>
      </c>
      <c r="E458" s="9">
        <f t="shared" si="2"/>
        <v>44</v>
      </c>
      <c r="F458" s="7" t="s">
        <v>21</v>
      </c>
      <c r="G458" s="10" t="s">
        <v>59</v>
      </c>
      <c r="H458" s="7">
        <v>2103.0</v>
      </c>
      <c r="I458" s="7" t="s">
        <v>23</v>
      </c>
      <c r="J458" s="11">
        <v>3981.0</v>
      </c>
      <c r="K458" s="12">
        <v>206.0</v>
      </c>
      <c r="L458" s="12">
        <v>117.0</v>
      </c>
      <c r="M458" s="13">
        <f t="shared" si="3"/>
        <v>820086</v>
      </c>
      <c r="N458" s="11">
        <f t="shared" si="4"/>
        <v>465777</v>
      </c>
      <c r="O458" s="11">
        <f t="shared" si="5"/>
        <v>354309</v>
      </c>
      <c r="P458" s="14" t="str">
        <f>VLOOKUP(H458, products!$A$1:$B$13, 2, FALSE)</f>
        <v>Cereal</v>
      </c>
      <c r="Q458" s="14" t="str">
        <f>VLOOKUP(G458, countries!$A$1:$C$250, 1, TRUE)</f>
        <v>Slovenia</v>
      </c>
      <c r="R458" s="15" t="str">
        <f>VLOOKUP(Q458, countries!$A$1:$E$250, 4, FALSE)</f>
        <v>Europe</v>
      </c>
      <c r="S458" s="14" t="str">
        <f>VLOOKUP(R458, countries!$D$1:U$250, 2, FALSE)</f>
        <v>Northern Europe</v>
      </c>
      <c r="T458" s="14" t="str">
        <f t="shared" si="6"/>
        <v>2012-07</v>
      </c>
      <c r="U458" s="14" t="str">
        <f t="shared" si="7"/>
        <v>07</v>
      </c>
    </row>
    <row r="459">
      <c r="A459" s="7">
        <v>8.05974042E8</v>
      </c>
      <c r="B459" s="8">
        <v>41112.0</v>
      </c>
      <c r="C459" s="8" t="str">
        <f t="shared" si="1"/>
        <v>Sunday</v>
      </c>
      <c r="D459" s="8">
        <v>41118.0</v>
      </c>
      <c r="E459" s="9">
        <f t="shared" si="2"/>
        <v>6</v>
      </c>
      <c r="F459" s="7" t="s">
        <v>29</v>
      </c>
      <c r="G459" s="10" t="s">
        <v>58</v>
      </c>
      <c r="H459" s="7">
        <v>8293.0</v>
      </c>
      <c r="I459" s="7" t="s">
        <v>23</v>
      </c>
      <c r="J459" s="11">
        <v>4484.0</v>
      </c>
      <c r="K459" s="12">
        <v>437.0</v>
      </c>
      <c r="L459" s="12">
        <v>263.0</v>
      </c>
      <c r="M459" s="13">
        <f t="shared" si="3"/>
        <v>1959508</v>
      </c>
      <c r="N459" s="11">
        <f t="shared" si="4"/>
        <v>1179292</v>
      </c>
      <c r="O459" s="11">
        <f t="shared" si="5"/>
        <v>780216</v>
      </c>
      <c r="P459" s="14" t="str">
        <f>VLOOKUP(H459, products!$A$1:$B$13, 2, FALSE)</f>
        <v>Cosmetics</v>
      </c>
      <c r="Q459" s="14" t="str">
        <f>VLOOKUP(G459, countries!$A$1:$C$250, 1, TRUE)</f>
        <v>Djibouti</v>
      </c>
      <c r="R459" s="15" t="str">
        <f>VLOOKUP(Q459, countries!$A$1:$E$250, 4, FALSE)</f>
        <v>Africa</v>
      </c>
      <c r="S459" s="14" t="str">
        <f>VLOOKUP(R459, countries!$D$1:U$250, 2, FALSE)</f>
        <v>Northern Africa</v>
      </c>
      <c r="T459" s="14" t="str">
        <f t="shared" si="6"/>
        <v>2012-07</v>
      </c>
      <c r="U459" s="14" t="str">
        <f t="shared" si="7"/>
        <v>07</v>
      </c>
    </row>
    <row r="460">
      <c r="A460" s="7">
        <v>9.72419059E8</v>
      </c>
      <c r="B460" s="8">
        <v>41112.0</v>
      </c>
      <c r="C460" s="8" t="str">
        <f t="shared" si="1"/>
        <v>Sunday</v>
      </c>
      <c r="D460" s="8">
        <v>41138.0</v>
      </c>
      <c r="E460" s="9">
        <f t="shared" si="2"/>
        <v>26</v>
      </c>
      <c r="F460" s="7" t="s">
        <v>40</v>
      </c>
      <c r="G460" s="10" t="s">
        <v>38</v>
      </c>
      <c r="H460" s="7">
        <v>2103.0</v>
      </c>
      <c r="I460" s="7" t="s">
        <v>26</v>
      </c>
      <c r="J460" s="11">
        <v>9264.0</v>
      </c>
      <c r="K460" s="12">
        <v>206.0</v>
      </c>
      <c r="L460" s="12">
        <v>117.0</v>
      </c>
      <c r="M460" s="13">
        <f t="shared" si="3"/>
        <v>1908384</v>
      </c>
      <c r="N460" s="11">
        <f t="shared" si="4"/>
        <v>1083888</v>
      </c>
      <c r="O460" s="11">
        <f t="shared" si="5"/>
        <v>824496</v>
      </c>
      <c r="P460" s="14" t="str">
        <f>VLOOKUP(H460, products!$A$1:$B$13, 2, FALSE)</f>
        <v>Cereal</v>
      </c>
      <c r="Q460" s="14" t="str">
        <f>VLOOKUP(G460, countries!$A$1:$C$250, 1, TRUE)</f>
        <v>Svalbard and Jan Mayen</v>
      </c>
      <c r="R460" s="15" t="str">
        <f>VLOOKUP(Q460, countries!$A$1:$E$250, 4, FALSE)</f>
        <v>Europe</v>
      </c>
      <c r="S460" s="14" t="str">
        <f>VLOOKUP(R460, countries!$D$1:U$250, 2, FALSE)</f>
        <v>Northern Europe</v>
      </c>
      <c r="T460" s="14" t="str">
        <f t="shared" si="6"/>
        <v>2012-07</v>
      </c>
      <c r="U460" s="14" t="str">
        <f t="shared" si="7"/>
        <v>07</v>
      </c>
    </row>
    <row r="461">
      <c r="A461" s="7">
        <v>1.2393893E8</v>
      </c>
      <c r="B461" s="8">
        <v>41114.0</v>
      </c>
      <c r="C461" s="8" t="str">
        <f t="shared" si="1"/>
        <v>Tuesday</v>
      </c>
      <c r="D461" s="8">
        <v>40947.0</v>
      </c>
      <c r="E461" s="9">
        <f t="shared" si="2"/>
        <v>167</v>
      </c>
      <c r="F461" s="7" t="s">
        <v>29</v>
      </c>
      <c r="G461" s="10" t="s">
        <v>31</v>
      </c>
      <c r="H461" s="7">
        <v>1270.0</v>
      </c>
      <c r="I461" s="7" t="s">
        <v>26</v>
      </c>
      <c r="J461" s="11">
        <v>5138.0</v>
      </c>
      <c r="K461" s="12">
        <v>47.0</v>
      </c>
      <c r="L461" s="12">
        <v>32.0</v>
      </c>
      <c r="M461" s="13">
        <f t="shared" si="3"/>
        <v>241486</v>
      </c>
      <c r="N461" s="11">
        <f t="shared" si="4"/>
        <v>164416</v>
      </c>
      <c r="O461" s="11">
        <f t="shared" si="5"/>
        <v>77070</v>
      </c>
      <c r="P461" s="14" t="str">
        <f>VLOOKUP(H461, products!$A$1:$B$13, 2, FALSE)</f>
        <v>Beverages</v>
      </c>
      <c r="Q461" s="14" t="str">
        <f>VLOOKUP(G461, countries!$A$1:$C$250, 1, TRUE)</f>
        <v>Bhutan</v>
      </c>
      <c r="R461" s="15" t="str">
        <f>VLOOKUP(Q461, countries!$A$1:$E$250, 4, FALSE)</f>
        <v>Asia</v>
      </c>
      <c r="S461" s="14" t="str">
        <f>VLOOKUP(R461, countries!$D$1:U$250, 2, FALSE)</f>
        <v>Southern Asia</v>
      </c>
      <c r="T461" s="14" t="str">
        <f t="shared" si="6"/>
        <v>2012-07</v>
      </c>
      <c r="U461" s="14" t="str">
        <f t="shared" si="7"/>
        <v>07</v>
      </c>
    </row>
    <row r="462">
      <c r="A462" s="7">
        <v>3.54655683E8</v>
      </c>
      <c r="B462" s="8">
        <v>41114.0</v>
      </c>
      <c r="C462" s="8" t="str">
        <f t="shared" si="1"/>
        <v>Tuesday</v>
      </c>
      <c r="D462" s="8">
        <v>41121.0</v>
      </c>
      <c r="E462" s="9">
        <f t="shared" si="2"/>
        <v>7</v>
      </c>
      <c r="F462" s="7" t="s">
        <v>29</v>
      </c>
      <c r="G462" s="10" t="s">
        <v>33</v>
      </c>
      <c r="H462" s="7">
        <v>1270.0</v>
      </c>
      <c r="I462" s="7" t="s">
        <v>23</v>
      </c>
      <c r="J462" s="11">
        <v>9353.0</v>
      </c>
      <c r="K462" s="12">
        <v>47.0</v>
      </c>
      <c r="L462" s="12">
        <v>32.0</v>
      </c>
      <c r="M462" s="13">
        <f t="shared" si="3"/>
        <v>439591</v>
      </c>
      <c r="N462" s="11">
        <f t="shared" si="4"/>
        <v>299296</v>
      </c>
      <c r="O462" s="11">
        <f t="shared" si="5"/>
        <v>140295</v>
      </c>
      <c r="P462" s="14" t="str">
        <f>VLOOKUP(H462, products!$A$1:$B$13, 2, FALSE)</f>
        <v>Beverages</v>
      </c>
      <c r="Q462" s="14" t="str">
        <f>VLOOKUP(G462, countries!$A$1:$C$250, 1, TRUE)</f>
        <v>Micronesia (Federated States of)</v>
      </c>
      <c r="R462" s="15" t="str">
        <f>VLOOKUP(Q462, countries!$A$1:$E$250, 4, FALSE)</f>
        <v>Oceania</v>
      </c>
      <c r="S462" s="14" t="str">
        <f>VLOOKUP(R462, countries!$D$1:U$250, 2, FALSE)</f>
        <v>Polynesia</v>
      </c>
      <c r="T462" s="14" t="str">
        <f t="shared" si="6"/>
        <v>2012-07</v>
      </c>
      <c r="U462" s="14" t="str">
        <f t="shared" si="7"/>
        <v>07</v>
      </c>
    </row>
    <row r="463">
      <c r="A463" s="7">
        <v>4.10740888E8</v>
      </c>
      <c r="B463" s="8">
        <v>41114.0</v>
      </c>
      <c r="C463" s="8" t="str">
        <f t="shared" si="1"/>
        <v>Tuesday</v>
      </c>
      <c r="D463" s="8">
        <v>40917.0</v>
      </c>
      <c r="E463" s="9">
        <f t="shared" si="2"/>
        <v>197</v>
      </c>
      <c r="F463" s="7" t="s">
        <v>40</v>
      </c>
      <c r="G463" s="10" t="s">
        <v>42</v>
      </c>
      <c r="H463" s="7">
        <v>8875.0</v>
      </c>
      <c r="I463" s="7" t="s">
        <v>26</v>
      </c>
      <c r="J463" s="11">
        <v>6211.0</v>
      </c>
      <c r="K463" s="12">
        <v>422.0</v>
      </c>
      <c r="L463" s="12">
        <v>365.0</v>
      </c>
      <c r="M463" s="13">
        <f t="shared" si="3"/>
        <v>2621042</v>
      </c>
      <c r="N463" s="11">
        <f t="shared" si="4"/>
        <v>2267015</v>
      </c>
      <c r="O463" s="11">
        <f t="shared" si="5"/>
        <v>354027</v>
      </c>
      <c r="P463" s="14" t="str">
        <f>VLOOKUP(H463, products!$A$1:$B$13, 2, FALSE)</f>
        <v>Meat</v>
      </c>
      <c r="Q463" s="14" t="str">
        <f>VLOOKUP(G463, countries!$A$1:$C$250, 1, TRUE)</f>
        <v>Bhutan</v>
      </c>
      <c r="R463" s="15" t="str">
        <f>VLOOKUP(Q463, countries!$A$1:$E$250, 4, FALSE)</f>
        <v>Asia</v>
      </c>
      <c r="S463" s="14" t="str">
        <f>VLOOKUP(R463, countries!$D$1:U$250, 2, FALSE)</f>
        <v>Southern Asia</v>
      </c>
      <c r="T463" s="14" t="str">
        <f t="shared" si="6"/>
        <v>2012-07</v>
      </c>
      <c r="U463" s="14" t="str">
        <f t="shared" si="7"/>
        <v>07</v>
      </c>
    </row>
    <row r="464">
      <c r="A464" s="7">
        <v>1.89667212E8</v>
      </c>
      <c r="B464" s="8">
        <v>41118.0</v>
      </c>
      <c r="C464" s="8" t="str">
        <f t="shared" si="1"/>
        <v>Saturday</v>
      </c>
      <c r="D464" s="8">
        <v>40977.0</v>
      </c>
      <c r="E464" s="9">
        <f t="shared" si="2"/>
        <v>141</v>
      </c>
      <c r="F464" s="7" t="s">
        <v>40</v>
      </c>
      <c r="G464" s="10" t="s">
        <v>69</v>
      </c>
      <c r="H464" s="7">
        <v>8969.0</v>
      </c>
      <c r="I464" s="7" t="s">
        <v>23</v>
      </c>
      <c r="J464" s="11">
        <v>5598.0</v>
      </c>
      <c r="K464" s="12">
        <v>153.0</v>
      </c>
      <c r="L464" s="12">
        <v>97.0</v>
      </c>
      <c r="M464" s="13">
        <f t="shared" si="3"/>
        <v>856494</v>
      </c>
      <c r="N464" s="11">
        <f t="shared" si="4"/>
        <v>543006</v>
      </c>
      <c r="O464" s="11">
        <f t="shared" si="5"/>
        <v>313488</v>
      </c>
      <c r="P464" s="14" t="str">
        <f>VLOOKUP(H464, products!$A$1:$B$13, 2, FALSE)</f>
        <v>Snacks</v>
      </c>
      <c r="Q464" s="14" t="str">
        <f>VLOOKUP(G464, countries!$A$1:$C$250, 1, TRUE)</f>
        <v>Romania</v>
      </c>
      <c r="R464" s="15" t="str">
        <f>VLOOKUP(Q464, countries!$A$1:$E$250, 4, FALSE)</f>
        <v>Europe</v>
      </c>
      <c r="S464" s="14" t="str">
        <f>VLOOKUP(R464, countries!$D$1:U$250, 2, FALSE)</f>
        <v>Northern Europe</v>
      </c>
      <c r="T464" s="14" t="str">
        <f t="shared" si="6"/>
        <v>2012-07</v>
      </c>
      <c r="U464" s="14" t="str">
        <f t="shared" si="7"/>
        <v>07</v>
      </c>
    </row>
    <row r="465">
      <c r="A465" s="7">
        <v>7.50047194E8</v>
      </c>
      <c r="B465" s="8">
        <v>41121.0</v>
      </c>
      <c r="C465" s="8" t="str">
        <f t="shared" si="1"/>
        <v>Tuesday</v>
      </c>
      <c r="D465" s="8">
        <v>41170.0</v>
      </c>
      <c r="E465" s="9">
        <f t="shared" si="2"/>
        <v>49</v>
      </c>
      <c r="F465" s="7" t="s">
        <v>29</v>
      </c>
      <c r="G465" s="10" t="s">
        <v>50</v>
      </c>
      <c r="H465" s="7">
        <v>4594.0</v>
      </c>
      <c r="I465" s="7" t="s">
        <v>26</v>
      </c>
      <c r="J465" s="11">
        <v>4487.0</v>
      </c>
      <c r="K465" s="12">
        <v>9.0</v>
      </c>
      <c r="L465" s="12">
        <v>7.0</v>
      </c>
      <c r="M465" s="13">
        <f t="shared" si="3"/>
        <v>40383</v>
      </c>
      <c r="N465" s="11">
        <f t="shared" si="4"/>
        <v>31409</v>
      </c>
      <c r="O465" s="11">
        <f t="shared" si="5"/>
        <v>8974</v>
      </c>
      <c r="P465" s="14" t="str">
        <f>VLOOKUP(H465, products!$A$1:$B$13, 2, FALSE)</f>
        <v>Fruits</v>
      </c>
      <c r="Q465" s="14" t="str">
        <f>VLOOKUP(G465, countries!$A$1:$C$250, 1, TRUE)</f>
        <v>Austria</v>
      </c>
      <c r="R465" s="15" t="str">
        <f>VLOOKUP(Q465, countries!$A$1:$E$250, 4, FALSE)</f>
        <v>Europe</v>
      </c>
      <c r="S465" s="14" t="str">
        <f>VLOOKUP(R465, countries!$D$1:U$250, 2, FALSE)</f>
        <v>Northern Europe</v>
      </c>
      <c r="T465" s="14" t="str">
        <f t="shared" si="6"/>
        <v>2012-07</v>
      </c>
      <c r="U465" s="14" t="str">
        <f t="shared" si="7"/>
        <v>07</v>
      </c>
    </row>
    <row r="466">
      <c r="A466" s="7">
        <v>7.19730079E8</v>
      </c>
      <c r="B466" s="8">
        <v>41125.0</v>
      </c>
      <c r="C466" s="8" t="str">
        <f t="shared" si="1"/>
        <v>Saturday</v>
      </c>
      <c r="D466" s="8">
        <v>41065.0</v>
      </c>
      <c r="E466" s="9">
        <f t="shared" si="2"/>
        <v>60</v>
      </c>
      <c r="F466" s="7" t="s">
        <v>40</v>
      </c>
      <c r="G466" s="10" t="s">
        <v>54</v>
      </c>
      <c r="H466" s="7">
        <v>2455.0</v>
      </c>
      <c r="I466" s="7" t="s">
        <v>23</v>
      </c>
      <c r="J466" s="11">
        <v>2979.0</v>
      </c>
      <c r="K466" s="12">
        <v>109.0</v>
      </c>
      <c r="L466" s="12">
        <v>36.0</v>
      </c>
      <c r="M466" s="13">
        <f t="shared" si="3"/>
        <v>324711</v>
      </c>
      <c r="N466" s="11">
        <f t="shared" si="4"/>
        <v>107244</v>
      </c>
      <c r="O466" s="11">
        <f t="shared" si="5"/>
        <v>217467</v>
      </c>
      <c r="P466" s="14" t="str">
        <f>VLOOKUP(H466, products!$A$1:$B$13, 2, FALSE)</f>
        <v>Clothes</v>
      </c>
      <c r="Q466" s="14" t="str">
        <f>VLOOKUP(G466, countries!$A$1:$C$250, 1, TRUE)</f>
        <v>Macedonia</v>
      </c>
      <c r="R466" s="15" t="str">
        <f>VLOOKUP(Q466, countries!$A$1:$E$250, 4, FALSE)</f>
        <v>Europe</v>
      </c>
      <c r="S466" s="14" t="str">
        <f>VLOOKUP(R466, countries!$D$1:U$250, 2, FALSE)</f>
        <v>Northern Europe</v>
      </c>
      <c r="T466" s="14" t="str">
        <f t="shared" si="6"/>
        <v>2012-08</v>
      </c>
      <c r="U466" s="14" t="str">
        <f t="shared" si="7"/>
        <v>08</v>
      </c>
    </row>
    <row r="467">
      <c r="A467" s="7">
        <v>1.29169023E8</v>
      </c>
      <c r="B467" s="8">
        <v>41127.0</v>
      </c>
      <c r="C467" s="8" t="str">
        <f t="shared" si="1"/>
        <v>Monday</v>
      </c>
      <c r="D467" s="8">
        <v>41108.0</v>
      </c>
      <c r="E467" s="9">
        <f t="shared" si="2"/>
        <v>19</v>
      </c>
      <c r="F467" s="7" t="s">
        <v>29</v>
      </c>
      <c r="G467" s="10" t="s">
        <v>30</v>
      </c>
      <c r="H467" s="7">
        <v>1270.0</v>
      </c>
      <c r="I467" s="7" t="s">
        <v>23</v>
      </c>
      <c r="J467" s="11">
        <v>2839.0</v>
      </c>
      <c r="K467" s="12">
        <v>47.0</v>
      </c>
      <c r="L467" s="12">
        <v>32.0</v>
      </c>
      <c r="M467" s="13">
        <f t="shared" si="3"/>
        <v>133433</v>
      </c>
      <c r="N467" s="11">
        <f t="shared" si="4"/>
        <v>90848</v>
      </c>
      <c r="O467" s="11">
        <f t="shared" si="5"/>
        <v>42585</v>
      </c>
      <c r="P467" s="14" t="str">
        <f>VLOOKUP(H467, products!$A$1:$B$13, 2, FALSE)</f>
        <v>Beverages</v>
      </c>
      <c r="Q467" s="14" t="str">
        <f>VLOOKUP(G467, countries!$A$1:$C$250, 1, TRUE)</f>
        <v>United States Minor Outlying Islands</v>
      </c>
      <c r="R467" s="15" t="str">
        <f>VLOOKUP(Q467, countries!$A$1:$E$250, 4, FALSE)</f>
        <v>Oceania</v>
      </c>
      <c r="S467" s="14" t="str">
        <f>VLOOKUP(R467, countries!$D$1:U$250, 2, FALSE)</f>
        <v>Polynesia</v>
      </c>
      <c r="T467" s="14" t="str">
        <f t="shared" si="6"/>
        <v>2012-08</v>
      </c>
      <c r="U467" s="14" t="str">
        <f t="shared" si="7"/>
        <v>08</v>
      </c>
    </row>
    <row r="468">
      <c r="A468" s="7">
        <v>5.94813811E8</v>
      </c>
      <c r="B468" s="8">
        <v>41127.0</v>
      </c>
      <c r="C468" s="8" t="str">
        <f t="shared" si="1"/>
        <v>Monday</v>
      </c>
      <c r="D468" s="8">
        <v>41077.0</v>
      </c>
      <c r="E468" s="9">
        <f t="shared" si="2"/>
        <v>50</v>
      </c>
      <c r="F468" s="7" t="s">
        <v>29</v>
      </c>
      <c r="G468" s="10" t="s">
        <v>53</v>
      </c>
      <c r="H468" s="7">
        <v>3127.0</v>
      </c>
      <c r="I468" s="7" t="s">
        <v>23</v>
      </c>
      <c r="J468" s="11">
        <v>7480.0</v>
      </c>
      <c r="K468" s="12">
        <v>82.0</v>
      </c>
      <c r="L468" s="12">
        <v>57.0</v>
      </c>
      <c r="M468" s="13">
        <f t="shared" si="3"/>
        <v>613360</v>
      </c>
      <c r="N468" s="11">
        <f t="shared" si="4"/>
        <v>426360</v>
      </c>
      <c r="O468" s="11">
        <f t="shared" si="5"/>
        <v>187000</v>
      </c>
      <c r="P468" s="14" t="str">
        <f>VLOOKUP(H468, products!$A$1:$B$13, 2, FALSE)</f>
        <v>Personal Care</v>
      </c>
      <c r="Q468" s="14" t="str">
        <f>VLOOKUP(G468, countries!$A$1:$C$250, 1, TRUE)</f>
        <v>Macedonia</v>
      </c>
      <c r="R468" s="15" t="str">
        <f>VLOOKUP(Q468, countries!$A$1:$E$250, 4, FALSE)</f>
        <v>Europe</v>
      </c>
      <c r="S468" s="14" t="str">
        <f>VLOOKUP(R468, countries!$D$1:U$250, 2, FALSE)</f>
        <v>Northern Europe</v>
      </c>
      <c r="T468" s="14" t="str">
        <f t="shared" si="6"/>
        <v>2012-08</v>
      </c>
      <c r="U468" s="14" t="str">
        <f t="shared" si="7"/>
        <v>08</v>
      </c>
    </row>
    <row r="469">
      <c r="A469" s="7">
        <v>8.44307315E8</v>
      </c>
      <c r="B469" s="8">
        <v>41128.0</v>
      </c>
      <c r="C469" s="8" t="str">
        <f t="shared" si="1"/>
        <v>Tuesday</v>
      </c>
      <c r="D469" s="8">
        <v>41119.0</v>
      </c>
      <c r="E469" s="9">
        <f t="shared" si="2"/>
        <v>9</v>
      </c>
      <c r="F469" s="7" t="s">
        <v>40</v>
      </c>
      <c r="G469" s="10" t="s">
        <v>52</v>
      </c>
      <c r="H469" s="7">
        <v>7331.0</v>
      </c>
      <c r="I469" s="7" t="s">
        <v>26</v>
      </c>
      <c r="J469" s="11">
        <v>8152.0</v>
      </c>
      <c r="K469" s="12">
        <v>255.0</v>
      </c>
      <c r="L469" s="12">
        <v>159.0</v>
      </c>
      <c r="M469" s="13">
        <f t="shared" si="3"/>
        <v>2078760</v>
      </c>
      <c r="N469" s="11">
        <f t="shared" si="4"/>
        <v>1296168</v>
      </c>
      <c r="O469" s="11">
        <f t="shared" si="5"/>
        <v>782592</v>
      </c>
      <c r="P469" s="14" t="str">
        <f>VLOOKUP(H469, products!$A$1:$B$13, 2, FALSE)</f>
        <v>Baby Food</v>
      </c>
      <c r="Q469" s="14" t="str">
        <f>VLOOKUP(G469, countries!$A$1:$C$250, 1, TRUE)</f>
        <v>Gambia</v>
      </c>
      <c r="R469" s="15" t="str">
        <f>VLOOKUP(Q469, countries!$A$1:$E$250, 4, FALSE)</f>
        <v>Africa</v>
      </c>
      <c r="S469" s="14" t="str">
        <f>VLOOKUP(R469, countries!$D$1:U$250, 2, FALSE)</f>
        <v>Northern Africa</v>
      </c>
      <c r="T469" s="14" t="str">
        <f t="shared" si="6"/>
        <v>2012-08</v>
      </c>
      <c r="U469" s="14" t="str">
        <f t="shared" si="7"/>
        <v>08</v>
      </c>
    </row>
    <row r="470">
      <c r="A470" s="7">
        <v>9.87767302E8</v>
      </c>
      <c r="B470" s="8">
        <v>41128.0</v>
      </c>
      <c r="C470" s="8" t="str">
        <f t="shared" si="1"/>
        <v>Tuesday</v>
      </c>
      <c r="D470" s="8">
        <v>40916.0</v>
      </c>
      <c r="E470" s="9">
        <f t="shared" si="2"/>
        <v>212</v>
      </c>
      <c r="F470" s="7" t="s">
        <v>21</v>
      </c>
      <c r="G470" s="10" t="s">
        <v>49</v>
      </c>
      <c r="H470" s="7">
        <v>8681.0</v>
      </c>
      <c r="I470" s="7" t="s">
        <v>26</v>
      </c>
      <c r="J470" s="11">
        <v>1150.0</v>
      </c>
      <c r="K470" s="12">
        <v>651.0</v>
      </c>
      <c r="L470" s="12">
        <v>525.0</v>
      </c>
      <c r="M470" s="13">
        <f t="shared" si="3"/>
        <v>748650</v>
      </c>
      <c r="N470" s="11">
        <f t="shared" si="4"/>
        <v>603750</v>
      </c>
      <c r="O470" s="11">
        <f t="shared" si="5"/>
        <v>144900</v>
      </c>
      <c r="P470" s="14" t="str">
        <f>VLOOKUP(H470, products!$A$1:$B$13, 2, FALSE)</f>
        <v>Office Supplies</v>
      </c>
      <c r="Q470" s="14" t="str">
        <f>VLOOKUP(G470, countries!$A$1:$C$250, 1, TRUE)</f>
        <v>Lithuania</v>
      </c>
      <c r="R470" s="15" t="str">
        <f>VLOOKUP(Q470, countries!$A$1:$E$250, 4, FALSE)</f>
        <v>Europe</v>
      </c>
      <c r="S470" s="14" t="str">
        <f>VLOOKUP(R470, countries!$D$1:U$250, 2, FALSE)</f>
        <v>Northern Europe</v>
      </c>
      <c r="T470" s="14" t="str">
        <f t="shared" si="6"/>
        <v>2012-08</v>
      </c>
      <c r="U470" s="14" t="str">
        <f t="shared" si="7"/>
        <v>08</v>
      </c>
    </row>
    <row r="471">
      <c r="A471" s="7">
        <v>1.76722657E8</v>
      </c>
      <c r="B471" s="8">
        <v>41130.0</v>
      </c>
      <c r="C471" s="8" t="str">
        <f t="shared" si="1"/>
        <v>Thursday</v>
      </c>
      <c r="D471" s="8">
        <v>41168.0</v>
      </c>
      <c r="E471" s="9">
        <f t="shared" si="2"/>
        <v>38</v>
      </c>
      <c r="F471" s="7" t="s">
        <v>40</v>
      </c>
      <c r="G471" s="10" t="s">
        <v>67</v>
      </c>
      <c r="H471" s="7">
        <v>2455.0</v>
      </c>
      <c r="I471" s="7" t="s">
        <v>26</v>
      </c>
      <c r="J471" s="11">
        <v>5016.0</v>
      </c>
      <c r="K471" s="12">
        <v>109.0</v>
      </c>
      <c r="L471" s="12">
        <v>36.0</v>
      </c>
      <c r="M471" s="13">
        <f t="shared" si="3"/>
        <v>546744</v>
      </c>
      <c r="N471" s="11">
        <f t="shared" si="4"/>
        <v>180576</v>
      </c>
      <c r="O471" s="11">
        <f t="shared" si="5"/>
        <v>366168</v>
      </c>
      <c r="P471" s="14" t="str">
        <f>VLOOKUP(H471, products!$A$1:$B$13, 2, FALSE)</f>
        <v>Clothes</v>
      </c>
      <c r="Q471" s="14" t="str">
        <f>VLOOKUP(G471, countries!$A$1:$C$250, 1, TRUE)</f>
        <v>Eritrea</v>
      </c>
      <c r="R471" s="15" t="str">
        <f>VLOOKUP(Q471, countries!$A$1:$E$250, 4, FALSE)</f>
        <v>Africa</v>
      </c>
      <c r="S471" s="14" t="str">
        <f>VLOOKUP(R471, countries!$D$1:U$250, 2, FALSE)</f>
        <v>Northern Africa</v>
      </c>
      <c r="T471" s="14" t="str">
        <f t="shared" si="6"/>
        <v>2012-08</v>
      </c>
      <c r="U471" s="14" t="str">
        <f t="shared" si="7"/>
        <v>08</v>
      </c>
    </row>
    <row r="472">
      <c r="A472" s="7">
        <v>5.75583016E8</v>
      </c>
      <c r="B472" s="8">
        <v>41132.0</v>
      </c>
      <c r="C472" s="8" t="str">
        <f t="shared" si="1"/>
        <v>Saturday</v>
      </c>
      <c r="D472" s="8">
        <v>41237.0</v>
      </c>
      <c r="E472" s="9">
        <f t="shared" si="2"/>
        <v>105</v>
      </c>
      <c r="F472" s="7" t="s">
        <v>21</v>
      </c>
      <c r="G472" s="10" t="s">
        <v>42</v>
      </c>
      <c r="H472" s="7">
        <v>8681.0</v>
      </c>
      <c r="I472" s="7" t="s">
        <v>23</v>
      </c>
      <c r="J472" s="11">
        <v>6660.0</v>
      </c>
      <c r="K472" s="12">
        <v>651.0</v>
      </c>
      <c r="L472" s="12">
        <v>525.0</v>
      </c>
      <c r="M472" s="13">
        <f t="shared" si="3"/>
        <v>4335660</v>
      </c>
      <c r="N472" s="11">
        <f t="shared" si="4"/>
        <v>3496500</v>
      </c>
      <c r="O472" s="11">
        <f t="shared" si="5"/>
        <v>839160</v>
      </c>
      <c r="P472" s="14" t="str">
        <f>VLOOKUP(H472, products!$A$1:$B$13, 2, FALSE)</f>
        <v>Office Supplies</v>
      </c>
      <c r="Q472" s="14" t="str">
        <f>VLOOKUP(G472, countries!$A$1:$C$250, 1, TRUE)</f>
        <v>Bhutan</v>
      </c>
      <c r="R472" s="15" t="str">
        <f>VLOOKUP(Q472, countries!$A$1:$E$250, 4, FALSE)</f>
        <v>Asia</v>
      </c>
      <c r="S472" s="14" t="str">
        <f>VLOOKUP(R472, countries!$D$1:U$250, 2, FALSE)</f>
        <v>Southern Asia</v>
      </c>
      <c r="T472" s="14" t="str">
        <f t="shared" si="6"/>
        <v>2012-08</v>
      </c>
      <c r="U472" s="14" t="str">
        <f t="shared" si="7"/>
        <v>08</v>
      </c>
    </row>
    <row r="473">
      <c r="A473" s="7">
        <v>3.9385842E8</v>
      </c>
      <c r="B473" s="8">
        <v>41135.0</v>
      </c>
      <c r="C473" s="8" t="str">
        <f t="shared" si="1"/>
        <v>Tuesday</v>
      </c>
      <c r="D473" s="8">
        <v>41150.0</v>
      </c>
      <c r="E473" s="9">
        <f t="shared" si="2"/>
        <v>15</v>
      </c>
      <c r="F473" s="7" t="s">
        <v>24</v>
      </c>
      <c r="G473" s="10" t="s">
        <v>27</v>
      </c>
      <c r="H473" s="7">
        <v>4594.0</v>
      </c>
      <c r="I473" s="7" t="s">
        <v>23</v>
      </c>
      <c r="J473" s="11">
        <v>314.0</v>
      </c>
      <c r="K473" s="12">
        <v>9.0</v>
      </c>
      <c r="L473" s="12">
        <v>7.0</v>
      </c>
      <c r="M473" s="13">
        <f t="shared" si="3"/>
        <v>2826</v>
      </c>
      <c r="N473" s="11">
        <f t="shared" si="4"/>
        <v>2198</v>
      </c>
      <c r="O473" s="11">
        <f t="shared" si="5"/>
        <v>628</v>
      </c>
      <c r="P473" s="14" t="str">
        <f>VLOOKUP(H473, products!$A$1:$B$13, 2, FALSE)</f>
        <v>Fruits</v>
      </c>
      <c r="Q473" s="14" t="str">
        <f>VLOOKUP(G473, countries!$A$1:$C$250, 1, TRUE)</f>
        <v>Svalbard and Jan Mayen</v>
      </c>
      <c r="R473" s="15" t="str">
        <f>VLOOKUP(Q473, countries!$A$1:$E$250, 4, FALSE)</f>
        <v>Europe</v>
      </c>
      <c r="S473" s="14" t="str">
        <f>VLOOKUP(R473, countries!$D$1:U$250, 2, FALSE)</f>
        <v>Northern Europe</v>
      </c>
      <c r="T473" s="14" t="str">
        <f t="shared" si="6"/>
        <v>2012-08</v>
      </c>
      <c r="U473" s="14" t="str">
        <f t="shared" si="7"/>
        <v>08</v>
      </c>
    </row>
    <row r="474">
      <c r="A474" s="7">
        <v>3.74848639E8</v>
      </c>
      <c r="B474" s="8">
        <v>41137.0</v>
      </c>
      <c r="C474" s="8" t="str">
        <f t="shared" si="1"/>
        <v>Thursday</v>
      </c>
      <c r="D474" s="8">
        <v>41069.0</v>
      </c>
      <c r="E474" s="9">
        <f t="shared" si="2"/>
        <v>68</v>
      </c>
      <c r="F474" s="7" t="s">
        <v>40</v>
      </c>
      <c r="G474" s="10" t="s">
        <v>55</v>
      </c>
      <c r="H474" s="7">
        <v>2455.0</v>
      </c>
      <c r="I474" s="7" t="s">
        <v>26</v>
      </c>
      <c r="J474" s="11">
        <v>4897.0</v>
      </c>
      <c r="K474" s="12">
        <v>109.0</v>
      </c>
      <c r="L474" s="12">
        <v>36.0</v>
      </c>
      <c r="M474" s="13">
        <f t="shared" si="3"/>
        <v>533773</v>
      </c>
      <c r="N474" s="11">
        <f t="shared" si="4"/>
        <v>176292</v>
      </c>
      <c r="O474" s="11">
        <f t="shared" si="5"/>
        <v>357481</v>
      </c>
      <c r="P474" s="14" t="str">
        <f>VLOOKUP(H474, products!$A$1:$B$13, 2, FALSE)</f>
        <v>Clothes</v>
      </c>
      <c r="Q474" s="14" t="str">
        <f>VLOOKUP(G474, countries!$A$1:$C$250, 1, TRUE)</f>
        <v>Eritrea</v>
      </c>
      <c r="R474" s="15" t="str">
        <f>VLOOKUP(Q474, countries!$A$1:$E$250, 4, FALSE)</f>
        <v>Africa</v>
      </c>
      <c r="S474" s="14" t="str">
        <f>VLOOKUP(R474, countries!$D$1:U$250, 2, FALSE)</f>
        <v>Northern Africa</v>
      </c>
      <c r="T474" s="14" t="str">
        <f t="shared" si="6"/>
        <v>2012-08</v>
      </c>
      <c r="U474" s="14" t="str">
        <f t="shared" si="7"/>
        <v>08</v>
      </c>
    </row>
    <row r="475">
      <c r="A475" s="7">
        <v>3.53320157E8</v>
      </c>
      <c r="B475" s="8">
        <v>41140.0</v>
      </c>
      <c r="C475" s="8" t="str">
        <f t="shared" si="1"/>
        <v>Sunday</v>
      </c>
      <c r="D475" s="8">
        <v>41143.0</v>
      </c>
      <c r="E475" s="9">
        <f t="shared" si="2"/>
        <v>3</v>
      </c>
      <c r="F475" s="7" t="s">
        <v>24</v>
      </c>
      <c r="G475" s="10" t="s">
        <v>62</v>
      </c>
      <c r="H475" s="7">
        <v>8293.0</v>
      </c>
      <c r="I475" s="7" t="s">
        <v>23</v>
      </c>
      <c r="J475" s="11">
        <v>4141.0</v>
      </c>
      <c r="K475" s="12">
        <v>437.0</v>
      </c>
      <c r="L475" s="12">
        <v>263.0</v>
      </c>
      <c r="M475" s="13">
        <f t="shared" si="3"/>
        <v>1809617</v>
      </c>
      <c r="N475" s="11">
        <f t="shared" si="4"/>
        <v>1089083</v>
      </c>
      <c r="O475" s="11">
        <f t="shared" si="5"/>
        <v>720534</v>
      </c>
      <c r="P475" s="14" t="str">
        <f>VLOOKUP(H475, products!$A$1:$B$13, 2, FALSE)</f>
        <v>Cosmetics</v>
      </c>
      <c r="Q475" s="14" t="str">
        <f>VLOOKUP(G475, countries!$A$1:$C$250, 1, TRUE)</f>
        <v>Micronesia (Federated States of)</v>
      </c>
      <c r="R475" s="15" t="str">
        <f>VLOOKUP(Q475, countries!$A$1:$E$250, 4, FALSE)</f>
        <v>Oceania</v>
      </c>
      <c r="S475" s="14" t="str">
        <f>VLOOKUP(R475, countries!$D$1:U$250, 2, FALSE)</f>
        <v>Polynesia</v>
      </c>
      <c r="T475" s="14" t="str">
        <f t="shared" si="6"/>
        <v>2012-08</v>
      </c>
      <c r="U475" s="14" t="str">
        <f t="shared" si="7"/>
        <v>08</v>
      </c>
    </row>
    <row r="476">
      <c r="A476" s="7">
        <v>7.33636796E8</v>
      </c>
      <c r="B476" s="8">
        <v>41141.0</v>
      </c>
      <c r="C476" s="8" t="str">
        <f t="shared" si="1"/>
        <v>Monday</v>
      </c>
      <c r="D476" s="8">
        <v>41167.0</v>
      </c>
      <c r="E476" s="9">
        <f t="shared" si="2"/>
        <v>26</v>
      </c>
      <c r="F476" s="7" t="s">
        <v>29</v>
      </c>
      <c r="G476" s="10" t="s">
        <v>66</v>
      </c>
      <c r="H476" s="7">
        <v>8875.0</v>
      </c>
      <c r="I476" s="7" t="s">
        <v>26</v>
      </c>
      <c r="J476" s="11">
        <v>8286.0</v>
      </c>
      <c r="K476" s="12">
        <v>422.0</v>
      </c>
      <c r="L476" s="12">
        <v>365.0</v>
      </c>
      <c r="M476" s="13">
        <f t="shared" si="3"/>
        <v>3496692</v>
      </c>
      <c r="N476" s="11">
        <f t="shared" si="4"/>
        <v>3024390</v>
      </c>
      <c r="O476" s="11">
        <f t="shared" si="5"/>
        <v>472302</v>
      </c>
      <c r="P476" s="14" t="str">
        <f>VLOOKUP(H476, products!$A$1:$B$13, 2, FALSE)</f>
        <v>Meat</v>
      </c>
      <c r="Q476" s="14" t="str">
        <f>VLOOKUP(G476, countries!$A$1:$C$250, 1, TRUE)</f>
        <v>Uganda</v>
      </c>
      <c r="R476" s="15" t="str">
        <f>VLOOKUP(Q476, countries!$A$1:$E$250, 4, FALSE)</f>
        <v>Africa</v>
      </c>
      <c r="S476" s="14" t="str">
        <f>VLOOKUP(R476, countries!$D$1:U$250, 2, FALSE)</f>
        <v>Northern Africa</v>
      </c>
      <c r="T476" s="14" t="str">
        <f t="shared" si="6"/>
        <v>2012-08</v>
      </c>
      <c r="U476" s="14" t="str">
        <f t="shared" si="7"/>
        <v>08</v>
      </c>
    </row>
    <row r="477">
      <c r="A477" s="7">
        <v>6.31463515E8</v>
      </c>
      <c r="B477" s="8">
        <v>41142.0</v>
      </c>
      <c r="C477" s="8" t="str">
        <f t="shared" si="1"/>
        <v>Tuesday</v>
      </c>
      <c r="D477" s="8">
        <v>41177.0</v>
      </c>
      <c r="E477" s="9">
        <f t="shared" si="2"/>
        <v>35</v>
      </c>
      <c r="F477" s="7" t="s">
        <v>24</v>
      </c>
      <c r="G477" s="10" t="s">
        <v>43</v>
      </c>
      <c r="H477" s="7">
        <v>2455.0</v>
      </c>
      <c r="I477" s="7" t="s">
        <v>23</v>
      </c>
      <c r="J477" s="11">
        <v>2942.0</v>
      </c>
      <c r="K477" s="12">
        <v>109.0</v>
      </c>
      <c r="L477" s="12">
        <v>36.0</v>
      </c>
      <c r="M477" s="13">
        <f t="shared" si="3"/>
        <v>320678</v>
      </c>
      <c r="N477" s="11">
        <f t="shared" si="4"/>
        <v>105912</v>
      </c>
      <c r="O477" s="11">
        <f t="shared" si="5"/>
        <v>214766</v>
      </c>
      <c r="P477" s="14" t="str">
        <f>VLOOKUP(H477, products!$A$1:$B$13, 2, FALSE)</f>
        <v>Clothes</v>
      </c>
      <c r="Q477" s="14" t="str">
        <f>VLOOKUP(G477, countries!$A$1:$C$250, 1, TRUE)</f>
        <v>Cyprus</v>
      </c>
      <c r="R477" s="15" t="str">
        <f>VLOOKUP(Q477, countries!$A$1:$E$250, 4, FALSE)</f>
        <v>Asia</v>
      </c>
      <c r="S477" s="14" t="str">
        <f>VLOOKUP(R477, countries!$D$1:U$250, 2, FALSE)</f>
        <v>Southern Asia</v>
      </c>
      <c r="T477" s="14" t="str">
        <f t="shared" si="6"/>
        <v>2012-08</v>
      </c>
      <c r="U477" s="14" t="str">
        <f t="shared" si="7"/>
        <v>08</v>
      </c>
    </row>
    <row r="478">
      <c r="A478" s="7">
        <v>1.61607444E8</v>
      </c>
      <c r="B478" s="8">
        <v>41143.0</v>
      </c>
      <c r="C478" s="8" t="str">
        <f t="shared" si="1"/>
        <v>Wednesday</v>
      </c>
      <c r="D478" s="8">
        <v>40978.0</v>
      </c>
      <c r="E478" s="9">
        <f t="shared" si="2"/>
        <v>165</v>
      </c>
      <c r="F478" s="7" t="s">
        <v>24</v>
      </c>
      <c r="G478" s="10" t="s">
        <v>47</v>
      </c>
      <c r="H478" s="7">
        <v>8875.0</v>
      </c>
      <c r="I478" s="7" t="s">
        <v>23</v>
      </c>
      <c r="J478" s="11">
        <v>2089.0</v>
      </c>
      <c r="K478" s="12">
        <v>422.0</v>
      </c>
      <c r="L478" s="12">
        <v>365.0</v>
      </c>
      <c r="M478" s="13">
        <f t="shared" si="3"/>
        <v>881558</v>
      </c>
      <c r="N478" s="11">
        <f t="shared" si="4"/>
        <v>762485</v>
      </c>
      <c r="O478" s="11">
        <f t="shared" si="5"/>
        <v>119073</v>
      </c>
      <c r="P478" s="14" t="str">
        <f>VLOOKUP(H478, products!$A$1:$B$13, 2, FALSE)</f>
        <v>Meat</v>
      </c>
      <c r="Q478" s="14" t="str">
        <f>VLOOKUP(G478, countries!$A$1:$C$250, 1, TRUE)</f>
        <v>Romania</v>
      </c>
      <c r="R478" s="15" t="str">
        <f>VLOOKUP(Q478, countries!$A$1:$E$250, 4, FALSE)</f>
        <v>Europe</v>
      </c>
      <c r="S478" s="14" t="str">
        <f>VLOOKUP(R478, countries!$D$1:U$250, 2, FALSE)</f>
        <v>Northern Europe</v>
      </c>
      <c r="T478" s="14" t="str">
        <f t="shared" si="6"/>
        <v>2012-08</v>
      </c>
      <c r="U478" s="14" t="str">
        <f t="shared" si="7"/>
        <v>08</v>
      </c>
    </row>
    <row r="479">
      <c r="A479" s="7">
        <v>4.83438193E8</v>
      </c>
      <c r="B479" s="8">
        <v>41144.0</v>
      </c>
      <c r="C479" s="8" t="str">
        <f t="shared" si="1"/>
        <v>Thursday</v>
      </c>
      <c r="D479" s="8">
        <v>41178.0</v>
      </c>
      <c r="E479" s="9">
        <f t="shared" si="2"/>
        <v>34</v>
      </c>
      <c r="F479" s="7" t="s">
        <v>40</v>
      </c>
      <c r="G479" s="10" t="s">
        <v>61</v>
      </c>
      <c r="H479" s="7">
        <v>8875.0</v>
      </c>
      <c r="I479" s="7" t="s">
        <v>26</v>
      </c>
      <c r="J479" s="11">
        <v>8959.0</v>
      </c>
      <c r="K479" s="12">
        <v>422.0</v>
      </c>
      <c r="L479" s="12">
        <v>365.0</v>
      </c>
      <c r="M479" s="13">
        <f t="shared" si="3"/>
        <v>3780698</v>
      </c>
      <c r="N479" s="11">
        <f t="shared" si="4"/>
        <v>3270035</v>
      </c>
      <c r="O479" s="11">
        <f t="shared" si="5"/>
        <v>510663</v>
      </c>
      <c r="P479" s="14" t="str">
        <f>VLOOKUP(H479, products!$A$1:$B$13, 2, FALSE)</f>
        <v>Meat</v>
      </c>
      <c r="Q479" s="14" t="str">
        <f>VLOOKUP(G479, countries!$A$1:$C$250, 1, TRUE)</f>
        <v>Gambia</v>
      </c>
      <c r="R479" s="15" t="str">
        <f>VLOOKUP(Q479, countries!$A$1:$E$250, 4, FALSE)</f>
        <v>Africa</v>
      </c>
      <c r="S479" s="14" t="str">
        <f>VLOOKUP(R479, countries!$D$1:U$250, 2, FALSE)</f>
        <v>Northern Africa</v>
      </c>
      <c r="T479" s="14" t="str">
        <f t="shared" si="6"/>
        <v>2012-08</v>
      </c>
      <c r="U479" s="14" t="str">
        <f t="shared" si="7"/>
        <v>08</v>
      </c>
    </row>
    <row r="480">
      <c r="A480" s="7">
        <v>9.69195258E8</v>
      </c>
      <c r="B480" s="8">
        <v>41147.0</v>
      </c>
      <c r="C480" s="8" t="str">
        <f t="shared" si="1"/>
        <v>Sunday</v>
      </c>
      <c r="D480" s="8">
        <v>41169.0</v>
      </c>
      <c r="E480" s="9">
        <f t="shared" si="2"/>
        <v>22</v>
      </c>
      <c r="F480" s="7" t="s">
        <v>24</v>
      </c>
      <c r="G480" s="10" t="s">
        <v>58</v>
      </c>
      <c r="H480" s="7">
        <v>5988.0</v>
      </c>
      <c r="I480" s="7" t="s">
        <v>26</v>
      </c>
      <c r="J480" s="11">
        <v>5269.0</v>
      </c>
      <c r="K480" s="12">
        <v>154.0</v>
      </c>
      <c r="L480" s="12">
        <v>91.0</v>
      </c>
      <c r="M480" s="13">
        <f t="shared" si="3"/>
        <v>811426</v>
      </c>
      <c r="N480" s="11">
        <f t="shared" si="4"/>
        <v>479479</v>
      </c>
      <c r="O480" s="11">
        <f t="shared" si="5"/>
        <v>331947</v>
      </c>
      <c r="P480" s="14" t="str">
        <f>VLOOKUP(H480, products!$A$1:$B$13, 2, FALSE)</f>
        <v>Vegetables</v>
      </c>
      <c r="Q480" s="14" t="str">
        <f>VLOOKUP(G480, countries!$A$1:$C$250, 1, TRUE)</f>
        <v>Djibouti</v>
      </c>
      <c r="R480" s="15" t="str">
        <f>VLOOKUP(Q480, countries!$A$1:$E$250, 4, FALSE)</f>
        <v>Africa</v>
      </c>
      <c r="S480" s="14" t="str">
        <f>VLOOKUP(R480, countries!$D$1:U$250, 2, FALSE)</f>
        <v>Northern Africa</v>
      </c>
      <c r="T480" s="14" t="str">
        <f t="shared" si="6"/>
        <v>2012-08</v>
      </c>
      <c r="U480" s="14" t="str">
        <f t="shared" si="7"/>
        <v>08</v>
      </c>
    </row>
    <row r="481">
      <c r="A481" s="7">
        <v>8.29356467E8</v>
      </c>
      <c r="B481" s="8">
        <v>41150.0</v>
      </c>
      <c r="C481" s="8" t="str">
        <f t="shared" si="1"/>
        <v>Wednesday</v>
      </c>
      <c r="D481" s="8">
        <v>41168.0</v>
      </c>
      <c r="E481" s="9">
        <f t="shared" si="2"/>
        <v>18</v>
      </c>
      <c r="F481" s="7" t="s">
        <v>24</v>
      </c>
      <c r="G481" s="10" t="s">
        <v>62</v>
      </c>
      <c r="H481" s="7">
        <v>7940.0</v>
      </c>
      <c r="I481" s="7" t="s">
        <v>26</v>
      </c>
      <c r="J481" s="11">
        <v>3864.0</v>
      </c>
      <c r="K481" s="12">
        <v>668.0</v>
      </c>
      <c r="L481" s="12">
        <v>503.0</v>
      </c>
      <c r="M481" s="13">
        <f t="shared" si="3"/>
        <v>2581152</v>
      </c>
      <c r="N481" s="11">
        <f t="shared" si="4"/>
        <v>1943592</v>
      </c>
      <c r="O481" s="11">
        <f t="shared" si="5"/>
        <v>637560</v>
      </c>
      <c r="P481" s="14" t="str">
        <f>VLOOKUP(H481, products!$A$1:$B$13, 2, FALSE)</f>
        <v>Household</v>
      </c>
      <c r="Q481" s="14" t="str">
        <f>VLOOKUP(G481, countries!$A$1:$C$250, 1, TRUE)</f>
        <v>Micronesia (Federated States of)</v>
      </c>
      <c r="R481" s="15" t="str">
        <f>VLOOKUP(Q481, countries!$A$1:$E$250, 4, FALSE)</f>
        <v>Oceania</v>
      </c>
      <c r="S481" s="14" t="str">
        <f>VLOOKUP(R481, countries!$D$1:U$250, 2, FALSE)</f>
        <v>Polynesia</v>
      </c>
      <c r="T481" s="14" t="str">
        <f t="shared" si="6"/>
        <v>2012-08</v>
      </c>
      <c r="U481" s="14" t="str">
        <f t="shared" si="7"/>
        <v>08</v>
      </c>
    </row>
    <row r="482">
      <c r="A482" s="7">
        <v>7.1335715E8</v>
      </c>
      <c r="B482" s="8">
        <v>41157.0</v>
      </c>
      <c r="C482" s="8" t="str">
        <f t="shared" si="1"/>
        <v>Wednesday</v>
      </c>
      <c r="D482" s="8">
        <v>40974.0</v>
      </c>
      <c r="E482" s="9">
        <f t="shared" si="2"/>
        <v>183</v>
      </c>
      <c r="F482" s="7" t="s">
        <v>40</v>
      </c>
      <c r="G482" s="10" t="s">
        <v>58</v>
      </c>
      <c r="H482" s="7">
        <v>2455.0</v>
      </c>
      <c r="I482" s="7" t="s">
        <v>23</v>
      </c>
      <c r="J482" s="11">
        <v>7088.0</v>
      </c>
      <c r="K482" s="12">
        <v>109.0</v>
      </c>
      <c r="L482" s="12">
        <v>36.0</v>
      </c>
      <c r="M482" s="13">
        <f t="shared" si="3"/>
        <v>772592</v>
      </c>
      <c r="N482" s="11">
        <f t="shared" si="4"/>
        <v>255168</v>
      </c>
      <c r="O482" s="11">
        <f t="shared" si="5"/>
        <v>517424</v>
      </c>
      <c r="P482" s="14" t="str">
        <f>VLOOKUP(H482, products!$A$1:$B$13, 2, FALSE)</f>
        <v>Clothes</v>
      </c>
      <c r="Q482" s="14" t="str">
        <f>VLOOKUP(G482, countries!$A$1:$C$250, 1, TRUE)</f>
        <v>Djibouti</v>
      </c>
      <c r="R482" s="15" t="str">
        <f>VLOOKUP(Q482, countries!$A$1:$E$250, 4, FALSE)</f>
        <v>Africa</v>
      </c>
      <c r="S482" s="14" t="str">
        <f>VLOOKUP(R482, countries!$D$1:U$250, 2, FALSE)</f>
        <v>Northern Africa</v>
      </c>
      <c r="T482" s="14" t="str">
        <f t="shared" si="6"/>
        <v>2012-09</v>
      </c>
      <c r="U482" s="14" t="str">
        <f t="shared" si="7"/>
        <v>09</v>
      </c>
    </row>
    <row r="483">
      <c r="A483" s="7">
        <v>5.25749719E8</v>
      </c>
      <c r="B483" s="8">
        <v>41161.0</v>
      </c>
      <c r="C483" s="8" t="str">
        <f t="shared" si="1"/>
        <v>Sunday</v>
      </c>
      <c r="D483" s="8">
        <v>41204.0</v>
      </c>
      <c r="E483" s="9">
        <f t="shared" si="2"/>
        <v>43</v>
      </c>
      <c r="F483" s="7" t="s">
        <v>24</v>
      </c>
      <c r="G483" s="10" t="s">
        <v>31</v>
      </c>
      <c r="H483" s="7">
        <v>8969.0</v>
      </c>
      <c r="I483" s="7" t="s">
        <v>26</v>
      </c>
      <c r="J483" s="11">
        <v>9880.0</v>
      </c>
      <c r="K483" s="12">
        <v>153.0</v>
      </c>
      <c r="L483" s="12">
        <v>97.0</v>
      </c>
      <c r="M483" s="13">
        <f t="shared" si="3"/>
        <v>1511640</v>
      </c>
      <c r="N483" s="11">
        <f t="shared" si="4"/>
        <v>958360</v>
      </c>
      <c r="O483" s="11">
        <f t="shared" si="5"/>
        <v>553280</v>
      </c>
      <c r="P483" s="14" t="str">
        <f>VLOOKUP(H483, products!$A$1:$B$13, 2, FALSE)</f>
        <v>Snacks</v>
      </c>
      <c r="Q483" s="14" t="str">
        <f>VLOOKUP(G483, countries!$A$1:$C$250, 1, TRUE)</f>
        <v>Bhutan</v>
      </c>
      <c r="R483" s="15" t="str">
        <f>VLOOKUP(Q483, countries!$A$1:$E$250, 4, FALSE)</f>
        <v>Asia</v>
      </c>
      <c r="S483" s="14" t="str">
        <f>VLOOKUP(R483, countries!$D$1:U$250, 2, FALSE)</f>
        <v>Southern Asia</v>
      </c>
      <c r="T483" s="14" t="str">
        <f t="shared" si="6"/>
        <v>2012-09</v>
      </c>
      <c r="U483" s="14" t="str">
        <f t="shared" si="7"/>
        <v>09</v>
      </c>
    </row>
    <row r="484">
      <c r="A484" s="7">
        <v>6.3804115E8</v>
      </c>
      <c r="B484" s="8">
        <v>41162.0</v>
      </c>
      <c r="C484" s="8" t="str">
        <f t="shared" si="1"/>
        <v>Monday</v>
      </c>
      <c r="D484" s="8">
        <v>41241.0</v>
      </c>
      <c r="E484" s="9">
        <f t="shared" si="2"/>
        <v>79</v>
      </c>
      <c r="F484" s="7" t="s">
        <v>24</v>
      </c>
      <c r="G484" s="10" t="s">
        <v>42</v>
      </c>
      <c r="H484" s="7">
        <v>7331.0</v>
      </c>
      <c r="I484" s="7" t="s">
        <v>26</v>
      </c>
      <c r="J484" s="11">
        <v>9410.0</v>
      </c>
      <c r="K484" s="12">
        <v>255.0</v>
      </c>
      <c r="L484" s="12">
        <v>159.0</v>
      </c>
      <c r="M484" s="13">
        <f t="shared" si="3"/>
        <v>2399550</v>
      </c>
      <c r="N484" s="11">
        <f t="shared" si="4"/>
        <v>1496190</v>
      </c>
      <c r="O484" s="11">
        <f t="shared" si="5"/>
        <v>903360</v>
      </c>
      <c r="P484" s="14" t="str">
        <f>VLOOKUP(H484, products!$A$1:$B$13, 2, FALSE)</f>
        <v>Baby Food</v>
      </c>
      <c r="Q484" s="14" t="str">
        <f>VLOOKUP(G484, countries!$A$1:$C$250, 1, TRUE)</f>
        <v>Bhutan</v>
      </c>
      <c r="R484" s="15" t="str">
        <f>VLOOKUP(Q484, countries!$A$1:$E$250, 4, FALSE)</f>
        <v>Asia</v>
      </c>
      <c r="S484" s="14" t="str">
        <f>VLOOKUP(R484, countries!$D$1:U$250, 2, FALSE)</f>
        <v>Southern Asia</v>
      </c>
      <c r="T484" s="14" t="str">
        <f t="shared" si="6"/>
        <v>2012-09</v>
      </c>
      <c r="U484" s="14" t="str">
        <f t="shared" si="7"/>
        <v>09</v>
      </c>
    </row>
    <row r="485">
      <c r="A485" s="7">
        <v>8.77062451E8</v>
      </c>
      <c r="B485" s="8">
        <v>41162.0</v>
      </c>
      <c r="C485" s="8" t="str">
        <f t="shared" si="1"/>
        <v>Monday</v>
      </c>
      <c r="D485" s="8">
        <v>41211.0</v>
      </c>
      <c r="E485" s="9">
        <f t="shared" si="2"/>
        <v>49</v>
      </c>
      <c r="F485" s="7" t="s">
        <v>21</v>
      </c>
      <c r="G485" s="10" t="s">
        <v>44</v>
      </c>
      <c r="H485" s="7">
        <v>1270.0</v>
      </c>
      <c r="I485" s="7" t="s">
        <v>26</v>
      </c>
      <c r="J485" s="11">
        <v>1124.0</v>
      </c>
      <c r="K485" s="12">
        <v>47.0</v>
      </c>
      <c r="L485" s="12">
        <v>32.0</v>
      </c>
      <c r="M485" s="13">
        <f t="shared" si="3"/>
        <v>52828</v>
      </c>
      <c r="N485" s="11">
        <f t="shared" si="4"/>
        <v>35968</v>
      </c>
      <c r="O485" s="11">
        <f t="shared" si="5"/>
        <v>16860</v>
      </c>
      <c r="P485" s="14" t="str">
        <f>VLOOKUP(H485, products!$A$1:$B$13, 2, FALSE)</f>
        <v>Beverages</v>
      </c>
      <c r="Q485" s="14" t="str">
        <f>VLOOKUP(G485, countries!$A$1:$C$250, 1, TRUE)</f>
        <v>Åland Islands</v>
      </c>
      <c r="R485" s="15" t="str">
        <f>VLOOKUP(Q485, countries!$A$1:$E$250, 4, FALSE)</f>
        <v>Europe</v>
      </c>
      <c r="S485" s="14" t="str">
        <f>VLOOKUP(R485, countries!$D$1:U$250, 2, FALSE)</f>
        <v>Northern Europe</v>
      </c>
      <c r="T485" s="14" t="str">
        <f t="shared" si="6"/>
        <v>2012-09</v>
      </c>
      <c r="U485" s="14" t="str">
        <f t="shared" si="7"/>
        <v>09</v>
      </c>
    </row>
    <row r="486">
      <c r="A486" s="7">
        <v>1.6181215E8</v>
      </c>
      <c r="B486" s="8">
        <v>41163.0</v>
      </c>
      <c r="C486" s="8" t="str">
        <f t="shared" si="1"/>
        <v>Tuesday</v>
      </c>
      <c r="D486" s="8">
        <v>41254.0</v>
      </c>
      <c r="E486" s="9">
        <f t="shared" si="2"/>
        <v>91</v>
      </c>
      <c r="F486" s="7" t="s">
        <v>21</v>
      </c>
      <c r="G486" s="10" t="s">
        <v>58</v>
      </c>
      <c r="H486" s="7">
        <v>2455.0</v>
      </c>
      <c r="I486" s="7" t="s">
        <v>26</v>
      </c>
      <c r="J486" s="11">
        <v>2666.0</v>
      </c>
      <c r="K486" s="12">
        <v>109.0</v>
      </c>
      <c r="L486" s="12">
        <v>36.0</v>
      </c>
      <c r="M486" s="13">
        <f t="shared" si="3"/>
        <v>290594</v>
      </c>
      <c r="N486" s="11">
        <f t="shared" si="4"/>
        <v>95976</v>
      </c>
      <c r="O486" s="11">
        <f t="shared" si="5"/>
        <v>194618</v>
      </c>
      <c r="P486" s="14" t="str">
        <f>VLOOKUP(H486, products!$A$1:$B$13, 2, FALSE)</f>
        <v>Clothes</v>
      </c>
      <c r="Q486" s="14" t="str">
        <f>VLOOKUP(G486, countries!$A$1:$C$250, 1, TRUE)</f>
        <v>Djibouti</v>
      </c>
      <c r="R486" s="15" t="str">
        <f>VLOOKUP(Q486, countries!$A$1:$E$250, 4, FALSE)</f>
        <v>Africa</v>
      </c>
      <c r="S486" s="14" t="str">
        <f>VLOOKUP(R486, countries!$D$1:U$250, 2, FALSE)</f>
        <v>Northern Africa</v>
      </c>
      <c r="T486" s="14" t="str">
        <f t="shared" si="6"/>
        <v>2012-09</v>
      </c>
      <c r="U486" s="14" t="str">
        <f t="shared" si="7"/>
        <v>09</v>
      </c>
    </row>
    <row r="487">
      <c r="A487" s="7">
        <v>4.71484124E8</v>
      </c>
      <c r="B487" s="8">
        <v>41164.0</v>
      </c>
      <c r="C487" s="8" t="str">
        <f t="shared" si="1"/>
        <v>Wednesday</v>
      </c>
      <c r="D487" s="8">
        <v>41298.0</v>
      </c>
      <c r="E487" s="9">
        <f t="shared" si="2"/>
        <v>134</v>
      </c>
      <c r="F487" s="7" t="s">
        <v>29</v>
      </c>
      <c r="G487" s="10" t="s">
        <v>58</v>
      </c>
      <c r="H487" s="7">
        <v>7331.0</v>
      </c>
      <c r="I487" s="7" t="s">
        <v>26</v>
      </c>
      <c r="J487" s="11">
        <v>1485.0</v>
      </c>
      <c r="K487" s="12">
        <v>255.0</v>
      </c>
      <c r="L487" s="12">
        <v>159.0</v>
      </c>
      <c r="M487" s="13">
        <f t="shared" si="3"/>
        <v>378675</v>
      </c>
      <c r="N487" s="11">
        <f t="shared" si="4"/>
        <v>236115</v>
      </c>
      <c r="O487" s="11">
        <f t="shared" si="5"/>
        <v>142560</v>
      </c>
      <c r="P487" s="14" t="str">
        <f>VLOOKUP(H487, products!$A$1:$B$13, 2, FALSE)</f>
        <v>Baby Food</v>
      </c>
      <c r="Q487" s="14" t="str">
        <f>VLOOKUP(G487, countries!$A$1:$C$250, 1, TRUE)</f>
        <v>Djibouti</v>
      </c>
      <c r="R487" s="15" t="str">
        <f>VLOOKUP(Q487, countries!$A$1:$E$250, 4, FALSE)</f>
        <v>Africa</v>
      </c>
      <c r="S487" s="14" t="str">
        <f>VLOOKUP(R487, countries!$D$1:U$250, 2, FALSE)</f>
        <v>Northern Africa</v>
      </c>
      <c r="T487" s="14" t="str">
        <f t="shared" si="6"/>
        <v>2012-09</v>
      </c>
      <c r="U487" s="14" t="str">
        <f t="shared" si="7"/>
        <v>09</v>
      </c>
    </row>
    <row r="488">
      <c r="A488" s="7">
        <v>3.64854514E8</v>
      </c>
      <c r="B488" s="8">
        <v>41165.0</v>
      </c>
      <c r="C488" s="8" t="str">
        <f t="shared" si="1"/>
        <v>Thursday</v>
      </c>
      <c r="D488" s="8">
        <v>40978.0</v>
      </c>
      <c r="E488" s="9">
        <f t="shared" si="2"/>
        <v>187</v>
      </c>
      <c r="F488" s="7" t="s">
        <v>29</v>
      </c>
      <c r="G488" s="10" t="s">
        <v>30</v>
      </c>
      <c r="H488" s="7">
        <v>7331.0</v>
      </c>
      <c r="I488" s="7" t="s">
        <v>23</v>
      </c>
      <c r="J488" s="11">
        <v>7413.0</v>
      </c>
      <c r="K488" s="12">
        <v>255.0</v>
      </c>
      <c r="L488" s="12">
        <v>159.0</v>
      </c>
      <c r="M488" s="13">
        <f t="shared" si="3"/>
        <v>1890315</v>
      </c>
      <c r="N488" s="11">
        <f t="shared" si="4"/>
        <v>1178667</v>
      </c>
      <c r="O488" s="11">
        <f t="shared" si="5"/>
        <v>711648</v>
      </c>
      <c r="P488" s="14" t="str">
        <f>VLOOKUP(H488, products!$A$1:$B$13, 2, FALSE)</f>
        <v>Baby Food</v>
      </c>
      <c r="Q488" s="14" t="str">
        <f>VLOOKUP(G488, countries!$A$1:$C$250, 1, TRUE)</f>
        <v>United States Minor Outlying Islands</v>
      </c>
      <c r="R488" s="15" t="str">
        <f>VLOOKUP(Q488, countries!$A$1:$E$250, 4, FALSE)</f>
        <v>Oceania</v>
      </c>
      <c r="S488" s="14" t="str">
        <f>VLOOKUP(R488, countries!$D$1:U$250, 2, FALSE)</f>
        <v>Polynesia</v>
      </c>
      <c r="T488" s="14" t="str">
        <f t="shared" si="6"/>
        <v>2012-09</v>
      </c>
      <c r="U488" s="14" t="str">
        <f t="shared" si="7"/>
        <v>09</v>
      </c>
    </row>
    <row r="489">
      <c r="A489" s="7">
        <v>9.36411798E8</v>
      </c>
      <c r="B489" s="8">
        <v>41165.0</v>
      </c>
      <c r="C489" s="8" t="str">
        <f t="shared" si="1"/>
        <v>Thursday</v>
      </c>
      <c r="D489" s="8">
        <v>41169.0</v>
      </c>
      <c r="E489" s="9">
        <f t="shared" si="2"/>
        <v>4</v>
      </c>
      <c r="F489" s="7" t="s">
        <v>24</v>
      </c>
      <c r="G489" s="10" t="s">
        <v>32</v>
      </c>
      <c r="H489" s="7">
        <v>3127.0</v>
      </c>
      <c r="I489" s="7" t="s">
        <v>23</v>
      </c>
      <c r="J489" s="11">
        <v>3915.0</v>
      </c>
      <c r="K489" s="12">
        <v>82.0</v>
      </c>
      <c r="L489" s="12">
        <v>57.0</v>
      </c>
      <c r="M489" s="13">
        <f t="shared" si="3"/>
        <v>321030</v>
      </c>
      <c r="N489" s="11">
        <f t="shared" si="4"/>
        <v>223155</v>
      </c>
      <c r="O489" s="11">
        <f t="shared" si="5"/>
        <v>97875</v>
      </c>
      <c r="P489" s="14" t="str">
        <f>VLOOKUP(H489, products!$A$1:$B$13, 2, FALSE)</f>
        <v>Personal Care</v>
      </c>
      <c r="Q489" s="14" t="str">
        <f>VLOOKUP(G489, countries!$A$1:$C$250, 1, TRUE)</f>
        <v>Luxembourg</v>
      </c>
      <c r="R489" s="15" t="str">
        <f>VLOOKUP(Q489, countries!$A$1:$E$250, 4, FALSE)</f>
        <v>Europe</v>
      </c>
      <c r="S489" s="14" t="str">
        <f>VLOOKUP(R489, countries!$D$1:U$250, 2, FALSE)</f>
        <v>Northern Europe</v>
      </c>
      <c r="T489" s="14" t="str">
        <f t="shared" si="6"/>
        <v>2012-09</v>
      </c>
      <c r="U489" s="14" t="str">
        <f t="shared" si="7"/>
        <v>09</v>
      </c>
    </row>
    <row r="490">
      <c r="A490" s="7">
        <v>2.81100928E8</v>
      </c>
      <c r="B490" s="8">
        <v>41168.0</v>
      </c>
      <c r="C490" s="8" t="str">
        <f t="shared" si="1"/>
        <v>Sunday</v>
      </c>
      <c r="D490" s="8">
        <v>40979.0</v>
      </c>
      <c r="E490" s="9">
        <f t="shared" si="2"/>
        <v>189</v>
      </c>
      <c r="F490" s="7" t="s">
        <v>40</v>
      </c>
      <c r="G490" s="10" t="s">
        <v>57</v>
      </c>
      <c r="H490" s="7">
        <v>8969.0</v>
      </c>
      <c r="I490" s="7" t="s">
        <v>26</v>
      </c>
      <c r="J490" s="11">
        <v>2866.0</v>
      </c>
      <c r="K490" s="12">
        <v>153.0</v>
      </c>
      <c r="L490" s="12">
        <v>97.0</v>
      </c>
      <c r="M490" s="13">
        <f t="shared" si="3"/>
        <v>438498</v>
      </c>
      <c r="N490" s="11">
        <f t="shared" si="4"/>
        <v>278002</v>
      </c>
      <c r="O490" s="11">
        <f t="shared" si="5"/>
        <v>160496</v>
      </c>
      <c r="P490" s="14" t="str">
        <f>VLOOKUP(H490, products!$A$1:$B$13, 2, FALSE)</f>
        <v>Snacks</v>
      </c>
      <c r="Q490" s="14" t="str">
        <f>VLOOKUP(G490, countries!$A$1:$C$250, 1, TRUE)</f>
        <v>Israel</v>
      </c>
      <c r="R490" s="15" t="str">
        <f>VLOOKUP(Q490, countries!$A$1:$E$250, 4, FALSE)</f>
        <v>Asia</v>
      </c>
      <c r="S490" s="14" t="str">
        <f>VLOOKUP(R490, countries!$D$1:U$250, 2, FALSE)</f>
        <v>Southern Asia</v>
      </c>
      <c r="T490" s="14" t="str">
        <f t="shared" si="6"/>
        <v>2012-09</v>
      </c>
      <c r="U490" s="14" t="str">
        <f t="shared" si="7"/>
        <v>09</v>
      </c>
    </row>
    <row r="491">
      <c r="A491" s="7">
        <v>6.38314521E8</v>
      </c>
      <c r="B491" s="8">
        <v>41169.0</v>
      </c>
      <c r="C491" s="8" t="str">
        <f t="shared" si="1"/>
        <v>Monday</v>
      </c>
      <c r="D491" s="8">
        <v>41197.0</v>
      </c>
      <c r="E491" s="9">
        <f t="shared" si="2"/>
        <v>28</v>
      </c>
      <c r="F491" s="7" t="s">
        <v>40</v>
      </c>
      <c r="G491" s="10" t="s">
        <v>30</v>
      </c>
      <c r="H491" s="7">
        <v>8875.0</v>
      </c>
      <c r="I491" s="7" t="s">
        <v>26</v>
      </c>
      <c r="J491" s="11">
        <v>306.0</v>
      </c>
      <c r="K491" s="12">
        <v>422.0</v>
      </c>
      <c r="L491" s="12">
        <v>365.0</v>
      </c>
      <c r="M491" s="13">
        <f t="shared" si="3"/>
        <v>129132</v>
      </c>
      <c r="N491" s="11">
        <f t="shared" si="4"/>
        <v>111690</v>
      </c>
      <c r="O491" s="11">
        <f t="shared" si="5"/>
        <v>17442</v>
      </c>
      <c r="P491" s="14" t="str">
        <f>VLOOKUP(H491, products!$A$1:$B$13, 2, FALSE)</f>
        <v>Meat</v>
      </c>
      <c r="Q491" s="14" t="str">
        <f>VLOOKUP(G491, countries!$A$1:$C$250, 1, TRUE)</f>
        <v>United States Minor Outlying Islands</v>
      </c>
      <c r="R491" s="15" t="str">
        <f>VLOOKUP(Q491, countries!$A$1:$E$250, 4, FALSE)</f>
        <v>Oceania</v>
      </c>
      <c r="S491" s="14" t="str">
        <f>VLOOKUP(R491, countries!$D$1:U$250, 2, FALSE)</f>
        <v>Polynesia</v>
      </c>
      <c r="T491" s="14" t="str">
        <f t="shared" si="6"/>
        <v>2012-09</v>
      </c>
      <c r="U491" s="14" t="str">
        <f t="shared" si="7"/>
        <v>09</v>
      </c>
    </row>
    <row r="492">
      <c r="A492" s="7">
        <v>1.03832662E8</v>
      </c>
      <c r="B492" s="8">
        <v>41171.0</v>
      </c>
      <c r="C492" s="8" t="str">
        <f t="shared" si="1"/>
        <v>Wednesday</v>
      </c>
      <c r="D492" s="8">
        <v>41202.0</v>
      </c>
      <c r="E492" s="9">
        <f t="shared" si="2"/>
        <v>31</v>
      </c>
      <c r="F492" s="7" t="s">
        <v>40</v>
      </c>
      <c r="G492" s="10" t="s">
        <v>68</v>
      </c>
      <c r="H492" s="7">
        <v>7331.0</v>
      </c>
      <c r="I492" s="7" t="s">
        <v>23</v>
      </c>
      <c r="J492" s="11">
        <v>5247.0</v>
      </c>
      <c r="K492" s="12">
        <v>255.0</v>
      </c>
      <c r="L492" s="12">
        <v>159.0</v>
      </c>
      <c r="M492" s="13">
        <f t="shared" si="3"/>
        <v>1337985</v>
      </c>
      <c r="N492" s="11">
        <f t="shared" si="4"/>
        <v>834273</v>
      </c>
      <c r="O492" s="11">
        <f t="shared" si="5"/>
        <v>503712</v>
      </c>
      <c r="P492" s="14" t="str">
        <f>VLOOKUP(H492, products!$A$1:$B$13, 2, FALSE)</f>
        <v>Baby Food</v>
      </c>
      <c r="Q492" s="14" t="str">
        <f>VLOOKUP(G492, countries!$A$1:$C$250, 1, TRUE)</f>
        <v>Hong Kong</v>
      </c>
      <c r="R492" s="15" t="str">
        <f>VLOOKUP(Q492, countries!$A$1:$E$250, 4, FALSE)</f>
        <v>Asia</v>
      </c>
      <c r="S492" s="14" t="str">
        <f>VLOOKUP(R492, countries!$D$1:U$250, 2, FALSE)</f>
        <v>Southern Asia</v>
      </c>
      <c r="T492" s="14" t="str">
        <f t="shared" si="6"/>
        <v>2012-09</v>
      </c>
      <c r="U492" s="14" t="str">
        <f t="shared" si="7"/>
        <v>09</v>
      </c>
    </row>
    <row r="493">
      <c r="A493" s="7">
        <v>7.6481136E8</v>
      </c>
      <c r="B493" s="8">
        <v>41171.0</v>
      </c>
      <c r="C493" s="8" t="str">
        <f t="shared" si="1"/>
        <v>Wednesday</v>
      </c>
      <c r="D493" s="8">
        <v>41182.0</v>
      </c>
      <c r="E493" s="9">
        <f t="shared" si="2"/>
        <v>11</v>
      </c>
      <c r="F493" s="7" t="s">
        <v>21</v>
      </c>
      <c r="G493" s="10" t="s">
        <v>64</v>
      </c>
      <c r="H493" s="7">
        <v>2103.0</v>
      </c>
      <c r="I493" s="7" t="s">
        <v>26</v>
      </c>
      <c r="J493" s="11">
        <v>3532.0</v>
      </c>
      <c r="K493" s="12">
        <v>206.0</v>
      </c>
      <c r="L493" s="12">
        <v>117.0</v>
      </c>
      <c r="M493" s="13">
        <f t="shared" si="3"/>
        <v>727592</v>
      </c>
      <c r="N493" s="11">
        <f t="shared" si="4"/>
        <v>413244</v>
      </c>
      <c r="O493" s="11">
        <f t="shared" si="5"/>
        <v>314348</v>
      </c>
      <c r="P493" s="14" t="str">
        <f>VLOOKUP(H493, products!$A$1:$B$13, 2, FALSE)</f>
        <v>Cereal</v>
      </c>
      <c r="Q493" s="14" t="str">
        <f>VLOOKUP(G493, countries!$A$1:$C$250, 1, TRUE)</f>
        <v>Finland</v>
      </c>
      <c r="R493" s="15" t="str">
        <f>VLOOKUP(Q493, countries!$A$1:$E$250, 4, FALSE)</f>
        <v>Europe</v>
      </c>
      <c r="S493" s="14" t="str">
        <f>VLOOKUP(R493, countries!$D$1:U$250, 2, FALSE)</f>
        <v>Northern Europe</v>
      </c>
      <c r="T493" s="14" t="str">
        <f t="shared" si="6"/>
        <v>2012-09</v>
      </c>
      <c r="U493" s="14" t="str">
        <f t="shared" si="7"/>
        <v>09</v>
      </c>
    </row>
    <row r="494">
      <c r="A494" s="7">
        <v>1.32603538E8</v>
      </c>
      <c r="B494" s="8">
        <v>41172.0</v>
      </c>
      <c r="C494" s="8" t="str">
        <f t="shared" si="1"/>
        <v>Thursday</v>
      </c>
      <c r="D494" s="8">
        <v>41071.0</v>
      </c>
      <c r="E494" s="9">
        <f t="shared" si="2"/>
        <v>101</v>
      </c>
      <c r="F494" s="7" t="s">
        <v>29</v>
      </c>
      <c r="G494" s="10" t="s">
        <v>22</v>
      </c>
      <c r="H494" s="7">
        <v>8293.0</v>
      </c>
      <c r="I494" s="7" t="s">
        <v>26</v>
      </c>
      <c r="J494" s="11">
        <v>9188.0</v>
      </c>
      <c r="K494" s="12">
        <v>437.0</v>
      </c>
      <c r="L494" s="12">
        <v>263.0</v>
      </c>
      <c r="M494" s="13">
        <f t="shared" si="3"/>
        <v>4015156</v>
      </c>
      <c r="N494" s="11">
        <f t="shared" si="4"/>
        <v>2416444</v>
      </c>
      <c r="O494" s="11">
        <f t="shared" si="5"/>
        <v>1598712</v>
      </c>
      <c r="P494" s="14" t="str">
        <f>VLOOKUP(H494, products!$A$1:$B$13, 2, FALSE)</f>
        <v>Cosmetics</v>
      </c>
      <c r="Q494" s="14" t="str">
        <f>VLOOKUP(G494, countries!$A$1:$C$250, 1, TRUE)</f>
        <v>Hong Kong</v>
      </c>
      <c r="R494" s="15" t="str">
        <f>VLOOKUP(Q494, countries!$A$1:$E$250, 4, FALSE)</f>
        <v>Asia</v>
      </c>
      <c r="S494" s="14" t="str">
        <f>VLOOKUP(R494, countries!$D$1:U$250, 2, FALSE)</f>
        <v>Southern Asia</v>
      </c>
      <c r="T494" s="14" t="str">
        <f t="shared" si="6"/>
        <v>2012-09</v>
      </c>
      <c r="U494" s="14" t="str">
        <f t="shared" si="7"/>
        <v>09</v>
      </c>
    </row>
    <row r="495">
      <c r="A495" s="7">
        <v>8.00352561E8</v>
      </c>
      <c r="B495" s="8">
        <v>41180.0</v>
      </c>
      <c r="C495" s="8" t="str">
        <f t="shared" si="1"/>
        <v>Friday</v>
      </c>
      <c r="D495" s="8">
        <v>41203.0</v>
      </c>
      <c r="E495" s="9">
        <f t="shared" si="2"/>
        <v>23</v>
      </c>
      <c r="F495" s="7" t="s">
        <v>40</v>
      </c>
      <c r="G495" s="10" t="s">
        <v>70</v>
      </c>
      <c r="H495" s="7">
        <v>5988.0</v>
      </c>
      <c r="I495" s="7" t="s">
        <v>26</v>
      </c>
      <c r="J495" s="11">
        <v>963.0</v>
      </c>
      <c r="K495" s="12">
        <v>154.0</v>
      </c>
      <c r="L495" s="12">
        <v>91.0</v>
      </c>
      <c r="M495" s="13">
        <f t="shared" si="3"/>
        <v>148302</v>
      </c>
      <c r="N495" s="11">
        <f t="shared" si="4"/>
        <v>87633</v>
      </c>
      <c r="O495" s="11">
        <f t="shared" si="5"/>
        <v>60669</v>
      </c>
      <c r="P495" s="14" t="str">
        <f>VLOOKUP(H495, products!$A$1:$B$13, 2, FALSE)</f>
        <v>Vegetables</v>
      </c>
      <c r="Q495" s="14" t="str">
        <f>VLOOKUP(G495, countries!$A$1:$C$250, 1, TRUE)</f>
        <v>Fiji</v>
      </c>
      <c r="R495" s="15" t="str">
        <f>VLOOKUP(Q495, countries!$A$1:$E$250, 4, FALSE)</f>
        <v>Oceania</v>
      </c>
      <c r="S495" s="14" t="str">
        <f>VLOOKUP(R495, countries!$D$1:U$250, 2, FALSE)</f>
        <v>Polynesia</v>
      </c>
      <c r="T495" s="14" t="str">
        <f t="shared" si="6"/>
        <v>2012-09</v>
      </c>
      <c r="U495" s="14" t="str">
        <f t="shared" si="7"/>
        <v>09</v>
      </c>
    </row>
    <row r="496">
      <c r="A496" s="7">
        <v>8.12632358E8</v>
      </c>
      <c r="B496" s="8">
        <v>41181.0</v>
      </c>
      <c r="C496" s="8" t="str">
        <f t="shared" si="1"/>
        <v>Saturday</v>
      </c>
      <c r="D496" s="8">
        <v>41199.0</v>
      </c>
      <c r="E496" s="9">
        <f t="shared" si="2"/>
        <v>18</v>
      </c>
      <c r="F496" s="7" t="s">
        <v>21</v>
      </c>
      <c r="G496" s="10" t="s">
        <v>47</v>
      </c>
      <c r="H496" s="7">
        <v>2103.0</v>
      </c>
      <c r="I496" s="7" t="s">
        <v>23</v>
      </c>
      <c r="J496" s="11">
        <v>4828.0</v>
      </c>
      <c r="K496" s="12">
        <v>206.0</v>
      </c>
      <c r="L496" s="12">
        <v>117.0</v>
      </c>
      <c r="M496" s="13">
        <f t="shared" si="3"/>
        <v>994568</v>
      </c>
      <c r="N496" s="11">
        <f t="shared" si="4"/>
        <v>564876</v>
      </c>
      <c r="O496" s="11">
        <f t="shared" si="5"/>
        <v>429692</v>
      </c>
      <c r="P496" s="14" t="str">
        <f>VLOOKUP(H496, products!$A$1:$B$13, 2, FALSE)</f>
        <v>Cereal</v>
      </c>
      <c r="Q496" s="14" t="str">
        <f>VLOOKUP(G496, countries!$A$1:$C$250, 1, TRUE)</f>
        <v>Romania</v>
      </c>
      <c r="R496" s="15" t="str">
        <f>VLOOKUP(Q496, countries!$A$1:$E$250, 4, FALSE)</f>
        <v>Europe</v>
      </c>
      <c r="S496" s="14" t="str">
        <f>VLOOKUP(R496, countries!$D$1:U$250, 2, FALSE)</f>
        <v>Northern Europe</v>
      </c>
      <c r="T496" s="14" t="str">
        <f t="shared" si="6"/>
        <v>2012-09</v>
      </c>
      <c r="U496" s="14" t="str">
        <f t="shared" si="7"/>
        <v>09</v>
      </c>
    </row>
    <row r="497">
      <c r="A497" s="7">
        <v>5.56647908E8</v>
      </c>
      <c r="B497" s="8">
        <v>41182.0</v>
      </c>
      <c r="C497" s="8" t="str">
        <f t="shared" si="1"/>
        <v>Sunday</v>
      </c>
      <c r="D497" s="8">
        <v>41211.0</v>
      </c>
      <c r="E497" s="9">
        <f t="shared" si="2"/>
        <v>29</v>
      </c>
      <c r="F497" s="7" t="s">
        <v>21</v>
      </c>
      <c r="G497" s="10" t="s">
        <v>52</v>
      </c>
      <c r="H497" s="7">
        <v>5988.0</v>
      </c>
      <c r="I497" s="7" t="s">
        <v>26</v>
      </c>
      <c r="J497" s="11">
        <v>3341.0</v>
      </c>
      <c r="K497" s="12">
        <v>154.0</v>
      </c>
      <c r="L497" s="12">
        <v>91.0</v>
      </c>
      <c r="M497" s="13">
        <f t="shared" si="3"/>
        <v>514514</v>
      </c>
      <c r="N497" s="11">
        <f t="shared" si="4"/>
        <v>304031</v>
      </c>
      <c r="O497" s="11">
        <f t="shared" si="5"/>
        <v>210483</v>
      </c>
      <c r="P497" s="14" t="str">
        <f>VLOOKUP(H497, products!$A$1:$B$13, 2, FALSE)</f>
        <v>Vegetables</v>
      </c>
      <c r="Q497" s="14" t="str">
        <f>VLOOKUP(G497, countries!$A$1:$C$250, 1, TRUE)</f>
        <v>Gambia</v>
      </c>
      <c r="R497" s="15" t="str">
        <f>VLOOKUP(Q497, countries!$A$1:$E$250, 4, FALSE)</f>
        <v>Africa</v>
      </c>
      <c r="S497" s="14" t="str">
        <f>VLOOKUP(R497, countries!$D$1:U$250, 2, FALSE)</f>
        <v>Northern Africa</v>
      </c>
      <c r="T497" s="14" t="str">
        <f t="shared" si="6"/>
        <v>2012-09</v>
      </c>
      <c r="U497" s="14" t="str">
        <f t="shared" si="7"/>
        <v>09</v>
      </c>
    </row>
    <row r="498">
      <c r="A498" s="7">
        <v>4.15837943E8</v>
      </c>
      <c r="B498" s="8">
        <v>41183.0</v>
      </c>
      <c r="C498" s="8" t="str">
        <f t="shared" si="1"/>
        <v>Monday</v>
      </c>
      <c r="D498" s="8">
        <v>40962.0</v>
      </c>
      <c r="E498" s="9">
        <f t="shared" si="2"/>
        <v>221</v>
      </c>
      <c r="F498" s="7" t="s">
        <v>29</v>
      </c>
      <c r="G498" s="10" t="s">
        <v>35</v>
      </c>
      <c r="H498" s="7">
        <v>7331.0</v>
      </c>
      <c r="I498" s="7" t="s">
        <v>23</v>
      </c>
      <c r="J498" s="11">
        <v>4543.0</v>
      </c>
      <c r="K498" s="12">
        <v>255.0</v>
      </c>
      <c r="L498" s="12">
        <v>159.0</v>
      </c>
      <c r="M498" s="13">
        <f t="shared" si="3"/>
        <v>1158465</v>
      </c>
      <c r="N498" s="11">
        <f t="shared" si="4"/>
        <v>722337</v>
      </c>
      <c r="O498" s="11">
        <f t="shared" si="5"/>
        <v>436128</v>
      </c>
      <c r="P498" s="14" t="str">
        <f>VLOOKUP(H498, products!$A$1:$B$13, 2, FALSE)</f>
        <v>Baby Food</v>
      </c>
      <c r="Q498" s="14" t="str">
        <f>VLOOKUP(G498, countries!$A$1:$C$250, 1, TRUE)</f>
        <v>American Samoa</v>
      </c>
      <c r="R498" s="15" t="str">
        <f>VLOOKUP(Q498, countries!$A$1:$E$250, 4, FALSE)</f>
        <v>Oceania</v>
      </c>
      <c r="S498" s="14" t="str">
        <f>VLOOKUP(R498, countries!$D$1:U$250, 2, FALSE)</f>
        <v>Polynesia</v>
      </c>
      <c r="T498" s="14" t="str">
        <f t="shared" si="6"/>
        <v>2012-10</v>
      </c>
      <c r="U498" s="14" t="str">
        <f t="shared" si="7"/>
        <v>10</v>
      </c>
    </row>
    <row r="499">
      <c r="A499" s="7">
        <v>5.44741475E8</v>
      </c>
      <c r="B499" s="8">
        <v>41185.0</v>
      </c>
      <c r="C499" s="8" t="str">
        <f t="shared" si="1"/>
        <v>Wednesday</v>
      </c>
      <c r="D499" s="8">
        <v>40993.0</v>
      </c>
      <c r="E499" s="9">
        <f t="shared" si="2"/>
        <v>192</v>
      </c>
      <c r="F499" s="7" t="s">
        <v>21</v>
      </c>
      <c r="G499" s="10" t="s">
        <v>54</v>
      </c>
      <c r="H499" s="7">
        <v>3127.0</v>
      </c>
      <c r="I499" s="7" t="s">
        <v>26</v>
      </c>
      <c r="J499" s="11">
        <v>9963.0</v>
      </c>
      <c r="K499" s="12">
        <v>82.0</v>
      </c>
      <c r="L499" s="12">
        <v>57.0</v>
      </c>
      <c r="M499" s="13">
        <f t="shared" si="3"/>
        <v>816966</v>
      </c>
      <c r="N499" s="11">
        <f t="shared" si="4"/>
        <v>567891</v>
      </c>
      <c r="O499" s="11">
        <f t="shared" si="5"/>
        <v>249075</v>
      </c>
      <c r="P499" s="14" t="str">
        <f>VLOOKUP(H499, products!$A$1:$B$13, 2, FALSE)</f>
        <v>Personal Care</v>
      </c>
      <c r="Q499" s="14" t="str">
        <f>VLOOKUP(G499, countries!$A$1:$C$250, 1, TRUE)</f>
        <v>Macedonia</v>
      </c>
      <c r="R499" s="15" t="str">
        <f>VLOOKUP(Q499, countries!$A$1:$E$250, 4, FALSE)</f>
        <v>Europe</v>
      </c>
      <c r="S499" s="14" t="str">
        <f>VLOOKUP(R499, countries!$D$1:U$250, 2, FALSE)</f>
        <v>Northern Europe</v>
      </c>
      <c r="T499" s="14" t="str">
        <f t="shared" si="6"/>
        <v>2012-10</v>
      </c>
      <c r="U499" s="14" t="str">
        <f t="shared" si="7"/>
        <v>10</v>
      </c>
    </row>
    <row r="500">
      <c r="A500" s="7">
        <v>2.91160714E8</v>
      </c>
      <c r="B500" s="8">
        <v>41186.0</v>
      </c>
      <c r="C500" s="8" t="str">
        <f t="shared" si="1"/>
        <v>Thursday</v>
      </c>
      <c r="D500" s="8">
        <v>41055.0</v>
      </c>
      <c r="E500" s="9">
        <f t="shared" si="2"/>
        <v>131</v>
      </c>
      <c r="F500" s="7" t="s">
        <v>40</v>
      </c>
      <c r="G500" s="10" t="s">
        <v>35</v>
      </c>
      <c r="H500" s="7">
        <v>8293.0</v>
      </c>
      <c r="I500" s="7" t="s">
        <v>26</v>
      </c>
      <c r="J500" s="11">
        <v>9780.0</v>
      </c>
      <c r="K500" s="12">
        <v>437.0</v>
      </c>
      <c r="L500" s="12">
        <v>263.0</v>
      </c>
      <c r="M500" s="13">
        <f t="shared" si="3"/>
        <v>4273860</v>
      </c>
      <c r="N500" s="11">
        <f t="shared" si="4"/>
        <v>2572140</v>
      </c>
      <c r="O500" s="11">
        <f t="shared" si="5"/>
        <v>1701720</v>
      </c>
      <c r="P500" s="14" t="str">
        <f>VLOOKUP(H500, products!$A$1:$B$13, 2, FALSE)</f>
        <v>Cosmetics</v>
      </c>
      <c r="Q500" s="14" t="str">
        <f>VLOOKUP(G500, countries!$A$1:$C$250, 1, TRUE)</f>
        <v>American Samoa</v>
      </c>
      <c r="R500" s="15" t="str">
        <f>VLOOKUP(Q500, countries!$A$1:$E$250, 4, FALSE)</f>
        <v>Oceania</v>
      </c>
      <c r="S500" s="14" t="str">
        <f>VLOOKUP(R500, countries!$D$1:U$250, 2, FALSE)</f>
        <v>Polynesia</v>
      </c>
      <c r="T500" s="14" t="str">
        <f t="shared" si="6"/>
        <v>2012-10</v>
      </c>
      <c r="U500" s="14" t="str">
        <f t="shared" si="7"/>
        <v>10</v>
      </c>
    </row>
    <row r="501">
      <c r="A501" s="7">
        <v>2.63852393E8</v>
      </c>
      <c r="B501" s="8">
        <v>41188.0</v>
      </c>
      <c r="C501" s="8" t="str">
        <f t="shared" si="1"/>
        <v>Saturday</v>
      </c>
      <c r="D501" s="8">
        <v>41089.0</v>
      </c>
      <c r="E501" s="9">
        <f t="shared" si="2"/>
        <v>99</v>
      </c>
      <c r="F501" s="7" t="s">
        <v>24</v>
      </c>
      <c r="G501" s="10" t="s">
        <v>30</v>
      </c>
      <c r="H501" s="7">
        <v>7331.0</v>
      </c>
      <c r="I501" s="7" t="s">
        <v>23</v>
      </c>
      <c r="J501" s="11">
        <v>8641.0</v>
      </c>
      <c r="K501" s="12">
        <v>255.0</v>
      </c>
      <c r="L501" s="12">
        <v>159.0</v>
      </c>
      <c r="M501" s="13">
        <f t="shared" si="3"/>
        <v>2203455</v>
      </c>
      <c r="N501" s="11">
        <f t="shared" si="4"/>
        <v>1373919</v>
      </c>
      <c r="O501" s="11">
        <f t="shared" si="5"/>
        <v>829536</v>
      </c>
      <c r="P501" s="14" t="str">
        <f>VLOOKUP(H501, products!$A$1:$B$13, 2, FALSE)</f>
        <v>Baby Food</v>
      </c>
      <c r="Q501" s="14" t="str">
        <f>VLOOKUP(G501, countries!$A$1:$C$250, 1, TRUE)</f>
        <v>United States Minor Outlying Islands</v>
      </c>
      <c r="R501" s="15" t="str">
        <f>VLOOKUP(Q501, countries!$A$1:$E$250, 4, FALSE)</f>
        <v>Oceania</v>
      </c>
      <c r="S501" s="14" t="str">
        <f>VLOOKUP(R501, countries!$D$1:U$250, 2, FALSE)</f>
        <v>Polynesia</v>
      </c>
      <c r="T501" s="14" t="str">
        <f t="shared" si="6"/>
        <v>2012-10</v>
      </c>
      <c r="U501" s="14" t="str">
        <f t="shared" si="7"/>
        <v>10</v>
      </c>
    </row>
    <row r="502">
      <c r="A502" s="7">
        <v>3.54270303E8</v>
      </c>
      <c r="B502" s="8">
        <v>41196.0</v>
      </c>
      <c r="C502" s="8" t="str">
        <f t="shared" si="1"/>
        <v>Sunday</v>
      </c>
      <c r="D502" s="8">
        <v>41240.0</v>
      </c>
      <c r="E502" s="9">
        <f t="shared" si="2"/>
        <v>44</v>
      </c>
      <c r="F502" s="7" t="s">
        <v>24</v>
      </c>
      <c r="G502" s="10" t="s">
        <v>59</v>
      </c>
      <c r="H502" s="7">
        <v>5988.0</v>
      </c>
      <c r="I502" s="7" t="s">
        <v>23</v>
      </c>
      <c r="J502" s="11">
        <v>5310.0</v>
      </c>
      <c r="K502" s="12">
        <v>154.0</v>
      </c>
      <c r="L502" s="12">
        <v>91.0</v>
      </c>
      <c r="M502" s="13">
        <f t="shared" si="3"/>
        <v>817740</v>
      </c>
      <c r="N502" s="11">
        <f t="shared" si="4"/>
        <v>483210</v>
      </c>
      <c r="O502" s="11">
        <f t="shared" si="5"/>
        <v>334530</v>
      </c>
      <c r="P502" s="14" t="str">
        <f>VLOOKUP(H502, products!$A$1:$B$13, 2, FALSE)</f>
        <v>Vegetables</v>
      </c>
      <c r="Q502" s="14" t="str">
        <f>VLOOKUP(G502, countries!$A$1:$C$250, 1, TRUE)</f>
        <v>Slovenia</v>
      </c>
      <c r="R502" s="15" t="str">
        <f>VLOOKUP(Q502, countries!$A$1:$E$250, 4, FALSE)</f>
        <v>Europe</v>
      </c>
      <c r="S502" s="14" t="str">
        <f>VLOOKUP(R502, countries!$D$1:U$250, 2, FALSE)</f>
        <v>Northern Europe</v>
      </c>
      <c r="T502" s="14" t="str">
        <f t="shared" si="6"/>
        <v>2012-10</v>
      </c>
      <c r="U502" s="14" t="str">
        <f t="shared" si="7"/>
        <v>10</v>
      </c>
    </row>
    <row r="503">
      <c r="A503" s="7">
        <v>6.67324435E8</v>
      </c>
      <c r="B503" s="8">
        <v>41200.0</v>
      </c>
      <c r="C503" s="8" t="str">
        <f t="shared" si="1"/>
        <v>Thursday</v>
      </c>
      <c r="D503" s="8">
        <v>41213.0</v>
      </c>
      <c r="E503" s="9">
        <f t="shared" si="2"/>
        <v>13</v>
      </c>
      <c r="F503" s="7" t="s">
        <v>24</v>
      </c>
      <c r="G503" s="10" t="s">
        <v>59</v>
      </c>
      <c r="H503" s="7">
        <v>7331.0</v>
      </c>
      <c r="I503" s="7" t="s">
        <v>26</v>
      </c>
      <c r="J503" s="11">
        <v>4985.0</v>
      </c>
      <c r="K503" s="12">
        <v>255.0</v>
      </c>
      <c r="L503" s="12">
        <v>159.0</v>
      </c>
      <c r="M503" s="13">
        <f t="shared" si="3"/>
        <v>1271175</v>
      </c>
      <c r="N503" s="11">
        <f t="shared" si="4"/>
        <v>792615</v>
      </c>
      <c r="O503" s="11">
        <f t="shared" si="5"/>
        <v>478560</v>
      </c>
      <c r="P503" s="14" t="str">
        <f>VLOOKUP(H503, products!$A$1:$B$13, 2, FALSE)</f>
        <v>Baby Food</v>
      </c>
      <c r="Q503" s="14" t="str">
        <f>VLOOKUP(G503, countries!$A$1:$C$250, 1, TRUE)</f>
        <v>Slovenia</v>
      </c>
      <c r="R503" s="15" t="str">
        <f>VLOOKUP(Q503, countries!$A$1:$E$250, 4, FALSE)</f>
        <v>Europe</v>
      </c>
      <c r="S503" s="14" t="str">
        <f>VLOOKUP(R503, countries!$D$1:U$250, 2, FALSE)</f>
        <v>Northern Europe</v>
      </c>
      <c r="T503" s="14" t="str">
        <f t="shared" si="6"/>
        <v>2012-10</v>
      </c>
      <c r="U503" s="14" t="str">
        <f t="shared" si="7"/>
        <v>10</v>
      </c>
    </row>
    <row r="504">
      <c r="A504" s="7">
        <v>9.06345736E8</v>
      </c>
      <c r="B504" s="8">
        <v>41200.0</v>
      </c>
      <c r="C504" s="8" t="str">
        <f t="shared" si="1"/>
        <v>Thursday</v>
      </c>
      <c r="D504" s="8">
        <v>41234.0</v>
      </c>
      <c r="E504" s="9">
        <f t="shared" si="2"/>
        <v>34</v>
      </c>
      <c r="F504" s="7" t="s">
        <v>21</v>
      </c>
      <c r="G504" s="10" t="s">
        <v>54</v>
      </c>
      <c r="H504" s="7">
        <v>1270.0</v>
      </c>
      <c r="I504" s="7" t="s">
        <v>23</v>
      </c>
      <c r="J504" s="11">
        <v>6699.0</v>
      </c>
      <c r="K504" s="12">
        <v>47.0</v>
      </c>
      <c r="L504" s="12">
        <v>32.0</v>
      </c>
      <c r="M504" s="13">
        <f t="shared" si="3"/>
        <v>314853</v>
      </c>
      <c r="N504" s="11">
        <f t="shared" si="4"/>
        <v>214368</v>
      </c>
      <c r="O504" s="11">
        <f t="shared" si="5"/>
        <v>100485</v>
      </c>
      <c r="P504" s="14" t="str">
        <f>VLOOKUP(H504, products!$A$1:$B$13, 2, FALSE)</f>
        <v>Beverages</v>
      </c>
      <c r="Q504" s="14" t="str">
        <f>VLOOKUP(G504, countries!$A$1:$C$250, 1, TRUE)</f>
        <v>Macedonia</v>
      </c>
      <c r="R504" s="15" t="str">
        <f>VLOOKUP(Q504, countries!$A$1:$E$250, 4, FALSE)</f>
        <v>Europe</v>
      </c>
      <c r="S504" s="14" t="str">
        <f>VLOOKUP(R504, countries!$D$1:U$250, 2, FALSE)</f>
        <v>Northern Europe</v>
      </c>
      <c r="T504" s="14" t="str">
        <f t="shared" si="6"/>
        <v>2012-10</v>
      </c>
      <c r="U504" s="14" t="str">
        <f t="shared" si="7"/>
        <v>10</v>
      </c>
    </row>
    <row r="505">
      <c r="A505" s="7">
        <v>7.3773607E8</v>
      </c>
      <c r="B505" s="8">
        <v>41201.0</v>
      </c>
      <c r="C505" s="8" t="str">
        <f t="shared" si="1"/>
        <v>Friday</v>
      </c>
      <c r="D505" s="8">
        <v>40979.0</v>
      </c>
      <c r="E505" s="9">
        <f t="shared" si="2"/>
        <v>222</v>
      </c>
      <c r="F505" s="7" t="s">
        <v>24</v>
      </c>
      <c r="G505" s="10" t="s">
        <v>36</v>
      </c>
      <c r="H505" s="7">
        <v>2103.0</v>
      </c>
      <c r="I505" s="7" t="s">
        <v>23</v>
      </c>
      <c r="J505" s="11">
        <v>1352.0</v>
      </c>
      <c r="K505" s="12">
        <v>206.0</v>
      </c>
      <c r="L505" s="12">
        <v>117.0</v>
      </c>
      <c r="M505" s="13">
        <f t="shared" si="3"/>
        <v>278512</v>
      </c>
      <c r="N505" s="11">
        <f t="shared" si="4"/>
        <v>158184</v>
      </c>
      <c r="O505" s="11">
        <f t="shared" si="5"/>
        <v>120328</v>
      </c>
      <c r="P505" s="14" t="str">
        <f>VLOOKUP(H505, products!$A$1:$B$13, 2, FALSE)</f>
        <v>Cereal</v>
      </c>
      <c r="Q505" s="14" t="str">
        <f>VLOOKUP(G505, countries!$A$1:$C$250, 1, TRUE)</f>
        <v>Svalbard and Jan Mayen</v>
      </c>
      <c r="R505" s="15" t="str">
        <f>VLOOKUP(Q505, countries!$A$1:$E$250, 4, FALSE)</f>
        <v>Europe</v>
      </c>
      <c r="S505" s="14" t="str">
        <f>VLOOKUP(R505, countries!$D$1:U$250, 2, FALSE)</f>
        <v>Northern Europe</v>
      </c>
      <c r="T505" s="14" t="str">
        <f t="shared" si="6"/>
        <v>2012-10</v>
      </c>
      <c r="U505" s="14" t="str">
        <f t="shared" si="7"/>
        <v>10</v>
      </c>
    </row>
    <row r="506">
      <c r="A506" s="7">
        <v>7.54227149E8</v>
      </c>
      <c r="B506" s="8">
        <v>41202.0</v>
      </c>
      <c r="C506" s="8" t="str">
        <f t="shared" si="1"/>
        <v>Saturday</v>
      </c>
      <c r="D506" s="8">
        <v>41237.0</v>
      </c>
      <c r="E506" s="9">
        <f t="shared" si="2"/>
        <v>35</v>
      </c>
      <c r="F506" s="7" t="s">
        <v>40</v>
      </c>
      <c r="G506" s="10" t="s">
        <v>71</v>
      </c>
      <c r="H506" s="7">
        <v>8681.0</v>
      </c>
      <c r="I506" s="7" t="s">
        <v>26</v>
      </c>
      <c r="J506" s="11">
        <v>1429.0</v>
      </c>
      <c r="K506" s="12">
        <v>651.0</v>
      </c>
      <c r="L506" s="12">
        <v>525.0</v>
      </c>
      <c r="M506" s="13">
        <f t="shared" si="3"/>
        <v>930279</v>
      </c>
      <c r="N506" s="11">
        <f t="shared" si="4"/>
        <v>750225</v>
      </c>
      <c r="O506" s="11">
        <f t="shared" si="5"/>
        <v>180054</v>
      </c>
      <c r="P506" s="14" t="str">
        <f>VLOOKUP(H506, products!$A$1:$B$13, 2, FALSE)</f>
        <v>Office Supplies</v>
      </c>
      <c r="Q506" s="14" t="str">
        <f>VLOOKUP(G506, countries!$A$1:$C$250, 1, TRUE)</f>
        <v>Mayotte</v>
      </c>
      <c r="R506" s="15" t="str">
        <f>VLOOKUP(Q506, countries!$A$1:$E$250, 4, FALSE)</f>
        <v>Africa</v>
      </c>
      <c r="S506" s="14" t="str">
        <f>VLOOKUP(R506, countries!$D$1:U$250, 2, FALSE)</f>
        <v>Northern Africa</v>
      </c>
      <c r="T506" s="14" t="str">
        <f t="shared" si="6"/>
        <v>2012-10</v>
      </c>
      <c r="U506" s="14" t="str">
        <f t="shared" si="7"/>
        <v>10</v>
      </c>
    </row>
    <row r="507">
      <c r="A507" s="7">
        <v>1.69799983E8</v>
      </c>
      <c r="B507" s="8">
        <v>41204.0</v>
      </c>
      <c r="C507" s="8" t="str">
        <f t="shared" si="1"/>
        <v>Monday</v>
      </c>
      <c r="D507" s="8">
        <v>41233.0</v>
      </c>
      <c r="E507" s="9">
        <f t="shared" si="2"/>
        <v>29</v>
      </c>
      <c r="F507" s="7" t="s">
        <v>40</v>
      </c>
      <c r="G507" s="10" t="s">
        <v>38</v>
      </c>
      <c r="H507" s="7">
        <v>4594.0</v>
      </c>
      <c r="I507" s="7" t="s">
        <v>26</v>
      </c>
      <c r="J507" s="11">
        <v>6443.0</v>
      </c>
      <c r="K507" s="12">
        <v>9.0</v>
      </c>
      <c r="L507" s="12">
        <v>7.0</v>
      </c>
      <c r="M507" s="13">
        <f t="shared" si="3"/>
        <v>57987</v>
      </c>
      <c r="N507" s="11">
        <f t="shared" si="4"/>
        <v>45101</v>
      </c>
      <c r="O507" s="11">
        <f t="shared" si="5"/>
        <v>12886</v>
      </c>
      <c r="P507" s="14" t="str">
        <f>VLOOKUP(H507, products!$A$1:$B$13, 2, FALSE)</f>
        <v>Fruits</v>
      </c>
      <c r="Q507" s="14" t="str">
        <f>VLOOKUP(G507, countries!$A$1:$C$250, 1, TRUE)</f>
        <v>Svalbard and Jan Mayen</v>
      </c>
      <c r="R507" s="15" t="str">
        <f>VLOOKUP(Q507, countries!$A$1:$E$250, 4, FALSE)</f>
        <v>Europe</v>
      </c>
      <c r="S507" s="14" t="str">
        <f>VLOOKUP(R507, countries!$D$1:U$250, 2, FALSE)</f>
        <v>Northern Europe</v>
      </c>
      <c r="T507" s="14" t="str">
        <f t="shared" si="6"/>
        <v>2012-10</v>
      </c>
      <c r="U507" s="14" t="str">
        <f t="shared" si="7"/>
        <v>10</v>
      </c>
    </row>
    <row r="508">
      <c r="A508" s="7">
        <v>5.95496594E8</v>
      </c>
      <c r="B508" s="8">
        <v>41206.0</v>
      </c>
      <c r="C508" s="8" t="str">
        <f t="shared" si="1"/>
        <v>Wednesday</v>
      </c>
      <c r="D508" s="8">
        <v>41010.0</v>
      </c>
      <c r="E508" s="9">
        <f t="shared" si="2"/>
        <v>196</v>
      </c>
      <c r="F508" s="7" t="s">
        <v>40</v>
      </c>
      <c r="G508" s="10" t="s">
        <v>28</v>
      </c>
      <c r="H508" s="7">
        <v>3127.0</v>
      </c>
      <c r="I508" s="7" t="s">
        <v>23</v>
      </c>
      <c r="J508" s="11">
        <v>9530.0</v>
      </c>
      <c r="K508" s="12">
        <v>82.0</v>
      </c>
      <c r="L508" s="12">
        <v>57.0</v>
      </c>
      <c r="M508" s="13">
        <f t="shared" si="3"/>
        <v>781460</v>
      </c>
      <c r="N508" s="11">
        <f t="shared" si="4"/>
        <v>543210</v>
      </c>
      <c r="O508" s="11">
        <f t="shared" si="5"/>
        <v>238250</v>
      </c>
      <c r="P508" s="14" t="str">
        <f>VLOOKUP(H508, products!$A$1:$B$13, 2, FALSE)</f>
        <v>Personal Care</v>
      </c>
      <c r="Q508" s="14" t="str">
        <f>VLOOKUP(G508, countries!$A$1:$C$250, 1, TRUE)</f>
        <v>Bermuda</v>
      </c>
      <c r="R508" s="15" t="str">
        <f>VLOOKUP(Q508, countries!$A$1:$E$250, 4, FALSE)</f>
        <v>Americas</v>
      </c>
      <c r="S508" s="14" t="str">
        <f>VLOOKUP(R508, countries!$D$1:U$250, 2, FALSE)</f>
        <v>Latin America and the Caribbean</v>
      </c>
      <c r="T508" s="14" t="str">
        <f t="shared" si="6"/>
        <v>2012-10</v>
      </c>
      <c r="U508" s="14" t="str">
        <f t="shared" si="7"/>
        <v>10</v>
      </c>
    </row>
    <row r="509">
      <c r="A509" s="7">
        <v>6.385939E8</v>
      </c>
      <c r="B509" s="8">
        <v>41208.0</v>
      </c>
      <c r="C509" s="8" t="str">
        <f t="shared" si="1"/>
        <v>Friday</v>
      </c>
      <c r="D509" s="8">
        <v>41255.0</v>
      </c>
      <c r="E509" s="9">
        <f t="shared" si="2"/>
        <v>47</v>
      </c>
      <c r="F509" s="7" t="s">
        <v>24</v>
      </c>
      <c r="G509" s="10" t="s">
        <v>36</v>
      </c>
      <c r="H509" s="7">
        <v>8293.0</v>
      </c>
      <c r="I509" s="7" t="s">
        <v>26</v>
      </c>
      <c r="J509" s="11">
        <v>2981.0</v>
      </c>
      <c r="K509" s="12">
        <v>437.0</v>
      </c>
      <c r="L509" s="12">
        <v>263.0</v>
      </c>
      <c r="M509" s="13">
        <f t="shared" si="3"/>
        <v>1302697</v>
      </c>
      <c r="N509" s="11">
        <f t="shared" si="4"/>
        <v>784003</v>
      </c>
      <c r="O509" s="11">
        <f t="shared" si="5"/>
        <v>518694</v>
      </c>
      <c r="P509" s="14" t="str">
        <f>VLOOKUP(H509, products!$A$1:$B$13, 2, FALSE)</f>
        <v>Cosmetics</v>
      </c>
      <c r="Q509" s="14" t="str">
        <f>VLOOKUP(G509, countries!$A$1:$C$250, 1, TRUE)</f>
        <v>Svalbard and Jan Mayen</v>
      </c>
      <c r="R509" s="15" t="str">
        <f>VLOOKUP(Q509, countries!$A$1:$E$250, 4, FALSE)</f>
        <v>Europe</v>
      </c>
      <c r="S509" s="14" t="str">
        <f>VLOOKUP(R509, countries!$D$1:U$250, 2, FALSE)</f>
        <v>Northern Europe</v>
      </c>
      <c r="T509" s="14" t="str">
        <f t="shared" si="6"/>
        <v>2012-10</v>
      </c>
      <c r="U509" s="14" t="str">
        <f t="shared" si="7"/>
        <v>10</v>
      </c>
    </row>
    <row r="510">
      <c r="A510" s="7">
        <v>5.07531726E8</v>
      </c>
      <c r="B510" s="8">
        <v>41209.0</v>
      </c>
      <c r="C510" s="8" t="str">
        <f t="shared" si="1"/>
        <v>Saturday</v>
      </c>
      <c r="D510" s="8">
        <v>41224.0</v>
      </c>
      <c r="E510" s="9">
        <f t="shared" si="2"/>
        <v>15</v>
      </c>
      <c r="F510" s="7" t="s">
        <v>40</v>
      </c>
      <c r="G510" s="10" t="s">
        <v>36</v>
      </c>
      <c r="H510" s="7">
        <v>8969.0</v>
      </c>
      <c r="I510" s="7" t="s">
        <v>23</v>
      </c>
      <c r="J510" s="11">
        <v>8771.0</v>
      </c>
      <c r="K510" s="12">
        <v>153.0</v>
      </c>
      <c r="L510" s="12">
        <v>97.0</v>
      </c>
      <c r="M510" s="13">
        <f t="shared" si="3"/>
        <v>1341963</v>
      </c>
      <c r="N510" s="11">
        <f t="shared" si="4"/>
        <v>850787</v>
      </c>
      <c r="O510" s="11">
        <f t="shared" si="5"/>
        <v>491176</v>
      </c>
      <c r="P510" s="14" t="str">
        <f>VLOOKUP(H510, products!$A$1:$B$13, 2, FALSE)</f>
        <v>Snacks</v>
      </c>
      <c r="Q510" s="14" t="str">
        <f>VLOOKUP(G510, countries!$A$1:$C$250, 1, TRUE)</f>
        <v>Svalbard and Jan Mayen</v>
      </c>
      <c r="R510" s="15" t="str">
        <f>VLOOKUP(Q510, countries!$A$1:$E$250, 4, FALSE)</f>
        <v>Europe</v>
      </c>
      <c r="S510" s="14" t="str">
        <f>VLOOKUP(R510, countries!$D$1:U$250, 2, FALSE)</f>
        <v>Northern Europe</v>
      </c>
      <c r="T510" s="14" t="str">
        <f t="shared" si="6"/>
        <v>2012-10</v>
      </c>
      <c r="U510" s="14" t="str">
        <f t="shared" si="7"/>
        <v>10</v>
      </c>
    </row>
    <row r="511">
      <c r="A511" s="7">
        <v>4.96826493E8</v>
      </c>
      <c r="B511" s="8">
        <v>41210.0</v>
      </c>
      <c r="C511" s="8" t="str">
        <f t="shared" si="1"/>
        <v>Sunday</v>
      </c>
      <c r="D511" s="8">
        <v>41225.0</v>
      </c>
      <c r="E511" s="9">
        <f t="shared" si="2"/>
        <v>15</v>
      </c>
      <c r="F511" s="7" t="s">
        <v>24</v>
      </c>
      <c r="G511" s="10" t="s">
        <v>61</v>
      </c>
      <c r="H511" s="7">
        <v>4594.0</v>
      </c>
      <c r="I511" s="7" t="s">
        <v>26</v>
      </c>
      <c r="J511" s="11">
        <v>855.0</v>
      </c>
      <c r="K511" s="12">
        <v>9.0</v>
      </c>
      <c r="L511" s="12">
        <v>7.0</v>
      </c>
      <c r="M511" s="13">
        <f t="shared" si="3"/>
        <v>7695</v>
      </c>
      <c r="N511" s="11">
        <f t="shared" si="4"/>
        <v>5985</v>
      </c>
      <c r="O511" s="11">
        <f t="shared" si="5"/>
        <v>1710</v>
      </c>
      <c r="P511" s="14" t="str">
        <f>VLOOKUP(H511, products!$A$1:$B$13, 2, FALSE)</f>
        <v>Fruits</v>
      </c>
      <c r="Q511" s="14" t="str">
        <f>VLOOKUP(G511, countries!$A$1:$C$250, 1, TRUE)</f>
        <v>Gambia</v>
      </c>
      <c r="R511" s="15" t="str">
        <f>VLOOKUP(Q511, countries!$A$1:$E$250, 4, FALSE)</f>
        <v>Africa</v>
      </c>
      <c r="S511" s="14" t="str">
        <f>VLOOKUP(R511, countries!$D$1:U$250, 2, FALSE)</f>
        <v>Northern Africa</v>
      </c>
      <c r="T511" s="14" t="str">
        <f t="shared" si="6"/>
        <v>2012-10</v>
      </c>
      <c r="U511" s="14" t="str">
        <f t="shared" si="7"/>
        <v>10</v>
      </c>
    </row>
    <row r="512">
      <c r="A512" s="7">
        <v>7.20931279E8</v>
      </c>
      <c r="B512" s="8">
        <v>41212.0</v>
      </c>
      <c r="C512" s="8" t="str">
        <f t="shared" si="1"/>
        <v>Tuesday</v>
      </c>
      <c r="D512" s="8">
        <v>41231.0</v>
      </c>
      <c r="E512" s="9">
        <f t="shared" si="2"/>
        <v>19</v>
      </c>
      <c r="F512" s="7" t="s">
        <v>24</v>
      </c>
      <c r="G512" s="10" t="s">
        <v>63</v>
      </c>
      <c r="H512" s="7">
        <v>8969.0</v>
      </c>
      <c r="I512" s="7" t="s">
        <v>23</v>
      </c>
      <c r="J512" s="11">
        <v>8441.0</v>
      </c>
      <c r="K512" s="12">
        <v>153.0</v>
      </c>
      <c r="L512" s="12">
        <v>97.0</v>
      </c>
      <c r="M512" s="13">
        <f t="shared" si="3"/>
        <v>1291473</v>
      </c>
      <c r="N512" s="11">
        <f t="shared" si="4"/>
        <v>818777</v>
      </c>
      <c r="O512" s="11">
        <f t="shared" si="5"/>
        <v>472696</v>
      </c>
      <c r="P512" s="14" t="str">
        <f>VLOOKUP(H512, products!$A$1:$B$13, 2, FALSE)</f>
        <v>Snacks</v>
      </c>
      <c r="Q512" s="14" t="str">
        <f>VLOOKUP(G512, countries!$A$1:$C$250, 1, TRUE)</f>
        <v>Ireland</v>
      </c>
      <c r="R512" s="15" t="str">
        <f>VLOOKUP(Q512, countries!$A$1:$E$250, 4, FALSE)</f>
        <v>Europe</v>
      </c>
      <c r="S512" s="14" t="str">
        <f>VLOOKUP(R512, countries!$D$1:U$250, 2, FALSE)</f>
        <v>Northern Europe</v>
      </c>
      <c r="T512" s="14" t="str">
        <f t="shared" si="6"/>
        <v>2012-10</v>
      </c>
      <c r="U512" s="14" t="str">
        <f t="shared" si="7"/>
        <v>10</v>
      </c>
    </row>
    <row r="513">
      <c r="A513" s="7">
        <v>1.89108455E8</v>
      </c>
      <c r="B513" s="8">
        <v>41218.0</v>
      </c>
      <c r="C513" s="8" t="str">
        <f t="shared" si="1"/>
        <v>Monday</v>
      </c>
      <c r="D513" s="8">
        <v>41090.0</v>
      </c>
      <c r="E513" s="9">
        <f t="shared" si="2"/>
        <v>128</v>
      </c>
      <c r="F513" s="7" t="s">
        <v>40</v>
      </c>
      <c r="G513" s="10" t="s">
        <v>43</v>
      </c>
      <c r="H513" s="7">
        <v>8681.0</v>
      </c>
      <c r="I513" s="7" t="s">
        <v>23</v>
      </c>
      <c r="J513" s="11">
        <v>249.0</v>
      </c>
      <c r="K513" s="12">
        <v>651.0</v>
      </c>
      <c r="L513" s="12">
        <v>525.0</v>
      </c>
      <c r="M513" s="13">
        <f t="shared" si="3"/>
        <v>162099</v>
      </c>
      <c r="N513" s="11">
        <f t="shared" si="4"/>
        <v>130725</v>
      </c>
      <c r="O513" s="11">
        <f t="shared" si="5"/>
        <v>31374</v>
      </c>
      <c r="P513" s="14" t="str">
        <f>VLOOKUP(H513, products!$A$1:$B$13, 2, FALSE)</f>
        <v>Office Supplies</v>
      </c>
      <c r="Q513" s="14" t="str">
        <f>VLOOKUP(G513, countries!$A$1:$C$250, 1, TRUE)</f>
        <v>Cyprus</v>
      </c>
      <c r="R513" s="15" t="str">
        <f>VLOOKUP(Q513, countries!$A$1:$E$250, 4, FALSE)</f>
        <v>Asia</v>
      </c>
      <c r="S513" s="14" t="str">
        <f>VLOOKUP(R513, countries!$D$1:U$250, 2, FALSE)</f>
        <v>Southern Asia</v>
      </c>
      <c r="T513" s="14" t="str">
        <f t="shared" si="6"/>
        <v>2012-11</v>
      </c>
      <c r="U513" s="14" t="str">
        <f t="shared" si="7"/>
        <v>11</v>
      </c>
    </row>
    <row r="514">
      <c r="A514" s="7">
        <v>9.89102828E8</v>
      </c>
      <c r="B514" s="8">
        <v>41219.0</v>
      </c>
      <c r="C514" s="8" t="str">
        <f t="shared" si="1"/>
        <v>Tuesday</v>
      </c>
      <c r="D514" s="8">
        <v>41128.0</v>
      </c>
      <c r="E514" s="9">
        <f t="shared" si="2"/>
        <v>91</v>
      </c>
      <c r="F514" s="7" t="s">
        <v>24</v>
      </c>
      <c r="G514" s="10" t="s">
        <v>30</v>
      </c>
      <c r="H514" s="7">
        <v>4594.0</v>
      </c>
      <c r="I514" s="7" t="s">
        <v>26</v>
      </c>
      <c r="J514" s="11">
        <v>6362.0</v>
      </c>
      <c r="K514" s="12">
        <v>9.0</v>
      </c>
      <c r="L514" s="12">
        <v>7.0</v>
      </c>
      <c r="M514" s="13">
        <f t="shared" si="3"/>
        <v>57258</v>
      </c>
      <c r="N514" s="11">
        <f t="shared" si="4"/>
        <v>44534</v>
      </c>
      <c r="O514" s="11">
        <f t="shared" si="5"/>
        <v>12724</v>
      </c>
      <c r="P514" s="14" t="str">
        <f>VLOOKUP(H514, products!$A$1:$B$13, 2, FALSE)</f>
        <v>Fruits</v>
      </c>
      <c r="Q514" s="14" t="str">
        <f>VLOOKUP(G514, countries!$A$1:$C$250, 1, TRUE)</f>
        <v>United States Minor Outlying Islands</v>
      </c>
      <c r="R514" s="15" t="str">
        <f>VLOOKUP(Q514, countries!$A$1:$E$250, 4, FALSE)</f>
        <v>Oceania</v>
      </c>
      <c r="S514" s="14" t="str">
        <f>VLOOKUP(R514, countries!$D$1:U$250, 2, FALSE)</f>
        <v>Polynesia</v>
      </c>
      <c r="T514" s="14" t="str">
        <f t="shared" si="6"/>
        <v>2012-11</v>
      </c>
      <c r="U514" s="14" t="str">
        <f t="shared" si="7"/>
        <v>11</v>
      </c>
    </row>
    <row r="515">
      <c r="A515" s="7">
        <v>4.34275662E8</v>
      </c>
      <c r="B515" s="8">
        <v>41220.0</v>
      </c>
      <c r="C515" s="8" t="str">
        <f t="shared" si="1"/>
        <v>Wednesday</v>
      </c>
      <c r="D515" s="8">
        <v>41134.0</v>
      </c>
      <c r="E515" s="9">
        <f t="shared" si="2"/>
        <v>86</v>
      </c>
      <c r="F515" s="7" t="s">
        <v>40</v>
      </c>
      <c r="G515" s="10" t="s">
        <v>42</v>
      </c>
      <c r="H515" s="7">
        <v>8681.0</v>
      </c>
      <c r="I515" s="7" t="s">
        <v>23</v>
      </c>
      <c r="J515" s="11">
        <v>674.0</v>
      </c>
      <c r="K515" s="12">
        <v>651.0</v>
      </c>
      <c r="L515" s="12">
        <v>525.0</v>
      </c>
      <c r="M515" s="13">
        <f t="shared" si="3"/>
        <v>438774</v>
      </c>
      <c r="N515" s="11">
        <f t="shared" si="4"/>
        <v>353850</v>
      </c>
      <c r="O515" s="11">
        <f t="shared" si="5"/>
        <v>84924</v>
      </c>
      <c r="P515" s="14" t="str">
        <f>VLOOKUP(H515, products!$A$1:$B$13, 2, FALSE)</f>
        <v>Office Supplies</v>
      </c>
      <c r="Q515" s="14" t="str">
        <f>VLOOKUP(G515, countries!$A$1:$C$250, 1, TRUE)</f>
        <v>Bhutan</v>
      </c>
      <c r="R515" s="15" t="str">
        <f>VLOOKUP(Q515, countries!$A$1:$E$250, 4, FALSE)</f>
        <v>Asia</v>
      </c>
      <c r="S515" s="14" t="str">
        <f>VLOOKUP(R515, countries!$D$1:U$250, 2, FALSE)</f>
        <v>Southern Asia</v>
      </c>
      <c r="T515" s="14" t="str">
        <f t="shared" si="6"/>
        <v>2012-11</v>
      </c>
      <c r="U515" s="14" t="str">
        <f t="shared" si="7"/>
        <v>11</v>
      </c>
    </row>
    <row r="516">
      <c r="A516" s="7">
        <v>1.03435266E8</v>
      </c>
      <c r="B516" s="8">
        <v>41221.0</v>
      </c>
      <c r="C516" s="8" t="str">
        <f t="shared" si="1"/>
        <v>Thursday</v>
      </c>
      <c r="D516" s="8">
        <v>41170.0</v>
      </c>
      <c r="E516" s="9">
        <f t="shared" si="2"/>
        <v>51</v>
      </c>
      <c r="F516" s="7" t="s">
        <v>40</v>
      </c>
      <c r="G516" s="10" t="s">
        <v>56</v>
      </c>
      <c r="H516" s="7">
        <v>1270.0</v>
      </c>
      <c r="I516" s="7" t="s">
        <v>23</v>
      </c>
      <c r="J516" s="11">
        <v>7648.0</v>
      </c>
      <c r="K516" s="12">
        <v>47.0</v>
      </c>
      <c r="L516" s="12">
        <v>32.0</v>
      </c>
      <c r="M516" s="13">
        <f t="shared" si="3"/>
        <v>359456</v>
      </c>
      <c r="N516" s="11">
        <f t="shared" si="4"/>
        <v>244736</v>
      </c>
      <c r="O516" s="11">
        <f t="shared" si="5"/>
        <v>114720</v>
      </c>
      <c r="P516" s="14" t="str">
        <f>VLOOKUP(H516, products!$A$1:$B$13, 2, FALSE)</f>
        <v>Beverages</v>
      </c>
      <c r="Q516" s="14" t="str">
        <f>VLOOKUP(G516, countries!$A$1:$C$250, 1, TRUE)</f>
        <v>Spain</v>
      </c>
      <c r="R516" s="15" t="str">
        <f>VLOOKUP(Q516, countries!$A$1:$E$250, 4, FALSE)</f>
        <v>Europe</v>
      </c>
      <c r="S516" s="14" t="str">
        <f>VLOOKUP(R516, countries!$D$1:U$250, 2, FALSE)</f>
        <v>Northern Europe</v>
      </c>
      <c r="T516" s="14" t="str">
        <f t="shared" si="6"/>
        <v>2012-11</v>
      </c>
      <c r="U516" s="14" t="str">
        <f t="shared" si="7"/>
        <v>11</v>
      </c>
    </row>
    <row r="517">
      <c r="A517" s="7">
        <v>6.02301251E8</v>
      </c>
      <c r="B517" s="8">
        <v>41222.0</v>
      </c>
      <c r="C517" s="8" t="str">
        <f t="shared" si="1"/>
        <v>Friday</v>
      </c>
      <c r="D517" s="8">
        <v>41179.0</v>
      </c>
      <c r="E517" s="9">
        <f t="shared" si="2"/>
        <v>43</v>
      </c>
      <c r="F517" s="7" t="s">
        <v>29</v>
      </c>
      <c r="G517" s="10" t="s">
        <v>57</v>
      </c>
      <c r="H517" s="7">
        <v>2455.0</v>
      </c>
      <c r="I517" s="7" t="s">
        <v>23</v>
      </c>
      <c r="J517" s="11">
        <v>3180.0</v>
      </c>
      <c r="K517" s="12">
        <v>109.0</v>
      </c>
      <c r="L517" s="12">
        <v>36.0</v>
      </c>
      <c r="M517" s="13">
        <f t="shared" si="3"/>
        <v>346620</v>
      </c>
      <c r="N517" s="11">
        <f t="shared" si="4"/>
        <v>114480</v>
      </c>
      <c r="O517" s="11">
        <f t="shared" si="5"/>
        <v>232140</v>
      </c>
      <c r="P517" s="14" t="str">
        <f>VLOOKUP(H517, products!$A$1:$B$13, 2, FALSE)</f>
        <v>Clothes</v>
      </c>
      <c r="Q517" s="14" t="str">
        <f>VLOOKUP(G517, countries!$A$1:$C$250, 1, TRUE)</f>
        <v>Israel</v>
      </c>
      <c r="R517" s="15" t="str">
        <f>VLOOKUP(Q517, countries!$A$1:$E$250, 4, FALSE)</f>
        <v>Asia</v>
      </c>
      <c r="S517" s="14" t="str">
        <f>VLOOKUP(R517, countries!$D$1:U$250, 2, FALSE)</f>
        <v>Southern Asia</v>
      </c>
      <c r="T517" s="14" t="str">
        <f t="shared" si="6"/>
        <v>2012-11</v>
      </c>
      <c r="U517" s="14" t="str">
        <f t="shared" si="7"/>
        <v>11</v>
      </c>
    </row>
    <row r="518">
      <c r="A518" s="7">
        <v>3.06256616E8</v>
      </c>
      <c r="B518" s="8">
        <v>41227.0</v>
      </c>
      <c r="C518" s="8" t="str">
        <f t="shared" si="1"/>
        <v>Wednesday</v>
      </c>
      <c r="D518" s="8">
        <v>41231.0</v>
      </c>
      <c r="E518" s="9">
        <f t="shared" si="2"/>
        <v>4</v>
      </c>
      <c r="F518" s="7" t="s">
        <v>24</v>
      </c>
      <c r="G518" s="10" t="s">
        <v>57</v>
      </c>
      <c r="H518" s="7">
        <v>3127.0</v>
      </c>
      <c r="I518" s="7" t="s">
        <v>23</v>
      </c>
      <c r="J518" s="11">
        <v>6993.0</v>
      </c>
      <c r="K518" s="12">
        <v>82.0</v>
      </c>
      <c r="L518" s="12">
        <v>57.0</v>
      </c>
      <c r="M518" s="13">
        <f t="shared" si="3"/>
        <v>573426</v>
      </c>
      <c r="N518" s="11">
        <f t="shared" si="4"/>
        <v>398601</v>
      </c>
      <c r="O518" s="11">
        <f t="shared" si="5"/>
        <v>174825</v>
      </c>
      <c r="P518" s="14" t="str">
        <f>VLOOKUP(H518, products!$A$1:$B$13, 2, FALSE)</f>
        <v>Personal Care</v>
      </c>
      <c r="Q518" s="14" t="str">
        <f>VLOOKUP(G518, countries!$A$1:$C$250, 1, TRUE)</f>
        <v>Israel</v>
      </c>
      <c r="R518" s="15" t="str">
        <f>VLOOKUP(Q518, countries!$A$1:$E$250, 4, FALSE)</f>
        <v>Asia</v>
      </c>
      <c r="S518" s="14" t="str">
        <f>VLOOKUP(R518, countries!$D$1:U$250, 2, FALSE)</f>
        <v>Southern Asia</v>
      </c>
      <c r="T518" s="14" t="str">
        <f t="shared" si="6"/>
        <v>2012-11</v>
      </c>
      <c r="U518" s="14" t="str">
        <f t="shared" si="7"/>
        <v>11</v>
      </c>
    </row>
    <row r="519">
      <c r="A519" s="7">
        <v>4.95450627E8</v>
      </c>
      <c r="B519" s="8">
        <v>41227.0</v>
      </c>
      <c r="C519" s="8" t="str">
        <f t="shared" si="1"/>
        <v>Wednesday</v>
      </c>
      <c r="D519" s="8">
        <v>41269.0</v>
      </c>
      <c r="E519" s="9">
        <f t="shared" si="2"/>
        <v>42</v>
      </c>
      <c r="F519" s="7" t="s">
        <v>24</v>
      </c>
      <c r="G519" s="10" t="s">
        <v>72</v>
      </c>
      <c r="H519" s="7">
        <v>2103.0</v>
      </c>
      <c r="I519" s="7" t="s">
        <v>23</v>
      </c>
      <c r="J519" s="11">
        <v>3705.0</v>
      </c>
      <c r="K519" s="12">
        <v>206.0</v>
      </c>
      <c r="L519" s="12">
        <v>117.0</v>
      </c>
      <c r="M519" s="13">
        <f t="shared" si="3"/>
        <v>763230</v>
      </c>
      <c r="N519" s="11">
        <f t="shared" si="4"/>
        <v>433485</v>
      </c>
      <c r="O519" s="11">
        <f t="shared" si="5"/>
        <v>329745</v>
      </c>
      <c r="P519" s="14" t="str">
        <f>VLOOKUP(H519, products!$A$1:$B$13, 2, FALSE)</f>
        <v>Cereal</v>
      </c>
      <c r="Q519" s="14" t="str">
        <f>VLOOKUP(G519, countries!$A$1:$C$250, 1, TRUE)</f>
        <v>Barbados</v>
      </c>
      <c r="R519" s="15" t="str">
        <f>VLOOKUP(Q519, countries!$A$1:$E$250, 4, FALSE)</f>
        <v>Americas</v>
      </c>
      <c r="S519" s="14" t="str">
        <f>VLOOKUP(R519, countries!$D$1:U$250, 2, FALSE)</f>
        <v>Latin America and the Caribbean</v>
      </c>
      <c r="T519" s="14" t="str">
        <f t="shared" si="6"/>
        <v>2012-11</v>
      </c>
      <c r="U519" s="14" t="str">
        <f t="shared" si="7"/>
        <v>11</v>
      </c>
    </row>
    <row r="520">
      <c r="A520" s="7">
        <v>6.24348151E8</v>
      </c>
      <c r="B520" s="8">
        <v>41227.0</v>
      </c>
      <c r="C520" s="8" t="str">
        <f t="shared" si="1"/>
        <v>Wednesday</v>
      </c>
      <c r="D520" s="8">
        <v>41133.0</v>
      </c>
      <c r="E520" s="9">
        <f t="shared" si="2"/>
        <v>94</v>
      </c>
      <c r="F520" s="7" t="s">
        <v>21</v>
      </c>
      <c r="G520" s="10" t="s">
        <v>66</v>
      </c>
      <c r="H520" s="7">
        <v>8681.0</v>
      </c>
      <c r="I520" s="7" t="s">
        <v>26</v>
      </c>
      <c r="J520" s="11">
        <v>7347.0</v>
      </c>
      <c r="K520" s="12">
        <v>651.0</v>
      </c>
      <c r="L520" s="12">
        <v>525.0</v>
      </c>
      <c r="M520" s="13">
        <f t="shared" si="3"/>
        <v>4782897</v>
      </c>
      <c r="N520" s="11">
        <f t="shared" si="4"/>
        <v>3857175</v>
      </c>
      <c r="O520" s="11">
        <f t="shared" si="5"/>
        <v>925722</v>
      </c>
      <c r="P520" s="14" t="str">
        <f>VLOOKUP(H520, products!$A$1:$B$13, 2, FALSE)</f>
        <v>Office Supplies</v>
      </c>
      <c r="Q520" s="14" t="str">
        <f>VLOOKUP(G520, countries!$A$1:$C$250, 1, TRUE)</f>
        <v>Uganda</v>
      </c>
      <c r="R520" s="15" t="str">
        <f>VLOOKUP(Q520, countries!$A$1:$E$250, 4, FALSE)</f>
        <v>Africa</v>
      </c>
      <c r="S520" s="14" t="str">
        <f>VLOOKUP(R520, countries!$D$1:U$250, 2, FALSE)</f>
        <v>Northern Africa</v>
      </c>
      <c r="T520" s="14" t="str">
        <f t="shared" si="6"/>
        <v>2012-11</v>
      </c>
      <c r="U520" s="14" t="str">
        <f t="shared" si="7"/>
        <v>11</v>
      </c>
    </row>
    <row r="521">
      <c r="A521" s="7">
        <v>3.78714883E8</v>
      </c>
      <c r="B521" s="8">
        <v>41229.0</v>
      </c>
      <c r="C521" s="8" t="str">
        <f t="shared" si="1"/>
        <v>Friday</v>
      </c>
      <c r="D521" s="8">
        <v>41259.0</v>
      </c>
      <c r="E521" s="9">
        <f t="shared" si="2"/>
        <v>30</v>
      </c>
      <c r="F521" s="7" t="s">
        <v>29</v>
      </c>
      <c r="G521" s="10" t="s">
        <v>62</v>
      </c>
      <c r="H521" s="7">
        <v>8293.0</v>
      </c>
      <c r="I521" s="7" t="s">
        <v>23</v>
      </c>
      <c r="J521" s="11">
        <v>9005.0</v>
      </c>
      <c r="K521" s="12">
        <v>437.0</v>
      </c>
      <c r="L521" s="12">
        <v>263.0</v>
      </c>
      <c r="M521" s="13">
        <f t="shared" si="3"/>
        <v>3935185</v>
      </c>
      <c r="N521" s="11">
        <f t="shared" si="4"/>
        <v>2368315</v>
      </c>
      <c r="O521" s="11">
        <f t="shared" si="5"/>
        <v>1566870</v>
      </c>
      <c r="P521" s="14" t="str">
        <f>VLOOKUP(H521, products!$A$1:$B$13, 2, FALSE)</f>
        <v>Cosmetics</v>
      </c>
      <c r="Q521" s="14" t="str">
        <f>VLOOKUP(G521, countries!$A$1:$C$250, 1, TRUE)</f>
        <v>Micronesia (Federated States of)</v>
      </c>
      <c r="R521" s="15" t="str">
        <f>VLOOKUP(Q521, countries!$A$1:$E$250, 4, FALSE)</f>
        <v>Oceania</v>
      </c>
      <c r="S521" s="14" t="str">
        <f>VLOOKUP(R521, countries!$D$1:U$250, 2, FALSE)</f>
        <v>Polynesia</v>
      </c>
      <c r="T521" s="14" t="str">
        <f t="shared" si="6"/>
        <v>2012-11</v>
      </c>
      <c r="U521" s="14" t="str">
        <f t="shared" si="7"/>
        <v>11</v>
      </c>
    </row>
    <row r="522">
      <c r="A522" s="7">
        <v>1.59805858E8</v>
      </c>
      <c r="B522" s="8">
        <v>41232.0</v>
      </c>
      <c r="C522" s="8" t="str">
        <f t="shared" si="1"/>
        <v>Monday</v>
      </c>
      <c r="D522" s="8">
        <v>41260.0</v>
      </c>
      <c r="E522" s="9">
        <f t="shared" si="2"/>
        <v>28</v>
      </c>
      <c r="F522" s="7" t="s">
        <v>29</v>
      </c>
      <c r="G522" s="10" t="s">
        <v>30</v>
      </c>
      <c r="H522" s="7">
        <v>8875.0</v>
      </c>
      <c r="I522" s="7" t="s">
        <v>23</v>
      </c>
      <c r="J522" s="11">
        <v>8959.0</v>
      </c>
      <c r="K522" s="12">
        <v>422.0</v>
      </c>
      <c r="L522" s="12">
        <v>365.0</v>
      </c>
      <c r="M522" s="13">
        <f t="shared" si="3"/>
        <v>3780698</v>
      </c>
      <c r="N522" s="11">
        <f t="shared" si="4"/>
        <v>3270035</v>
      </c>
      <c r="O522" s="11">
        <f t="shared" si="5"/>
        <v>510663</v>
      </c>
      <c r="P522" s="14" t="str">
        <f>VLOOKUP(H522, products!$A$1:$B$13, 2, FALSE)</f>
        <v>Meat</v>
      </c>
      <c r="Q522" s="14" t="str">
        <f>VLOOKUP(G522, countries!$A$1:$C$250, 1, TRUE)</f>
        <v>United States Minor Outlying Islands</v>
      </c>
      <c r="R522" s="15" t="str">
        <f>VLOOKUP(Q522, countries!$A$1:$E$250, 4, FALSE)</f>
        <v>Oceania</v>
      </c>
      <c r="S522" s="14" t="str">
        <f>VLOOKUP(R522, countries!$D$1:U$250, 2, FALSE)</f>
        <v>Polynesia</v>
      </c>
      <c r="T522" s="14" t="str">
        <f t="shared" si="6"/>
        <v>2012-11</v>
      </c>
      <c r="U522" s="14" t="str">
        <f t="shared" si="7"/>
        <v>11</v>
      </c>
    </row>
    <row r="523">
      <c r="A523" s="7">
        <v>3.54667699E8</v>
      </c>
      <c r="B523" s="8">
        <v>41234.0</v>
      </c>
      <c r="C523" s="8" t="str">
        <f t="shared" si="1"/>
        <v>Wednesday</v>
      </c>
      <c r="D523" s="8">
        <v>41272.0</v>
      </c>
      <c r="E523" s="9">
        <f t="shared" si="2"/>
        <v>38</v>
      </c>
      <c r="F523" s="7" t="s">
        <v>24</v>
      </c>
      <c r="G523" s="10" t="s">
        <v>68</v>
      </c>
      <c r="H523" s="7">
        <v>8681.0</v>
      </c>
      <c r="I523" s="7" t="s">
        <v>23</v>
      </c>
      <c r="J523" s="11">
        <v>2908.0</v>
      </c>
      <c r="K523" s="12">
        <v>651.0</v>
      </c>
      <c r="L523" s="12">
        <v>525.0</v>
      </c>
      <c r="M523" s="13">
        <f t="shared" si="3"/>
        <v>1893108</v>
      </c>
      <c r="N523" s="11">
        <f t="shared" si="4"/>
        <v>1526700</v>
      </c>
      <c r="O523" s="11">
        <f t="shared" si="5"/>
        <v>366408</v>
      </c>
      <c r="P523" s="14" t="str">
        <f>VLOOKUP(H523, products!$A$1:$B$13, 2, FALSE)</f>
        <v>Office Supplies</v>
      </c>
      <c r="Q523" s="14" t="str">
        <f>VLOOKUP(G523, countries!$A$1:$C$250, 1, TRUE)</f>
        <v>Hong Kong</v>
      </c>
      <c r="R523" s="15" t="str">
        <f>VLOOKUP(Q523, countries!$A$1:$E$250, 4, FALSE)</f>
        <v>Asia</v>
      </c>
      <c r="S523" s="14" t="str">
        <f>VLOOKUP(R523, countries!$D$1:U$250, 2, FALSE)</f>
        <v>Southern Asia</v>
      </c>
      <c r="T523" s="14" t="str">
        <f t="shared" si="6"/>
        <v>2012-11</v>
      </c>
      <c r="U523" s="14" t="str">
        <f t="shared" si="7"/>
        <v>11</v>
      </c>
    </row>
    <row r="524">
      <c r="A524" s="7">
        <v>3.7887324E8</v>
      </c>
      <c r="B524" s="8">
        <v>41238.0</v>
      </c>
      <c r="C524" s="8" t="str">
        <f t="shared" si="1"/>
        <v>Sunday</v>
      </c>
      <c r="D524" s="8">
        <v>41241.0</v>
      </c>
      <c r="E524" s="9">
        <f t="shared" si="2"/>
        <v>3</v>
      </c>
      <c r="F524" s="7" t="s">
        <v>40</v>
      </c>
      <c r="G524" s="10" t="s">
        <v>35</v>
      </c>
      <c r="H524" s="7">
        <v>1270.0</v>
      </c>
      <c r="I524" s="7" t="s">
        <v>26</v>
      </c>
      <c r="J524" s="11">
        <v>5866.0</v>
      </c>
      <c r="K524" s="12">
        <v>47.0</v>
      </c>
      <c r="L524" s="12">
        <v>32.0</v>
      </c>
      <c r="M524" s="13">
        <f t="shared" si="3"/>
        <v>275702</v>
      </c>
      <c r="N524" s="11">
        <f t="shared" si="4"/>
        <v>187712</v>
      </c>
      <c r="O524" s="11">
        <f t="shared" si="5"/>
        <v>87990</v>
      </c>
      <c r="P524" s="14" t="str">
        <f>VLOOKUP(H524, products!$A$1:$B$13, 2, FALSE)</f>
        <v>Beverages</v>
      </c>
      <c r="Q524" s="14" t="str">
        <f>VLOOKUP(G524, countries!$A$1:$C$250, 1, TRUE)</f>
        <v>American Samoa</v>
      </c>
      <c r="R524" s="15" t="str">
        <f>VLOOKUP(Q524, countries!$A$1:$E$250, 4, FALSE)</f>
        <v>Oceania</v>
      </c>
      <c r="S524" s="14" t="str">
        <f>VLOOKUP(R524, countries!$D$1:U$250, 2, FALSE)</f>
        <v>Polynesia</v>
      </c>
      <c r="T524" s="14" t="str">
        <f t="shared" si="6"/>
        <v>2012-11</v>
      </c>
      <c r="U524" s="14" t="str">
        <f t="shared" si="7"/>
        <v>11</v>
      </c>
    </row>
    <row r="525">
      <c r="A525" s="7">
        <v>2.282112E8</v>
      </c>
      <c r="B525" s="8">
        <v>41243.0</v>
      </c>
      <c r="C525" s="8" t="str">
        <f t="shared" si="1"/>
        <v>Friday</v>
      </c>
      <c r="D525" s="8">
        <v>40980.0</v>
      </c>
      <c r="E525" s="9">
        <f t="shared" si="2"/>
        <v>263</v>
      </c>
      <c r="F525" s="7" t="s">
        <v>40</v>
      </c>
      <c r="G525" s="10" t="s">
        <v>59</v>
      </c>
      <c r="H525" s="7">
        <v>8293.0</v>
      </c>
      <c r="I525" s="7" t="s">
        <v>26</v>
      </c>
      <c r="J525" s="11">
        <v>1620.0</v>
      </c>
      <c r="K525" s="12">
        <v>437.0</v>
      </c>
      <c r="L525" s="12">
        <v>263.0</v>
      </c>
      <c r="M525" s="13">
        <f t="shared" si="3"/>
        <v>707940</v>
      </c>
      <c r="N525" s="11">
        <f t="shared" si="4"/>
        <v>426060</v>
      </c>
      <c r="O525" s="11">
        <f t="shared" si="5"/>
        <v>281880</v>
      </c>
      <c r="P525" s="14" t="str">
        <f>VLOOKUP(H525, products!$A$1:$B$13, 2, FALSE)</f>
        <v>Cosmetics</v>
      </c>
      <c r="Q525" s="14" t="str">
        <f>VLOOKUP(G525, countries!$A$1:$C$250, 1, TRUE)</f>
        <v>Slovenia</v>
      </c>
      <c r="R525" s="15" t="str">
        <f>VLOOKUP(Q525, countries!$A$1:$E$250, 4, FALSE)</f>
        <v>Europe</v>
      </c>
      <c r="S525" s="14" t="str">
        <f>VLOOKUP(R525, countries!$D$1:U$250, 2, FALSE)</f>
        <v>Northern Europe</v>
      </c>
      <c r="T525" s="14" t="str">
        <f t="shared" si="6"/>
        <v>2012-11</v>
      </c>
      <c r="U525" s="14" t="str">
        <f t="shared" si="7"/>
        <v>11</v>
      </c>
    </row>
    <row r="526">
      <c r="A526" s="7">
        <v>2.05354487E8</v>
      </c>
      <c r="B526" s="8">
        <v>41245.0</v>
      </c>
      <c r="C526" s="8" t="str">
        <f t="shared" si="1"/>
        <v>Sunday</v>
      </c>
      <c r="D526" s="8">
        <v>40959.0</v>
      </c>
      <c r="E526" s="9">
        <f t="shared" si="2"/>
        <v>286</v>
      </c>
      <c r="F526" s="7" t="s">
        <v>40</v>
      </c>
      <c r="G526" s="10" t="s">
        <v>42</v>
      </c>
      <c r="H526" s="7">
        <v>8293.0</v>
      </c>
      <c r="I526" s="7" t="s">
        <v>23</v>
      </c>
      <c r="J526" s="11">
        <v>7811.0</v>
      </c>
      <c r="K526" s="12">
        <v>437.0</v>
      </c>
      <c r="L526" s="12">
        <v>263.0</v>
      </c>
      <c r="M526" s="13">
        <f t="shared" si="3"/>
        <v>3413407</v>
      </c>
      <c r="N526" s="11">
        <f t="shared" si="4"/>
        <v>2054293</v>
      </c>
      <c r="O526" s="11">
        <f t="shared" si="5"/>
        <v>1359114</v>
      </c>
      <c r="P526" s="14" t="str">
        <f>VLOOKUP(H526, products!$A$1:$B$13, 2, FALSE)</f>
        <v>Cosmetics</v>
      </c>
      <c r="Q526" s="14" t="str">
        <f>VLOOKUP(G526, countries!$A$1:$C$250, 1, TRUE)</f>
        <v>Bhutan</v>
      </c>
      <c r="R526" s="15" t="str">
        <f>VLOOKUP(Q526, countries!$A$1:$E$250, 4, FALSE)</f>
        <v>Asia</v>
      </c>
      <c r="S526" s="14" t="str">
        <f>VLOOKUP(R526, countries!$D$1:U$250, 2, FALSE)</f>
        <v>Southern Asia</v>
      </c>
      <c r="T526" s="14" t="str">
        <f t="shared" si="6"/>
        <v>2012-12</v>
      </c>
      <c r="U526" s="14" t="str">
        <f t="shared" si="7"/>
        <v>12</v>
      </c>
    </row>
    <row r="527">
      <c r="A527" s="7">
        <v>1.09914195E8</v>
      </c>
      <c r="B527" s="8">
        <v>41246.0</v>
      </c>
      <c r="C527" s="8" t="str">
        <f t="shared" si="1"/>
        <v>Monday</v>
      </c>
      <c r="D527" s="8">
        <v>41015.0</v>
      </c>
      <c r="E527" s="9">
        <f t="shared" si="2"/>
        <v>231</v>
      </c>
      <c r="F527" s="7" t="s">
        <v>29</v>
      </c>
      <c r="G527" s="10" t="s">
        <v>34</v>
      </c>
      <c r="H527" s="7">
        <v>2455.0</v>
      </c>
      <c r="I527" s="7" t="s">
        <v>23</v>
      </c>
      <c r="J527" s="11">
        <v>4908.0</v>
      </c>
      <c r="K527" s="12">
        <v>109.0</v>
      </c>
      <c r="L527" s="12">
        <v>36.0</v>
      </c>
      <c r="M527" s="13">
        <f t="shared" si="3"/>
        <v>534972</v>
      </c>
      <c r="N527" s="11">
        <f t="shared" si="4"/>
        <v>176688</v>
      </c>
      <c r="O527" s="11">
        <f t="shared" si="5"/>
        <v>358284</v>
      </c>
      <c r="P527" s="14" t="str">
        <f>VLOOKUP(H527, products!$A$1:$B$13, 2, FALSE)</f>
        <v>Clothes</v>
      </c>
      <c r="Q527" s="14" t="str">
        <f>VLOOKUP(G527, countries!$A$1:$C$250, 1, TRUE)</f>
        <v>Pitcairn</v>
      </c>
      <c r="R527" s="15" t="str">
        <f>VLOOKUP(Q527, countries!$A$1:$E$250, 4, FALSE)</f>
        <v>Oceania</v>
      </c>
      <c r="S527" s="14" t="str">
        <f>VLOOKUP(R527, countries!$D$1:U$250, 2, FALSE)</f>
        <v>Polynesia</v>
      </c>
      <c r="T527" s="14" t="str">
        <f t="shared" si="6"/>
        <v>2012-12</v>
      </c>
      <c r="U527" s="14" t="str">
        <f t="shared" si="7"/>
        <v>12</v>
      </c>
    </row>
    <row r="528">
      <c r="A528" s="7">
        <v>9.87050187E8</v>
      </c>
      <c r="B528" s="8">
        <v>41247.0</v>
      </c>
      <c r="C528" s="8" t="str">
        <f t="shared" si="1"/>
        <v>Tuesday</v>
      </c>
      <c r="D528" s="8">
        <v>41024.0</v>
      </c>
      <c r="E528" s="9">
        <f t="shared" si="2"/>
        <v>223</v>
      </c>
      <c r="F528" s="7" t="s">
        <v>21</v>
      </c>
      <c r="G528" s="10" t="s">
        <v>33</v>
      </c>
      <c r="H528" s="7">
        <v>5988.0</v>
      </c>
      <c r="I528" s="7" t="s">
        <v>26</v>
      </c>
      <c r="J528" s="11">
        <v>8940.0</v>
      </c>
      <c r="K528" s="12">
        <v>154.0</v>
      </c>
      <c r="L528" s="12">
        <v>91.0</v>
      </c>
      <c r="M528" s="13">
        <f t="shared" si="3"/>
        <v>1376760</v>
      </c>
      <c r="N528" s="11">
        <f t="shared" si="4"/>
        <v>813540</v>
      </c>
      <c r="O528" s="11">
        <f t="shared" si="5"/>
        <v>563220</v>
      </c>
      <c r="P528" s="14" t="str">
        <f>VLOOKUP(H528, products!$A$1:$B$13, 2, FALSE)</f>
        <v>Vegetables</v>
      </c>
      <c r="Q528" s="14" t="str">
        <f>VLOOKUP(G528, countries!$A$1:$C$250, 1, TRUE)</f>
        <v>Micronesia (Federated States of)</v>
      </c>
      <c r="R528" s="15" t="str">
        <f>VLOOKUP(Q528, countries!$A$1:$E$250, 4, FALSE)</f>
        <v>Oceania</v>
      </c>
      <c r="S528" s="14" t="str">
        <f>VLOOKUP(R528, countries!$D$1:U$250, 2, FALSE)</f>
        <v>Polynesia</v>
      </c>
      <c r="T528" s="14" t="str">
        <f t="shared" si="6"/>
        <v>2012-12</v>
      </c>
      <c r="U528" s="14" t="str">
        <f t="shared" si="7"/>
        <v>12</v>
      </c>
    </row>
    <row r="529">
      <c r="A529" s="7">
        <v>5.95922315E8</v>
      </c>
      <c r="B529" s="8">
        <v>41251.0</v>
      </c>
      <c r="C529" s="8" t="str">
        <f t="shared" si="1"/>
        <v>Saturday</v>
      </c>
      <c r="D529" s="8">
        <v>41008.0</v>
      </c>
      <c r="E529" s="9">
        <f t="shared" si="2"/>
        <v>243</v>
      </c>
      <c r="F529" s="7" t="s">
        <v>29</v>
      </c>
      <c r="G529" s="10" t="s">
        <v>58</v>
      </c>
      <c r="H529" s="7">
        <v>8875.0</v>
      </c>
      <c r="I529" s="7" t="s">
        <v>23</v>
      </c>
      <c r="J529" s="11">
        <v>5510.0</v>
      </c>
      <c r="K529" s="12">
        <v>422.0</v>
      </c>
      <c r="L529" s="12">
        <v>365.0</v>
      </c>
      <c r="M529" s="13">
        <f t="shared" si="3"/>
        <v>2325220</v>
      </c>
      <c r="N529" s="11">
        <f t="shared" si="4"/>
        <v>2011150</v>
      </c>
      <c r="O529" s="11">
        <f t="shared" si="5"/>
        <v>314070</v>
      </c>
      <c r="P529" s="14" t="str">
        <f>VLOOKUP(H529, products!$A$1:$B$13, 2, FALSE)</f>
        <v>Meat</v>
      </c>
      <c r="Q529" s="14" t="str">
        <f>VLOOKUP(G529, countries!$A$1:$C$250, 1, TRUE)</f>
        <v>Djibouti</v>
      </c>
      <c r="R529" s="15" t="str">
        <f>VLOOKUP(Q529, countries!$A$1:$E$250, 4, FALSE)</f>
        <v>Africa</v>
      </c>
      <c r="S529" s="14" t="str">
        <f>VLOOKUP(R529, countries!$D$1:U$250, 2, FALSE)</f>
        <v>Northern Africa</v>
      </c>
      <c r="T529" s="14" t="str">
        <f t="shared" si="6"/>
        <v>2012-12</v>
      </c>
      <c r="U529" s="14" t="str">
        <f t="shared" si="7"/>
        <v>12</v>
      </c>
    </row>
    <row r="530">
      <c r="A530" s="7">
        <v>9.17874085E8</v>
      </c>
      <c r="B530" s="8">
        <v>41252.0</v>
      </c>
      <c r="C530" s="8" t="str">
        <f t="shared" si="1"/>
        <v>Sunday</v>
      </c>
      <c r="D530" s="8">
        <v>41175.0</v>
      </c>
      <c r="E530" s="9">
        <f t="shared" si="2"/>
        <v>77</v>
      </c>
      <c r="F530" s="7" t="s">
        <v>29</v>
      </c>
      <c r="G530" s="10" t="s">
        <v>53</v>
      </c>
      <c r="H530" s="7">
        <v>8875.0</v>
      </c>
      <c r="I530" s="7" t="s">
        <v>23</v>
      </c>
      <c r="J530" s="11">
        <v>8194.0</v>
      </c>
      <c r="K530" s="12">
        <v>422.0</v>
      </c>
      <c r="L530" s="12">
        <v>365.0</v>
      </c>
      <c r="M530" s="13">
        <f t="shared" si="3"/>
        <v>3457868</v>
      </c>
      <c r="N530" s="11">
        <f t="shared" si="4"/>
        <v>2990810</v>
      </c>
      <c r="O530" s="11">
        <f t="shared" si="5"/>
        <v>467058</v>
      </c>
      <c r="P530" s="14" t="str">
        <f>VLOOKUP(H530, products!$A$1:$B$13, 2, FALSE)</f>
        <v>Meat</v>
      </c>
      <c r="Q530" s="14" t="str">
        <f>VLOOKUP(G530, countries!$A$1:$C$250, 1, TRUE)</f>
        <v>Macedonia</v>
      </c>
      <c r="R530" s="15" t="str">
        <f>VLOOKUP(Q530, countries!$A$1:$E$250, 4, FALSE)</f>
        <v>Europe</v>
      </c>
      <c r="S530" s="14" t="str">
        <f>VLOOKUP(R530, countries!$D$1:U$250, 2, FALSE)</f>
        <v>Northern Europe</v>
      </c>
      <c r="T530" s="14" t="str">
        <f t="shared" si="6"/>
        <v>2012-12</v>
      </c>
      <c r="U530" s="14" t="str">
        <f t="shared" si="7"/>
        <v>12</v>
      </c>
    </row>
    <row r="531">
      <c r="A531" s="7">
        <v>6.51895511E8</v>
      </c>
      <c r="B531" s="8">
        <v>41253.0</v>
      </c>
      <c r="C531" s="8" t="str">
        <f t="shared" si="1"/>
        <v>Monday</v>
      </c>
      <c r="D531" s="8">
        <v>40919.0</v>
      </c>
      <c r="E531" s="9">
        <f t="shared" si="2"/>
        <v>334</v>
      </c>
      <c r="F531" s="7" t="s">
        <v>24</v>
      </c>
      <c r="G531" s="10" t="s">
        <v>25</v>
      </c>
      <c r="H531" s="7">
        <v>7331.0</v>
      </c>
      <c r="I531" s="7" t="s">
        <v>23</v>
      </c>
      <c r="J531" s="11">
        <v>9223.0</v>
      </c>
      <c r="K531" s="12">
        <v>255.0</v>
      </c>
      <c r="L531" s="12">
        <v>159.0</v>
      </c>
      <c r="M531" s="13">
        <f t="shared" si="3"/>
        <v>2351865</v>
      </c>
      <c r="N531" s="11">
        <f t="shared" si="4"/>
        <v>1466457</v>
      </c>
      <c r="O531" s="11">
        <f t="shared" si="5"/>
        <v>885408</v>
      </c>
      <c r="P531" s="14" t="str">
        <f>VLOOKUP(H531, products!$A$1:$B$13, 2, FALSE)</f>
        <v>Baby Food</v>
      </c>
      <c r="Q531" s="14" t="str">
        <f>VLOOKUP(G531, countries!$A$1:$C$250, 1, TRUE)</f>
        <v>Libya</v>
      </c>
      <c r="R531" s="15" t="str">
        <f>VLOOKUP(Q531, countries!$A$1:$E$250, 4, FALSE)</f>
        <v>Africa</v>
      </c>
      <c r="S531" s="14" t="str">
        <f>VLOOKUP(R531, countries!$D$1:U$250, 2, FALSE)</f>
        <v>Northern Africa</v>
      </c>
      <c r="T531" s="14" t="str">
        <f t="shared" si="6"/>
        <v>2012-12</v>
      </c>
      <c r="U531" s="14" t="str">
        <f t="shared" si="7"/>
        <v>12</v>
      </c>
    </row>
    <row r="532">
      <c r="A532" s="7">
        <v>3.1058892E8</v>
      </c>
      <c r="B532" s="8">
        <v>41257.0</v>
      </c>
      <c r="C532" s="8" t="str">
        <f t="shared" si="1"/>
        <v>Friday</v>
      </c>
      <c r="D532" s="8">
        <v>41426.0</v>
      </c>
      <c r="E532" s="9">
        <f t="shared" si="2"/>
        <v>169</v>
      </c>
      <c r="F532" s="7" t="s">
        <v>40</v>
      </c>
      <c r="G532" s="10" t="s">
        <v>51</v>
      </c>
      <c r="H532" s="7">
        <v>8293.0</v>
      </c>
      <c r="I532" s="7" t="s">
        <v>23</v>
      </c>
      <c r="J532" s="11">
        <v>9018.0</v>
      </c>
      <c r="K532" s="12">
        <v>437.0</v>
      </c>
      <c r="L532" s="12">
        <v>263.0</v>
      </c>
      <c r="M532" s="13">
        <f t="shared" si="3"/>
        <v>3940866</v>
      </c>
      <c r="N532" s="11">
        <f t="shared" si="4"/>
        <v>2371734</v>
      </c>
      <c r="O532" s="11">
        <f t="shared" si="5"/>
        <v>1569132</v>
      </c>
      <c r="P532" s="14" t="str">
        <f>VLOOKUP(H532, products!$A$1:$B$13, 2, FALSE)</f>
        <v>Cosmetics</v>
      </c>
      <c r="Q532" s="14" t="str">
        <f>VLOOKUP(G532, countries!$A$1:$C$250, 1, TRUE)</f>
        <v>Micronesia (Federated States of)</v>
      </c>
      <c r="R532" s="15" t="str">
        <f>VLOOKUP(Q532, countries!$A$1:$E$250, 4, FALSE)</f>
        <v>Oceania</v>
      </c>
      <c r="S532" s="14" t="str">
        <f>VLOOKUP(R532, countries!$D$1:U$250, 2, FALSE)</f>
        <v>Polynesia</v>
      </c>
      <c r="T532" s="14" t="str">
        <f t="shared" si="6"/>
        <v>2012-12</v>
      </c>
      <c r="U532" s="14" t="str">
        <f t="shared" si="7"/>
        <v>12</v>
      </c>
    </row>
    <row r="533">
      <c r="A533" s="7">
        <v>6.92952191E8</v>
      </c>
      <c r="B533" s="8">
        <v>41257.0</v>
      </c>
      <c r="C533" s="8" t="str">
        <f t="shared" si="1"/>
        <v>Friday</v>
      </c>
      <c r="D533" s="8">
        <v>41365.0</v>
      </c>
      <c r="E533" s="9">
        <f t="shared" si="2"/>
        <v>108</v>
      </c>
      <c r="F533" s="7" t="s">
        <v>29</v>
      </c>
      <c r="G533" s="10" t="s">
        <v>52</v>
      </c>
      <c r="H533" s="7">
        <v>8293.0</v>
      </c>
      <c r="I533" s="7" t="s">
        <v>26</v>
      </c>
      <c r="J533" s="11">
        <v>8807.0</v>
      </c>
      <c r="K533" s="12">
        <v>437.0</v>
      </c>
      <c r="L533" s="12">
        <v>263.0</v>
      </c>
      <c r="M533" s="13">
        <f t="shared" si="3"/>
        <v>3848659</v>
      </c>
      <c r="N533" s="11">
        <f t="shared" si="4"/>
        <v>2316241</v>
      </c>
      <c r="O533" s="11">
        <f t="shared" si="5"/>
        <v>1532418</v>
      </c>
      <c r="P533" s="14" t="str">
        <f>VLOOKUP(H533, products!$A$1:$B$13, 2, FALSE)</f>
        <v>Cosmetics</v>
      </c>
      <c r="Q533" s="14" t="str">
        <f>VLOOKUP(G533, countries!$A$1:$C$250, 1, TRUE)</f>
        <v>Gambia</v>
      </c>
      <c r="R533" s="15" t="str">
        <f>VLOOKUP(Q533, countries!$A$1:$E$250, 4, FALSE)</f>
        <v>Africa</v>
      </c>
      <c r="S533" s="14" t="str">
        <f>VLOOKUP(R533, countries!$D$1:U$250, 2, FALSE)</f>
        <v>Northern Africa</v>
      </c>
      <c r="T533" s="14" t="str">
        <f t="shared" si="6"/>
        <v>2012-12</v>
      </c>
      <c r="U533" s="14" t="str">
        <f t="shared" si="7"/>
        <v>12</v>
      </c>
    </row>
    <row r="534">
      <c r="A534" s="7">
        <v>8.84192836E8</v>
      </c>
      <c r="B534" s="8">
        <v>41257.0</v>
      </c>
      <c r="C534" s="8" t="str">
        <f t="shared" si="1"/>
        <v>Friday</v>
      </c>
      <c r="D534" s="8">
        <v>41289.0</v>
      </c>
      <c r="E534" s="9">
        <f t="shared" si="2"/>
        <v>32</v>
      </c>
      <c r="F534" s="7" t="s">
        <v>21</v>
      </c>
      <c r="G534" s="10" t="s">
        <v>53</v>
      </c>
      <c r="H534" s="7">
        <v>8681.0</v>
      </c>
      <c r="I534" s="7" t="s">
        <v>23</v>
      </c>
      <c r="J534" s="11">
        <v>1164.0</v>
      </c>
      <c r="K534" s="12">
        <v>651.0</v>
      </c>
      <c r="L534" s="12">
        <v>525.0</v>
      </c>
      <c r="M534" s="13">
        <f t="shared" si="3"/>
        <v>757764</v>
      </c>
      <c r="N534" s="11">
        <f t="shared" si="4"/>
        <v>611100</v>
      </c>
      <c r="O534" s="11">
        <f t="shared" si="5"/>
        <v>146664</v>
      </c>
      <c r="P534" s="14" t="str">
        <f>VLOOKUP(H534, products!$A$1:$B$13, 2, FALSE)</f>
        <v>Office Supplies</v>
      </c>
      <c r="Q534" s="14" t="str">
        <f>VLOOKUP(G534, countries!$A$1:$C$250, 1, TRUE)</f>
        <v>Macedonia</v>
      </c>
      <c r="R534" s="15" t="str">
        <f>VLOOKUP(Q534, countries!$A$1:$E$250, 4, FALSE)</f>
        <v>Europe</v>
      </c>
      <c r="S534" s="14" t="str">
        <f>VLOOKUP(R534, countries!$D$1:U$250, 2, FALSE)</f>
        <v>Northern Europe</v>
      </c>
      <c r="T534" s="14" t="str">
        <f t="shared" si="6"/>
        <v>2012-12</v>
      </c>
      <c r="U534" s="14" t="str">
        <f t="shared" si="7"/>
        <v>12</v>
      </c>
    </row>
    <row r="535">
      <c r="A535" s="7">
        <v>6.74060428E8</v>
      </c>
      <c r="B535" s="8">
        <v>41258.0</v>
      </c>
      <c r="C535" s="8" t="str">
        <f t="shared" si="1"/>
        <v>Saturday</v>
      </c>
      <c r="D535" s="8">
        <v>41260.0</v>
      </c>
      <c r="E535" s="9">
        <f t="shared" si="2"/>
        <v>2</v>
      </c>
      <c r="F535" s="7" t="s">
        <v>24</v>
      </c>
      <c r="G535" s="10" t="s">
        <v>31</v>
      </c>
      <c r="H535" s="7">
        <v>2103.0</v>
      </c>
      <c r="I535" s="7" t="s">
        <v>26</v>
      </c>
      <c r="J535" s="11">
        <v>8315.0</v>
      </c>
      <c r="K535" s="12">
        <v>206.0</v>
      </c>
      <c r="L535" s="12">
        <v>117.0</v>
      </c>
      <c r="M535" s="13">
        <f t="shared" si="3"/>
        <v>1712890</v>
      </c>
      <c r="N535" s="11">
        <f t="shared" si="4"/>
        <v>972855</v>
      </c>
      <c r="O535" s="11">
        <f t="shared" si="5"/>
        <v>740035</v>
      </c>
      <c r="P535" s="14" t="str">
        <f>VLOOKUP(H535, products!$A$1:$B$13, 2, FALSE)</f>
        <v>Cereal</v>
      </c>
      <c r="Q535" s="14" t="str">
        <f>VLOOKUP(G535, countries!$A$1:$C$250, 1, TRUE)</f>
        <v>Bhutan</v>
      </c>
      <c r="R535" s="15" t="str">
        <f>VLOOKUP(Q535, countries!$A$1:$E$250, 4, FALSE)</f>
        <v>Asia</v>
      </c>
      <c r="S535" s="14" t="str">
        <f>VLOOKUP(R535, countries!$D$1:U$250, 2, FALSE)</f>
        <v>Southern Asia</v>
      </c>
      <c r="T535" s="14" t="str">
        <f t="shared" si="6"/>
        <v>2012-12</v>
      </c>
      <c r="U535" s="14" t="str">
        <f t="shared" si="7"/>
        <v>12</v>
      </c>
    </row>
    <row r="536">
      <c r="A536" s="7">
        <v>7.33648812E8</v>
      </c>
      <c r="B536" s="8">
        <v>41261.0</v>
      </c>
      <c r="C536" s="8" t="str">
        <f t="shared" si="1"/>
        <v>Tuesday</v>
      </c>
      <c r="D536" s="8">
        <v>41267.0</v>
      </c>
      <c r="E536" s="9">
        <f t="shared" si="2"/>
        <v>6</v>
      </c>
      <c r="F536" s="7" t="s">
        <v>29</v>
      </c>
      <c r="G536" s="10" t="s">
        <v>45</v>
      </c>
      <c r="H536" s="7">
        <v>2103.0</v>
      </c>
      <c r="I536" s="7" t="s">
        <v>26</v>
      </c>
      <c r="J536" s="11">
        <v>1842.0</v>
      </c>
      <c r="K536" s="12">
        <v>206.0</v>
      </c>
      <c r="L536" s="12">
        <v>117.0</v>
      </c>
      <c r="M536" s="13">
        <f t="shared" si="3"/>
        <v>379452</v>
      </c>
      <c r="N536" s="11">
        <f t="shared" si="4"/>
        <v>215514</v>
      </c>
      <c r="O536" s="11">
        <f t="shared" si="5"/>
        <v>163938</v>
      </c>
      <c r="P536" s="14" t="str">
        <f>VLOOKUP(H536, products!$A$1:$B$13, 2, FALSE)</f>
        <v>Cereal</v>
      </c>
      <c r="Q536" s="14" t="str">
        <f>VLOOKUP(G536, countries!$A$1:$C$250, 1, TRUE)</f>
        <v>Lithuania</v>
      </c>
      <c r="R536" s="15" t="str">
        <f>VLOOKUP(Q536, countries!$A$1:$E$250, 4, FALSE)</f>
        <v>Europe</v>
      </c>
      <c r="S536" s="14" t="str">
        <f>VLOOKUP(R536, countries!$D$1:U$250, 2, FALSE)</f>
        <v>Northern Europe</v>
      </c>
      <c r="T536" s="14" t="str">
        <f t="shared" si="6"/>
        <v>2012-12</v>
      </c>
      <c r="U536" s="14" t="str">
        <f t="shared" si="7"/>
        <v>12</v>
      </c>
    </row>
    <row r="537">
      <c r="A537" s="7">
        <v>8.18976962E8</v>
      </c>
      <c r="B537" s="8">
        <v>41261.0</v>
      </c>
      <c r="C537" s="8" t="str">
        <f t="shared" si="1"/>
        <v>Tuesday</v>
      </c>
      <c r="D537" s="8">
        <v>41264.0</v>
      </c>
      <c r="E537" s="9">
        <f t="shared" si="2"/>
        <v>3</v>
      </c>
      <c r="F537" s="7" t="s">
        <v>21</v>
      </c>
      <c r="G537" s="10" t="s">
        <v>30</v>
      </c>
      <c r="H537" s="7">
        <v>5988.0</v>
      </c>
      <c r="I537" s="7" t="s">
        <v>23</v>
      </c>
      <c r="J537" s="11">
        <v>2337.0</v>
      </c>
      <c r="K537" s="12">
        <v>154.0</v>
      </c>
      <c r="L537" s="12">
        <v>91.0</v>
      </c>
      <c r="M537" s="13">
        <f t="shared" si="3"/>
        <v>359898</v>
      </c>
      <c r="N537" s="11">
        <f t="shared" si="4"/>
        <v>212667</v>
      </c>
      <c r="O537" s="11">
        <f t="shared" si="5"/>
        <v>147231</v>
      </c>
      <c r="P537" s="14" t="str">
        <f>VLOOKUP(H537, products!$A$1:$B$13, 2, FALSE)</f>
        <v>Vegetables</v>
      </c>
      <c r="Q537" s="14" t="str">
        <f>VLOOKUP(G537, countries!$A$1:$C$250, 1, TRUE)</f>
        <v>United States Minor Outlying Islands</v>
      </c>
      <c r="R537" s="15" t="str">
        <f>VLOOKUP(Q537, countries!$A$1:$E$250, 4, FALSE)</f>
        <v>Oceania</v>
      </c>
      <c r="S537" s="14" t="str">
        <f>VLOOKUP(R537, countries!$D$1:U$250, 2, FALSE)</f>
        <v>Polynesia</v>
      </c>
      <c r="T537" s="14" t="str">
        <f t="shared" si="6"/>
        <v>2012-12</v>
      </c>
      <c r="U537" s="14" t="str">
        <f t="shared" si="7"/>
        <v>12</v>
      </c>
    </row>
    <row r="538">
      <c r="A538" s="7">
        <v>2.15540015E8</v>
      </c>
      <c r="B538" s="8">
        <v>41264.0</v>
      </c>
      <c r="C538" s="8" t="str">
        <f t="shared" si="1"/>
        <v>Friday</v>
      </c>
      <c r="D538" s="8">
        <v>41267.0</v>
      </c>
      <c r="E538" s="9">
        <f t="shared" si="2"/>
        <v>3</v>
      </c>
      <c r="F538" s="7" t="s">
        <v>29</v>
      </c>
      <c r="G538" s="10" t="s">
        <v>47</v>
      </c>
      <c r="H538" s="7">
        <v>3127.0</v>
      </c>
      <c r="I538" s="7" t="s">
        <v>23</v>
      </c>
      <c r="J538" s="11">
        <v>1935.0</v>
      </c>
      <c r="K538" s="12">
        <v>82.0</v>
      </c>
      <c r="L538" s="12">
        <v>57.0</v>
      </c>
      <c r="M538" s="13">
        <f t="shared" si="3"/>
        <v>158670</v>
      </c>
      <c r="N538" s="11">
        <f t="shared" si="4"/>
        <v>110295</v>
      </c>
      <c r="O538" s="11">
        <f t="shared" si="5"/>
        <v>48375</v>
      </c>
      <c r="P538" s="14" t="str">
        <f>VLOOKUP(H538, products!$A$1:$B$13, 2, FALSE)</f>
        <v>Personal Care</v>
      </c>
      <c r="Q538" s="14" t="str">
        <f>VLOOKUP(G538, countries!$A$1:$C$250, 1, TRUE)</f>
        <v>Romania</v>
      </c>
      <c r="R538" s="15" t="str">
        <f>VLOOKUP(Q538, countries!$A$1:$E$250, 4, FALSE)</f>
        <v>Europe</v>
      </c>
      <c r="S538" s="14" t="str">
        <f>VLOOKUP(R538, countries!$D$1:U$250, 2, FALSE)</f>
        <v>Northern Europe</v>
      </c>
      <c r="T538" s="14" t="str">
        <f t="shared" si="6"/>
        <v>2012-12</v>
      </c>
      <c r="U538" s="14" t="str">
        <f t="shared" si="7"/>
        <v>12</v>
      </c>
    </row>
    <row r="539">
      <c r="A539" s="7">
        <v>2.38170993E8</v>
      </c>
      <c r="B539" s="8">
        <v>41265.0</v>
      </c>
      <c r="C539" s="8" t="str">
        <f t="shared" si="1"/>
        <v>Saturday</v>
      </c>
      <c r="D539" s="8">
        <v>41457.0</v>
      </c>
      <c r="E539" s="9">
        <f t="shared" si="2"/>
        <v>192</v>
      </c>
      <c r="F539" s="7" t="s">
        <v>24</v>
      </c>
      <c r="G539" s="10" t="s">
        <v>53</v>
      </c>
      <c r="H539" s="7">
        <v>1270.0</v>
      </c>
      <c r="I539" s="7" t="s">
        <v>23</v>
      </c>
      <c r="J539" s="11">
        <v>8944.0</v>
      </c>
      <c r="K539" s="12">
        <v>47.0</v>
      </c>
      <c r="L539" s="12">
        <v>32.0</v>
      </c>
      <c r="M539" s="13">
        <f t="shared" si="3"/>
        <v>420368</v>
      </c>
      <c r="N539" s="11">
        <f t="shared" si="4"/>
        <v>286208</v>
      </c>
      <c r="O539" s="11">
        <f t="shared" si="5"/>
        <v>134160</v>
      </c>
      <c r="P539" s="14" t="str">
        <f>VLOOKUP(H539, products!$A$1:$B$13, 2, FALSE)</f>
        <v>Beverages</v>
      </c>
      <c r="Q539" s="14" t="str">
        <f>VLOOKUP(G539, countries!$A$1:$C$250, 1, TRUE)</f>
        <v>Macedonia</v>
      </c>
      <c r="R539" s="15" t="str">
        <f>VLOOKUP(Q539, countries!$A$1:$E$250, 4, FALSE)</f>
        <v>Europe</v>
      </c>
      <c r="S539" s="14" t="str">
        <f>VLOOKUP(R539, countries!$D$1:U$250, 2, FALSE)</f>
        <v>Northern Europe</v>
      </c>
      <c r="T539" s="14" t="str">
        <f t="shared" si="6"/>
        <v>2012-12</v>
      </c>
      <c r="U539" s="14" t="str">
        <f t="shared" si="7"/>
        <v>12</v>
      </c>
    </row>
    <row r="540">
      <c r="A540" s="7">
        <v>5.24972951E8</v>
      </c>
      <c r="B540" s="8">
        <v>41265.0</v>
      </c>
      <c r="C540" s="8" t="str">
        <f t="shared" si="1"/>
        <v>Saturday</v>
      </c>
      <c r="D540" s="8">
        <v>41291.0</v>
      </c>
      <c r="E540" s="9">
        <f t="shared" si="2"/>
        <v>26</v>
      </c>
      <c r="F540" s="7" t="s">
        <v>24</v>
      </c>
      <c r="G540" s="10" t="s">
        <v>47</v>
      </c>
      <c r="H540" s="7">
        <v>8875.0</v>
      </c>
      <c r="I540" s="7" t="s">
        <v>23</v>
      </c>
      <c r="J540" s="11">
        <v>17.0</v>
      </c>
      <c r="K540" s="12">
        <v>422.0</v>
      </c>
      <c r="L540" s="12">
        <v>365.0</v>
      </c>
      <c r="M540" s="13">
        <f t="shared" si="3"/>
        <v>7174</v>
      </c>
      <c r="N540" s="11">
        <f t="shared" si="4"/>
        <v>6205</v>
      </c>
      <c r="O540" s="11">
        <f t="shared" si="5"/>
        <v>969</v>
      </c>
      <c r="P540" s="14" t="str">
        <f>VLOOKUP(H540, products!$A$1:$B$13, 2, FALSE)</f>
        <v>Meat</v>
      </c>
      <c r="Q540" s="14" t="str">
        <f>VLOOKUP(G540, countries!$A$1:$C$250, 1, TRUE)</f>
        <v>Romania</v>
      </c>
      <c r="R540" s="15" t="str">
        <f>VLOOKUP(Q540, countries!$A$1:$E$250, 4, FALSE)</f>
        <v>Europe</v>
      </c>
      <c r="S540" s="14" t="str">
        <f>VLOOKUP(R540, countries!$D$1:U$250, 2, FALSE)</f>
        <v>Northern Europe</v>
      </c>
      <c r="T540" s="14" t="str">
        <f t="shared" si="6"/>
        <v>2012-12</v>
      </c>
      <c r="U540" s="14" t="str">
        <f t="shared" si="7"/>
        <v>12</v>
      </c>
    </row>
    <row r="541">
      <c r="A541" s="7">
        <v>3.02442729E8</v>
      </c>
      <c r="B541" s="8">
        <v>41266.0</v>
      </c>
      <c r="C541" s="8" t="str">
        <f t="shared" si="1"/>
        <v>Sunday</v>
      </c>
      <c r="D541" s="8">
        <v>41291.0</v>
      </c>
      <c r="E541" s="9">
        <f t="shared" si="2"/>
        <v>25</v>
      </c>
      <c r="F541" s="7" t="s">
        <v>21</v>
      </c>
      <c r="G541" s="10" t="s">
        <v>51</v>
      </c>
      <c r="H541" s="7">
        <v>7331.0</v>
      </c>
      <c r="I541" s="7" t="s">
        <v>23</v>
      </c>
      <c r="J541" s="11">
        <v>8379.0</v>
      </c>
      <c r="K541" s="12">
        <v>255.0</v>
      </c>
      <c r="L541" s="12">
        <v>159.0</v>
      </c>
      <c r="M541" s="13">
        <f t="shared" si="3"/>
        <v>2136645</v>
      </c>
      <c r="N541" s="11">
        <f t="shared" si="4"/>
        <v>1332261</v>
      </c>
      <c r="O541" s="11">
        <f t="shared" si="5"/>
        <v>804384</v>
      </c>
      <c r="P541" s="14" t="str">
        <f>VLOOKUP(H541, products!$A$1:$B$13, 2, FALSE)</f>
        <v>Baby Food</v>
      </c>
      <c r="Q541" s="14" t="str">
        <f>VLOOKUP(G541, countries!$A$1:$C$250, 1, TRUE)</f>
        <v>Micronesia (Federated States of)</v>
      </c>
      <c r="R541" s="15" t="str">
        <f>VLOOKUP(Q541, countries!$A$1:$E$250, 4, FALSE)</f>
        <v>Oceania</v>
      </c>
      <c r="S541" s="14" t="str">
        <f>VLOOKUP(R541, countries!$D$1:U$250, 2, FALSE)</f>
        <v>Polynesia</v>
      </c>
      <c r="T541" s="14" t="str">
        <f t="shared" si="6"/>
        <v>2012-12</v>
      </c>
      <c r="U541" s="14" t="str">
        <f t="shared" si="7"/>
        <v>12</v>
      </c>
    </row>
    <row r="542">
      <c r="A542" s="7">
        <v>3.08582627E8</v>
      </c>
      <c r="B542" s="8">
        <v>41266.0</v>
      </c>
      <c r="C542" s="8" t="str">
        <f t="shared" si="1"/>
        <v>Sunday</v>
      </c>
      <c r="D542" s="8">
        <v>41519.0</v>
      </c>
      <c r="E542" s="9">
        <f t="shared" si="2"/>
        <v>253</v>
      </c>
      <c r="F542" s="7" t="s">
        <v>21</v>
      </c>
      <c r="G542" s="10" t="s">
        <v>56</v>
      </c>
      <c r="H542" s="7">
        <v>1270.0</v>
      </c>
      <c r="I542" s="7" t="s">
        <v>23</v>
      </c>
      <c r="J542" s="11">
        <v>5312.0</v>
      </c>
      <c r="K542" s="12">
        <v>47.0</v>
      </c>
      <c r="L542" s="12">
        <v>32.0</v>
      </c>
      <c r="M542" s="13">
        <f t="shared" si="3"/>
        <v>249664</v>
      </c>
      <c r="N542" s="11">
        <f t="shared" si="4"/>
        <v>169984</v>
      </c>
      <c r="O542" s="11">
        <f t="shared" si="5"/>
        <v>79680</v>
      </c>
      <c r="P542" s="14" t="str">
        <f>VLOOKUP(H542, products!$A$1:$B$13, 2, FALSE)</f>
        <v>Beverages</v>
      </c>
      <c r="Q542" s="14" t="str">
        <f>VLOOKUP(G542, countries!$A$1:$C$250, 1, TRUE)</f>
        <v>Spain</v>
      </c>
      <c r="R542" s="15" t="str">
        <f>VLOOKUP(Q542, countries!$A$1:$E$250, 4, FALSE)</f>
        <v>Europe</v>
      </c>
      <c r="S542" s="14" t="str">
        <f>VLOOKUP(R542, countries!$D$1:U$250, 2, FALSE)</f>
        <v>Northern Europe</v>
      </c>
      <c r="T542" s="14" t="str">
        <f t="shared" si="6"/>
        <v>2012-12</v>
      </c>
      <c r="U542" s="14" t="str">
        <f t="shared" si="7"/>
        <v>12</v>
      </c>
    </row>
    <row r="543">
      <c r="A543" s="7">
        <v>1.83778369E8</v>
      </c>
      <c r="B543" s="8">
        <v>41267.0</v>
      </c>
      <c r="C543" s="8" t="str">
        <f t="shared" si="1"/>
        <v>Monday</v>
      </c>
      <c r="D543" s="8">
        <v>41456.0</v>
      </c>
      <c r="E543" s="9">
        <f t="shared" si="2"/>
        <v>189</v>
      </c>
      <c r="F543" s="7" t="s">
        <v>24</v>
      </c>
      <c r="G543" s="10" t="s">
        <v>42</v>
      </c>
      <c r="H543" s="7">
        <v>8969.0</v>
      </c>
      <c r="I543" s="7" t="s">
        <v>26</v>
      </c>
      <c r="J543" s="11">
        <v>2958.0</v>
      </c>
      <c r="K543" s="12">
        <v>153.0</v>
      </c>
      <c r="L543" s="12">
        <v>97.0</v>
      </c>
      <c r="M543" s="13">
        <f t="shared" si="3"/>
        <v>452574</v>
      </c>
      <c r="N543" s="11">
        <f t="shared" si="4"/>
        <v>286926</v>
      </c>
      <c r="O543" s="11">
        <f t="shared" si="5"/>
        <v>165648</v>
      </c>
      <c r="P543" s="14" t="str">
        <f>VLOOKUP(H543, products!$A$1:$B$13, 2, FALSE)</f>
        <v>Snacks</v>
      </c>
      <c r="Q543" s="14" t="str">
        <f>VLOOKUP(G543, countries!$A$1:$C$250, 1, TRUE)</f>
        <v>Bhutan</v>
      </c>
      <c r="R543" s="15" t="str">
        <f>VLOOKUP(Q543, countries!$A$1:$E$250, 4, FALSE)</f>
        <v>Asia</v>
      </c>
      <c r="S543" s="14" t="str">
        <f>VLOOKUP(R543, countries!$D$1:U$250, 2, FALSE)</f>
        <v>Southern Asia</v>
      </c>
      <c r="T543" s="14" t="str">
        <f t="shared" si="6"/>
        <v>2012-12</v>
      </c>
      <c r="U543" s="14" t="str">
        <f t="shared" si="7"/>
        <v>12</v>
      </c>
    </row>
    <row r="544">
      <c r="A544" s="7">
        <v>4.13078916E8</v>
      </c>
      <c r="B544" s="8">
        <v>41274.0</v>
      </c>
      <c r="C544" s="8" t="str">
        <f t="shared" si="1"/>
        <v>Monday</v>
      </c>
      <c r="D544" s="8">
        <v>41579.0</v>
      </c>
      <c r="E544" s="9">
        <f t="shared" si="2"/>
        <v>305</v>
      </c>
      <c r="F544" s="7" t="s">
        <v>24</v>
      </c>
      <c r="G544" s="10" t="s">
        <v>31</v>
      </c>
      <c r="H544" s="7">
        <v>5988.0</v>
      </c>
      <c r="I544" s="7" t="s">
        <v>26</v>
      </c>
      <c r="J544" s="11">
        <v>8086.0</v>
      </c>
      <c r="K544" s="12">
        <v>154.0</v>
      </c>
      <c r="L544" s="12">
        <v>91.0</v>
      </c>
      <c r="M544" s="13">
        <f t="shared" si="3"/>
        <v>1245244</v>
      </c>
      <c r="N544" s="11">
        <f t="shared" si="4"/>
        <v>735826</v>
      </c>
      <c r="O544" s="11">
        <f t="shared" si="5"/>
        <v>509418</v>
      </c>
      <c r="P544" s="14" t="str">
        <f>VLOOKUP(H544, products!$A$1:$B$13, 2, FALSE)</f>
        <v>Vegetables</v>
      </c>
      <c r="Q544" s="14" t="str">
        <f>VLOOKUP(G544, countries!$A$1:$C$250, 1, TRUE)</f>
        <v>Bhutan</v>
      </c>
      <c r="R544" s="15" t="str">
        <f>VLOOKUP(Q544, countries!$A$1:$E$250, 4, FALSE)</f>
        <v>Asia</v>
      </c>
      <c r="S544" s="14" t="str">
        <f>VLOOKUP(R544, countries!$D$1:U$250, 2, FALSE)</f>
        <v>Southern Asia</v>
      </c>
      <c r="T544" s="14" t="str">
        <f t="shared" si="6"/>
        <v>2012-12</v>
      </c>
      <c r="U544" s="14" t="str">
        <f t="shared" si="7"/>
        <v>12</v>
      </c>
    </row>
    <row r="545">
      <c r="A545" s="7">
        <v>9.71899354E8</v>
      </c>
      <c r="B545" s="8">
        <v>41280.0</v>
      </c>
      <c r="C545" s="8" t="str">
        <f t="shared" si="1"/>
        <v>Sunday</v>
      </c>
      <c r="D545" s="8">
        <v>41280.0</v>
      </c>
      <c r="E545" s="9">
        <f t="shared" si="2"/>
        <v>0</v>
      </c>
      <c r="F545" s="7" t="s">
        <v>21</v>
      </c>
      <c r="G545" s="10" t="s">
        <v>36</v>
      </c>
      <c r="H545" s="7">
        <v>8969.0</v>
      </c>
      <c r="I545" s="7" t="s">
        <v>26</v>
      </c>
      <c r="J545" s="11">
        <v>5471.0</v>
      </c>
      <c r="K545" s="12">
        <v>153.0</v>
      </c>
      <c r="L545" s="12">
        <v>97.0</v>
      </c>
      <c r="M545" s="13">
        <f t="shared" si="3"/>
        <v>837063</v>
      </c>
      <c r="N545" s="11">
        <f t="shared" si="4"/>
        <v>530687</v>
      </c>
      <c r="O545" s="11">
        <f t="shared" si="5"/>
        <v>306376</v>
      </c>
      <c r="P545" s="14" t="str">
        <f>VLOOKUP(H545, products!$A$1:$B$13, 2, FALSE)</f>
        <v>Snacks</v>
      </c>
      <c r="Q545" s="14" t="str">
        <f>VLOOKUP(G545, countries!$A$1:$C$250, 1, TRUE)</f>
        <v>Svalbard and Jan Mayen</v>
      </c>
      <c r="R545" s="15" t="str">
        <f>VLOOKUP(Q545, countries!$A$1:$E$250, 4, FALSE)</f>
        <v>Europe</v>
      </c>
      <c r="S545" s="14" t="str">
        <f>VLOOKUP(R545, countries!$D$1:U$250, 2, FALSE)</f>
        <v>Northern Europe</v>
      </c>
      <c r="T545" s="14" t="str">
        <f t="shared" si="6"/>
        <v>2013-01</v>
      </c>
      <c r="U545" s="14" t="str">
        <f t="shared" si="7"/>
        <v>01</v>
      </c>
    </row>
    <row r="546">
      <c r="A546" s="7">
        <v>2.64959609E8</v>
      </c>
      <c r="B546" s="8">
        <v>41283.0</v>
      </c>
      <c r="C546" s="8" t="str">
        <f t="shared" si="1"/>
        <v>Wednesday</v>
      </c>
      <c r="D546" s="8">
        <v>41565.0</v>
      </c>
      <c r="E546" s="9">
        <f t="shared" si="2"/>
        <v>282</v>
      </c>
      <c r="F546" s="7" t="s">
        <v>21</v>
      </c>
      <c r="G546" s="10" t="s">
        <v>61</v>
      </c>
      <c r="H546" s="7">
        <v>8969.0</v>
      </c>
      <c r="I546" s="7" t="s">
        <v>26</v>
      </c>
      <c r="J546" s="11">
        <v>6291.0</v>
      </c>
      <c r="K546" s="12">
        <v>153.0</v>
      </c>
      <c r="L546" s="12">
        <v>97.0</v>
      </c>
      <c r="M546" s="13">
        <f t="shared" si="3"/>
        <v>962523</v>
      </c>
      <c r="N546" s="11">
        <f t="shared" si="4"/>
        <v>610227</v>
      </c>
      <c r="O546" s="11">
        <f t="shared" si="5"/>
        <v>352296</v>
      </c>
      <c r="P546" s="14" t="str">
        <f>VLOOKUP(H546, products!$A$1:$B$13, 2, FALSE)</f>
        <v>Snacks</v>
      </c>
      <c r="Q546" s="14" t="str">
        <f>VLOOKUP(G546, countries!$A$1:$C$250, 1, TRUE)</f>
        <v>Gambia</v>
      </c>
      <c r="R546" s="15" t="str">
        <f>VLOOKUP(Q546, countries!$A$1:$E$250, 4, FALSE)</f>
        <v>Africa</v>
      </c>
      <c r="S546" s="14" t="str">
        <f>VLOOKUP(R546, countries!$D$1:U$250, 2, FALSE)</f>
        <v>Northern Africa</v>
      </c>
      <c r="T546" s="14" t="str">
        <f t="shared" si="6"/>
        <v>2013-01</v>
      </c>
      <c r="U546" s="14" t="str">
        <f t="shared" si="7"/>
        <v>01</v>
      </c>
    </row>
    <row r="547">
      <c r="A547" s="7">
        <v>6.01588857E8</v>
      </c>
      <c r="B547" s="8">
        <v>41283.0</v>
      </c>
      <c r="C547" s="8" t="str">
        <f t="shared" si="1"/>
        <v>Wednesday</v>
      </c>
      <c r="D547" s="8">
        <v>41556.0</v>
      </c>
      <c r="E547" s="9">
        <f t="shared" si="2"/>
        <v>273</v>
      </c>
      <c r="F547" s="7" t="s">
        <v>40</v>
      </c>
      <c r="G547" s="10" t="s">
        <v>30</v>
      </c>
      <c r="H547" s="7">
        <v>2455.0</v>
      </c>
      <c r="I547" s="7" t="s">
        <v>23</v>
      </c>
      <c r="J547" s="11">
        <v>2366.0</v>
      </c>
      <c r="K547" s="12">
        <v>109.0</v>
      </c>
      <c r="L547" s="12">
        <v>36.0</v>
      </c>
      <c r="M547" s="13">
        <f t="shared" si="3"/>
        <v>257894</v>
      </c>
      <c r="N547" s="11">
        <f t="shared" si="4"/>
        <v>85176</v>
      </c>
      <c r="O547" s="11">
        <f t="shared" si="5"/>
        <v>172718</v>
      </c>
      <c r="P547" s="14" t="str">
        <f>VLOOKUP(H547, products!$A$1:$B$13, 2, FALSE)</f>
        <v>Clothes</v>
      </c>
      <c r="Q547" s="14" t="str">
        <f>VLOOKUP(G547, countries!$A$1:$C$250, 1, TRUE)</f>
        <v>United States Minor Outlying Islands</v>
      </c>
      <c r="R547" s="15" t="str">
        <f>VLOOKUP(Q547, countries!$A$1:$E$250, 4, FALSE)</f>
        <v>Oceania</v>
      </c>
      <c r="S547" s="14" t="str">
        <f>VLOOKUP(R547, countries!$D$1:U$250, 2, FALSE)</f>
        <v>Polynesia</v>
      </c>
      <c r="T547" s="14" t="str">
        <f t="shared" si="6"/>
        <v>2013-01</v>
      </c>
      <c r="U547" s="14" t="str">
        <f t="shared" si="7"/>
        <v>01</v>
      </c>
    </row>
    <row r="548">
      <c r="A548" s="7">
        <v>3.27072703E8</v>
      </c>
      <c r="B548" s="8">
        <v>41285.0</v>
      </c>
      <c r="C548" s="8" t="str">
        <f t="shared" si="1"/>
        <v>Friday</v>
      </c>
      <c r="D548" s="8">
        <v>41594.0</v>
      </c>
      <c r="E548" s="9">
        <f t="shared" si="2"/>
        <v>309</v>
      </c>
      <c r="F548" s="7" t="s">
        <v>21</v>
      </c>
      <c r="G548" s="10" t="s">
        <v>27</v>
      </c>
      <c r="H548" s="7">
        <v>8293.0</v>
      </c>
      <c r="I548" s="7" t="s">
        <v>26</v>
      </c>
      <c r="J548" s="11">
        <v>6936.0</v>
      </c>
      <c r="K548" s="12">
        <v>437.0</v>
      </c>
      <c r="L548" s="12">
        <v>263.0</v>
      </c>
      <c r="M548" s="13">
        <f t="shared" si="3"/>
        <v>3031032</v>
      </c>
      <c r="N548" s="11">
        <f t="shared" si="4"/>
        <v>1824168</v>
      </c>
      <c r="O548" s="11">
        <f t="shared" si="5"/>
        <v>1206864</v>
      </c>
      <c r="P548" s="14" t="str">
        <f>VLOOKUP(H548, products!$A$1:$B$13, 2, FALSE)</f>
        <v>Cosmetics</v>
      </c>
      <c r="Q548" s="14" t="str">
        <f>VLOOKUP(G548, countries!$A$1:$C$250, 1, TRUE)</f>
        <v>Svalbard and Jan Mayen</v>
      </c>
      <c r="R548" s="15" t="str">
        <f>VLOOKUP(Q548, countries!$A$1:$E$250, 4, FALSE)</f>
        <v>Europe</v>
      </c>
      <c r="S548" s="14" t="str">
        <f>VLOOKUP(R548, countries!$D$1:U$250, 2, FALSE)</f>
        <v>Northern Europe</v>
      </c>
      <c r="T548" s="14" t="str">
        <f t="shared" si="6"/>
        <v>2013-01</v>
      </c>
      <c r="U548" s="14" t="str">
        <f t="shared" si="7"/>
        <v>01</v>
      </c>
    </row>
    <row r="549">
      <c r="A549" s="7">
        <v>4.12215459E8</v>
      </c>
      <c r="B549" s="8">
        <v>41298.0</v>
      </c>
      <c r="C549" s="8" t="str">
        <f t="shared" si="1"/>
        <v>Thursday</v>
      </c>
      <c r="D549" s="8">
        <v>41305.0</v>
      </c>
      <c r="E549" s="9">
        <f t="shared" si="2"/>
        <v>7</v>
      </c>
      <c r="F549" s="7" t="s">
        <v>40</v>
      </c>
      <c r="G549" s="10" t="s">
        <v>48</v>
      </c>
      <c r="H549" s="7">
        <v>2103.0</v>
      </c>
      <c r="I549" s="7" t="s">
        <v>26</v>
      </c>
      <c r="J549" s="11">
        <v>2569.0</v>
      </c>
      <c r="K549" s="12">
        <v>206.0</v>
      </c>
      <c r="L549" s="12">
        <v>117.0</v>
      </c>
      <c r="M549" s="13">
        <f t="shared" si="3"/>
        <v>529214</v>
      </c>
      <c r="N549" s="11">
        <f t="shared" si="4"/>
        <v>300573</v>
      </c>
      <c r="O549" s="11">
        <f t="shared" si="5"/>
        <v>228641</v>
      </c>
      <c r="P549" s="14" t="str">
        <f>VLOOKUP(H549, products!$A$1:$B$13, 2, FALSE)</f>
        <v>Cereal</v>
      </c>
      <c r="Q549" s="14" t="str">
        <f>VLOOKUP(G549, countries!$A$1:$C$250, 1, TRUE)</f>
        <v>Gibraltar</v>
      </c>
      <c r="R549" s="15" t="str">
        <f>VLOOKUP(Q549, countries!$A$1:$E$250, 4, FALSE)</f>
        <v>Europe</v>
      </c>
      <c r="S549" s="14" t="str">
        <f>VLOOKUP(R549, countries!$D$1:U$250, 2, FALSE)</f>
        <v>Northern Europe</v>
      </c>
      <c r="T549" s="14" t="str">
        <f t="shared" si="6"/>
        <v>2013-01</v>
      </c>
      <c r="U549" s="14" t="str">
        <f t="shared" si="7"/>
        <v>01</v>
      </c>
    </row>
    <row r="550">
      <c r="A550" s="7">
        <v>2.50848186E8</v>
      </c>
      <c r="B550" s="8">
        <v>41304.0</v>
      </c>
      <c r="C550" s="8" t="str">
        <f t="shared" si="1"/>
        <v>Wednesday</v>
      </c>
      <c r="D550" s="8">
        <v>41458.0</v>
      </c>
      <c r="E550" s="9">
        <f t="shared" si="2"/>
        <v>154</v>
      </c>
      <c r="F550" s="7" t="s">
        <v>29</v>
      </c>
      <c r="G550" s="10" t="s">
        <v>45</v>
      </c>
      <c r="H550" s="7">
        <v>2455.0</v>
      </c>
      <c r="I550" s="7" t="s">
        <v>26</v>
      </c>
      <c r="J550" s="11">
        <v>407.0</v>
      </c>
      <c r="K550" s="12">
        <v>109.0</v>
      </c>
      <c r="L550" s="12">
        <v>36.0</v>
      </c>
      <c r="M550" s="13">
        <f t="shared" si="3"/>
        <v>44363</v>
      </c>
      <c r="N550" s="11">
        <f t="shared" si="4"/>
        <v>14652</v>
      </c>
      <c r="O550" s="11">
        <f t="shared" si="5"/>
        <v>29711</v>
      </c>
      <c r="P550" s="14" t="str">
        <f>VLOOKUP(H550, products!$A$1:$B$13, 2, FALSE)</f>
        <v>Clothes</v>
      </c>
      <c r="Q550" s="14" t="str">
        <f>VLOOKUP(G550, countries!$A$1:$C$250, 1, TRUE)</f>
        <v>Lithuania</v>
      </c>
      <c r="R550" s="15" t="str">
        <f>VLOOKUP(Q550, countries!$A$1:$E$250, 4, FALSE)</f>
        <v>Europe</v>
      </c>
      <c r="S550" s="14" t="str">
        <f>VLOOKUP(R550, countries!$D$1:U$250, 2, FALSE)</f>
        <v>Northern Europe</v>
      </c>
      <c r="T550" s="14" t="str">
        <f t="shared" si="6"/>
        <v>2013-01</v>
      </c>
      <c r="U550" s="14" t="str">
        <f t="shared" si="7"/>
        <v>01</v>
      </c>
    </row>
    <row r="551">
      <c r="A551" s="7">
        <v>9.86449801E8</v>
      </c>
      <c r="B551" s="8">
        <v>41305.0</v>
      </c>
      <c r="C551" s="8" t="str">
        <f t="shared" si="1"/>
        <v>Thursday</v>
      </c>
      <c r="D551" s="8">
        <v>41346.0</v>
      </c>
      <c r="E551" s="9">
        <f t="shared" si="2"/>
        <v>41</v>
      </c>
      <c r="F551" s="7" t="s">
        <v>40</v>
      </c>
      <c r="G551" s="10" t="s">
        <v>44</v>
      </c>
      <c r="H551" s="7">
        <v>8875.0</v>
      </c>
      <c r="I551" s="7" t="s">
        <v>23</v>
      </c>
      <c r="J551" s="11">
        <v>1272.0</v>
      </c>
      <c r="K551" s="12">
        <v>422.0</v>
      </c>
      <c r="L551" s="12">
        <v>365.0</v>
      </c>
      <c r="M551" s="13">
        <f t="shared" si="3"/>
        <v>536784</v>
      </c>
      <c r="N551" s="11">
        <f t="shared" si="4"/>
        <v>464280</v>
      </c>
      <c r="O551" s="11">
        <f t="shared" si="5"/>
        <v>72504</v>
      </c>
      <c r="P551" s="14" t="str">
        <f>VLOOKUP(H551, products!$A$1:$B$13, 2, FALSE)</f>
        <v>Meat</v>
      </c>
      <c r="Q551" s="14" t="str">
        <f>VLOOKUP(G551, countries!$A$1:$C$250, 1, TRUE)</f>
        <v>Åland Islands</v>
      </c>
      <c r="R551" s="15" t="str">
        <f>VLOOKUP(Q551, countries!$A$1:$E$250, 4, FALSE)</f>
        <v>Europe</v>
      </c>
      <c r="S551" s="14" t="str">
        <f>VLOOKUP(R551, countries!$D$1:U$250, 2, FALSE)</f>
        <v>Northern Europe</v>
      </c>
      <c r="T551" s="14" t="str">
        <f t="shared" si="6"/>
        <v>2013-01</v>
      </c>
      <c r="U551" s="14" t="str">
        <f t="shared" si="7"/>
        <v>01</v>
      </c>
    </row>
    <row r="552">
      <c r="A552" s="7">
        <v>4.62561166E8</v>
      </c>
      <c r="B552" s="8">
        <v>41309.0</v>
      </c>
      <c r="C552" s="8" t="str">
        <f t="shared" si="1"/>
        <v>Monday</v>
      </c>
      <c r="D552" s="8">
        <v>41310.0</v>
      </c>
      <c r="E552" s="9">
        <f t="shared" si="2"/>
        <v>1</v>
      </c>
      <c r="F552" s="7" t="s">
        <v>40</v>
      </c>
      <c r="G552" s="10" t="s">
        <v>55</v>
      </c>
      <c r="H552" s="7">
        <v>8875.0</v>
      </c>
      <c r="I552" s="7" t="s">
        <v>26</v>
      </c>
      <c r="J552" s="11">
        <v>983.0</v>
      </c>
      <c r="K552" s="12">
        <v>422.0</v>
      </c>
      <c r="L552" s="12">
        <v>365.0</v>
      </c>
      <c r="M552" s="13">
        <f t="shared" si="3"/>
        <v>414826</v>
      </c>
      <c r="N552" s="11">
        <f t="shared" si="4"/>
        <v>358795</v>
      </c>
      <c r="O552" s="11">
        <f t="shared" si="5"/>
        <v>56031</v>
      </c>
      <c r="P552" s="14" t="str">
        <f>VLOOKUP(H552, products!$A$1:$B$13, 2, FALSE)</f>
        <v>Meat</v>
      </c>
      <c r="Q552" s="14" t="str">
        <f>VLOOKUP(G552, countries!$A$1:$C$250, 1, TRUE)</f>
        <v>Eritrea</v>
      </c>
      <c r="R552" s="15" t="str">
        <f>VLOOKUP(Q552, countries!$A$1:$E$250, 4, FALSE)</f>
        <v>Africa</v>
      </c>
      <c r="S552" s="14" t="str">
        <f>VLOOKUP(R552, countries!$D$1:U$250, 2, FALSE)</f>
        <v>Northern Africa</v>
      </c>
      <c r="T552" s="14" t="str">
        <f t="shared" si="6"/>
        <v>2013-02</v>
      </c>
      <c r="U552" s="14" t="str">
        <f t="shared" si="7"/>
        <v>02</v>
      </c>
    </row>
    <row r="553">
      <c r="A553" s="7">
        <v>5.16599738E8</v>
      </c>
      <c r="B553" s="8">
        <v>41309.0</v>
      </c>
      <c r="C553" s="8" t="str">
        <f t="shared" si="1"/>
        <v>Monday</v>
      </c>
      <c r="D553" s="8">
        <v>41522.0</v>
      </c>
      <c r="E553" s="9">
        <f t="shared" si="2"/>
        <v>213</v>
      </c>
      <c r="F553" s="7" t="s">
        <v>29</v>
      </c>
      <c r="G553" s="10" t="s">
        <v>48</v>
      </c>
      <c r="H553" s="7">
        <v>8681.0</v>
      </c>
      <c r="I553" s="7" t="s">
        <v>23</v>
      </c>
      <c r="J553" s="11">
        <v>2197.0</v>
      </c>
      <c r="K553" s="12">
        <v>651.0</v>
      </c>
      <c r="L553" s="12">
        <v>525.0</v>
      </c>
      <c r="M553" s="13">
        <f t="shared" si="3"/>
        <v>1430247</v>
      </c>
      <c r="N553" s="11">
        <f t="shared" si="4"/>
        <v>1153425</v>
      </c>
      <c r="O553" s="11">
        <f t="shared" si="5"/>
        <v>276822</v>
      </c>
      <c r="P553" s="14" t="str">
        <f>VLOOKUP(H553, products!$A$1:$B$13, 2, FALSE)</f>
        <v>Office Supplies</v>
      </c>
      <c r="Q553" s="14" t="str">
        <f>VLOOKUP(G553, countries!$A$1:$C$250, 1, TRUE)</f>
        <v>Gibraltar</v>
      </c>
      <c r="R553" s="15" t="str">
        <f>VLOOKUP(Q553, countries!$A$1:$E$250, 4, FALSE)</f>
        <v>Europe</v>
      </c>
      <c r="S553" s="14" t="str">
        <f>VLOOKUP(R553, countries!$D$1:U$250, 2, FALSE)</f>
        <v>Northern Europe</v>
      </c>
      <c r="T553" s="14" t="str">
        <f t="shared" si="6"/>
        <v>2013-02</v>
      </c>
      <c r="U553" s="14" t="str">
        <f t="shared" si="7"/>
        <v>02</v>
      </c>
    </row>
    <row r="554">
      <c r="A554" s="7">
        <v>9.13074433E8</v>
      </c>
      <c r="B554" s="8">
        <v>41316.0</v>
      </c>
      <c r="C554" s="8" t="str">
        <f t="shared" si="1"/>
        <v>Monday</v>
      </c>
      <c r="D554" s="8">
        <v>41625.0</v>
      </c>
      <c r="E554" s="9">
        <f t="shared" si="2"/>
        <v>309</v>
      </c>
      <c r="F554" s="7" t="s">
        <v>40</v>
      </c>
      <c r="G554" s="10" t="s">
        <v>32</v>
      </c>
      <c r="H554" s="7">
        <v>3127.0</v>
      </c>
      <c r="I554" s="7" t="s">
        <v>23</v>
      </c>
      <c r="J554" s="11">
        <v>7870.0</v>
      </c>
      <c r="K554" s="12">
        <v>82.0</v>
      </c>
      <c r="L554" s="12">
        <v>57.0</v>
      </c>
      <c r="M554" s="13">
        <f t="shared" si="3"/>
        <v>645340</v>
      </c>
      <c r="N554" s="11">
        <f t="shared" si="4"/>
        <v>448590</v>
      </c>
      <c r="O554" s="11">
        <f t="shared" si="5"/>
        <v>196750</v>
      </c>
      <c r="P554" s="14" t="str">
        <f>VLOOKUP(H554, products!$A$1:$B$13, 2, FALSE)</f>
        <v>Personal Care</v>
      </c>
      <c r="Q554" s="14" t="str">
        <f>VLOOKUP(G554, countries!$A$1:$C$250, 1, TRUE)</f>
        <v>Luxembourg</v>
      </c>
      <c r="R554" s="15" t="str">
        <f>VLOOKUP(Q554, countries!$A$1:$E$250, 4, FALSE)</f>
        <v>Europe</v>
      </c>
      <c r="S554" s="14" t="str">
        <f>VLOOKUP(R554, countries!$D$1:U$250, 2, FALSE)</f>
        <v>Northern Europe</v>
      </c>
      <c r="T554" s="14" t="str">
        <f t="shared" si="6"/>
        <v>2013-02</v>
      </c>
      <c r="U554" s="14" t="str">
        <f t="shared" si="7"/>
        <v>02</v>
      </c>
    </row>
    <row r="555">
      <c r="A555" s="7">
        <v>7.23893725E8</v>
      </c>
      <c r="B555" s="8">
        <v>41318.0</v>
      </c>
      <c r="C555" s="8" t="str">
        <f t="shared" si="1"/>
        <v>Wednesday</v>
      </c>
      <c r="D555" s="8">
        <v>41581.0</v>
      </c>
      <c r="E555" s="9">
        <f t="shared" si="2"/>
        <v>263</v>
      </c>
      <c r="F555" s="7" t="s">
        <v>21</v>
      </c>
      <c r="G555" s="10" t="s">
        <v>42</v>
      </c>
      <c r="H555" s="7">
        <v>7940.0</v>
      </c>
      <c r="I555" s="7" t="s">
        <v>26</v>
      </c>
      <c r="J555" s="11">
        <v>5095.0</v>
      </c>
      <c r="K555" s="12">
        <v>668.0</v>
      </c>
      <c r="L555" s="12">
        <v>503.0</v>
      </c>
      <c r="M555" s="13">
        <f t="shared" si="3"/>
        <v>3403460</v>
      </c>
      <c r="N555" s="11">
        <f t="shared" si="4"/>
        <v>2562785</v>
      </c>
      <c r="O555" s="11">
        <f t="shared" si="5"/>
        <v>840675</v>
      </c>
      <c r="P555" s="14" t="str">
        <f>VLOOKUP(H555, products!$A$1:$B$13, 2, FALSE)</f>
        <v>Household</v>
      </c>
      <c r="Q555" s="14" t="str">
        <f>VLOOKUP(G555, countries!$A$1:$C$250, 1, TRUE)</f>
        <v>Bhutan</v>
      </c>
      <c r="R555" s="15" t="str">
        <f>VLOOKUP(Q555, countries!$A$1:$E$250, 4, FALSE)</f>
        <v>Asia</v>
      </c>
      <c r="S555" s="14" t="str">
        <f>VLOOKUP(R555, countries!$D$1:U$250, 2, FALSE)</f>
        <v>Southern Asia</v>
      </c>
      <c r="T555" s="14" t="str">
        <f t="shared" si="6"/>
        <v>2013-02</v>
      </c>
      <c r="U555" s="14" t="str">
        <f t="shared" si="7"/>
        <v>02</v>
      </c>
    </row>
    <row r="556">
      <c r="A556" s="7">
        <v>7.71674382E8</v>
      </c>
      <c r="B556" s="8">
        <v>41319.0</v>
      </c>
      <c r="C556" s="8" t="str">
        <f t="shared" si="1"/>
        <v>Thursday</v>
      </c>
      <c r="D556" s="8">
        <v>41354.0</v>
      </c>
      <c r="E556" s="9">
        <f t="shared" si="2"/>
        <v>35</v>
      </c>
      <c r="F556" s="7" t="s">
        <v>24</v>
      </c>
      <c r="G556" s="10" t="s">
        <v>70</v>
      </c>
      <c r="H556" s="7">
        <v>5988.0</v>
      </c>
      <c r="I556" s="7" t="s">
        <v>23</v>
      </c>
      <c r="J556" s="11">
        <v>4453.0</v>
      </c>
      <c r="K556" s="12">
        <v>154.0</v>
      </c>
      <c r="L556" s="12">
        <v>91.0</v>
      </c>
      <c r="M556" s="13">
        <f t="shared" si="3"/>
        <v>685762</v>
      </c>
      <c r="N556" s="11">
        <f t="shared" si="4"/>
        <v>405223</v>
      </c>
      <c r="O556" s="11">
        <f t="shared" si="5"/>
        <v>280539</v>
      </c>
      <c r="P556" s="14" t="str">
        <f>VLOOKUP(H556, products!$A$1:$B$13, 2, FALSE)</f>
        <v>Vegetables</v>
      </c>
      <c r="Q556" s="14" t="str">
        <f>VLOOKUP(G556, countries!$A$1:$C$250, 1, TRUE)</f>
        <v>Fiji</v>
      </c>
      <c r="R556" s="15" t="str">
        <f>VLOOKUP(Q556, countries!$A$1:$E$250, 4, FALSE)</f>
        <v>Oceania</v>
      </c>
      <c r="S556" s="14" t="str">
        <f>VLOOKUP(R556, countries!$D$1:U$250, 2, FALSE)</f>
        <v>Polynesia</v>
      </c>
      <c r="T556" s="14" t="str">
        <f t="shared" si="6"/>
        <v>2013-02</v>
      </c>
      <c r="U556" s="14" t="str">
        <f t="shared" si="7"/>
        <v>02</v>
      </c>
    </row>
    <row r="557">
      <c r="A557" s="7">
        <v>3.82581126E8</v>
      </c>
      <c r="B557" s="8">
        <v>41321.0</v>
      </c>
      <c r="C557" s="8" t="str">
        <f t="shared" si="1"/>
        <v>Saturday</v>
      </c>
      <c r="D557" s="8">
        <v>41360.0</v>
      </c>
      <c r="E557" s="9">
        <f t="shared" si="2"/>
        <v>39</v>
      </c>
      <c r="F557" s="7" t="s">
        <v>29</v>
      </c>
      <c r="G557" s="10" t="s">
        <v>60</v>
      </c>
      <c r="H557" s="7">
        <v>3127.0</v>
      </c>
      <c r="I557" s="7" t="s">
        <v>23</v>
      </c>
      <c r="J557" s="11">
        <v>3112.0</v>
      </c>
      <c r="K557" s="12">
        <v>82.0</v>
      </c>
      <c r="L557" s="12">
        <v>57.0</v>
      </c>
      <c r="M557" s="13">
        <f t="shared" si="3"/>
        <v>255184</v>
      </c>
      <c r="N557" s="11">
        <f t="shared" si="4"/>
        <v>177384</v>
      </c>
      <c r="O557" s="11">
        <f t="shared" si="5"/>
        <v>77800</v>
      </c>
      <c r="P557" s="14" t="str">
        <f>VLOOKUP(H557, products!$A$1:$B$13, 2, FALSE)</f>
        <v>Personal Care</v>
      </c>
      <c r="Q557" s="14" t="str">
        <f>VLOOKUP(G557, countries!$A$1:$C$250, 1, TRUE)</f>
        <v>Ireland</v>
      </c>
      <c r="R557" s="15" t="str">
        <f>VLOOKUP(Q557, countries!$A$1:$E$250, 4, FALSE)</f>
        <v>Europe</v>
      </c>
      <c r="S557" s="14" t="str">
        <f>VLOOKUP(R557, countries!$D$1:U$250, 2, FALSE)</f>
        <v>Northern Europe</v>
      </c>
      <c r="T557" s="14" t="str">
        <f t="shared" si="6"/>
        <v>2013-02</v>
      </c>
      <c r="U557" s="14" t="str">
        <f t="shared" si="7"/>
        <v>02</v>
      </c>
    </row>
    <row r="558">
      <c r="A558" s="7">
        <v>4.4480623E8</v>
      </c>
      <c r="B558" s="8">
        <v>41321.0</v>
      </c>
      <c r="C558" s="8" t="str">
        <f t="shared" si="1"/>
        <v>Saturday</v>
      </c>
      <c r="D558" s="8">
        <v>41278.0</v>
      </c>
      <c r="E558" s="9">
        <f t="shared" si="2"/>
        <v>43</v>
      </c>
      <c r="F558" s="7" t="s">
        <v>40</v>
      </c>
      <c r="G558" s="10" t="s">
        <v>43</v>
      </c>
      <c r="H558" s="7">
        <v>2103.0</v>
      </c>
      <c r="I558" s="7" t="s">
        <v>26</v>
      </c>
      <c r="J558" s="11">
        <v>6903.0</v>
      </c>
      <c r="K558" s="12">
        <v>206.0</v>
      </c>
      <c r="L558" s="12">
        <v>117.0</v>
      </c>
      <c r="M558" s="13">
        <f t="shared" si="3"/>
        <v>1422018</v>
      </c>
      <c r="N558" s="11">
        <f t="shared" si="4"/>
        <v>807651</v>
      </c>
      <c r="O558" s="11">
        <f t="shared" si="5"/>
        <v>614367</v>
      </c>
      <c r="P558" s="14" t="str">
        <f>VLOOKUP(H558, products!$A$1:$B$13, 2, FALSE)</f>
        <v>Cereal</v>
      </c>
      <c r="Q558" s="14" t="str">
        <f>VLOOKUP(G558, countries!$A$1:$C$250, 1, TRUE)</f>
        <v>Cyprus</v>
      </c>
      <c r="R558" s="15" t="str">
        <f>VLOOKUP(Q558, countries!$A$1:$E$250, 4, FALSE)</f>
        <v>Asia</v>
      </c>
      <c r="S558" s="14" t="str">
        <f>VLOOKUP(R558, countries!$D$1:U$250, 2, FALSE)</f>
        <v>Southern Asia</v>
      </c>
      <c r="T558" s="14" t="str">
        <f t="shared" si="6"/>
        <v>2013-02</v>
      </c>
      <c r="U558" s="14" t="str">
        <f t="shared" si="7"/>
        <v>02</v>
      </c>
    </row>
    <row r="559">
      <c r="A559" s="7">
        <v>4.37604176E8</v>
      </c>
      <c r="B559" s="8">
        <v>41326.0</v>
      </c>
      <c r="C559" s="8" t="str">
        <f t="shared" si="1"/>
        <v>Thursday</v>
      </c>
      <c r="D559" s="8">
        <v>41459.0</v>
      </c>
      <c r="E559" s="9">
        <f t="shared" si="2"/>
        <v>133</v>
      </c>
      <c r="F559" s="7" t="s">
        <v>24</v>
      </c>
      <c r="G559" s="10" t="s">
        <v>45</v>
      </c>
      <c r="H559" s="7">
        <v>8969.0</v>
      </c>
      <c r="I559" s="7" t="s">
        <v>26</v>
      </c>
      <c r="J559" s="11">
        <v>5655.0</v>
      </c>
      <c r="K559" s="12">
        <v>153.0</v>
      </c>
      <c r="L559" s="12">
        <v>97.0</v>
      </c>
      <c r="M559" s="13">
        <f t="shared" si="3"/>
        <v>865215</v>
      </c>
      <c r="N559" s="11">
        <f t="shared" si="4"/>
        <v>548535</v>
      </c>
      <c r="O559" s="11">
        <f t="shared" si="5"/>
        <v>316680</v>
      </c>
      <c r="P559" s="14" t="str">
        <f>VLOOKUP(H559, products!$A$1:$B$13, 2, FALSE)</f>
        <v>Snacks</v>
      </c>
      <c r="Q559" s="14" t="str">
        <f>VLOOKUP(G559, countries!$A$1:$C$250, 1, TRUE)</f>
        <v>Lithuania</v>
      </c>
      <c r="R559" s="15" t="str">
        <f>VLOOKUP(Q559, countries!$A$1:$E$250, 4, FALSE)</f>
        <v>Europe</v>
      </c>
      <c r="S559" s="14" t="str">
        <f>VLOOKUP(R559, countries!$D$1:U$250, 2, FALSE)</f>
        <v>Northern Europe</v>
      </c>
      <c r="T559" s="14" t="str">
        <f t="shared" si="6"/>
        <v>2013-02</v>
      </c>
      <c r="U559" s="14" t="str">
        <f t="shared" si="7"/>
        <v>02</v>
      </c>
    </row>
    <row r="560">
      <c r="A560" s="7">
        <v>1.89924275E8</v>
      </c>
      <c r="B560" s="8">
        <v>41327.0</v>
      </c>
      <c r="C560" s="8" t="str">
        <f t="shared" si="1"/>
        <v>Friday</v>
      </c>
      <c r="D560" s="8">
        <v>41354.0</v>
      </c>
      <c r="E560" s="9">
        <f t="shared" si="2"/>
        <v>27</v>
      </c>
      <c r="F560" s="7" t="s">
        <v>24</v>
      </c>
      <c r="G560" s="10" t="s">
        <v>68</v>
      </c>
      <c r="H560" s="7">
        <v>1270.0</v>
      </c>
      <c r="I560" s="7" t="s">
        <v>23</v>
      </c>
      <c r="J560" s="11">
        <v>1668.0</v>
      </c>
      <c r="K560" s="12">
        <v>47.0</v>
      </c>
      <c r="L560" s="12">
        <v>32.0</v>
      </c>
      <c r="M560" s="13">
        <f t="shared" si="3"/>
        <v>78396</v>
      </c>
      <c r="N560" s="11">
        <f t="shared" si="4"/>
        <v>53376</v>
      </c>
      <c r="O560" s="11">
        <f t="shared" si="5"/>
        <v>25020</v>
      </c>
      <c r="P560" s="14" t="str">
        <f>VLOOKUP(H560, products!$A$1:$B$13, 2, FALSE)</f>
        <v>Beverages</v>
      </c>
      <c r="Q560" s="14" t="str">
        <f>VLOOKUP(G560, countries!$A$1:$C$250, 1, TRUE)</f>
        <v>Hong Kong</v>
      </c>
      <c r="R560" s="15" t="str">
        <f>VLOOKUP(Q560, countries!$A$1:$E$250, 4, FALSE)</f>
        <v>Asia</v>
      </c>
      <c r="S560" s="14" t="str">
        <f>VLOOKUP(R560, countries!$D$1:U$250, 2, FALSE)</f>
        <v>Southern Asia</v>
      </c>
      <c r="T560" s="14" t="str">
        <f t="shared" si="6"/>
        <v>2013-02</v>
      </c>
      <c r="U560" s="14" t="str">
        <f t="shared" si="7"/>
        <v>02</v>
      </c>
    </row>
    <row r="561">
      <c r="A561" s="7">
        <v>3.57943856E8</v>
      </c>
      <c r="B561" s="8">
        <v>41329.0</v>
      </c>
      <c r="C561" s="8" t="str">
        <f t="shared" si="1"/>
        <v>Sunday</v>
      </c>
      <c r="D561" s="8">
        <v>41350.0</v>
      </c>
      <c r="E561" s="9">
        <f t="shared" si="2"/>
        <v>21</v>
      </c>
      <c r="F561" s="7" t="s">
        <v>24</v>
      </c>
      <c r="G561" s="10" t="s">
        <v>53</v>
      </c>
      <c r="H561" s="7">
        <v>7331.0</v>
      </c>
      <c r="I561" s="7" t="s">
        <v>23</v>
      </c>
      <c r="J561" s="11">
        <v>2396.0</v>
      </c>
      <c r="K561" s="12">
        <v>255.0</v>
      </c>
      <c r="L561" s="12">
        <v>159.0</v>
      </c>
      <c r="M561" s="13">
        <f t="shared" si="3"/>
        <v>610980</v>
      </c>
      <c r="N561" s="11">
        <f t="shared" si="4"/>
        <v>380964</v>
      </c>
      <c r="O561" s="11">
        <f t="shared" si="5"/>
        <v>230016</v>
      </c>
      <c r="P561" s="14" t="str">
        <f>VLOOKUP(H561, products!$A$1:$B$13, 2, FALSE)</f>
        <v>Baby Food</v>
      </c>
      <c r="Q561" s="14" t="str">
        <f>VLOOKUP(G561, countries!$A$1:$C$250, 1, TRUE)</f>
        <v>Macedonia</v>
      </c>
      <c r="R561" s="15" t="str">
        <f>VLOOKUP(Q561, countries!$A$1:$E$250, 4, FALSE)</f>
        <v>Europe</v>
      </c>
      <c r="S561" s="14" t="str">
        <f>VLOOKUP(R561, countries!$D$1:U$250, 2, FALSE)</f>
        <v>Northern Europe</v>
      </c>
      <c r="T561" s="14" t="str">
        <f t="shared" si="6"/>
        <v>2013-02</v>
      </c>
      <c r="U561" s="14" t="str">
        <f t="shared" si="7"/>
        <v>02</v>
      </c>
    </row>
    <row r="562">
      <c r="A562" s="7">
        <v>5.59417665E8</v>
      </c>
      <c r="B562" s="8">
        <v>41330.0</v>
      </c>
      <c r="C562" s="8" t="str">
        <f t="shared" si="1"/>
        <v>Monday</v>
      </c>
      <c r="D562" s="8">
        <v>41333.0</v>
      </c>
      <c r="E562" s="9">
        <f t="shared" si="2"/>
        <v>3</v>
      </c>
      <c r="F562" s="7" t="s">
        <v>29</v>
      </c>
      <c r="G562" s="10" t="s">
        <v>56</v>
      </c>
      <c r="H562" s="7">
        <v>5988.0</v>
      </c>
      <c r="I562" s="7" t="s">
        <v>23</v>
      </c>
      <c r="J562" s="11">
        <v>2973.0</v>
      </c>
      <c r="K562" s="12">
        <v>154.0</v>
      </c>
      <c r="L562" s="12">
        <v>91.0</v>
      </c>
      <c r="M562" s="13">
        <f t="shared" si="3"/>
        <v>457842</v>
      </c>
      <c r="N562" s="11">
        <f t="shared" si="4"/>
        <v>270543</v>
      </c>
      <c r="O562" s="11">
        <f t="shared" si="5"/>
        <v>187299</v>
      </c>
      <c r="P562" s="14" t="str">
        <f>VLOOKUP(H562, products!$A$1:$B$13, 2, FALSE)</f>
        <v>Vegetables</v>
      </c>
      <c r="Q562" s="14" t="str">
        <f>VLOOKUP(G562, countries!$A$1:$C$250, 1, TRUE)</f>
        <v>Spain</v>
      </c>
      <c r="R562" s="15" t="str">
        <f>VLOOKUP(Q562, countries!$A$1:$E$250, 4, FALSE)</f>
        <v>Europe</v>
      </c>
      <c r="S562" s="14" t="str">
        <f>VLOOKUP(R562, countries!$D$1:U$250, 2, FALSE)</f>
        <v>Northern Europe</v>
      </c>
      <c r="T562" s="14" t="str">
        <f t="shared" si="6"/>
        <v>2013-02</v>
      </c>
      <c r="U562" s="14" t="str">
        <f t="shared" si="7"/>
        <v>02</v>
      </c>
    </row>
    <row r="563">
      <c r="A563" s="7">
        <v>8.98211562E8</v>
      </c>
      <c r="B563" s="8">
        <v>41330.0</v>
      </c>
      <c r="C563" s="8" t="str">
        <f t="shared" si="1"/>
        <v>Monday</v>
      </c>
      <c r="D563" s="8">
        <v>41611.0</v>
      </c>
      <c r="E563" s="9">
        <f t="shared" si="2"/>
        <v>281</v>
      </c>
      <c r="F563" s="7" t="s">
        <v>24</v>
      </c>
      <c r="G563" s="10" t="s">
        <v>67</v>
      </c>
      <c r="H563" s="7">
        <v>4594.0</v>
      </c>
      <c r="I563" s="7" t="s">
        <v>23</v>
      </c>
      <c r="J563" s="11">
        <v>9616.0</v>
      </c>
      <c r="K563" s="12">
        <v>9.0</v>
      </c>
      <c r="L563" s="12">
        <v>7.0</v>
      </c>
      <c r="M563" s="13">
        <f t="shared" si="3"/>
        <v>86544</v>
      </c>
      <c r="N563" s="11">
        <f t="shared" si="4"/>
        <v>67312</v>
      </c>
      <c r="O563" s="11">
        <f t="shared" si="5"/>
        <v>19232</v>
      </c>
      <c r="P563" s="14" t="str">
        <f>VLOOKUP(H563, products!$A$1:$B$13, 2, FALSE)</f>
        <v>Fruits</v>
      </c>
      <c r="Q563" s="14" t="str">
        <f>VLOOKUP(G563, countries!$A$1:$C$250, 1, TRUE)</f>
        <v>Eritrea</v>
      </c>
      <c r="R563" s="15" t="str">
        <f>VLOOKUP(Q563, countries!$A$1:$E$250, 4, FALSE)</f>
        <v>Africa</v>
      </c>
      <c r="S563" s="14" t="str">
        <f>VLOOKUP(R563, countries!$D$1:U$250, 2, FALSE)</f>
        <v>Northern Africa</v>
      </c>
      <c r="T563" s="14" t="str">
        <f t="shared" si="6"/>
        <v>2013-02</v>
      </c>
      <c r="U563" s="14" t="str">
        <f t="shared" si="7"/>
        <v>02</v>
      </c>
    </row>
    <row r="564">
      <c r="A564" s="7">
        <v>6.30931794E8</v>
      </c>
      <c r="B564" s="8">
        <v>41336.0</v>
      </c>
      <c r="C564" s="8" t="str">
        <f t="shared" si="1"/>
        <v>Sunday</v>
      </c>
      <c r="D564" s="8">
        <v>41278.0</v>
      </c>
      <c r="E564" s="9">
        <f t="shared" si="2"/>
        <v>58</v>
      </c>
      <c r="F564" s="7" t="s">
        <v>40</v>
      </c>
      <c r="G564" s="10" t="s">
        <v>62</v>
      </c>
      <c r="H564" s="7">
        <v>7331.0</v>
      </c>
      <c r="I564" s="7" t="s">
        <v>23</v>
      </c>
      <c r="J564" s="11">
        <v>5593.0</v>
      </c>
      <c r="K564" s="12">
        <v>255.0</v>
      </c>
      <c r="L564" s="12">
        <v>159.0</v>
      </c>
      <c r="M564" s="13">
        <f t="shared" si="3"/>
        <v>1426215</v>
      </c>
      <c r="N564" s="11">
        <f t="shared" si="4"/>
        <v>889287</v>
      </c>
      <c r="O564" s="11">
        <f t="shared" si="5"/>
        <v>536928</v>
      </c>
      <c r="P564" s="14" t="str">
        <f>VLOOKUP(H564, products!$A$1:$B$13, 2, FALSE)</f>
        <v>Baby Food</v>
      </c>
      <c r="Q564" s="14" t="str">
        <f>VLOOKUP(G564, countries!$A$1:$C$250, 1, TRUE)</f>
        <v>Micronesia (Federated States of)</v>
      </c>
      <c r="R564" s="15" t="str">
        <f>VLOOKUP(Q564, countries!$A$1:$E$250, 4, FALSE)</f>
        <v>Oceania</v>
      </c>
      <c r="S564" s="14" t="str">
        <f>VLOOKUP(R564, countries!$D$1:U$250, 2, FALSE)</f>
        <v>Polynesia</v>
      </c>
      <c r="T564" s="14" t="str">
        <f t="shared" si="6"/>
        <v>2013-03</v>
      </c>
      <c r="U564" s="14" t="str">
        <f t="shared" si="7"/>
        <v>03</v>
      </c>
    </row>
    <row r="565">
      <c r="A565" s="7">
        <v>9.67679059E8</v>
      </c>
      <c r="B565" s="8">
        <v>41336.0</v>
      </c>
      <c r="C565" s="8" t="str">
        <f t="shared" si="1"/>
        <v>Sunday</v>
      </c>
      <c r="D565" s="8">
        <v>41352.0</v>
      </c>
      <c r="E565" s="9">
        <f t="shared" si="2"/>
        <v>16</v>
      </c>
      <c r="F565" s="7" t="s">
        <v>21</v>
      </c>
      <c r="G565" s="10" t="s">
        <v>35</v>
      </c>
      <c r="H565" s="7">
        <v>5988.0</v>
      </c>
      <c r="I565" s="7" t="s">
        <v>26</v>
      </c>
      <c r="J565" s="11">
        <v>6592.0</v>
      </c>
      <c r="K565" s="12">
        <v>154.0</v>
      </c>
      <c r="L565" s="12">
        <v>91.0</v>
      </c>
      <c r="M565" s="13">
        <f t="shared" si="3"/>
        <v>1015168</v>
      </c>
      <c r="N565" s="11">
        <f t="shared" si="4"/>
        <v>599872</v>
      </c>
      <c r="O565" s="11">
        <f t="shared" si="5"/>
        <v>415296</v>
      </c>
      <c r="P565" s="14" t="str">
        <f>VLOOKUP(H565, products!$A$1:$B$13, 2, FALSE)</f>
        <v>Vegetables</v>
      </c>
      <c r="Q565" s="14" t="str">
        <f>VLOOKUP(G565, countries!$A$1:$C$250, 1, TRUE)</f>
        <v>American Samoa</v>
      </c>
      <c r="R565" s="15" t="str">
        <f>VLOOKUP(Q565, countries!$A$1:$E$250, 4, FALSE)</f>
        <v>Oceania</v>
      </c>
      <c r="S565" s="14" t="str">
        <f>VLOOKUP(R565, countries!$D$1:U$250, 2, FALSE)</f>
        <v>Polynesia</v>
      </c>
      <c r="T565" s="14" t="str">
        <f t="shared" si="6"/>
        <v>2013-03</v>
      </c>
      <c r="U565" s="14" t="str">
        <f t="shared" si="7"/>
        <v>03</v>
      </c>
    </row>
    <row r="566">
      <c r="A566" s="7">
        <v>4.43551385E8</v>
      </c>
      <c r="B566" s="8">
        <v>41337.0</v>
      </c>
      <c r="C566" s="8" t="str">
        <f t="shared" si="1"/>
        <v>Monday</v>
      </c>
      <c r="D566" s="8">
        <v>41522.0</v>
      </c>
      <c r="E566" s="9">
        <f t="shared" si="2"/>
        <v>185</v>
      </c>
      <c r="F566" s="7" t="s">
        <v>24</v>
      </c>
      <c r="G566" s="10" t="s">
        <v>36</v>
      </c>
      <c r="H566" s="7">
        <v>7331.0</v>
      </c>
      <c r="I566" s="7" t="s">
        <v>26</v>
      </c>
      <c r="J566" s="11">
        <v>5566.0</v>
      </c>
      <c r="K566" s="12">
        <v>255.0</v>
      </c>
      <c r="L566" s="12">
        <v>159.0</v>
      </c>
      <c r="M566" s="13">
        <f t="shared" si="3"/>
        <v>1419330</v>
      </c>
      <c r="N566" s="11">
        <f t="shared" si="4"/>
        <v>884994</v>
      </c>
      <c r="O566" s="11">
        <f t="shared" si="5"/>
        <v>534336</v>
      </c>
      <c r="P566" s="14" t="str">
        <f>VLOOKUP(H566, products!$A$1:$B$13, 2, FALSE)</f>
        <v>Baby Food</v>
      </c>
      <c r="Q566" s="14" t="str">
        <f>VLOOKUP(G566, countries!$A$1:$C$250, 1, TRUE)</f>
        <v>Svalbard and Jan Mayen</v>
      </c>
      <c r="R566" s="15" t="str">
        <f>VLOOKUP(Q566, countries!$A$1:$E$250, 4, FALSE)</f>
        <v>Europe</v>
      </c>
      <c r="S566" s="14" t="str">
        <f>VLOOKUP(R566, countries!$D$1:U$250, 2, FALSE)</f>
        <v>Northern Europe</v>
      </c>
      <c r="T566" s="14" t="str">
        <f t="shared" si="6"/>
        <v>2013-03</v>
      </c>
      <c r="U566" s="14" t="str">
        <f t="shared" si="7"/>
        <v>03</v>
      </c>
    </row>
    <row r="567">
      <c r="A567" s="7">
        <v>7.84397923E8</v>
      </c>
      <c r="B567" s="8">
        <v>41339.0</v>
      </c>
      <c r="C567" s="8" t="str">
        <f t="shared" si="1"/>
        <v>Wednesday</v>
      </c>
      <c r="D567" s="8">
        <v>41440.0</v>
      </c>
      <c r="E567" s="9">
        <f t="shared" si="2"/>
        <v>101</v>
      </c>
      <c r="F567" s="7" t="s">
        <v>21</v>
      </c>
      <c r="G567" s="10" t="s">
        <v>58</v>
      </c>
      <c r="H567" s="7">
        <v>8969.0</v>
      </c>
      <c r="I567" s="7" t="s">
        <v>23</v>
      </c>
      <c r="J567" s="11">
        <v>9631.0</v>
      </c>
      <c r="K567" s="12">
        <v>153.0</v>
      </c>
      <c r="L567" s="12">
        <v>97.0</v>
      </c>
      <c r="M567" s="13">
        <f t="shared" si="3"/>
        <v>1473543</v>
      </c>
      <c r="N567" s="11">
        <f t="shared" si="4"/>
        <v>934207</v>
      </c>
      <c r="O567" s="11">
        <f t="shared" si="5"/>
        <v>539336</v>
      </c>
      <c r="P567" s="14" t="str">
        <f>VLOOKUP(H567, products!$A$1:$B$13, 2, FALSE)</f>
        <v>Snacks</v>
      </c>
      <c r="Q567" s="14" t="str">
        <f>VLOOKUP(G567, countries!$A$1:$C$250, 1, TRUE)</f>
        <v>Djibouti</v>
      </c>
      <c r="R567" s="15" t="str">
        <f>VLOOKUP(Q567, countries!$A$1:$E$250, 4, FALSE)</f>
        <v>Africa</v>
      </c>
      <c r="S567" s="14" t="str">
        <f>VLOOKUP(R567, countries!$D$1:U$250, 2, FALSE)</f>
        <v>Northern Africa</v>
      </c>
      <c r="T567" s="14" t="str">
        <f t="shared" si="6"/>
        <v>2013-03</v>
      </c>
      <c r="U567" s="14" t="str">
        <f t="shared" si="7"/>
        <v>03</v>
      </c>
    </row>
    <row r="568">
      <c r="A568" s="7">
        <v>7.57468974E8</v>
      </c>
      <c r="B568" s="8">
        <v>41347.0</v>
      </c>
      <c r="C568" s="8" t="str">
        <f t="shared" si="1"/>
        <v>Thursday</v>
      </c>
      <c r="D568" s="8">
        <v>41356.0</v>
      </c>
      <c r="E568" s="9">
        <f t="shared" si="2"/>
        <v>9</v>
      </c>
      <c r="F568" s="7" t="s">
        <v>40</v>
      </c>
      <c r="G568" s="10" t="s">
        <v>71</v>
      </c>
      <c r="H568" s="7">
        <v>1270.0</v>
      </c>
      <c r="I568" s="7" t="s">
        <v>26</v>
      </c>
      <c r="J568" s="11">
        <v>757.0</v>
      </c>
      <c r="K568" s="12">
        <v>47.0</v>
      </c>
      <c r="L568" s="12">
        <v>32.0</v>
      </c>
      <c r="M568" s="13">
        <f t="shared" si="3"/>
        <v>35579</v>
      </c>
      <c r="N568" s="11">
        <f t="shared" si="4"/>
        <v>24224</v>
      </c>
      <c r="O568" s="11">
        <f t="shared" si="5"/>
        <v>11355</v>
      </c>
      <c r="P568" s="14" t="str">
        <f>VLOOKUP(H568, products!$A$1:$B$13, 2, FALSE)</f>
        <v>Beverages</v>
      </c>
      <c r="Q568" s="14" t="str">
        <f>VLOOKUP(G568, countries!$A$1:$C$250, 1, TRUE)</f>
        <v>Mayotte</v>
      </c>
      <c r="R568" s="15" t="str">
        <f>VLOOKUP(Q568, countries!$A$1:$E$250, 4, FALSE)</f>
        <v>Africa</v>
      </c>
      <c r="S568" s="14" t="str">
        <f>VLOOKUP(R568, countries!$D$1:U$250, 2, FALSE)</f>
        <v>Northern Africa</v>
      </c>
      <c r="T568" s="14" t="str">
        <f t="shared" si="6"/>
        <v>2013-03</v>
      </c>
      <c r="U568" s="14" t="str">
        <f t="shared" si="7"/>
        <v>03</v>
      </c>
    </row>
    <row r="569">
      <c r="A569" s="7">
        <v>7.99109733E8</v>
      </c>
      <c r="B569" s="8">
        <v>41347.0</v>
      </c>
      <c r="C569" s="8" t="str">
        <f t="shared" si="1"/>
        <v>Thursday</v>
      </c>
      <c r="D569" s="8">
        <v>41393.0</v>
      </c>
      <c r="E569" s="9">
        <f t="shared" si="2"/>
        <v>46</v>
      </c>
      <c r="F569" s="7" t="s">
        <v>21</v>
      </c>
      <c r="G569" s="10" t="s">
        <v>33</v>
      </c>
      <c r="H569" s="7">
        <v>2455.0</v>
      </c>
      <c r="I569" s="7" t="s">
        <v>26</v>
      </c>
      <c r="J569" s="11">
        <v>3183.0</v>
      </c>
      <c r="K569" s="12">
        <v>109.0</v>
      </c>
      <c r="L569" s="12">
        <v>36.0</v>
      </c>
      <c r="M569" s="13">
        <f t="shared" si="3"/>
        <v>346947</v>
      </c>
      <c r="N569" s="11">
        <f t="shared" si="4"/>
        <v>114588</v>
      </c>
      <c r="O569" s="11">
        <f t="shared" si="5"/>
        <v>232359</v>
      </c>
      <c r="P569" s="14" t="str">
        <f>VLOOKUP(H569, products!$A$1:$B$13, 2, FALSE)</f>
        <v>Clothes</v>
      </c>
      <c r="Q569" s="14" t="str">
        <f>VLOOKUP(G569, countries!$A$1:$C$250, 1, TRUE)</f>
        <v>Micronesia (Federated States of)</v>
      </c>
      <c r="R569" s="15" t="str">
        <f>VLOOKUP(Q569, countries!$A$1:$E$250, 4, FALSE)</f>
        <v>Oceania</v>
      </c>
      <c r="S569" s="14" t="str">
        <f>VLOOKUP(R569, countries!$D$1:U$250, 2, FALSE)</f>
        <v>Polynesia</v>
      </c>
      <c r="T569" s="14" t="str">
        <f t="shared" si="6"/>
        <v>2013-03</v>
      </c>
      <c r="U569" s="14" t="str">
        <f t="shared" si="7"/>
        <v>03</v>
      </c>
    </row>
    <row r="570">
      <c r="A570" s="7">
        <v>5.86812674E8</v>
      </c>
      <c r="B570" s="8">
        <v>41348.0</v>
      </c>
      <c r="C570" s="8" t="str">
        <f t="shared" si="1"/>
        <v>Friday</v>
      </c>
      <c r="D570" s="8">
        <v>41364.0</v>
      </c>
      <c r="E570" s="9">
        <f t="shared" si="2"/>
        <v>16</v>
      </c>
      <c r="F570" s="7" t="s">
        <v>29</v>
      </c>
      <c r="G570" s="10" t="s">
        <v>69</v>
      </c>
      <c r="H570" s="7">
        <v>8681.0</v>
      </c>
      <c r="I570" s="7" t="s">
        <v>23</v>
      </c>
      <c r="J570" s="11">
        <v>9766.0</v>
      </c>
      <c r="K570" s="12">
        <v>651.0</v>
      </c>
      <c r="L570" s="12">
        <v>525.0</v>
      </c>
      <c r="M570" s="13">
        <f t="shared" si="3"/>
        <v>6357666</v>
      </c>
      <c r="N570" s="11">
        <f t="shared" si="4"/>
        <v>5127150</v>
      </c>
      <c r="O570" s="11">
        <f t="shared" si="5"/>
        <v>1230516</v>
      </c>
      <c r="P570" s="14" t="str">
        <f>VLOOKUP(H570, products!$A$1:$B$13, 2, FALSE)</f>
        <v>Office Supplies</v>
      </c>
      <c r="Q570" s="14" t="str">
        <f>VLOOKUP(G570, countries!$A$1:$C$250, 1, TRUE)</f>
        <v>Romania</v>
      </c>
      <c r="R570" s="15" t="str">
        <f>VLOOKUP(Q570, countries!$A$1:$E$250, 4, FALSE)</f>
        <v>Europe</v>
      </c>
      <c r="S570" s="14" t="str">
        <f>VLOOKUP(R570, countries!$D$1:U$250, 2, FALSE)</f>
        <v>Northern Europe</v>
      </c>
      <c r="T570" s="14" t="str">
        <f t="shared" si="6"/>
        <v>2013-03</v>
      </c>
      <c r="U570" s="14" t="str">
        <f t="shared" si="7"/>
        <v>03</v>
      </c>
    </row>
    <row r="571">
      <c r="A571" s="7">
        <v>6.94771802E8</v>
      </c>
      <c r="B571" s="8">
        <v>41349.0</v>
      </c>
      <c r="C571" s="8" t="str">
        <f t="shared" si="1"/>
        <v>Saturday</v>
      </c>
      <c r="D571" s="8">
        <v>41354.0</v>
      </c>
      <c r="E571" s="9">
        <f t="shared" si="2"/>
        <v>5</v>
      </c>
      <c r="F571" s="7" t="s">
        <v>40</v>
      </c>
      <c r="G571" s="10" t="s">
        <v>54</v>
      </c>
      <c r="H571" s="7">
        <v>7331.0</v>
      </c>
      <c r="I571" s="7" t="s">
        <v>23</v>
      </c>
      <c r="J571" s="11">
        <v>7270.0</v>
      </c>
      <c r="K571" s="12">
        <v>255.0</v>
      </c>
      <c r="L571" s="12">
        <v>159.0</v>
      </c>
      <c r="M571" s="13">
        <f t="shared" si="3"/>
        <v>1853850</v>
      </c>
      <c r="N571" s="11">
        <f t="shared" si="4"/>
        <v>1155930</v>
      </c>
      <c r="O571" s="11">
        <f t="shared" si="5"/>
        <v>697920</v>
      </c>
      <c r="P571" s="14" t="str">
        <f>VLOOKUP(H571, products!$A$1:$B$13, 2, FALSE)</f>
        <v>Baby Food</v>
      </c>
      <c r="Q571" s="14" t="str">
        <f>VLOOKUP(G571, countries!$A$1:$C$250, 1, TRUE)</f>
        <v>Macedonia</v>
      </c>
      <c r="R571" s="15" t="str">
        <f>VLOOKUP(Q571, countries!$A$1:$E$250, 4, FALSE)</f>
        <v>Europe</v>
      </c>
      <c r="S571" s="14" t="str">
        <f>VLOOKUP(R571, countries!$D$1:U$250, 2, FALSE)</f>
        <v>Northern Europe</v>
      </c>
      <c r="T571" s="14" t="str">
        <f t="shared" si="6"/>
        <v>2013-03</v>
      </c>
      <c r="U571" s="14" t="str">
        <f t="shared" si="7"/>
        <v>03</v>
      </c>
    </row>
    <row r="572">
      <c r="A572" s="7">
        <v>4.92353856E8</v>
      </c>
      <c r="B572" s="8">
        <v>41353.0</v>
      </c>
      <c r="C572" s="8" t="str">
        <f t="shared" si="1"/>
        <v>Wednesday</v>
      </c>
      <c r="D572" s="8">
        <v>41582.0</v>
      </c>
      <c r="E572" s="9">
        <f t="shared" si="2"/>
        <v>229</v>
      </c>
      <c r="F572" s="7" t="s">
        <v>24</v>
      </c>
      <c r="G572" s="10" t="s">
        <v>39</v>
      </c>
      <c r="H572" s="7">
        <v>7940.0</v>
      </c>
      <c r="I572" s="7" t="s">
        <v>26</v>
      </c>
      <c r="J572" s="11">
        <v>7302.0</v>
      </c>
      <c r="K572" s="12">
        <v>668.0</v>
      </c>
      <c r="L572" s="12">
        <v>503.0</v>
      </c>
      <c r="M572" s="13">
        <f t="shared" si="3"/>
        <v>4877736</v>
      </c>
      <c r="N572" s="11">
        <f t="shared" si="4"/>
        <v>3672906</v>
      </c>
      <c r="O572" s="11">
        <f t="shared" si="5"/>
        <v>1204830</v>
      </c>
      <c r="P572" s="14" t="str">
        <f>VLOOKUP(H572, products!$A$1:$B$13, 2, FALSE)</f>
        <v>Household</v>
      </c>
      <c r="Q572" s="14" t="str">
        <f>VLOOKUP(G572, countries!$A$1:$C$250, 1, TRUE)</f>
        <v>Curaçao</v>
      </c>
      <c r="R572" s="15" t="str">
        <f>VLOOKUP(Q572, countries!$A$1:$E$250, 4, FALSE)</f>
        <v>Americas</v>
      </c>
      <c r="S572" s="14" t="str">
        <f>VLOOKUP(R572, countries!$D$1:U$250, 2, FALSE)</f>
        <v>Latin America and the Caribbean</v>
      </c>
      <c r="T572" s="14" t="str">
        <f t="shared" si="6"/>
        <v>2013-03</v>
      </c>
      <c r="U572" s="14" t="str">
        <f t="shared" si="7"/>
        <v>03</v>
      </c>
    </row>
    <row r="573">
      <c r="A573" s="7">
        <v>8.26936471E8</v>
      </c>
      <c r="B573" s="8">
        <v>41353.0</v>
      </c>
      <c r="C573" s="8" t="str">
        <f t="shared" si="1"/>
        <v>Wednesday</v>
      </c>
      <c r="D573" s="8">
        <v>41363.0</v>
      </c>
      <c r="E573" s="9">
        <f t="shared" si="2"/>
        <v>10</v>
      </c>
      <c r="F573" s="7" t="s">
        <v>40</v>
      </c>
      <c r="G573" s="10" t="s">
        <v>63</v>
      </c>
      <c r="H573" s="7">
        <v>7331.0</v>
      </c>
      <c r="I573" s="7" t="s">
        <v>26</v>
      </c>
      <c r="J573" s="11">
        <v>7733.0</v>
      </c>
      <c r="K573" s="12">
        <v>255.0</v>
      </c>
      <c r="L573" s="12">
        <v>159.0</v>
      </c>
      <c r="M573" s="13">
        <f t="shared" si="3"/>
        <v>1971915</v>
      </c>
      <c r="N573" s="11">
        <f t="shared" si="4"/>
        <v>1229547</v>
      </c>
      <c r="O573" s="11">
        <f t="shared" si="5"/>
        <v>742368</v>
      </c>
      <c r="P573" s="14" t="str">
        <f>VLOOKUP(H573, products!$A$1:$B$13, 2, FALSE)</f>
        <v>Baby Food</v>
      </c>
      <c r="Q573" s="14" t="str">
        <f>VLOOKUP(G573, countries!$A$1:$C$250, 1, TRUE)</f>
        <v>Ireland</v>
      </c>
      <c r="R573" s="15" t="str">
        <f>VLOOKUP(Q573, countries!$A$1:$E$250, 4, FALSE)</f>
        <v>Europe</v>
      </c>
      <c r="S573" s="14" t="str">
        <f>VLOOKUP(R573, countries!$D$1:U$250, 2, FALSE)</f>
        <v>Northern Europe</v>
      </c>
      <c r="T573" s="14" t="str">
        <f t="shared" si="6"/>
        <v>2013-03</v>
      </c>
      <c r="U573" s="14" t="str">
        <f t="shared" si="7"/>
        <v>03</v>
      </c>
    </row>
    <row r="574">
      <c r="A574" s="7">
        <v>5.78666484E8</v>
      </c>
      <c r="B574" s="8">
        <v>41357.0</v>
      </c>
      <c r="C574" s="8" t="str">
        <f t="shared" si="1"/>
        <v>Sunday</v>
      </c>
      <c r="D574" s="8">
        <v>41582.0</v>
      </c>
      <c r="E574" s="9">
        <f t="shared" si="2"/>
        <v>225</v>
      </c>
      <c r="F574" s="7" t="s">
        <v>40</v>
      </c>
      <c r="G574" s="10" t="s">
        <v>69</v>
      </c>
      <c r="H574" s="7">
        <v>4594.0</v>
      </c>
      <c r="I574" s="7" t="s">
        <v>23</v>
      </c>
      <c r="J574" s="11">
        <v>9127.0</v>
      </c>
      <c r="K574" s="12">
        <v>9.0</v>
      </c>
      <c r="L574" s="12">
        <v>7.0</v>
      </c>
      <c r="M574" s="13">
        <f t="shared" si="3"/>
        <v>82143</v>
      </c>
      <c r="N574" s="11">
        <f t="shared" si="4"/>
        <v>63889</v>
      </c>
      <c r="O574" s="11">
        <f t="shared" si="5"/>
        <v>18254</v>
      </c>
      <c r="P574" s="14" t="str">
        <f>VLOOKUP(H574, products!$A$1:$B$13, 2, FALSE)</f>
        <v>Fruits</v>
      </c>
      <c r="Q574" s="14" t="str">
        <f>VLOOKUP(G574, countries!$A$1:$C$250, 1, TRUE)</f>
        <v>Romania</v>
      </c>
      <c r="R574" s="15" t="str">
        <f>VLOOKUP(Q574, countries!$A$1:$E$250, 4, FALSE)</f>
        <v>Europe</v>
      </c>
      <c r="S574" s="14" t="str">
        <f>VLOOKUP(R574, countries!$D$1:U$250, 2, FALSE)</f>
        <v>Northern Europe</v>
      </c>
      <c r="T574" s="14" t="str">
        <f t="shared" si="6"/>
        <v>2013-03</v>
      </c>
      <c r="U574" s="14" t="str">
        <f t="shared" si="7"/>
        <v>03</v>
      </c>
    </row>
    <row r="575">
      <c r="A575" s="7">
        <v>1.04245078E8</v>
      </c>
      <c r="B575" s="8">
        <v>41360.0</v>
      </c>
      <c r="C575" s="8" t="str">
        <f t="shared" si="1"/>
        <v>Wednesday</v>
      </c>
      <c r="D575" s="8">
        <v>41385.0</v>
      </c>
      <c r="E575" s="9">
        <f t="shared" si="2"/>
        <v>25</v>
      </c>
      <c r="F575" s="7" t="s">
        <v>29</v>
      </c>
      <c r="G575" s="10" t="s">
        <v>52</v>
      </c>
      <c r="H575" s="7">
        <v>4594.0</v>
      </c>
      <c r="I575" s="7" t="s">
        <v>23</v>
      </c>
      <c r="J575" s="11">
        <v>7290.0</v>
      </c>
      <c r="K575" s="12">
        <v>9.0</v>
      </c>
      <c r="L575" s="12">
        <v>7.0</v>
      </c>
      <c r="M575" s="13">
        <f t="shared" si="3"/>
        <v>65610</v>
      </c>
      <c r="N575" s="11">
        <f t="shared" si="4"/>
        <v>51030</v>
      </c>
      <c r="O575" s="11">
        <f t="shared" si="5"/>
        <v>14580</v>
      </c>
      <c r="P575" s="14" t="str">
        <f>VLOOKUP(H575, products!$A$1:$B$13, 2, FALSE)</f>
        <v>Fruits</v>
      </c>
      <c r="Q575" s="14" t="str">
        <f>VLOOKUP(G575, countries!$A$1:$C$250, 1, TRUE)</f>
        <v>Gambia</v>
      </c>
      <c r="R575" s="15" t="str">
        <f>VLOOKUP(Q575, countries!$A$1:$E$250, 4, FALSE)</f>
        <v>Africa</v>
      </c>
      <c r="S575" s="14" t="str">
        <f>VLOOKUP(R575, countries!$D$1:U$250, 2, FALSE)</f>
        <v>Northern Africa</v>
      </c>
      <c r="T575" s="14" t="str">
        <f t="shared" si="6"/>
        <v>2013-03</v>
      </c>
      <c r="U575" s="14" t="str">
        <f t="shared" si="7"/>
        <v>03</v>
      </c>
    </row>
    <row r="576">
      <c r="A576" s="7">
        <v>8.33706796E8</v>
      </c>
      <c r="B576" s="8">
        <v>41360.0</v>
      </c>
      <c r="C576" s="8" t="str">
        <f t="shared" si="1"/>
        <v>Wednesday</v>
      </c>
      <c r="D576" s="8">
        <v>41337.0</v>
      </c>
      <c r="E576" s="9">
        <f t="shared" si="2"/>
        <v>23</v>
      </c>
      <c r="F576" s="7" t="s">
        <v>29</v>
      </c>
      <c r="G576" s="10" t="s">
        <v>39</v>
      </c>
      <c r="H576" s="7">
        <v>2103.0</v>
      </c>
      <c r="I576" s="7" t="s">
        <v>26</v>
      </c>
      <c r="J576" s="11">
        <v>1223.0</v>
      </c>
      <c r="K576" s="12">
        <v>206.0</v>
      </c>
      <c r="L576" s="12">
        <v>117.0</v>
      </c>
      <c r="M576" s="13">
        <f t="shared" si="3"/>
        <v>251938</v>
      </c>
      <c r="N576" s="11">
        <f t="shared" si="4"/>
        <v>143091</v>
      </c>
      <c r="O576" s="11">
        <f t="shared" si="5"/>
        <v>108847</v>
      </c>
      <c r="P576" s="14" t="str">
        <f>VLOOKUP(H576, products!$A$1:$B$13, 2, FALSE)</f>
        <v>Cereal</v>
      </c>
      <c r="Q576" s="14" t="str">
        <f>VLOOKUP(G576, countries!$A$1:$C$250, 1, TRUE)</f>
        <v>Curaçao</v>
      </c>
      <c r="R576" s="15" t="str">
        <f>VLOOKUP(Q576, countries!$A$1:$E$250, 4, FALSE)</f>
        <v>Americas</v>
      </c>
      <c r="S576" s="14" t="str">
        <f>VLOOKUP(R576, countries!$D$1:U$250, 2, FALSE)</f>
        <v>Latin America and the Caribbean</v>
      </c>
      <c r="T576" s="14" t="str">
        <f t="shared" si="6"/>
        <v>2013-03</v>
      </c>
      <c r="U576" s="14" t="str">
        <f t="shared" si="7"/>
        <v>03</v>
      </c>
    </row>
    <row r="577">
      <c r="A577" s="7">
        <v>3.96832883E8</v>
      </c>
      <c r="B577" s="8">
        <v>41362.0</v>
      </c>
      <c r="C577" s="8" t="str">
        <f t="shared" si="1"/>
        <v>Friday</v>
      </c>
      <c r="D577" s="8">
        <v>41364.0</v>
      </c>
      <c r="E577" s="9">
        <f t="shared" si="2"/>
        <v>2</v>
      </c>
      <c r="F577" s="7" t="s">
        <v>29</v>
      </c>
      <c r="G577" s="10" t="s">
        <v>68</v>
      </c>
      <c r="H577" s="7">
        <v>3127.0</v>
      </c>
      <c r="I577" s="7" t="s">
        <v>23</v>
      </c>
      <c r="J577" s="11">
        <v>523.0</v>
      </c>
      <c r="K577" s="12">
        <v>82.0</v>
      </c>
      <c r="L577" s="12">
        <v>57.0</v>
      </c>
      <c r="M577" s="13">
        <f t="shared" si="3"/>
        <v>42886</v>
      </c>
      <c r="N577" s="11">
        <f t="shared" si="4"/>
        <v>29811</v>
      </c>
      <c r="O577" s="11">
        <f t="shared" si="5"/>
        <v>13075</v>
      </c>
      <c r="P577" s="14" t="str">
        <f>VLOOKUP(H577, products!$A$1:$B$13, 2, FALSE)</f>
        <v>Personal Care</v>
      </c>
      <c r="Q577" s="14" t="str">
        <f>VLOOKUP(G577, countries!$A$1:$C$250, 1, TRUE)</f>
        <v>Hong Kong</v>
      </c>
      <c r="R577" s="15" t="str">
        <f>VLOOKUP(Q577, countries!$A$1:$E$250, 4, FALSE)</f>
        <v>Asia</v>
      </c>
      <c r="S577" s="14" t="str">
        <f>VLOOKUP(R577, countries!$D$1:U$250, 2, FALSE)</f>
        <v>Southern Asia</v>
      </c>
      <c r="T577" s="14" t="str">
        <f t="shared" si="6"/>
        <v>2013-03</v>
      </c>
      <c r="U577" s="14" t="str">
        <f t="shared" si="7"/>
        <v>03</v>
      </c>
    </row>
    <row r="578">
      <c r="A578" s="7">
        <v>4.09112679E8</v>
      </c>
      <c r="B578" s="8">
        <v>41363.0</v>
      </c>
      <c r="C578" s="8" t="str">
        <f t="shared" si="1"/>
        <v>Saturday</v>
      </c>
      <c r="D578" s="8">
        <v>41412.0</v>
      </c>
      <c r="E578" s="9">
        <f t="shared" si="2"/>
        <v>49</v>
      </c>
      <c r="F578" s="7" t="s">
        <v>40</v>
      </c>
      <c r="G578" s="10" t="s">
        <v>62</v>
      </c>
      <c r="H578" s="7">
        <v>5988.0</v>
      </c>
      <c r="I578" s="7" t="s">
        <v>26</v>
      </c>
      <c r="J578" s="11">
        <v>4388.0</v>
      </c>
      <c r="K578" s="12">
        <v>154.0</v>
      </c>
      <c r="L578" s="12">
        <v>91.0</v>
      </c>
      <c r="M578" s="13">
        <f t="shared" si="3"/>
        <v>675752</v>
      </c>
      <c r="N578" s="11">
        <f t="shared" si="4"/>
        <v>399308</v>
      </c>
      <c r="O578" s="11">
        <f t="shared" si="5"/>
        <v>276444</v>
      </c>
      <c r="P578" s="14" t="str">
        <f>VLOOKUP(H578, products!$A$1:$B$13, 2, FALSE)</f>
        <v>Vegetables</v>
      </c>
      <c r="Q578" s="14" t="str">
        <f>VLOOKUP(G578, countries!$A$1:$C$250, 1, TRUE)</f>
        <v>Micronesia (Federated States of)</v>
      </c>
      <c r="R578" s="15" t="str">
        <f>VLOOKUP(Q578, countries!$A$1:$E$250, 4, FALSE)</f>
        <v>Oceania</v>
      </c>
      <c r="S578" s="14" t="str">
        <f>VLOOKUP(R578, countries!$D$1:U$250, 2, FALSE)</f>
        <v>Polynesia</v>
      </c>
      <c r="T578" s="14" t="str">
        <f t="shared" si="6"/>
        <v>2013-03</v>
      </c>
      <c r="U578" s="14" t="str">
        <f t="shared" si="7"/>
        <v>03</v>
      </c>
    </row>
    <row r="579">
      <c r="A579" s="7">
        <v>3.86009633E8</v>
      </c>
      <c r="B579" s="8">
        <v>41364.0</v>
      </c>
      <c r="C579" s="8" t="str">
        <f t="shared" si="1"/>
        <v>Sunday</v>
      </c>
      <c r="D579" s="8">
        <v>41398.0</v>
      </c>
      <c r="E579" s="9">
        <f t="shared" si="2"/>
        <v>34</v>
      </c>
      <c r="F579" s="7" t="s">
        <v>29</v>
      </c>
      <c r="G579" s="10" t="s">
        <v>49</v>
      </c>
      <c r="H579" s="7">
        <v>3127.0</v>
      </c>
      <c r="I579" s="7" t="s">
        <v>23</v>
      </c>
      <c r="J579" s="11">
        <v>7683.0</v>
      </c>
      <c r="K579" s="12">
        <v>82.0</v>
      </c>
      <c r="L579" s="12">
        <v>57.0</v>
      </c>
      <c r="M579" s="13">
        <f t="shared" si="3"/>
        <v>630006</v>
      </c>
      <c r="N579" s="11">
        <f t="shared" si="4"/>
        <v>437931</v>
      </c>
      <c r="O579" s="11">
        <f t="shared" si="5"/>
        <v>192075</v>
      </c>
      <c r="P579" s="14" t="str">
        <f>VLOOKUP(H579, products!$A$1:$B$13, 2, FALSE)</f>
        <v>Personal Care</v>
      </c>
      <c r="Q579" s="14" t="str">
        <f>VLOOKUP(G579, countries!$A$1:$C$250, 1, TRUE)</f>
        <v>Lithuania</v>
      </c>
      <c r="R579" s="15" t="str">
        <f>VLOOKUP(Q579, countries!$A$1:$E$250, 4, FALSE)</f>
        <v>Europe</v>
      </c>
      <c r="S579" s="14" t="str">
        <f>VLOOKUP(R579, countries!$D$1:U$250, 2, FALSE)</f>
        <v>Northern Europe</v>
      </c>
      <c r="T579" s="14" t="str">
        <f t="shared" si="6"/>
        <v>2013-03</v>
      </c>
      <c r="U579" s="14" t="str">
        <f t="shared" si="7"/>
        <v>03</v>
      </c>
    </row>
    <row r="580">
      <c r="A580" s="7">
        <v>1.52411115E8</v>
      </c>
      <c r="B580" s="8">
        <v>41365.0</v>
      </c>
      <c r="C580" s="8" t="str">
        <f t="shared" si="1"/>
        <v>Monday</v>
      </c>
      <c r="D580" s="8">
        <v>41326.0</v>
      </c>
      <c r="E580" s="9">
        <f t="shared" si="2"/>
        <v>39</v>
      </c>
      <c r="F580" s="7" t="s">
        <v>40</v>
      </c>
      <c r="G580" s="10" t="s">
        <v>36</v>
      </c>
      <c r="H580" s="7">
        <v>8875.0</v>
      </c>
      <c r="I580" s="7" t="s">
        <v>26</v>
      </c>
      <c r="J580" s="11">
        <v>691.0</v>
      </c>
      <c r="K580" s="12">
        <v>422.0</v>
      </c>
      <c r="L580" s="12">
        <v>365.0</v>
      </c>
      <c r="M580" s="13">
        <f t="shared" si="3"/>
        <v>291602</v>
      </c>
      <c r="N580" s="11">
        <f t="shared" si="4"/>
        <v>252215</v>
      </c>
      <c r="O580" s="11">
        <f t="shared" si="5"/>
        <v>39387</v>
      </c>
      <c r="P580" s="14" t="str">
        <f>VLOOKUP(H580, products!$A$1:$B$13, 2, FALSE)</f>
        <v>Meat</v>
      </c>
      <c r="Q580" s="14" t="str">
        <f>VLOOKUP(G580, countries!$A$1:$C$250, 1, TRUE)</f>
        <v>Svalbard and Jan Mayen</v>
      </c>
      <c r="R580" s="15" t="str">
        <f>VLOOKUP(Q580, countries!$A$1:$E$250, 4, FALSE)</f>
        <v>Europe</v>
      </c>
      <c r="S580" s="14" t="str">
        <f>VLOOKUP(R580, countries!$D$1:U$250, 2, FALSE)</f>
        <v>Northern Europe</v>
      </c>
      <c r="T580" s="14" t="str">
        <f t="shared" si="6"/>
        <v>2013-04</v>
      </c>
      <c r="U580" s="14" t="str">
        <f t="shared" si="7"/>
        <v>04</v>
      </c>
    </row>
    <row r="581">
      <c r="A581" s="7">
        <v>4.28419864E8</v>
      </c>
      <c r="B581" s="8">
        <v>41375.0</v>
      </c>
      <c r="C581" s="8" t="str">
        <f t="shared" si="1"/>
        <v>Thursday</v>
      </c>
      <c r="D581" s="8">
        <v>41406.0</v>
      </c>
      <c r="E581" s="9">
        <f t="shared" si="2"/>
        <v>31</v>
      </c>
      <c r="F581" s="7" t="s">
        <v>29</v>
      </c>
      <c r="G581" s="10" t="s">
        <v>64</v>
      </c>
      <c r="H581" s="7">
        <v>8681.0</v>
      </c>
      <c r="I581" s="7" t="s">
        <v>23</v>
      </c>
      <c r="J581" s="11">
        <v>7813.0</v>
      </c>
      <c r="K581" s="12">
        <v>651.0</v>
      </c>
      <c r="L581" s="12">
        <v>525.0</v>
      </c>
      <c r="M581" s="13">
        <f t="shared" si="3"/>
        <v>5086263</v>
      </c>
      <c r="N581" s="11">
        <f t="shared" si="4"/>
        <v>4101825</v>
      </c>
      <c r="O581" s="11">
        <f t="shared" si="5"/>
        <v>984438</v>
      </c>
      <c r="P581" s="14" t="str">
        <f>VLOOKUP(H581, products!$A$1:$B$13, 2, FALSE)</f>
        <v>Office Supplies</v>
      </c>
      <c r="Q581" s="14" t="str">
        <f>VLOOKUP(G581, countries!$A$1:$C$250, 1, TRUE)</f>
        <v>Finland</v>
      </c>
      <c r="R581" s="15" t="str">
        <f>VLOOKUP(Q581, countries!$A$1:$E$250, 4, FALSE)</f>
        <v>Europe</v>
      </c>
      <c r="S581" s="14" t="str">
        <f>VLOOKUP(R581, countries!$D$1:U$250, 2, FALSE)</f>
        <v>Northern Europe</v>
      </c>
      <c r="T581" s="14" t="str">
        <f t="shared" si="6"/>
        <v>2013-04</v>
      </c>
      <c r="U581" s="14" t="str">
        <f t="shared" si="7"/>
        <v>04</v>
      </c>
    </row>
    <row r="582">
      <c r="A582" s="7">
        <v>4.36606395E8</v>
      </c>
      <c r="B582" s="8">
        <v>41375.0</v>
      </c>
      <c r="C582" s="8" t="str">
        <f t="shared" si="1"/>
        <v>Thursday</v>
      </c>
      <c r="D582" s="8">
        <v>41345.0</v>
      </c>
      <c r="E582" s="9">
        <f t="shared" si="2"/>
        <v>30</v>
      </c>
      <c r="F582" s="7" t="s">
        <v>21</v>
      </c>
      <c r="G582" s="10" t="s">
        <v>30</v>
      </c>
      <c r="H582" s="7">
        <v>1270.0</v>
      </c>
      <c r="I582" s="7" t="s">
        <v>23</v>
      </c>
      <c r="J582" s="11">
        <v>389.0</v>
      </c>
      <c r="K582" s="12">
        <v>47.0</v>
      </c>
      <c r="L582" s="12">
        <v>32.0</v>
      </c>
      <c r="M582" s="13">
        <f t="shared" si="3"/>
        <v>18283</v>
      </c>
      <c r="N582" s="11">
        <f t="shared" si="4"/>
        <v>12448</v>
      </c>
      <c r="O582" s="11">
        <f t="shared" si="5"/>
        <v>5835</v>
      </c>
      <c r="P582" s="14" t="str">
        <f>VLOOKUP(H582, products!$A$1:$B$13, 2, FALSE)</f>
        <v>Beverages</v>
      </c>
      <c r="Q582" s="14" t="str">
        <f>VLOOKUP(G582, countries!$A$1:$C$250, 1, TRUE)</f>
        <v>United States Minor Outlying Islands</v>
      </c>
      <c r="R582" s="15" t="str">
        <f>VLOOKUP(Q582, countries!$A$1:$E$250, 4, FALSE)</f>
        <v>Oceania</v>
      </c>
      <c r="S582" s="14" t="str">
        <f>VLOOKUP(R582, countries!$D$1:U$250, 2, FALSE)</f>
        <v>Polynesia</v>
      </c>
      <c r="T582" s="14" t="str">
        <f t="shared" si="6"/>
        <v>2013-04</v>
      </c>
      <c r="U582" s="14" t="str">
        <f t="shared" si="7"/>
        <v>04</v>
      </c>
    </row>
    <row r="583">
      <c r="A583" s="7">
        <v>1.03499639E8</v>
      </c>
      <c r="B583" s="8">
        <v>41384.0</v>
      </c>
      <c r="C583" s="8" t="str">
        <f t="shared" si="1"/>
        <v>Saturday</v>
      </c>
      <c r="D583" s="8">
        <v>41431.0</v>
      </c>
      <c r="E583" s="9">
        <f t="shared" si="2"/>
        <v>47</v>
      </c>
      <c r="F583" s="7" t="s">
        <v>24</v>
      </c>
      <c r="G583" s="10" t="s">
        <v>64</v>
      </c>
      <c r="H583" s="7">
        <v>4594.0</v>
      </c>
      <c r="I583" s="7" t="s">
        <v>26</v>
      </c>
      <c r="J583" s="11">
        <v>6698.0</v>
      </c>
      <c r="K583" s="12">
        <v>9.0</v>
      </c>
      <c r="L583" s="12">
        <v>7.0</v>
      </c>
      <c r="M583" s="13">
        <f t="shared" si="3"/>
        <v>60282</v>
      </c>
      <c r="N583" s="11">
        <f t="shared" si="4"/>
        <v>46886</v>
      </c>
      <c r="O583" s="11">
        <f t="shared" si="5"/>
        <v>13396</v>
      </c>
      <c r="P583" s="14" t="str">
        <f>VLOOKUP(H583, products!$A$1:$B$13, 2, FALSE)</f>
        <v>Fruits</v>
      </c>
      <c r="Q583" s="14" t="str">
        <f>VLOOKUP(G583, countries!$A$1:$C$250, 1, TRUE)</f>
        <v>Finland</v>
      </c>
      <c r="R583" s="15" t="str">
        <f>VLOOKUP(Q583, countries!$A$1:$E$250, 4, FALSE)</f>
        <v>Europe</v>
      </c>
      <c r="S583" s="14" t="str">
        <f>VLOOKUP(R583, countries!$D$1:U$250, 2, FALSE)</f>
        <v>Northern Europe</v>
      </c>
      <c r="T583" s="14" t="str">
        <f t="shared" si="6"/>
        <v>2013-04</v>
      </c>
      <c r="U583" s="14" t="str">
        <f t="shared" si="7"/>
        <v>04</v>
      </c>
    </row>
    <row r="584">
      <c r="A584" s="7">
        <v>3.27604424E8</v>
      </c>
      <c r="B584" s="8">
        <v>41385.0</v>
      </c>
      <c r="C584" s="8" t="str">
        <f t="shared" si="1"/>
        <v>Sunday</v>
      </c>
      <c r="D584" s="8">
        <v>41407.0</v>
      </c>
      <c r="E584" s="9">
        <f t="shared" si="2"/>
        <v>22</v>
      </c>
      <c r="F584" s="7" t="s">
        <v>24</v>
      </c>
      <c r="G584" s="10" t="s">
        <v>22</v>
      </c>
      <c r="H584" s="7">
        <v>1270.0</v>
      </c>
      <c r="I584" s="7" t="s">
        <v>26</v>
      </c>
      <c r="J584" s="11">
        <v>4284.0</v>
      </c>
      <c r="K584" s="12">
        <v>47.0</v>
      </c>
      <c r="L584" s="12">
        <v>32.0</v>
      </c>
      <c r="M584" s="13">
        <f t="shared" si="3"/>
        <v>201348</v>
      </c>
      <c r="N584" s="11">
        <f t="shared" si="4"/>
        <v>137088</v>
      </c>
      <c r="O584" s="11">
        <f t="shared" si="5"/>
        <v>64260</v>
      </c>
      <c r="P584" s="14" t="str">
        <f>VLOOKUP(H584, products!$A$1:$B$13, 2, FALSE)</f>
        <v>Beverages</v>
      </c>
      <c r="Q584" s="14" t="str">
        <f>VLOOKUP(G584, countries!$A$1:$C$250, 1, TRUE)</f>
        <v>Hong Kong</v>
      </c>
      <c r="R584" s="15" t="str">
        <f>VLOOKUP(Q584, countries!$A$1:$E$250, 4, FALSE)</f>
        <v>Asia</v>
      </c>
      <c r="S584" s="14" t="str">
        <f>VLOOKUP(R584, countries!$D$1:U$250, 2, FALSE)</f>
        <v>Southern Asia</v>
      </c>
      <c r="T584" s="14" t="str">
        <f t="shared" si="6"/>
        <v>2013-04</v>
      </c>
      <c r="U584" s="14" t="str">
        <f t="shared" si="7"/>
        <v>04</v>
      </c>
    </row>
    <row r="585">
      <c r="A585" s="7">
        <v>8.86763894E8</v>
      </c>
      <c r="B585" s="8">
        <v>41385.0</v>
      </c>
      <c r="C585" s="8" t="str">
        <f t="shared" si="1"/>
        <v>Sunday</v>
      </c>
      <c r="D585" s="8">
        <v>41421.0</v>
      </c>
      <c r="E585" s="9">
        <f t="shared" si="2"/>
        <v>36</v>
      </c>
      <c r="F585" s="7" t="s">
        <v>29</v>
      </c>
      <c r="G585" s="10" t="s">
        <v>38</v>
      </c>
      <c r="H585" s="7">
        <v>5988.0</v>
      </c>
      <c r="I585" s="7" t="s">
        <v>23</v>
      </c>
      <c r="J585" s="11">
        <v>1997.0</v>
      </c>
      <c r="K585" s="12">
        <v>154.0</v>
      </c>
      <c r="L585" s="12">
        <v>91.0</v>
      </c>
      <c r="M585" s="13">
        <f t="shared" si="3"/>
        <v>307538</v>
      </c>
      <c r="N585" s="11">
        <f t="shared" si="4"/>
        <v>181727</v>
      </c>
      <c r="O585" s="11">
        <f t="shared" si="5"/>
        <v>125811</v>
      </c>
      <c r="P585" s="14" t="str">
        <f>VLOOKUP(H585, products!$A$1:$B$13, 2, FALSE)</f>
        <v>Vegetables</v>
      </c>
      <c r="Q585" s="14" t="str">
        <f>VLOOKUP(G585, countries!$A$1:$C$250, 1, TRUE)</f>
        <v>Svalbard and Jan Mayen</v>
      </c>
      <c r="R585" s="15" t="str">
        <f>VLOOKUP(Q585, countries!$A$1:$E$250, 4, FALSE)</f>
        <v>Europe</v>
      </c>
      <c r="S585" s="14" t="str">
        <f>VLOOKUP(R585, countries!$D$1:U$250, 2, FALSE)</f>
        <v>Northern Europe</v>
      </c>
      <c r="T585" s="14" t="str">
        <f t="shared" si="6"/>
        <v>2013-04</v>
      </c>
      <c r="U585" s="14" t="str">
        <f t="shared" si="7"/>
        <v>04</v>
      </c>
    </row>
    <row r="586">
      <c r="A586" s="7">
        <v>6.59196269E8</v>
      </c>
      <c r="B586" s="8">
        <v>41390.0</v>
      </c>
      <c r="C586" s="8" t="str">
        <f t="shared" si="1"/>
        <v>Friday</v>
      </c>
      <c r="D586" s="8">
        <v>41280.0</v>
      </c>
      <c r="E586" s="9">
        <f t="shared" si="2"/>
        <v>110</v>
      </c>
      <c r="F586" s="7" t="s">
        <v>24</v>
      </c>
      <c r="G586" s="10" t="s">
        <v>68</v>
      </c>
      <c r="H586" s="7">
        <v>7940.0</v>
      </c>
      <c r="I586" s="7" t="s">
        <v>26</v>
      </c>
      <c r="J586" s="11">
        <v>9680.0</v>
      </c>
      <c r="K586" s="12">
        <v>668.0</v>
      </c>
      <c r="L586" s="12">
        <v>503.0</v>
      </c>
      <c r="M586" s="13">
        <f t="shared" si="3"/>
        <v>6466240</v>
      </c>
      <c r="N586" s="11">
        <f t="shared" si="4"/>
        <v>4869040</v>
      </c>
      <c r="O586" s="11">
        <f t="shared" si="5"/>
        <v>1597200</v>
      </c>
      <c r="P586" s="14" t="str">
        <f>VLOOKUP(H586, products!$A$1:$B$13, 2, FALSE)</f>
        <v>Household</v>
      </c>
      <c r="Q586" s="14" t="str">
        <f>VLOOKUP(G586, countries!$A$1:$C$250, 1, TRUE)</f>
        <v>Hong Kong</v>
      </c>
      <c r="R586" s="15" t="str">
        <f>VLOOKUP(Q586, countries!$A$1:$E$250, 4, FALSE)</f>
        <v>Asia</v>
      </c>
      <c r="S586" s="14" t="str">
        <f>VLOOKUP(R586, countries!$D$1:U$250, 2, FALSE)</f>
        <v>Southern Asia</v>
      </c>
      <c r="T586" s="14" t="str">
        <f t="shared" si="6"/>
        <v>2013-04</v>
      </c>
      <c r="U586" s="14" t="str">
        <f t="shared" si="7"/>
        <v>04</v>
      </c>
    </row>
    <row r="587">
      <c r="A587" s="7">
        <v>8.33473765E8</v>
      </c>
      <c r="B587" s="8">
        <v>41392.0</v>
      </c>
      <c r="C587" s="8" t="str">
        <f t="shared" si="1"/>
        <v>Sunday</v>
      </c>
      <c r="D587" s="8">
        <v>41419.0</v>
      </c>
      <c r="E587" s="9">
        <f t="shared" si="2"/>
        <v>27</v>
      </c>
      <c r="F587" s="7" t="s">
        <v>40</v>
      </c>
      <c r="G587" s="10" t="s">
        <v>44</v>
      </c>
      <c r="H587" s="7">
        <v>1270.0</v>
      </c>
      <c r="I587" s="7" t="s">
        <v>23</v>
      </c>
      <c r="J587" s="11">
        <v>2264.0</v>
      </c>
      <c r="K587" s="12">
        <v>47.0</v>
      </c>
      <c r="L587" s="12">
        <v>32.0</v>
      </c>
      <c r="M587" s="13">
        <f t="shared" si="3"/>
        <v>106408</v>
      </c>
      <c r="N587" s="11">
        <f t="shared" si="4"/>
        <v>72448</v>
      </c>
      <c r="O587" s="11">
        <f t="shared" si="5"/>
        <v>33960</v>
      </c>
      <c r="P587" s="14" t="str">
        <f>VLOOKUP(H587, products!$A$1:$B$13, 2, FALSE)</f>
        <v>Beverages</v>
      </c>
      <c r="Q587" s="14" t="str">
        <f>VLOOKUP(G587, countries!$A$1:$C$250, 1, TRUE)</f>
        <v>Åland Islands</v>
      </c>
      <c r="R587" s="15" t="str">
        <f>VLOOKUP(Q587, countries!$A$1:$E$250, 4, FALSE)</f>
        <v>Europe</v>
      </c>
      <c r="S587" s="14" t="str">
        <f>VLOOKUP(R587, countries!$D$1:U$250, 2, FALSE)</f>
        <v>Northern Europe</v>
      </c>
      <c r="T587" s="14" t="str">
        <f t="shared" si="6"/>
        <v>2013-04</v>
      </c>
      <c r="U587" s="14" t="str">
        <f t="shared" si="7"/>
        <v>04</v>
      </c>
    </row>
    <row r="588">
      <c r="A588" s="7">
        <v>1.49274003E8</v>
      </c>
      <c r="B588" s="8">
        <v>41393.0</v>
      </c>
      <c r="C588" s="8" t="str">
        <f t="shared" si="1"/>
        <v>Monday</v>
      </c>
      <c r="D588" s="8">
        <v>41423.0</v>
      </c>
      <c r="E588" s="9">
        <f t="shared" si="2"/>
        <v>30</v>
      </c>
      <c r="F588" s="7" t="s">
        <v>21</v>
      </c>
      <c r="G588" s="10" t="s">
        <v>53</v>
      </c>
      <c r="H588" s="7">
        <v>7940.0</v>
      </c>
      <c r="I588" s="7" t="s">
        <v>23</v>
      </c>
      <c r="J588" s="11">
        <v>2350.0</v>
      </c>
      <c r="K588" s="12">
        <v>668.0</v>
      </c>
      <c r="L588" s="12">
        <v>503.0</v>
      </c>
      <c r="M588" s="13">
        <f t="shared" si="3"/>
        <v>1569800</v>
      </c>
      <c r="N588" s="11">
        <f t="shared" si="4"/>
        <v>1182050</v>
      </c>
      <c r="O588" s="11">
        <f t="shared" si="5"/>
        <v>387750</v>
      </c>
      <c r="P588" s="14" t="str">
        <f>VLOOKUP(H588, products!$A$1:$B$13, 2, FALSE)</f>
        <v>Household</v>
      </c>
      <c r="Q588" s="14" t="str">
        <f>VLOOKUP(G588, countries!$A$1:$C$250, 1, TRUE)</f>
        <v>Macedonia</v>
      </c>
      <c r="R588" s="15" t="str">
        <f>VLOOKUP(Q588, countries!$A$1:$E$250, 4, FALSE)</f>
        <v>Europe</v>
      </c>
      <c r="S588" s="14" t="str">
        <f>VLOOKUP(R588, countries!$D$1:U$250, 2, FALSE)</f>
        <v>Northern Europe</v>
      </c>
      <c r="T588" s="14" t="str">
        <f t="shared" si="6"/>
        <v>2013-04</v>
      </c>
      <c r="U588" s="14" t="str">
        <f t="shared" si="7"/>
        <v>04</v>
      </c>
    </row>
    <row r="589">
      <c r="A589" s="7">
        <v>5.46081721E8</v>
      </c>
      <c r="B589" s="8">
        <v>41394.0</v>
      </c>
      <c r="C589" s="8" t="str">
        <f t="shared" si="1"/>
        <v>Tuesday</v>
      </c>
      <c r="D589" s="8">
        <v>41416.0</v>
      </c>
      <c r="E589" s="9">
        <f t="shared" si="2"/>
        <v>22</v>
      </c>
      <c r="F589" s="7" t="s">
        <v>40</v>
      </c>
      <c r="G589" s="10" t="s">
        <v>34</v>
      </c>
      <c r="H589" s="7">
        <v>8875.0</v>
      </c>
      <c r="I589" s="7" t="s">
        <v>26</v>
      </c>
      <c r="J589" s="11">
        <v>6571.0</v>
      </c>
      <c r="K589" s="12">
        <v>422.0</v>
      </c>
      <c r="L589" s="12">
        <v>365.0</v>
      </c>
      <c r="M589" s="13">
        <f t="shared" si="3"/>
        <v>2772962</v>
      </c>
      <c r="N589" s="11">
        <f t="shared" si="4"/>
        <v>2398415</v>
      </c>
      <c r="O589" s="11">
        <f t="shared" si="5"/>
        <v>374547</v>
      </c>
      <c r="P589" s="14" t="str">
        <f>VLOOKUP(H589, products!$A$1:$B$13, 2, FALSE)</f>
        <v>Meat</v>
      </c>
      <c r="Q589" s="14" t="str">
        <f>VLOOKUP(G589, countries!$A$1:$C$250, 1, TRUE)</f>
        <v>Pitcairn</v>
      </c>
      <c r="R589" s="15" t="str">
        <f>VLOOKUP(Q589, countries!$A$1:$E$250, 4, FALSE)</f>
        <v>Oceania</v>
      </c>
      <c r="S589" s="14" t="str">
        <f>VLOOKUP(R589, countries!$D$1:U$250, 2, FALSE)</f>
        <v>Polynesia</v>
      </c>
      <c r="T589" s="14" t="str">
        <f t="shared" si="6"/>
        <v>2013-04</v>
      </c>
      <c r="U589" s="14" t="str">
        <f t="shared" si="7"/>
        <v>04</v>
      </c>
    </row>
    <row r="590">
      <c r="A590" s="7">
        <v>2.91305768E8</v>
      </c>
      <c r="B590" s="8">
        <v>41395.0</v>
      </c>
      <c r="C590" s="8" t="str">
        <f t="shared" si="1"/>
        <v>Wednesday</v>
      </c>
      <c r="D590" s="8">
        <v>41426.0</v>
      </c>
      <c r="E590" s="9">
        <f t="shared" si="2"/>
        <v>31</v>
      </c>
      <c r="F590" s="7" t="s">
        <v>40</v>
      </c>
      <c r="G590" s="10" t="s">
        <v>42</v>
      </c>
      <c r="H590" s="7">
        <v>4594.0</v>
      </c>
      <c r="I590" s="7" t="s">
        <v>26</v>
      </c>
      <c r="J590" s="11">
        <v>2705.0</v>
      </c>
      <c r="K590" s="12">
        <v>9.0</v>
      </c>
      <c r="L590" s="12">
        <v>7.0</v>
      </c>
      <c r="M590" s="13">
        <f t="shared" si="3"/>
        <v>24345</v>
      </c>
      <c r="N590" s="11">
        <f t="shared" si="4"/>
        <v>18935</v>
      </c>
      <c r="O590" s="11">
        <f t="shared" si="5"/>
        <v>5410</v>
      </c>
      <c r="P590" s="14" t="str">
        <f>VLOOKUP(H590, products!$A$1:$B$13, 2, FALSE)</f>
        <v>Fruits</v>
      </c>
      <c r="Q590" s="14" t="str">
        <f>VLOOKUP(G590, countries!$A$1:$C$250, 1, TRUE)</f>
        <v>Bhutan</v>
      </c>
      <c r="R590" s="15" t="str">
        <f>VLOOKUP(Q590, countries!$A$1:$E$250, 4, FALSE)</f>
        <v>Asia</v>
      </c>
      <c r="S590" s="14" t="str">
        <f>VLOOKUP(R590, countries!$D$1:U$250, 2, FALSE)</f>
        <v>Southern Asia</v>
      </c>
      <c r="T590" s="14" t="str">
        <f t="shared" si="6"/>
        <v>2013-05</v>
      </c>
      <c r="U590" s="14" t="str">
        <f t="shared" si="7"/>
        <v>05</v>
      </c>
    </row>
    <row r="591">
      <c r="A591" s="7">
        <v>9.41933286E8</v>
      </c>
      <c r="B591" s="8">
        <v>41395.0</v>
      </c>
      <c r="C591" s="8" t="str">
        <f t="shared" si="1"/>
        <v>Wednesday</v>
      </c>
      <c r="D591" s="8">
        <v>41488.0</v>
      </c>
      <c r="E591" s="9">
        <f t="shared" si="2"/>
        <v>93</v>
      </c>
      <c r="F591" s="7" t="s">
        <v>29</v>
      </c>
      <c r="G591" s="10" t="s">
        <v>69</v>
      </c>
      <c r="H591" s="7">
        <v>8969.0</v>
      </c>
      <c r="I591" s="7" t="s">
        <v>26</v>
      </c>
      <c r="J591" s="11">
        <v>7846.0</v>
      </c>
      <c r="K591" s="12">
        <v>153.0</v>
      </c>
      <c r="L591" s="12">
        <v>97.0</v>
      </c>
      <c r="M591" s="13">
        <f t="shared" si="3"/>
        <v>1200438</v>
      </c>
      <c r="N591" s="11">
        <f t="shared" si="4"/>
        <v>761062</v>
      </c>
      <c r="O591" s="11">
        <f t="shared" si="5"/>
        <v>439376</v>
      </c>
      <c r="P591" s="14" t="str">
        <f>VLOOKUP(H591, products!$A$1:$B$13, 2, FALSE)</f>
        <v>Snacks</v>
      </c>
      <c r="Q591" s="14" t="str">
        <f>VLOOKUP(G591, countries!$A$1:$C$250, 1, TRUE)</f>
        <v>Romania</v>
      </c>
      <c r="R591" s="15" t="str">
        <f>VLOOKUP(Q591, countries!$A$1:$E$250, 4, FALSE)</f>
        <v>Europe</v>
      </c>
      <c r="S591" s="14" t="str">
        <f>VLOOKUP(R591, countries!$D$1:U$250, 2, FALSE)</f>
        <v>Northern Europe</v>
      </c>
      <c r="T591" s="14" t="str">
        <f t="shared" si="6"/>
        <v>2013-05</v>
      </c>
      <c r="U591" s="14" t="str">
        <f t="shared" si="7"/>
        <v>05</v>
      </c>
    </row>
    <row r="592">
      <c r="A592" s="7">
        <v>4.24181544E8</v>
      </c>
      <c r="B592" s="8">
        <v>41396.0</v>
      </c>
      <c r="C592" s="8" t="str">
        <f t="shared" si="1"/>
        <v>Thursday</v>
      </c>
      <c r="D592" s="8">
        <v>41367.0</v>
      </c>
      <c r="E592" s="9">
        <f t="shared" si="2"/>
        <v>29</v>
      </c>
      <c r="F592" s="7" t="s">
        <v>40</v>
      </c>
      <c r="G592" s="10" t="s">
        <v>37</v>
      </c>
      <c r="H592" s="7">
        <v>2103.0</v>
      </c>
      <c r="I592" s="7" t="s">
        <v>26</v>
      </c>
      <c r="J592" s="11">
        <v>3600.0</v>
      </c>
      <c r="K592" s="12">
        <v>206.0</v>
      </c>
      <c r="L592" s="12">
        <v>117.0</v>
      </c>
      <c r="M592" s="13">
        <f t="shared" si="3"/>
        <v>741600</v>
      </c>
      <c r="N592" s="11">
        <f t="shared" si="4"/>
        <v>421200</v>
      </c>
      <c r="O592" s="11">
        <f t="shared" si="5"/>
        <v>320400</v>
      </c>
      <c r="P592" s="14" t="str">
        <f>VLOOKUP(H592, products!$A$1:$B$13, 2, FALSE)</f>
        <v>Cereal</v>
      </c>
      <c r="Q592" s="14" t="str">
        <f>VLOOKUP(G592, countries!$A$1:$C$250, 1, TRUE)</f>
        <v>Argentina</v>
      </c>
      <c r="R592" s="15" t="str">
        <f>VLOOKUP(Q592, countries!$A$1:$E$250, 4, FALSE)</f>
        <v>Americas</v>
      </c>
      <c r="S592" s="14" t="str">
        <f>VLOOKUP(R592, countries!$D$1:U$250, 2, FALSE)</f>
        <v>Latin America and the Caribbean</v>
      </c>
      <c r="T592" s="14" t="str">
        <f t="shared" si="6"/>
        <v>2013-05</v>
      </c>
      <c r="U592" s="14" t="str">
        <f t="shared" si="7"/>
        <v>05</v>
      </c>
    </row>
    <row r="593">
      <c r="A593" s="7">
        <v>6.36360585E8</v>
      </c>
      <c r="B593" s="8">
        <v>41396.0</v>
      </c>
      <c r="C593" s="8" t="str">
        <f t="shared" si="1"/>
        <v>Thursday</v>
      </c>
      <c r="D593" s="8">
        <v>41489.0</v>
      </c>
      <c r="E593" s="9">
        <f t="shared" si="2"/>
        <v>93</v>
      </c>
      <c r="F593" s="7" t="s">
        <v>40</v>
      </c>
      <c r="G593" s="10" t="s">
        <v>65</v>
      </c>
      <c r="H593" s="7">
        <v>2103.0</v>
      </c>
      <c r="I593" s="7" t="s">
        <v>23</v>
      </c>
      <c r="J593" s="11">
        <v>2093.0</v>
      </c>
      <c r="K593" s="12">
        <v>206.0</v>
      </c>
      <c r="L593" s="12">
        <v>117.0</v>
      </c>
      <c r="M593" s="13">
        <f t="shared" si="3"/>
        <v>431158</v>
      </c>
      <c r="N593" s="11">
        <f t="shared" si="4"/>
        <v>244881</v>
      </c>
      <c r="O593" s="11">
        <f t="shared" si="5"/>
        <v>186277</v>
      </c>
      <c r="P593" s="14" t="str">
        <f>VLOOKUP(H593, products!$A$1:$B$13, 2, FALSE)</f>
        <v>Cereal</v>
      </c>
      <c r="Q593" s="14" t="str">
        <f>VLOOKUP(G593, countries!$A$1:$C$250, 1, TRUE)</f>
        <v>Portugal</v>
      </c>
      <c r="R593" s="15" t="str">
        <f>VLOOKUP(Q593, countries!$A$1:$E$250, 4, FALSE)</f>
        <v>Europe</v>
      </c>
      <c r="S593" s="14" t="str">
        <f>VLOOKUP(R593, countries!$D$1:U$250, 2, FALSE)</f>
        <v>Northern Europe</v>
      </c>
      <c r="T593" s="14" t="str">
        <f t="shared" si="6"/>
        <v>2013-05</v>
      </c>
      <c r="U593" s="14" t="str">
        <f t="shared" si="7"/>
        <v>05</v>
      </c>
    </row>
    <row r="594">
      <c r="A594" s="7">
        <v>7.83913838E8</v>
      </c>
      <c r="B594" s="8">
        <v>41396.0</v>
      </c>
      <c r="C594" s="8" t="str">
        <f t="shared" si="1"/>
        <v>Thursday</v>
      </c>
      <c r="D594" s="8">
        <v>41520.0</v>
      </c>
      <c r="E594" s="9">
        <f t="shared" si="2"/>
        <v>124</v>
      </c>
      <c r="F594" s="7" t="s">
        <v>40</v>
      </c>
      <c r="G594" s="10" t="s">
        <v>30</v>
      </c>
      <c r="H594" s="7">
        <v>8969.0</v>
      </c>
      <c r="I594" s="7" t="s">
        <v>26</v>
      </c>
      <c r="J594" s="11">
        <v>6380.0</v>
      </c>
      <c r="K594" s="12">
        <v>153.0</v>
      </c>
      <c r="L594" s="12">
        <v>97.0</v>
      </c>
      <c r="M594" s="13">
        <f t="shared" si="3"/>
        <v>976140</v>
      </c>
      <c r="N594" s="11">
        <f t="shared" si="4"/>
        <v>618860</v>
      </c>
      <c r="O594" s="11">
        <f t="shared" si="5"/>
        <v>357280</v>
      </c>
      <c r="P594" s="14" t="str">
        <f>VLOOKUP(H594, products!$A$1:$B$13, 2, FALSE)</f>
        <v>Snacks</v>
      </c>
      <c r="Q594" s="14" t="str">
        <f>VLOOKUP(G594, countries!$A$1:$C$250, 1, TRUE)</f>
        <v>United States Minor Outlying Islands</v>
      </c>
      <c r="R594" s="15" t="str">
        <f>VLOOKUP(Q594, countries!$A$1:$E$250, 4, FALSE)</f>
        <v>Oceania</v>
      </c>
      <c r="S594" s="14" t="str">
        <f>VLOOKUP(R594, countries!$D$1:U$250, 2, FALSE)</f>
        <v>Polynesia</v>
      </c>
      <c r="T594" s="14" t="str">
        <f t="shared" si="6"/>
        <v>2013-05</v>
      </c>
      <c r="U594" s="14" t="str">
        <f t="shared" si="7"/>
        <v>05</v>
      </c>
    </row>
    <row r="595">
      <c r="A595" s="7">
        <v>4.33079183E8</v>
      </c>
      <c r="B595" s="8">
        <v>41397.0</v>
      </c>
      <c r="C595" s="8" t="str">
        <f t="shared" si="1"/>
        <v>Friday</v>
      </c>
      <c r="D595" s="8">
        <v>41383.0</v>
      </c>
      <c r="E595" s="9">
        <f t="shared" si="2"/>
        <v>14</v>
      </c>
      <c r="F595" s="7" t="s">
        <v>29</v>
      </c>
      <c r="G595" s="10" t="s">
        <v>49</v>
      </c>
      <c r="H595" s="7">
        <v>8681.0</v>
      </c>
      <c r="I595" s="7" t="s">
        <v>23</v>
      </c>
      <c r="J595" s="11">
        <v>6609.0</v>
      </c>
      <c r="K595" s="12">
        <v>651.0</v>
      </c>
      <c r="L595" s="12">
        <v>525.0</v>
      </c>
      <c r="M595" s="13">
        <f t="shared" si="3"/>
        <v>4302459</v>
      </c>
      <c r="N595" s="11">
        <f t="shared" si="4"/>
        <v>3469725</v>
      </c>
      <c r="O595" s="11">
        <f t="shared" si="5"/>
        <v>832734</v>
      </c>
      <c r="P595" s="14" t="str">
        <f>VLOOKUP(H595, products!$A$1:$B$13, 2, FALSE)</f>
        <v>Office Supplies</v>
      </c>
      <c r="Q595" s="14" t="str">
        <f>VLOOKUP(G595, countries!$A$1:$C$250, 1, TRUE)</f>
        <v>Lithuania</v>
      </c>
      <c r="R595" s="15" t="str">
        <f>VLOOKUP(Q595, countries!$A$1:$E$250, 4, FALSE)</f>
        <v>Europe</v>
      </c>
      <c r="S595" s="14" t="str">
        <f>VLOOKUP(R595, countries!$D$1:U$250, 2, FALSE)</f>
        <v>Northern Europe</v>
      </c>
      <c r="T595" s="14" t="str">
        <f t="shared" si="6"/>
        <v>2013-05</v>
      </c>
      <c r="U595" s="14" t="str">
        <f t="shared" si="7"/>
        <v>05</v>
      </c>
    </row>
    <row r="596">
      <c r="A596" s="7">
        <v>4.24541604E8</v>
      </c>
      <c r="B596" s="8">
        <v>41398.0</v>
      </c>
      <c r="C596" s="8" t="str">
        <f t="shared" si="1"/>
        <v>Saturday</v>
      </c>
      <c r="D596" s="8">
        <v>41411.0</v>
      </c>
      <c r="E596" s="9">
        <f t="shared" si="2"/>
        <v>13</v>
      </c>
      <c r="F596" s="7" t="s">
        <v>40</v>
      </c>
      <c r="G596" s="10" t="s">
        <v>41</v>
      </c>
      <c r="H596" s="7">
        <v>8681.0</v>
      </c>
      <c r="I596" s="7" t="s">
        <v>23</v>
      </c>
      <c r="J596" s="11">
        <v>150.0</v>
      </c>
      <c r="K596" s="12">
        <v>651.0</v>
      </c>
      <c r="L596" s="12">
        <v>525.0</v>
      </c>
      <c r="M596" s="13">
        <f t="shared" si="3"/>
        <v>97650</v>
      </c>
      <c r="N596" s="11">
        <f t="shared" si="4"/>
        <v>78750</v>
      </c>
      <c r="O596" s="11">
        <f t="shared" si="5"/>
        <v>18900</v>
      </c>
      <c r="P596" s="14" t="str">
        <f>VLOOKUP(H596, products!$A$1:$B$13, 2, FALSE)</f>
        <v>Office Supplies</v>
      </c>
      <c r="Q596" s="14" t="str">
        <f>VLOOKUP(G596, countries!$A$1:$C$250, 1, TRUE)</f>
        <v>Chad</v>
      </c>
      <c r="R596" s="15" t="str">
        <f>VLOOKUP(Q596, countries!$A$1:$E$250, 4, FALSE)</f>
        <v>Africa</v>
      </c>
      <c r="S596" s="14" t="str">
        <f>VLOOKUP(R596, countries!$D$1:U$250, 2, FALSE)</f>
        <v>Northern Africa</v>
      </c>
      <c r="T596" s="14" t="str">
        <f t="shared" si="6"/>
        <v>2013-05</v>
      </c>
      <c r="U596" s="14" t="str">
        <f t="shared" si="7"/>
        <v>05</v>
      </c>
    </row>
    <row r="597">
      <c r="A597" s="7">
        <v>4.3068751E8</v>
      </c>
      <c r="B597" s="8">
        <v>41400.0</v>
      </c>
      <c r="C597" s="8" t="str">
        <f t="shared" si="1"/>
        <v>Monday</v>
      </c>
      <c r="D597" s="8">
        <v>41553.0</v>
      </c>
      <c r="E597" s="9">
        <f t="shared" si="2"/>
        <v>153</v>
      </c>
      <c r="F597" s="7" t="s">
        <v>21</v>
      </c>
      <c r="G597" s="10" t="s">
        <v>52</v>
      </c>
      <c r="H597" s="7">
        <v>3127.0</v>
      </c>
      <c r="I597" s="7" t="s">
        <v>26</v>
      </c>
      <c r="J597" s="11">
        <v>8860.0</v>
      </c>
      <c r="K597" s="12">
        <v>82.0</v>
      </c>
      <c r="L597" s="12">
        <v>57.0</v>
      </c>
      <c r="M597" s="13">
        <f t="shared" si="3"/>
        <v>726520</v>
      </c>
      <c r="N597" s="11">
        <f t="shared" si="4"/>
        <v>505020</v>
      </c>
      <c r="O597" s="11">
        <f t="shared" si="5"/>
        <v>221500</v>
      </c>
      <c r="P597" s="14" t="str">
        <f>VLOOKUP(H597, products!$A$1:$B$13, 2, FALSE)</f>
        <v>Personal Care</v>
      </c>
      <c r="Q597" s="14" t="str">
        <f>VLOOKUP(G597, countries!$A$1:$C$250, 1, TRUE)</f>
        <v>Gambia</v>
      </c>
      <c r="R597" s="15" t="str">
        <f>VLOOKUP(Q597, countries!$A$1:$E$250, 4, FALSE)</f>
        <v>Africa</v>
      </c>
      <c r="S597" s="14" t="str">
        <f>VLOOKUP(R597, countries!$D$1:U$250, 2, FALSE)</f>
        <v>Northern Africa</v>
      </c>
      <c r="T597" s="14" t="str">
        <f t="shared" si="6"/>
        <v>2013-05</v>
      </c>
      <c r="U597" s="14" t="str">
        <f t="shared" si="7"/>
        <v>05</v>
      </c>
    </row>
    <row r="598">
      <c r="A598" s="7">
        <v>9.21133935E8</v>
      </c>
      <c r="B598" s="8">
        <v>41402.0</v>
      </c>
      <c r="C598" s="8" t="str">
        <f t="shared" si="1"/>
        <v>Wednesday</v>
      </c>
      <c r="D598" s="8">
        <v>41586.0</v>
      </c>
      <c r="E598" s="9">
        <f t="shared" si="2"/>
        <v>184</v>
      </c>
      <c r="F598" s="7" t="s">
        <v>24</v>
      </c>
      <c r="G598" s="10" t="s">
        <v>72</v>
      </c>
      <c r="H598" s="7">
        <v>8969.0</v>
      </c>
      <c r="I598" s="7" t="s">
        <v>26</v>
      </c>
      <c r="J598" s="11">
        <v>2856.0</v>
      </c>
      <c r="K598" s="12">
        <v>153.0</v>
      </c>
      <c r="L598" s="12">
        <v>97.0</v>
      </c>
      <c r="M598" s="13">
        <f t="shared" si="3"/>
        <v>436968</v>
      </c>
      <c r="N598" s="11">
        <f t="shared" si="4"/>
        <v>277032</v>
      </c>
      <c r="O598" s="11">
        <f t="shared" si="5"/>
        <v>159936</v>
      </c>
      <c r="P598" s="14" t="str">
        <f>VLOOKUP(H598, products!$A$1:$B$13, 2, FALSE)</f>
        <v>Snacks</v>
      </c>
      <c r="Q598" s="14" t="str">
        <f>VLOOKUP(G598, countries!$A$1:$C$250, 1, TRUE)</f>
        <v>Barbados</v>
      </c>
      <c r="R598" s="15" t="str">
        <f>VLOOKUP(Q598, countries!$A$1:$E$250, 4, FALSE)</f>
        <v>Americas</v>
      </c>
      <c r="S598" s="14" t="str">
        <f>VLOOKUP(R598, countries!$D$1:U$250, 2, FALSE)</f>
        <v>Latin America and the Caribbean</v>
      </c>
      <c r="T598" s="14" t="str">
        <f t="shared" si="6"/>
        <v>2013-05</v>
      </c>
      <c r="U598" s="14" t="str">
        <f t="shared" si="7"/>
        <v>05</v>
      </c>
    </row>
    <row r="599">
      <c r="A599" s="7">
        <v>8.8119477E8</v>
      </c>
      <c r="B599" s="8">
        <v>41405.0</v>
      </c>
      <c r="C599" s="8" t="str">
        <f t="shared" si="1"/>
        <v>Saturday</v>
      </c>
      <c r="D599" s="8">
        <v>41406.0</v>
      </c>
      <c r="E599" s="9">
        <f t="shared" si="2"/>
        <v>1</v>
      </c>
      <c r="F599" s="7" t="s">
        <v>21</v>
      </c>
      <c r="G599" s="10" t="s">
        <v>59</v>
      </c>
      <c r="H599" s="7">
        <v>8681.0</v>
      </c>
      <c r="I599" s="7" t="s">
        <v>23</v>
      </c>
      <c r="J599" s="11">
        <v>3969.0</v>
      </c>
      <c r="K599" s="12">
        <v>651.0</v>
      </c>
      <c r="L599" s="12">
        <v>525.0</v>
      </c>
      <c r="M599" s="13">
        <f t="shared" si="3"/>
        <v>2583819</v>
      </c>
      <c r="N599" s="11">
        <f t="shared" si="4"/>
        <v>2083725</v>
      </c>
      <c r="O599" s="11">
        <f t="shared" si="5"/>
        <v>500094</v>
      </c>
      <c r="P599" s="14" t="str">
        <f>VLOOKUP(H599, products!$A$1:$B$13, 2, FALSE)</f>
        <v>Office Supplies</v>
      </c>
      <c r="Q599" s="14" t="str">
        <f>VLOOKUP(G599, countries!$A$1:$C$250, 1, TRUE)</f>
        <v>Slovenia</v>
      </c>
      <c r="R599" s="15" t="str">
        <f>VLOOKUP(Q599, countries!$A$1:$E$250, 4, FALSE)</f>
        <v>Europe</v>
      </c>
      <c r="S599" s="14" t="str">
        <f>VLOOKUP(R599, countries!$D$1:U$250, 2, FALSE)</f>
        <v>Northern Europe</v>
      </c>
      <c r="T599" s="14" t="str">
        <f t="shared" si="6"/>
        <v>2013-05</v>
      </c>
      <c r="U599" s="14" t="str">
        <f t="shared" si="7"/>
        <v>05</v>
      </c>
    </row>
    <row r="600">
      <c r="A600" s="7">
        <v>8.53036296E8</v>
      </c>
      <c r="B600" s="8">
        <v>41408.0</v>
      </c>
      <c r="C600" s="8" t="str">
        <f t="shared" si="1"/>
        <v>Tuesday</v>
      </c>
      <c r="D600" s="8">
        <v>41280.0</v>
      </c>
      <c r="E600" s="9">
        <f t="shared" si="2"/>
        <v>128</v>
      </c>
      <c r="F600" s="7" t="s">
        <v>24</v>
      </c>
      <c r="G600" s="10" t="s">
        <v>47</v>
      </c>
      <c r="H600" s="7">
        <v>3127.0</v>
      </c>
      <c r="I600" s="7" t="s">
        <v>23</v>
      </c>
      <c r="J600" s="11">
        <v>1251.0</v>
      </c>
      <c r="K600" s="12">
        <v>82.0</v>
      </c>
      <c r="L600" s="12">
        <v>57.0</v>
      </c>
      <c r="M600" s="13">
        <f t="shared" si="3"/>
        <v>102582</v>
      </c>
      <c r="N600" s="11">
        <f t="shared" si="4"/>
        <v>71307</v>
      </c>
      <c r="O600" s="11">
        <f t="shared" si="5"/>
        <v>31275</v>
      </c>
      <c r="P600" s="14" t="str">
        <f>VLOOKUP(H600, products!$A$1:$B$13, 2, FALSE)</f>
        <v>Personal Care</v>
      </c>
      <c r="Q600" s="14" t="str">
        <f>VLOOKUP(G600, countries!$A$1:$C$250, 1, TRUE)</f>
        <v>Romania</v>
      </c>
      <c r="R600" s="15" t="str">
        <f>VLOOKUP(Q600, countries!$A$1:$E$250, 4, FALSE)</f>
        <v>Europe</v>
      </c>
      <c r="S600" s="14" t="str">
        <f>VLOOKUP(R600, countries!$D$1:U$250, 2, FALSE)</f>
        <v>Northern Europe</v>
      </c>
      <c r="T600" s="14" t="str">
        <f t="shared" si="6"/>
        <v>2013-05</v>
      </c>
      <c r="U600" s="14" t="str">
        <f t="shared" si="7"/>
        <v>05</v>
      </c>
    </row>
    <row r="601">
      <c r="A601" s="7">
        <v>2.59006392E8</v>
      </c>
      <c r="B601" s="8">
        <v>41416.0</v>
      </c>
      <c r="C601" s="8" t="str">
        <f t="shared" si="1"/>
        <v>Wednesday</v>
      </c>
      <c r="D601" s="8">
        <v>41431.0</v>
      </c>
      <c r="E601" s="9">
        <f t="shared" si="2"/>
        <v>15</v>
      </c>
      <c r="F601" s="7" t="s">
        <v>21</v>
      </c>
      <c r="G601" s="10" t="s">
        <v>68</v>
      </c>
      <c r="H601" s="7">
        <v>8681.0</v>
      </c>
      <c r="I601" s="7" t="s">
        <v>26</v>
      </c>
      <c r="J601" s="11">
        <v>4602.0</v>
      </c>
      <c r="K601" s="12">
        <v>651.0</v>
      </c>
      <c r="L601" s="12">
        <v>525.0</v>
      </c>
      <c r="M601" s="13">
        <f t="shared" si="3"/>
        <v>2995902</v>
      </c>
      <c r="N601" s="11">
        <f t="shared" si="4"/>
        <v>2416050</v>
      </c>
      <c r="O601" s="11">
        <f t="shared" si="5"/>
        <v>579852</v>
      </c>
      <c r="P601" s="14" t="str">
        <f>VLOOKUP(H601, products!$A$1:$B$13, 2, FALSE)</f>
        <v>Office Supplies</v>
      </c>
      <c r="Q601" s="14" t="str">
        <f>VLOOKUP(G601, countries!$A$1:$C$250, 1, TRUE)</f>
        <v>Hong Kong</v>
      </c>
      <c r="R601" s="15" t="str">
        <f>VLOOKUP(Q601, countries!$A$1:$E$250, 4, FALSE)</f>
        <v>Asia</v>
      </c>
      <c r="S601" s="14" t="str">
        <f>VLOOKUP(R601, countries!$D$1:U$250, 2, FALSE)</f>
        <v>Southern Asia</v>
      </c>
      <c r="T601" s="14" t="str">
        <f t="shared" si="6"/>
        <v>2013-05</v>
      </c>
      <c r="U601" s="14" t="str">
        <f t="shared" si="7"/>
        <v>05</v>
      </c>
    </row>
    <row r="602">
      <c r="A602" s="7">
        <v>6.26453149E8</v>
      </c>
      <c r="B602" s="8">
        <v>41418.0</v>
      </c>
      <c r="C602" s="8" t="str">
        <f t="shared" si="1"/>
        <v>Friday</v>
      </c>
      <c r="D602" s="8">
        <v>41553.0</v>
      </c>
      <c r="E602" s="9">
        <f t="shared" si="2"/>
        <v>135</v>
      </c>
      <c r="F602" s="7" t="s">
        <v>21</v>
      </c>
      <c r="G602" s="10" t="s">
        <v>65</v>
      </c>
      <c r="H602" s="7">
        <v>8293.0</v>
      </c>
      <c r="I602" s="7" t="s">
        <v>23</v>
      </c>
      <c r="J602" s="11">
        <v>263.0</v>
      </c>
      <c r="K602" s="12">
        <v>437.0</v>
      </c>
      <c r="L602" s="12">
        <v>263.0</v>
      </c>
      <c r="M602" s="13">
        <f t="shared" si="3"/>
        <v>114931</v>
      </c>
      <c r="N602" s="11">
        <f t="shared" si="4"/>
        <v>69169</v>
      </c>
      <c r="O602" s="11">
        <f t="shared" si="5"/>
        <v>45762</v>
      </c>
      <c r="P602" s="14" t="str">
        <f>VLOOKUP(H602, products!$A$1:$B$13, 2, FALSE)</f>
        <v>Cosmetics</v>
      </c>
      <c r="Q602" s="14" t="str">
        <f>VLOOKUP(G602, countries!$A$1:$C$250, 1, TRUE)</f>
        <v>Portugal</v>
      </c>
      <c r="R602" s="15" t="str">
        <f>VLOOKUP(Q602, countries!$A$1:$E$250, 4, FALSE)</f>
        <v>Europe</v>
      </c>
      <c r="S602" s="14" t="str">
        <f>VLOOKUP(R602, countries!$D$1:U$250, 2, FALSE)</f>
        <v>Northern Europe</v>
      </c>
      <c r="T602" s="14" t="str">
        <f t="shared" si="6"/>
        <v>2013-05</v>
      </c>
      <c r="U602" s="14" t="str">
        <f t="shared" si="7"/>
        <v>05</v>
      </c>
    </row>
    <row r="603">
      <c r="A603" s="7">
        <v>6.82066285E8</v>
      </c>
      <c r="B603" s="8">
        <v>41420.0</v>
      </c>
      <c r="C603" s="8" t="str">
        <f t="shared" si="1"/>
        <v>Sunday</v>
      </c>
      <c r="D603" s="8">
        <v>41468.0</v>
      </c>
      <c r="E603" s="9">
        <f t="shared" si="2"/>
        <v>48</v>
      </c>
      <c r="F603" s="7" t="s">
        <v>40</v>
      </c>
      <c r="G603" s="10" t="s">
        <v>72</v>
      </c>
      <c r="H603" s="7">
        <v>5988.0</v>
      </c>
      <c r="I603" s="7" t="s">
        <v>26</v>
      </c>
      <c r="J603" s="11">
        <v>7426.0</v>
      </c>
      <c r="K603" s="12">
        <v>154.0</v>
      </c>
      <c r="L603" s="12">
        <v>91.0</v>
      </c>
      <c r="M603" s="13">
        <f t="shared" si="3"/>
        <v>1143604</v>
      </c>
      <c r="N603" s="11">
        <f t="shared" si="4"/>
        <v>675766</v>
      </c>
      <c r="O603" s="11">
        <f t="shared" si="5"/>
        <v>467838</v>
      </c>
      <c r="P603" s="14" t="str">
        <f>VLOOKUP(H603, products!$A$1:$B$13, 2, FALSE)</f>
        <v>Vegetables</v>
      </c>
      <c r="Q603" s="14" t="str">
        <f>VLOOKUP(G603, countries!$A$1:$C$250, 1, TRUE)</f>
        <v>Barbados</v>
      </c>
      <c r="R603" s="15" t="str">
        <f>VLOOKUP(Q603, countries!$A$1:$E$250, 4, FALSE)</f>
        <v>Americas</v>
      </c>
      <c r="S603" s="14" t="str">
        <f>VLOOKUP(R603, countries!$D$1:U$250, 2, FALSE)</f>
        <v>Latin America and the Caribbean</v>
      </c>
      <c r="T603" s="14" t="str">
        <f t="shared" si="6"/>
        <v>2013-05</v>
      </c>
      <c r="U603" s="14" t="str">
        <f t="shared" si="7"/>
        <v>05</v>
      </c>
    </row>
    <row r="604">
      <c r="A604" s="7">
        <v>7.15309798E8</v>
      </c>
      <c r="B604" s="8">
        <v>41426.0</v>
      </c>
      <c r="C604" s="8" t="str">
        <f t="shared" si="1"/>
        <v>Saturday</v>
      </c>
      <c r="D604" s="8">
        <v>41549.0</v>
      </c>
      <c r="E604" s="9">
        <f t="shared" si="2"/>
        <v>123</v>
      </c>
      <c r="F604" s="7" t="s">
        <v>29</v>
      </c>
      <c r="G604" s="10" t="s">
        <v>57</v>
      </c>
      <c r="H604" s="7">
        <v>2103.0</v>
      </c>
      <c r="I604" s="7" t="s">
        <v>26</v>
      </c>
      <c r="J604" s="11">
        <v>4920.0</v>
      </c>
      <c r="K604" s="12">
        <v>206.0</v>
      </c>
      <c r="L604" s="12">
        <v>117.0</v>
      </c>
      <c r="M604" s="13">
        <f t="shared" si="3"/>
        <v>1013520</v>
      </c>
      <c r="N604" s="11">
        <f t="shared" si="4"/>
        <v>575640</v>
      </c>
      <c r="O604" s="11">
        <f t="shared" si="5"/>
        <v>437880</v>
      </c>
      <c r="P604" s="14" t="str">
        <f>VLOOKUP(H604, products!$A$1:$B$13, 2, FALSE)</f>
        <v>Cereal</v>
      </c>
      <c r="Q604" s="14" t="str">
        <f>VLOOKUP(G604, countries!$A$1:$C$250, 1, TRUE)</f>
        <v>Israel</v>
      </c>
      <c r="R604" s="15" t="str">
        <f>VLOOKUP(Q604, countries!$A$1:$E$250, 4, FALSE)</f>
        <v>Asia</v>
      </c>
      <c r="S604" s="14" t="str">
        <f>VLOOKUP(R604, countries!$D$1:U$250, 2, FALSE)</f>
        <v>Southern Asia</v>
      </c>
      <c r="T604" s="14" t="str">
        <f t="shared" si="6"/>
        <v>2013-06</v>
      </c>
      <c r="U604" s="14" t="str">
        <f t="shared" si="7"/>
        <v>06</v>
      </c>
    </row>
    <row r="605">
      <c r="A605" s="7">
        <v>5.23836123E8</v>
      </c>
      <c r="B605" s="8">
        <v>41427.0</v>
      </c>
      <c r="C605" s="8" t="str">
        <f t="shared" si="1"/>
        <v>Sunday</v>
      </c>
      <c r="D605" s="8">
        <v>41355.0</v>
      </c>
      <c r="E605" s="9">
        <f t="shared" si="2"/>
        <v>72</v>
      </c>
      <c r="F605" s="7" t="s">
        <v>21</v>
      </c>
      <c r="G605" s="10" t="s">
        <v>49</v>
      </c>
      <c r="H605" s="7">
        <v>2455.0</v>
      </c>
      <c r="I605" s="7" t="s">
        <v>26</v>
      </c>
      <c r="J605" s="11">
        <v>3605.0</v>
      </c>
      <c r="K605" s="12">
        <v>109.0</v>
      </c>
      <c r="L605" s="12">
        <v>36.0</v>
      </c>
      <c r="M605" s="13">
        <f t="shared" si="3"/>
        <v>392945</v>
      </c>
      <c r="N605" s="11">
        <f t="shared" si="4"/>
        <v>129780</v>
      </c>
      <c r="O605" s="11">
        <f t="shared" si="5"/>
        <v>263165</v>
      </c>
      <c r="P605" s="14" t="str">
        <f>VLOOKUP(H605, products!$A$1:$B$13, 2, FALSE)</f>
        <v>Clothes</v>
      </c>
      <c r="Q605" s="14" t="str">
        <f>VLOOKUP(G605, countries!$A$1:$C$250, 1, TRUE)</f>
        <v>Lithuania</v>
      </c>
      <c r="R605" s="15" t="str">
        <f>VLOOKUP(Q605, countries!$A$1:$E$250, 4, FALSE)</f>
        <v>Europe</v>
      </c>
      <c r="S605" s="14" t="str">
        <f>VLOOKUP(R605, countries!$D$1:U$250, 2, FALSE)</f>
        <v>Northern Europe</v>
      </c>
      <c r="T605" s="14" t="str">
        <f t="shared" si="6"/>
        <v>2013-06</v>
      </c>
      <c r="U605" s="14" t="str">
        <f t="shared" si="7"/>
        <v>06</v>
      </c>
    </row>
    <row r="606">
      <c r="A606" s="7">
        <v>9.80961358E8</v>
      </c>
      <c r="B606" s="8">
        <v>41434.0</v>
      </c>
      <c r="C606" s="8" t="str">
        <f t="shared" si="1"/>
        <v>Sunday</v>
      </c>
      <c r="D606" s="8">
        <v>41496.0</v>
      </c>
      <c r="E606" s="9">
        <f t="shared" si="2"/>
        <v>62</v>
      </c>
      <c r="F606" s="7" t="s">
        <v>21</v>
      </c>
      <c r="G606" s="10" t="s">
        <v>45</v>
      </c>
      <c r="H606" s="7">
        <v>8293.0</v>
      </c>
      <c r="I606" s="7" t="s">
        <v>26</v>
      </c>
      <c r="J606" s="11">
        <v>7120.0</v>
      </c>
      <c r="K606" s="12">
        <v>437.0</v>
      </c>
      <c r="L606" s="12">
        <v>263.0</v>
      </c>
      <c r="M606" s="13">
        <f t="shared" si="3"/>
        <v>3111440</v>
      </c>
      <c r="N606" s="11">
        <f t="shared" si="4"/>
        <v>1872560</v>
      </c>
      <c r="O606" s="11">
        <f t="shared" si="5"/>
        <v>1238880</v>
      </c>
      <c r="P606" s="14" t="str">
        <f>VLOOKUP(H606, products!$A$1:$B$13, 2, FALSE)</f>
        <v>Cosmetics</v>
      </c>
      <c r="Q606" s="14" t="str">
        <f>VLOOKUP(G606, countries!$A$1:$C$250, 1, TRUE)</f>
        <v>Lithuania</v>
      </c>
      <c r="R606" s="15" t="str">
        <f>VLOOKUP(Q606, countries!$A$1:$E$250, 4, FALSE)</f>
        <v>Europe</v>
      </c>
      <c r="S606" s="14" t="str">
        <f>VLOOKUP(R606, countries!$D$1:U$250, 2, FALSE)</f>
        <v>Northern Europe</v>
      </c>
      <c r="T606" s="14" t="str">
        <f t="shared" si="6"/>
        <v>2013-06</v>
      </c>
      <c r="U606" s="14" t="str">
        <f t="shared" si="7"/>
        <v>06</v>
      </c>
    </row>
    <row r="607">
      <c r="A607" s="7">
        <v>3.32268464E8</v>
      </c>
      <c r="B607" s="8">
        <v>41436.0</v>
      </c>
      <c r="C607" s="8" t="str">
        <f t="shared" si="1"/>
        <v>Tuesday</v>
      </c>
      <c r="D607" s="8">
        <v>41622.0</v>
      </c>
      <c r="E607" s="9">
        <f t="shared" si="2"/>
        <v>186</v>
      </c>
      <c r="F607" s="7" t="s">
        <v>21</v>
      </c>
      <c r="G607" s="10" t="s">
        <v>34</v>
      </c>
      <c r="H607" s="7">
        <v>2103.0</v>
      </c>
      <c r="I607" s="7" t="s">
        <v>26</v>
      </c>
      <c r="J607" s="11">
        <v>4477.0</v>
      </c>
      <c r="K607" s="12">
        <v>206.0</v>
      </c>
      <c r="L607" s="12">
        <v>117.0</v>
      </c>
      <c r="M607" s="13">
        <f t="shared" si="3"/>
        <v>922262</v>
      </c>
      <c r="N607" s="11">
        <f t="shared" si="4"/>
        <v>523809</v>
      </c>
      <c r="O607" s="11">
        <f t="shared" si="5"/>
        <v>398453</v>
      </c>
      <c r="P607" s="14" t="str">
        <f>VLOOKUP(H607, products!$A$1:$B$13, 2, FALSE)</f>
        <v>Cereal</v>
      </c>
      <c r="Q607" s="14" t="str">
        <f>VLOOKUP(G607, countries!$A$1:$C$250, 1, TRUE)</f>
        <v>Pitcairn</v>
      </c>
      <c r="R607" s="15" t="str">
        <f>VLOOKUP(Q607, countries!$A$1:$E$250, 4, FALSE)</f>
        <v>Oceania</v>
      </c>
      <c r="S607" s="14" t="str">
        <f>VLOOKUP(R607, countries!$D$1:U$250, 2, FALSE)</f>
        <v>Polynesia</v>
      </c>
      <c r="T607" s="14" t="str">
        <f t="shared" si="6"/>
        <v>2013-06</v>
      </c>
      <c r="U607" s="14" t="str">
        <f t="shared" si="7"/>
        <v>06</v>
      </c>
    </row>
    <row r="608">
      <c r="A608" s="7">
        <v>8.66396272E8</v>
      </c>
      <c r="B608" s="8">
        <v>41436.0</v>
      </c>
      <c r="C608" s="8" t="str">
        <f t="shared" si="1"/>
        <v>Tuesday</v>
      </c>
      <c r="D608" s="8">
        <v>41594.0</v>
      </c>
      <c r="E608" s="9">
        <f t="shared" si="2"/>
        <v>158</v>
      </c>
      <c r="F608" s="7" t="s">
        <v>40</v>
      </c>
      <c r="G608" s="10" t="s">
        <v>50</v>
      </c>
      <c r="H608" s="7">
        <v>8875.0</v>
      </c>
      <c r="I608" s="7" t="s">
        <v>26</v>
      </c>
      <c r="J608" s="11">
        <v>4765.0</v>
      </c>
      <c r="K608" s="12">
        <v>422.0</v>
      </c>
      <c r="L608" s="12">
        <v>365.0</v>
      </c>
      <c r="M608" s="13">
        <f t="shared" si="3"/>
        <v>2010830</v>
      </c>
      <c r="N608" s="11">
        <f t="shared" si="4"/>
        <v>1739225</v>
      </c>
      <c r="O608" s="11">
        <f t="shared" si="5"/>
        <v>271605</v>
      </c>
      <c r="P608" s="14" t="str">
        <f>VLOOKUP(H608, products!$A$1:$B$13, 2, FALSE)</f>
        <v>Meat</v>
      </c>
      <c r="Q608" s="14" t="str">
        <f>VLOOKUP(G608, countries!$A$1:$C$250, 1, TRUE)</f>
        <v>Austria</v>
      </c>
      <c r="R608" s="15" t="str">
        <f>VLOOKUP(Q608, countries!$A$1:$E$250, 4, FALSE)</f>
        <v>Europe</v>
      </c>
      <c r="S608" s="14" t="str">
        <f>VLOOKUP(R608, countries!$D$1:U$250, 2, FALSE)</f>
        <v>Northern Europe</v>
      </c>
      <c r="T608" s="14" t="str">
        <f t="shared" si="6"/>
        <v>2013-06</v>
      </c>
      <c r="U608" s="14" t="str">
        <f t="shared" si="7"/>
        <v>06</v>
      </c>
    </row>
    <row r="609">
      <c r="A609" s="7">
        <v>8.30172288E8</v>
      </c>
      <c r="B609" s="8">
        <v>41438.0</v>
      </c>
      <c r="C609" s="8" t="str">
        <f t="shared" si="1"/>
        <v>Thursday</v>
      </c>
      <c r="D609" s="8">
        <v>41484.0</v>
      </c>
      <c r="E609" s="9">
        <f t="shared" si="2"/>
        <v>46</v>
      </c>
      <c r="F609" s="7" t="s">
        <v>40</v>
      </c>
      <c r="G609" s="10" t="s">
        <v>30</v>
      </c>
      <c r="H609" s="7">
        <v>8293.0</v>
      </c>
      <c r="I609" s="7" t="s">
        <v>26</v>
      </c>
      <c r="J609" s="11">
        <v>5283.0</v>
      </c>
      <c r="K609" s="12">
        <v>437.0</v>
      </c>
      <c r="L609" s="12">
        <v>263.0</v>
      </c>
      <c r="M609" s="13">
        <f t="shared" si="3"/>
        <v>2308671</v>
      </c>
      <c r="N609" s="11">
        <f t="shared" si="4"/>
        <v>1389429</v>
      </c>
      <c r="O609" s="11">
        <f t="shared" si="5"/>
        <v>919242</v>
      </c>
      <c r="P609" s="14" t="str">
        <f>VLOOKUP(H609, products!$A$1:$B$13, 2, FALSE)</f>
        <v>Cosmetics</v>
      </c>
      <c r="Q609" s="14" t="str">
        <f>VLOOKUP(G609, countries!$A$1:$C$250, 1, TRUE)</f>
        <v>United States Minor Outlying Islands</v>
      </c>
      <c r="R609" s="15" t="str">
        <f>VLOOKUP(Q609, countries!$A$1:$E$250, 4, FALSE)</f>
        <v>Oceania</v>
      </c>
      <c r="S609" s="14" t="str">
        <f>VLOOKUP(R609, countries!$D$1:U$250, 2, FALSE)</f>
        <v>Polynesia</v>
      </c>
      <c r="T609" s="14" t="str">
        <f t="shared" si="6"/>
        <v>2013-06</v>
      </c>
      <c r="U609" s="14" t="str">
        <f t="shared" si="7"/>
        <v>06</v>
      </c>
    </row>
    <row r="610">
      <c r="A610" s="7">
        <v>4.43125665E8</v>
      </c>
      <c r="B610" s="8">
        <v>41440.0</v>
      </c>
      <c r="C610" s="8" t="str">
        <f t="shared" si="1"/>
        <v>Saturday</v>
      </c>
      <c r="D610" s="8">
        <v>41524.0</v>
      </c>
      <c r="E610" s="9">
        <f t="shared" si="2"/>
        <v>84</v>
      </c>
      <c r="F610" s="7" t="s">
        <v>29</v>
      </c>
      <c r="G610" s="10" t="s">
        <v>56</v>
      </c>
      <c r="H610" s="7">
        <v>2103.0</v>
      </c>
      <c r="I610" s="7" t="s">
        <v>23</v>
      </c>
      <c r="J610" s="11">
        <v>9586.0</v>
      </c>
      <c r="K610" s="12">
        <v>206.0</v>
      </c>
      <c r="L610" s="12">
        <v>117.0</v>
      </c>
      <c r="M610" s="13">
        <f t="shared" si="3"/>
        <v>1974716</v>
      </c>
      <c r="N610" s="11">
        <f t="shared" si="4"/>
        <v>1121562</v>
      </c>
      <c r="O610" s="11">
        <f t="shared" si="5"/>
        <v>853154</v>
      </c>
      <c r="P610" s="14" t="str">
        <f>VLOOKUP(H610, products!$A$1:$B$13, 2, FALSE)</f>
        <v>Cereal</v>
      </c>
      <c r="Q610" s="14" t="str">
        <f>VLOOKUP(G610, countries!$A$1:$C$250, 1, TRUE)</f>
        <v>Spain</v>
      </c>
      <c r="R610" s="15" t="str">
        <f>VLOOKUP(Q610, countries!$A$1:$E$250, 4, FALSE)</f>
        <v>Europe</v>
      </c>
      <c r="S610" s="14" t="str">
        <f>VLOOKUP(R610, countries!$D$1:U$250, 2, FALSE)</f>
        <v>Northern Europe</v>
      </c>
      <c r="T610" s="14" t="str">
        <f t="shared" si="6"/>
        <v>2013-06</v>
      </c>
      <c r="U610" s="14" t="str">
        <f t="shared" si="7"/>
        <v>06</v>
      </c>
    </row>
    <row r="611">
      <c r="A611" s="7">
        <v>1.29127395E8</v>
      </c>
      <c r="B611" s="8">
        <v>41441.0</v>
      </c>
      <c r="C611" s="8" t="str">
        <f t="shared" si="1"/>
        <v>Sunday</v>
      </c>
      <c r="D611" s="8">
        <v>41445.0</v>
      </c>
      <c r="E611" s="9">
        <f t="shared" si="2"/>
        <v>4</v>
      </c>
      <c r="F611" s="7" t="s">
        <v>24</v>
      </c>
      <c r="G611" s="10" t="s">
        <v>32</v>
      </c>
      <c r="H611" s="7">
        <v>8681.0</v>
      </c>
      <c r="I611" s="7" t="s">
        <v>26</v>
      </c>
      <c r="J611" s="11">
        <v>520.0</v>
      </c>
      <c r="K611" s="12">
        <v>651.0</v>
      </c>
      <c r="L611" s="12">
        <v>525.0</v>
      </c>
      <c r="M611" s="13">
        <f t="shared" si="3"/>
        <v>338520</v>
      </c>
      <c r="N611" s="11">
        <f t="shared" si="4"/>
        <v>273000</v>
      </c>
      <c r="O611" s="11">
        <f t="shared" si="5"/>
        <v>65520</v>
      </c>
      <c r="P611" s="14" t="str">
        <f>VLOOKUP(H611, products!$A$1:$B$13, 2, FALSE)</f>
        <v>Office Supplies</v>
      </c>
      <c r="Q611" s="14" t="str">
        <f>VLOOKUP(G611, countries!$A$1:$C$250, 1, TRUE)</f>
        <v>Luxembourg</v>
      </c>
      <c r="R611" s="15" t="str">
        <f>VLOOKUP(Q611, countries!$A$1:$E$250, 4, FALSE)</f>
        <v>Europe</v>
      </c>
      <c r="S611" s="14" t="str">
        <f>VLOOKUP(R611, countries!$D$1:U$250, 2, FALSE)</f>
        <v>Northern Europe</v>
      </c>
      <c r="T611" s="14" t="str">
        <f t="shared" si="6"/>
        <v>2013-06</v>
      </c>
      <c r="U611" s="14" t="str">
        <f t="shared" si="7"/>
        <v>06</v>
      </c>
    </row>
    <row r="612">
      <c r="A612" s="7">
        <v>2.4322642E8</v>
      </c>
      <c r="B612" s="8">
        <v>41442.0</v>
      </c>
      <c r="C612" s="8" t="str">
        <f t="shared" si="1"/>
        <v>Monday</v>
      </c>
      <c r="D612" s="8">
        <v>41340.0</v>
      </c>
      <c r="E612" s="9">
        <f t="shared" si="2"/>
        <v>102</v>
      </c>
      <c r="F612" s="7" t="s">
        <v>40</v>
      </c>
      <c r="G612" s="10" t="s">
        <v>30</v>
      </c>
      <c r="H612" s="7">
        <v>1270.0</v>
      </c>
      <c r="I612" s="7" t="s">
        <v>23</v>
      </c>
      <c r="J612" s="11">
        <v>4958.0</v>
      </c>
      <c r="K612" s="12">
        <v>47.0</v>
      </c>
      <c r="L612" s="12">
        <v>32.0</v>
      </c>
      <c r="M612" s="13">
        <f t="shared" si="3"/>
        <v>233026</v>
      </c>
      <c r="N612" s="11">
        <f t="shared" si="4"/>
        <v>158656</v>
      </c>
      <c r="O612" s="11">
        <f t="shared" si="5"/>
        <v>74370</v>
      </c>
      <c r="P612" s="14" t="str">
        <f>VLOOKUP(H612, products!$A$1:$B$13, 2, FALSE)</f>
        <v>Beverages</v>
      </c>
      <c r="Q612" s="14" t="str">
        <f>VLOOKUP(G612, countries!$A$1:$C$250, 1, TRUE)</f>
        <v>United States Minor Outlying Islands</v>
      </c>
      <c r="R612" s="15" t="str">
        <f>VLOOKUP(Q612, countries!$A$1:$E$250, 4, FALSE)</f>
        <v>Oceania</v>
      </c>
      <c r="S612" s="14" t="str">
        <f>VLOOKUP(R612, countries!$D$1:U$250, 2, FALSE)</f>
        <v>Polynesia</v>
      </c>
      <c r="T612" s="14" t="str">
        <f t="shared" si="6"/>
        <v>2013-06</v>
      </c>
      <c r="U612" s="14" t="str">
        <f t="shared" si="7"/>
        <v>06</v>
      </c>
    </row>
    <row r="613">
      <c r="A613" s="7">
        <v>5.27509677E8</v>
      </c>
      <c r="B613" s="8">
        <v>41444.0</v>
      </c>
      <c r="C613" s="8" t="str">
        <f t="shared" si="1"/>
        <v>Wednesday</v>
      </c>
      <c r="D613" s="8">
        <v>41554.0</v>
      </c>
      <c r="E613" s="9">
        <f t="shared" si="2"/>
        <v>110</v>
      </c>
      <c r="F613" s="7" t="s">
        <v>21</v>
      </c>
      <c r="G613" s="10" t="s">
        <v>63</v>
      </c>
      <c r="H613" s="7">
        <v>8681.0</v>
      </c>
      <c r="I613" s="7" t="s">
        <v>26</v>
      </c>
      <c r="J613" s="11">
        <v>691.0</v>
      </c>
      <c r="K613" s="12">
        <v>651.0</v>
      </c>
      <c r="L613" s="12">
        <v>525.0</v>
      </c>
      <c r="M613" s="13">
        <f t="shared" si="3"/>
        <v>449841</v>
      </c>
      <c r="N613" s="11">
        <f t="shared" si="4"/>
        <v>362775</v>
      </c>
      <c r="O613" s="11">
        <f t="shared" si="5"/>
        <v>87066</v>
      </c>
      <c r="P613" s="14" t="str">
        <f>VLOOKUP(H613, products!$A$1:$B$13, 2, FALSE)</f>
        <v>Office Supplies</v>
      </c>
      <c r="Q613" s="14" t="str">
        <f>VLOOKUP(G613, countries!$A$1:$C$250, 1, TRUE)</f>
        <v>Ireland</v>
      </c>
      <c r="R613" s="15" t="str">
        <f>VLOOKUP(Q613, countries!$A$1:$E$250, 4, FALSE)</f>
        <v>Europe</v>
      </c>
      <c r="S613" s="14" t="str">
        <f>VLOOKUP(R613, countries!$D$1:U$250, 2, FALSE)</f>
        <v>Northern Europe</v>
      </c>
      <c r="T613" s="14" t="str">
        <f t="shared" si="6"/>
        <v>2013-06</v>
      </c>
      <c r="U613" s="14" t="str">
        <f t="shared" si="7"/>
        <v>06</v>
      </c>
    </row>
    <row r="614">
      <c r="A614" s="7">
        <v>6.45701968E8</v>
      </c>
      <c r="B614" s="8">
        <v>41445.0</v>
      </c>
      <c r="C614" s="8" t="str">
        <f t="shared" si="1"/>
        <v>Thursday</v>
      </c>
      <c r="D614" s="8">
        <v>41476.0</v>
      </c>
      <c r="E614" s="9">
        <f t="shared" si="2"/>
        <v>31</v>
      </c>
      <c r="F614" s="7" t="s">
        <v>24</v>
      </c>
      <c r="G614" s="10" t="s">
        <v>53</v>
      </c>
      <c r="H614" s="7">
        <v>2103.0</v>
      </c>
      <c r="I614" s="7" t="s">
        <v>23</v>
      </c>
      <c r="J614" s="11">
        <v>6416.0</v>
      </c>
      <c r="K614" s="12">
        <v>206.0</v>
      </c>
      <c r="L614" s="12">
        <v>117.0</v>
      </c>
      <c r="M614" s="13">
        <f t="shared" si="3"/>
        <v>1321696</v>
      </c>
      <c r="N614" s="11">
        <f t="shared" si="4"/>
        <v>750672</v>
      </c>
      <c r="O614" s="11">
        <f t="shared" si="5"/>
        <v>571024</v>
      </c>
      <c r="P614" s="14" t="str">
        <f>VLOOKUP(H614, products!$A$1:$B$13, 2, FALSE)</f>
        <v>Cereal</v>
      </c>
      <c r="Q614" s="14" t="str">
        <f>VLOOKUP(G614, countries!$A$1:$C$250, 1, TRUE)</f>
        <v>Macedonia</v>
      </c>
      <c r="R614" s="15" t="str">
        <f>VLOOKUP(Q614, countries!$A$1:$E$250, 4, FALSE)</f>
        <v>Europe</v>
      </c>
      <c r="S614" s="14" t="str">
        <f>VLOOKUP(R614, countries!$D$1:U$250, 2, FALSE)</f>
        <v>Northern Europe</v>
      </c>
      <c r="T614" s="14" t="str">
        <f t="shared" si="6"/>
        <v>2013-06</v>
      </c>
      <c r="U614" s="14" t="str">
        <f t="shared" si="7"/>
        <v>06</v>
      </c>
    </row>
    <row r="615">
      <c r="A615" s="7">
        <v>9.30457293E8</v>
      </c>
      <c r="B615" s="8">
        <v>41445.0</v>
      </c>
      <c r="C615" s="8" t="str">
        <f t="shared" si="1"/>
        <v>Thursday</v>
      </c>
      <c r="D615" s="8">
        <v>41481.0</v>
      </c>
      <c r="E615" s="9">
        <f t="shared" si="2"/>
        <v>36</v>
      </c>
      <c r="F615" s="7" t="s">
        <v>40</v>
      </c>
      <c r="G615" s="10" t="s">
        <v>62</v>
      </c>
      <c r="H615" s="7">
        <v>2103.0</v>
      </c>
      <c r="I615" s="7" t="s">
        <v>23</v>
      </c>
      <c r="J615" s="11">
        <v>1845.0</v>
      </c>
      <c r="K615" s="12">
        <v>206.0</v>
      </c>
      <c r="L615" s="12">
        <v>117.0</v>
      </c>
      <c r="M615" s="13">
        <f t="shared" si="3"/>
        <v>380070</v>
      </c>
      <c r="N615" s="11">
        <f t="shared" si="4"/>
        <v>215865</v>
      </c>
      <c r="O615" s="11">
        <f t="shared" si="5"/>
        <v>164205</v>
      </c>
      <c r="P615" s="14" t="str">
        <f>VLOOKUP(H615, products!$A$1:$B$13, 2, FALSE)</f>
        <v>Cereal</v>
      </c>
      <c r="Q615" s="14" t="str">
        <f>VLOOKUP(G615, countries!$A$1:$C$250, 1, TRUE)</f>
        <v>Micronesia (Federated States of)</v>
      </c>
      <c r="R615" s="15" t="str">
        <f>VLOOKUP(Q615, countries!$A$1:$E$250, 4, FALSE)</f>
        <v>Oceania</v>
      </c>
      <c r="S615" s="14" t="str">
        <f>VLOOKUP(R615, countries!$D$1:U$250, 2, FALSE)</f>
        <v>Polynesia</v>
      </c>
      <c r="T615" s="14" t="str">
        <f t="shared" si="6"/>
        <v>2013-06</v>
      </c>
      <c r="U615" s="14" t="str">
        <f t="shared" si="7"/>
        <v>06</v>
      </c>
    </row>
    <row r="616">
      <c r="A616" s="7">
        <v>9.31559789E8</v>
      </c>
      <c r="B616" s="8">
        <v>41450.0</v>
      </c>
      <c r="C616" s="8" t="str">
        <f t="shared" si="1"/>
        <v>Tuesday</v>
      </c>
      <c r="D616" s="8">
        <v>41401.0</v>
      </c>
      <c r="E616" s="9">
        <f t="shared" si="2"/>
        <v>49</v>
      </c>
      <c r="F616" s="7" t="s">
        <v>21</v>
      </c>
      <c r="G616" s="10" t="s">
        <v>22</v>
      </c>
      <c r="H616" s="7">
        <v>2455.0</v>
      </c>
      <c r="I616" s="7" t="s">
        <v>23</v>
      </c>
      <c r="J616" s="11">
        <v>8098.0</v>
      </c>
      <c r="K616" s="12">
        <v>109.0</v>
      </c>
      <c r="L616" s="12">
        <v>36.0</v>
      </c>
      <c r="M616" s="13">
        <f t="shared" si="3"/>
        <v>882682</v>
      </c>
      <c r="N616" s="11">
        <f t="shared" si="4"/>
        <v>291528</v>
      </c>
      <c r="O616" s="11">
        <f t="shared" si="5"/>
        <v>591154</v>
      </c>
      <c r="P616" s="14" t="str">
        <f>VLOOKUP(H616, products!$A$1:$B$13, 2, FALSE)</f>
        <v>Clothes</v>
      </c>
      <c r="Q616" s="14" t="str">
        <f>VLOOKUP(G616, countries!$A$1:$C$250, 1, TRUE)</f>
        <v>Hong Kong</v>
      </c>
      <c r="R616" s="15" t="str">
        <f>VLOOKUP(Q616, countries!$A$1:$E$250, 4, FALSE)</f>
        <v>Asia</v>
      </c>
      <c r="S616" s="14" t="str">
        <f>VLOOKUP(R616, countries!$D$1:U$250, 2, FALSE)</f>
        <v>Southern Asia</v>
      </c>
      <c r="T616" s="14" t="str">
        <f t="shared" si="6"/>
        <v>2013-06</v>
      </c>
      <c r="U616" s="14" t="str">
        <f t="shared" si="7"/>
        <v>06</v>
      </c>
    </row>
    <row r="617">
      <c r="A617" s="7">
        <v>7.75347936E8</v>
      </c>
      <c r="B617" s="8">
        <v>41452.0</v>
      </c>
      <c r="C617" s="8" t="str">
        <f t="shared" si="1"/>
        <v>Thursday</v>
      </c>
      <c r="D617" s="8">
        <v>41493.0</v>
      </c>
      <c r="E617" s="9">
        <f t="shared" si="2"/>
        <v>41</v>
      </c>
      <c r="F617" s="7" t="s">
        <v>21</v>
      </c>
      <c r="G617" s="10" t="s">
        <v>68</v>
      </c>
      <c r="H617" s="7">
        <v>7331.0</v>
      </c>
      <c r="I617" s="7" t="s">
        <v>23</v>
      </c>
      <c r="J617" s="11">
        <v>1539.0</v>
      </c>
      <c r="K617" s="12">
        <v>255.0</v>
      </c>
      <c r="L617" s="12">
        <v>159.0</v>
      </c>
      <c r="M617" s="13">
        <f t="shared" si="3"/>
        <v>392445</v>
      </c>
      <c r="N617" s="11">
        <f t="shared" si="4"/>
        <v>244701</v>
      </c>
      <c r="O617" s="11">
        <f t="shared" si="5"/>
        <v>147744</v>
      </c>
      <c r="P617" s="14" t="str">
        <f>VLOOKUP(H617, products!$A$1:$B$13, 2, FALSE)</f>
        <v>Baby Food</v>
      </c>
      <c r="Q617" s="14" t="str">
        <f>VLOOKUP(G617, countries!$A$1:$C$250, 1, TRUE)</f>
        <v>Hong Kong</v>
      </c>
      <c r="R617" s="15" t="str">
        <f>VLOOKUP(Q617, countries!$A$1:$E$250, 4, FALSE)</f>
        <v>Asia</v>
      </c>
      <c r="S617" s="14" t="str">
        <f>VLOOKUP(R617, countries!$D$1:U$250, 2, FALSE)</f>
        <v>Southern Asia</v>
      </c>
      <c r="T617" s="14" t="str">
        <f t="shared" si="6"/>
        <v>2013-06</v>
      </c>
      <c r="U617" s="14" t="str">
        <f t="shared" si="7"/>
        <v>06</v>
      </c>
    </row>
    <row r="618">
      <c r="A618" s="7">
        <v>2.84435451E8</v>
      </c>
      <c r="B618" s="8">
        <v>41454.0</v>
      </c>
      <c r="C618" s="8" t="str">
        <f t="shared" si="1"/>
        <v>Saturday</v>
      </c>
      <c r="D618" s="8">
        <v>41454.0</v>
      </c>
      <c r="E618" s="9">
        <f t="shared" si="2"/>
        <v>0</v>
      </c>
      <c r="F618" s="7" t="s">
        <v>21</v>
      </c>
      <c r="G618" s="10" t="s">
        <v>62</v>
      </c>
      <c r="H618" s="7">
        <v>3127.0</v>
      </c>
      <c r="I618" s="7" t="s">
        <v>23</v>
      </c>
      <c r="J618" s="11">
        <v>9625.0</v>
      </c>
      <c r="K618" s="12">
        <v>82.0</v>
      </c>
      <c r="L618" s="12">
        <v>57.0</v>
      </c>
      <c r="M618" s="13">
        <f t="shared" si="3"/>
        <v>789250</v>
      </c>
      <c r="N618" s="11">
        <f t="shared" si="4"/>
        <v>548625</v>
      </c>
      <c r="O618" s="11">
        <f t="shared" si="5"/>
        <v>240625</v>
      </c>
      <c r="P618" s="14" t="str">
        <f>VLOOKUP(H618, products!$A$1:$B$13, 2, FALSE)</f>
        <v>Personal Care</v>
      </c>
      <c r="Q618" s="14" t="str">
        <f>VLOOKUP(G618, countries!$A$1:$C$250, 1, TRUE)</f>
        <v>Micronesia (Federated States of)</v>
      </c>
      <c r="R618" s="15" t="str">
        <f>VLOOKUP(Q618, countries!$A$1:$E$250, 4, FALSE)</f>
        <v>Oceania</v>
      </c>
      <c r="S618" s="14" t="str">
        <f>VLOOKUP(R618, countries!$D$1:U$250, 2, FALSE)</f>
        <v>Polynesia</v>
      </c>
      <c r="T618" s="14" t="str">
        <f t="shared" si="6"/>
        <v>2013-06</v>
      </c>
      <c r="U618" s="14" t="str">
        <f t="shared" si="7"/>
        <v>06</v>
      </c>
    </row>
    <row r="619">
      <c r="A619" s="7">
        <v>3.43185698E8</v>
      </c>
      <c r="B619" s="8">
        <v>41458.0</v>
      </c>
      <c r="C619" s="8" t="str">
        <f t="shared" si="1"/>
        <v>Wednesday</v>
      </c>
      <c r="D619" s="8">
        <v>41389.0</v>
      </c>
      <c r="E619" s="9">
        <f t="shared" si="2"/>
        <v>69</v>
      </c>
      <c r="F619" s="7" t="s">
        <v>40</v>
      </c>
      <c r="G619" s="10" t="s">
        <v>67</v>
      </c>
      <c r="H619" s="7">
        <v>8681.0</v>
      </c>
      <c r="I619" s="7" t="s">
        <v>23</v>
      </c>
      <c r="J619" s="11">
        <v>5129.0</v>
      </c>
      <c r="K619" s="12">
        <v>651.0</v>
      </c>
      <c r="L619" s="12">
        <v>525.0</v>
      </c>
      <c r="M619" s="13">
        <f t="shared" si="3"/>
        <v>3338979</v>
      </c>
      <c r="N619" s="11">
        <f t="shared" si="4"/>
        <v>2692725</v>
      </c>
      <c r="O619" s="11">
        <f t="shared" si="5"/>
        <v>646254</v>
      </c>
      <c r="P619" s="14" t="str">
        <f>VLOOKUP(H619, products!$A$1:$B$13, 2, FALSE)</f>
        <v>Office Supplies</v>
      </c>
      <c r="Q619" s="14" t="str">
        <f>VLOOKUP(G619, countries!$A$1:$C$250, 1, TRUE)</f>
        <v>Eritrea</v>
      </c>
      <c r="R619" s="15" t="str">
        <f>VLOOKUP(Q619, countries!$A$1:$E$250, 4, FALSE)</f>
        <v>Africa</v>
      </c>
      <c r="S619" s="14" t="str">
        <f>VLOOKUP(R619, countries!$D$1:U$250, 2, FALSE)</f>
        <v>Northern Africa</v>
      </c>
      <c r="T619" s="14" t="str">
        <f t="shared" si="6"/>
        <v>2013-07</v>
      </c>
      <c r="U619" s="14" t="str">
        <f t="shared" si="7"/>
        <v>07</v>
      </c>
    </row>
    <row r="620">
      <c r="A620" s="7">
        <v>3.80733191E8</v>
      </c>
      <c r="B620" s="8">
        <v>41458.0</v>
      </c>
      <c r="C620" s="8" t="str">
        <f t="shared" si="1"/>
        <v>Wednesday</v>
      </c>
      <c r="D620" s="8">
        <v>41377.0</v>
      </c>
      <c r="E620" s="9">
        <f t="shared" si="2"/>
        <v>81</v>
      </c>
      <c r="F620" s="7" t="s">
        <v>21</v>
      </c>
      <c r="G620" s="10" t="s">
        <v>35</v>
      </c>
      <c r="H620" s="7">
        <v>7331.0</v>
      </c>
      <c r="I620" s="7" t="s">
        <v>23</v>
      </c>
      <c r="J620" s="11">
        <v>6267.0</v>
      </c>
      <c r="K620" s="12">
        <v>255.0</v>
      </c>
      <c r="L620" s="12">
        <v>159.0</v>
      </c>
      <c r="M620" s="13">
        <f t="shared" si="3"/>
        <v>1598085</v>
      </c>
      <c r="N620" s="11">
        <f t="shared" si="4"/>
        <v>996453</v>
      </c>
      <c r="O620" s="11">
        <f t="shared" si="5"/>
        <v>601632</v>
      </c>
      <c r="P620" s="14" t="str">
        <f>VLOOKUP(H620, products!$A$1:$B$13, 2, FALSE)</f>
        <v>Baby Food</v>
      </c>
      <c r="Q620" s="14" t="str">
        <f>VLOOKUP(G620, countries!$A$1:$C$250, 1, TRUE)</f>
        <v>American Samoa</v>
      </c>
      <c r="R620" s="15" t="str">
        <f>VLOOKUP(Q620, countries!$A$1:$E$250, 4, FALSE)</f>
        <v>Oceania</v>
      </c>
      <c r="S620" s="14" t="str">
        <f>VLOOKUP(R620, countries!$D$1:U$250, 2, FALSE)</f>
        <v>Polynesia</v>
      </c>
      <c r="T620" s="14" t="str">
        <f t="shared" si="6"/>
        <v>2013-07</v>
      </c>
      <c r="U620" s="14" t="str">
        <f t="shared" si="7"/>
        <v>07</v>
      </c>
    </row>
    <row r="621">
      <c r="A621" s="7">
        <v>9.47507131E8</v>
      </c>
      <c r="B621" s="8">
        <v>41464.0</v>
      </c>
      <c r="C621" s="8" t="str">
        <f t="shared" si="1"/>
        <v>Tuesday</v>
      </c>
      <c r="D621" s="8">
        <v>41567.0</v>
      </c>
      <c r="E621" s="9">
        <f t="shared" si="2"/>
        <v>103</v>
      </c>
      <c r="F621" s="7" t="s">
        <v>24</v>
      </c>
      <c r="G621" s="10" t="s">
        <v>66</v>
      </c>
      <c r="H621" s="7">
        <v>1270.0</v>
      </c>
      <c r="I621" s="7" t="s">
        <v>23</v>
      </c>
      <c r="J621" s="11">
        <v>7271.0</v>
      </c>
      <c r="K621" s="12">
        <v>47.0</v>
      </c>
      <c r="L621" s="12">
        <v>32.0</v>
      </c>
      <c r="M621" s="13">
        <f t="shared" si="3"/>
        <v>341737</v>
      </c>
      <c r="N621" s="11">
        <f t="shared" si="4"/>
        <v>232672</v>
      </c>
      <c r="O621" s="11">
        <f t="shared" si="5"/>
        <v>109065</v>
      </c>
      <c r="P621" s="14" t="str">
        <f>VLOOKUP(H621, products!$A$1:$B$13, 2, FALSE)</f>
        <v>Beverages</v>
      </c>
      <c r="Q621" s="14" t="str">
        <f>VLOOKUP(G621, countries!$A$1:$C$250, 1, TRUE)</f>
        <v>Uganda</v>
      </c>
      <c r="R621" s="15" t="str">
        <f>VLOOKUP(Q621, countries!$A$1:$E$250, 4, FALSE)</f>
        <v>Africa</v>
      </c>
      <c r="S621" s="14" t="str">
        <f>VLOOKUP(R621, countries!$D$1:U$250, 2, FALSE)</f>
        <v>Northern Africa</v>
      </c>
      <c r="T621" s="14" t="str">
        <f t="shared" si="6"/>
        <v>2013-07</v>
      </c>
      <c r="U621" s="14" t="str">
        <f t="shared" si="7"/>
        <v>07</v>
      </c>
    </row>
    <row r="622">
      <c r="A622" s="7">
        <v>5.46140086E8</v>
      </c>
      <c r="B622" s="8">
        <v>41466.0</v>
      </c>
      <c r="C622" s="8" t="str">
        <f t="shared" si="1"/>
        <v>Thursday</v>
      </c>
      <c r="D622" s="8">
        <v>41627.0</v>
      </c>
      <c r="E622" s="9">
        <f t="shared" si="2"/>
        <v>161</v>
      </c>
      <c r="F622" s="7" t="s">
        <v>24</v>
      </c>
      <c r="G622" s="10" t="s">
        <v>63</v>
      </c>
      <c r="H622" s="7">
        <v>3127.0</v>
      </c>
      <c r="I622" s="7" t="s">
        <v>23</v>
      </c>
      <c r="J622" s="11">
        <v>3843.0</v>
      </c>
      <c r="K622" s="12">
        <v>82.0</v>
      </c>
      <c r="L622" s="12">
        <v>57.0</v>
      </c>
      <c r="M622" s="13">
        <f t="shared" si="3"/>
        <v>315126</v>
      </c>
      <c r="N622" s="11">
        <f t="shared" si="4"/>
        <v>219051</v>
      </c>
      <c r="O622" s="11">
        <f t="shared" si="5"/>
        <v>96075</v>
      </c>
      <c r="P622" s="14" t="str">
        <f>VLOOKUP(H622, products!$A$1:$B$13, 2, FALSE)</f>
        <v>Personal Care</v>
      </c>
      <c r="Q622" s="14" t="str">
        <f>VLOOKUP(G622, countries!$A$1:$C$250, 1, TRUE)</f>
        <v>Ireland</v>
      </c>
      <c r="R622" s="15" t="str">
        <f>VLOOKUP(Q622, countries!$A$1:$E$250, 4, FALSE)</f>
        <v>Europe</v>
      </c>
      <c r="S622" s="14" t="str">
        <f>VLOOKUP(R622, countries!$D$1:U$250, 2, FALSE)</f>
        <v>Northern Europe</v>
      </c>
      <c r="T622" s="14" t="str">
        <f t="shared" si="6"/>
        <v>2013-07</v>
      </c>
      <c r="U622" s="14" t="str">
        <f t="shared" si="7"/>
        <v>07</v>
      </c>
    </row>
    <row r="623">
      <c r="A623" s="7">
        <v>9.2236346E8</v>
      </c>
      <c r="B623" s="8">
        <v>41466.0</v>
      </c>
      <c r="C623" s="8" t="str">
        <f t="shared" si="1"/>
        <v>Thursday</v>
      </c>
      <c r="D623" s="8">
        <v>41601.0</v>
      </c>
      <c r="E623" s="9">
        <f t="shared" si="2"/>
        <v>135</v>
      </c>
      <c r="F623" s="7" t="s">
        <v>40</v>
      </c>
      <c r="G623" s="10" t="s">
        <v>45</v>
      </c>
      <c r="H623" s="7">
        <v>2455.0</v>
      </c>
      <c r="I623" s="7" t="s">
        <v>26</v>
      </c>
      <c r="J623" s="11">
        <v>6700.0</v>
      </c>
      <c r="K623" s="12">
        <v>109.0</v>
      </c>
      <c r="L623" s="12">
        <v>36.0</v>
      </c>
      <c r="M623" s="13">
        <f t="shared" si="3"/>
        <v>730300</v>
      </c>
      <c r="N623" s="11">
        <f t="shared" si="4"/>
        <v>241200</v>
      </c>
      <c r="O623" s="11">
        <f t="shared" si="5"/>
        <v>489100</v>
      </c>
      <c r="P623" s="14" t="str">
        <f>VLOOKUP(H623, products!$A$1:$B$13, 2, FALSE)</f>
        <v>Clothes</v>
      </c>
      <c r="Q623" s="14" t="str">
        <f>VLOOKUP(G623, countries!$A$1:$C$250, 1, TRUE)</f>
        <v>Lithuania</v>
      </c>
      <c r="R623" s="15" t="str">
        <f>VLOOKUP(Q623, countries!$A$1:$E$250, 4, FALSE)</f>
        <v>Europe</v>
      </c>
      <c r="S623" s="14" t="str">
        <f>VLOOKUP(R623, countries!$D$1:U$250, 2, FALSE)</f>
        <v>Northern Europe</v>
      </c>
      <c r="T623" s="14" t="str">
        <f t="shared" si="6"/>
        <v>2013-07</v>
      </c>
      <c r="U623" s="14" t="str">
        <f t="shared" si="7"/>
        <v>07</v>
      </c>
    </row>
    <row r="624">
      <c r="A624" s="7">
        <v>4.21456849E8</v>
      </c>
      <c r="B624" s="8">
        <v>41467.0</v>
      </c>
      <c r="C624" s="8" t="str">
        <f t="shared" si="1"/>
        <v>Friday</v>
      </c>
      <c r="D624" s="8">
        <v>41559.0</v>
      </c>
      <c r="E624" s="9">
        <f t="shared" si="2"/>
        <v>92</v>
      </c>
      <c r="F624" s="7" t="s">
        <v>29</v>
      </c>
      <c r="G624" s="10" t="s">
        <v>30</v>
      </c>
      <c r="H624" s="7">
        <v>8875.0</v>
      </c>
      <c r="I624" s="7" t="s">
        <v>26</v>
      </c>
      <c r="J624" s="11">
        <v>7302.0</v>
      </c>
      <c r="K624" s="12">
        <v>422.0</v>
      </c>
      <c r="L624" s="12">
        <v>365.0</v>
      </c>
      <c r="M624" s="13">
        <f t="shared" si="3"/>
        <v>3081444</v>
      </c>
      <c r="N624" s="11">
        <f t="shared" si="4"/>
        <v>2665230</v>
      </c>
      <c r="O624" s="11">
        <f t="shared" si="5"/>
        <v>416214</v>
      </c>
      <c r="P624" s="14" t="str">
        <f>VLOOKUP(H624, products!$A$1:$B$13, 2, FALSE)</f>
        <v>Meat</v>
      </c>
      <c r="Q624" s="14" t="str">
        <f>VLOOKUP(G624, countries!$A$1:$C$250, 1, TRUE)</f>
        <v>United States Minor Outlying Islands</v>
      </c>
      <c r="R624" s="15" t="str">
        <f>VLOOKUP(Q624, countries!$A$1:$E$250, 4, FALSE)</f>
        <v>Oceania</v>
      </c>
      <c r="S624" s="14" t="str">
        <f>VLOOKUP(R624, countries!$D$1:U$250, 2, FALSE)</f>
        <v>Polynesia</v>
      </c>
      <c r="T624" s="14" t="str">
        <f t="shared" si="6"/>
        <v>2013-07</v>
      </c>
      <c r="U624" s="14" t="str">
        <f t="shared" si="7"/>
        <v>07</v>
      </c>
    </row>
    <row r="625">
      <c r="A625" s="7">
        <v>1.38025033E8</v>
      </c>
      <c r="B625" s="8">
        <v>41468.0</v>
      </c>
      <c r="C625" s="8" t="str">
        <f t="shared" si="1"/>
        <v>Saturday</v>
      </c>
      <c r="D625" s="8">
        <v>41341.0</v>
      </c>
      <c r="E625" s="9">
        <f t="shared" si="2"/>
        <v>127</v>
      </c>
      <c r="F625" s="7" t="s">
        <v>24</v>
      </c>
      <c r="G625" s="10" t="s">
        <v>52</v>
      </c>
      <c r="H625" s="7">
        <v>8969.0</v>
      </c>
      <c r="I625" s="7" t="s">
        <v>26</v>
      </c>
      <c r="J625" s="11">
        <v>3529.0</v>
      </c>
      <c r="K625" s="12">
        <v>153.0</v>
      </c>
      <c r="L625" s="12">
        <v>97.0</v>
      </c>
      <c r="M625" s="13">
        <f t="shared" si="3"/>
        <v>539937</v>
      </c>
      <c r="N625" s="11">
        <f t="shared" si="4"/>
        <v>342313</v>
      </c>
      <c r="O625" s="11">
        <f t="shared" si="5"/>
        <v>197624</v>
      </c>
      <c r="P625" s="14" t="str">
        <f>VLOOKUP(H625, products!$A$1:$B$13, 2, FALSE)</f>
        <v>Snacks</v>
      </c>
      <c r="Q625" s="14" t="str">
        <f>VLOOKUP(G625, countries!$A$1:$C$250, 1, TRUE)</f>
        <v>Gambia</v>
      </c>
      <c r="R625" s="15" t="str">
        <f>VLOOKUP(Q625, countries!$A$1:$E$250, 4, FALSE)</f>
        <v>Africa</v>
      </c>
      <c r="S625" s="14" t="str">
        <f>VLOOKUP(R625, countries!$D$1:U$250, 2, FALSE)</f>
        <v>Northern Africa</v>
      </c>
      <c r="T625" s="14" t="str">
        <f t="shared" si="6"/>
        <v>2013-07</v>
      </c>
      <c r="U625" s="14" t="str">
        <f t="shared" si="7"/>
        <v>07</v>
      </c>
    </row>
    <row r="626">
      <c r="A626" s="7">
        <v>1.44282948E8</v>
      </c>
      <c r="B626" s="8">
        <v>41468.0</v>
      </c>
      <c r="C626" s="8" t="str">
        <f t="shared" si="1"/>
        <v>Saturday</v>
      </c>
      <c r="D626" s="8">
        <v>41282.0</v>
      </c>
      <c r="E626" s="9">
        <f t="shared" si="2"/>
        <v>186</v>
      </c>
      <c r="F626" s="7" t="s">
        <v>40</v>
      </c>
      <c r="G626" s="10" t="s">
        <v>70</v>
      </c>
      <c r="H626" s="7">
        <v>2103.0</v>
      </c>
      <c r="I626" s="7" t="s">
        <v>26</v>
      </c>
      <c r="J626" s="11">
        <v>5386.0</v>
      </c>
      <c r="K626" s="12">
        <v>206.0</v>
      </c>
      <c r="L626" s="12">
        <v>117.0</v>
      </c>
      <c r="M626" s="13">
        <f t="shared" si="3"/>
        <v>1109516</v>
      </c>
      <c r="N626" s="11">
        <f t="shared" si="4"/>
        <v>630162</v>
      </c>
      <c r="O626" s="11">
        <f t="shared" si="5"/>
        <v>479354</v>
      </c>
      <c r="P626" s="14" t="str">
        <f>VLOOKUP(H626, products!$A$1:$B$13, 2, FALSE)</f>
        <v>Cereal</v>
      </c>
      <c r="Q626" s="14" t="str">
        <f>VLOOKUP(G626, countries!$A$1:$C$250, 1, TRUE)</f>
        <v>Fiji</v>
      </c>
      <c r="R626" s="15" t="str">
        <f>VLOOKUP(Q626, countries!$A$1:$E$250, 4, FALSE)</f>
        <v>Oceania</v>
      </c>
      <c r="S626" s="14" t="str">
        <f>VLOOKUP(R626, countries!$D$1:U$250, 2, FALSE)</f>
        <v>Polynesia</v>
      </c>
      <c r="T626" s="14" t="str">
        <f t="shared" si="6"/>
        <v>2013-07</v>
      </c>
      <c r="U626" s="14" t="str">
        <f t="shared" si="7"/>
        <v>07</v>
      </c>
    </row>
    <row r="627">
      <c r="A627" s="7">
        <v>1.68960559E8</v>
      </c>
      <c r="B627" s="8">
        <v>41469.0</v>
      </c>
      <c r="C627" s="8" t="str">
        <f t="shared" si="1"/>
        <v>Sunday</v>
      </c>
      <c r="D627" s="8">
        <v>41505.0</v>
      </c>
      <c r="E627" s="9">
        <f t="shared" si="2"/>
        <v>36</v>
      </c>
      <c r="F627" s="7" t="s">
        <v>40</v>
      </c>
      <c r="G627" s="10" t="s">
        <v>61</v>
      </c>
      <c r="H627" s="7">
        <v>7331.0</v>
      </c>
      <c r="I627" s="7" t="s">
        <v>26</v>
      </c>
      <c r="J627" s="11">
        <v>8039.0</v>
      </c>
      <c r="K627" s="12">
        <v>255.0</v>
      </c>
      <c r="L627" s="12">
        <v>159.0</v>
      </c>
      <c r="M627" s="13">
        <f t="shared" si="3"/>
        <v>2049945</v>
      </c>
      <c r="N627" s="11">
        <f t="shared" si="4"/>
        <v>1278201</v>
      </c>
      <c r="O627" s="11">
        <f t="shared" si="5"/>
        <v>771744</v>
      </c>
      <c r="P627" s="14" t="str">
        <f>VLOOKUP(H627, products!$A$1:$B$13, 2, FALSE)</f>
        <v>Baby Food</v>
      </c>
      <c r="Q627" s="14" t="str">
        <f>VLOOKUP(G627, countries!$A$1:$C$250, 1, TRUE)</f>
        <v>Gambia</v>
      </c>
      <c r="R627" s="15" t="str">
        <f>VLOOKUP(Q627, countries!$A$1:$E$250, 4, FALSE)</f>
        <v>Africa</v>
      </c>
      <c r="S627" s="14" t="str">
        <f>VLOOKUP(R627, countries!$D$1:U$250, 2, FALSE)</f>
        <v>Northern Africa</v>
      </c>
      <c r="T627" s="14" t="str">
        <f t="shared" si="6"/>
        <v>2013-07</v>
      </c>
      <c r="U627" s="14" t="str">
        <f t="shared" si="7"/>
        <v>07</v>
      </c>
    </row>
    <row r="628">
      <c r="A628" s="7">
        <v>1.41764247E8</v>
      </c>
      <c r="B628" s="8">
        <v>41470.0</v>
      </c>
      <c r="C628" s="8" t="str">
        <f t="shared" si="1"/>
        <v>Monday</v>
      </c>
      <c r="D628" s="8">
        <v>41515.0</v>
      </c>
      <c r="E628" s="9">
        <f t="shared" si="2"/>
        <v>45</v>
      </c>
      <c r="F628" s="7" t="s">
        <v>40</v>
      </c>
      <c r="G628" s="10" t="s">
        <v>35</v>
      </c>
      <c r="H628" s="7">
        <v>7331.0</v>
      </c>
      <c r="I628" s="7" t="s">
        <v>23</v>
      </c>
      <c r="J628" s="11">
        <v>46.0</v>
      </c>
      <c r="K628" s="12">
        <v>255.0</v>
      </c>
      <c r="L628" s="12">
        <v>159.0</v>
      </c>
      <c r="M628" s="13">
        <f t="shared" si="3"/>
        <v>11730</v>
      </c>
      <c r="N628" s="11">
        <f t="shared" si="4"/>
        <v>7314</v>
      </c>
      <c r="O628" s="11">
        <f t="shared" si="5"/>
        <v>4416</v>
      </c>
      <c r="P628" s="14" t="str">
        <f>VLOOKUP(H628, products!$A$1:$B$13, 2, FALSE)</f>
        <v>Baby Food</v>
      </c>
      <c r="Q628" s="14" t="str">
        <f>VLOOKUP(G628, countries!$A$1:$C$250, 1, TRUE)</f>
        <v>American Samoa</v>
      </c>
      <c r="R628" s="15" t="str">
        <f>VLOOKUP(Q628, countries!$A$1:$E$250, 4, FALSE)</f>
        <v>Oceania</v>
      </c>
      <c r="S628" s="14" t="str">
        <f>VLOOKUP(R628, countries!$D$1:U$250, 2, FALSE)</f>
        <v>Polynesia</v>
      </c>
      <c r="T628" s="14" t="str">
        <f t="shared" si="6"/>
        <v>2013-07</v>
      </c>
      <c r="U628" s="14" t="str">
        <f t="shared" si="7"/>
        <v>07</v>
      </c>
    </row>
    <row r="629">
      <c r="A629" s="7">
        <v>1.7714709E8</v>
      </c>
      <c r="B629" s="8">
        <v>41470.0</v>
      </c>
      <c r="C629" s="8" t="str">
        <f t="shared" si="1"/>
        <v>Monday</v>
      </c>
      <c r="D629" s="8">
        <v>41503.0</v>
      </c>
      <c r="E629" s="9">
        <f t="shared" si="2"/>
        <v>33</v>
      </c>
      <c r="F629" s="7" t="s">
        <v>24</v>
      </c>
      <c r="G629" s="10" t="s">
        <v>71</v>
      </c>
      <c r="H629" s="7">
        <v>8875.0</v>
      </c>
      <c r="I629" s="7" t="s">
        <v>23</v>
      </c>
      <c r="J629" s="11">
        <v>615.0</v>
      </c>
      <c r="K629" s="12">
        <v>422.0</v>
      </c>
      <c r="L629" s="12">
        <v>365.0</v>
      </c>
      <c r="M629" s="13">
        <f t="shared" si="3"/>
        <v>259530</v>
      </c>
      <c r="N629" s="11">
        <f t="shared" si="4"/>
        <v>224475</v>
      </c>
      <c r="O629" s="11">
        <f t="shared" si="5"/>
        <v>35055</v>
      </c>
      <c r="P629" s="14" t="str">
        <f>VLOOKUP(H629, products!$A$1:$B$13, 2, FALSE)</f>
        <v>Meat</v>
      </c>
      <c r="Q629" s="14" t="str">
        <f>VLOOKUP(G629, countries!$A$1:$C$250, 1, TRUE)</f>
        <v>Mayotte</v>
      </c>
      <c r="R629" s="15" t="str">
        <f>VLOOKUP(Q629, countries!$A$1:$E$250, 4, FALSE)</f>
        <v>Africa</v>
      </c>
      <c r="S629" s="14" t="str">
        <f>VLOOKUP(R629, countries!$D$1:U$250, 2, FALSE)</f>
        <v>Northern Africa</v>
      </c>
      <c r="T629" s="14" t="str">
        <f t="shared" si="6"/>
        <v>2013-07</v>
      </c>
      <c r="U629" s="14" t="str">
        <f t="shared" si="7"/>
        <v>07</v>
      </c>
    </row>
    <row r="630">
      <c r="A630" s="7">
        <v>1.95212733E8</v>
      </c>
      <c r="B630" s="8">
        <v>41473.0</v>
      </c>
      <c r="C630" s="8" t="str">
        <f t="shared" si="1"/>
        <v>Thursday</v>
      </c>
      <c r="D630" s="8">
        <v>41500.0</v>
      </c>
      <c r="E630" s="9">
        <f t="shared" si="2"/>
        <v>27</v>
      </c>
      <c r="F630" s="7" t="s">
        <v>40</v>
      </c>
      <c r="G630" s="10" t="s">
        <v>67</v>
      </c>
      <c r="H630" s="7">
        <v>2103.0</v>
      </c>
      <c r="I630" s="7" t="s">
        <v>23</v>
      </c>
      <c r="J630" s="11">
        <v>6641.0</v>
      </c>
      <c r="K630" s="12">
        <v>206.0</v>
      </c>
      <c r="L630" s="12">
        <v>117.0</v>
      </c>
      <c r="M630" s="13">
        <f t="shared" si="3"/>
        <v>1368046</v>
      </c>
      <c r="N630" s="11">
        <f t="shared" si="4"/>
        <v>776997</v>
      </c>
      <c r="O630" s="11">
        <f t="shared" si="5"/>
        <v>591049</v>
      </c>
      <c r="P630" s="14" t="str">
        <f>VLOOKUP(H630, products!$A$1:$B$13, 2, FALSE)</f>
        <v>Cereal</v>
      </c>
      <c r="Q630" s="14" t="str">
        <f>VLOOKUP(G630, countries!$A$1:$C$250, 1, TRUE)</f>
        <v>Eritrea</v>
      </c>
      <c r="R630" s="15" t="str">
        <f>VLOOKUP(Q630, countries!$A$1:$E$250, 4, FALSE)</f>
        <v>Africa</v>
      </c>
      <c r="S630" s="14" t="str">
        <f>VLOOKUP(R630, countries!$D$1:U$250, 2, FALSE)</f>
        <v>Northern Africa</v>
      </c>
      <c r="T630" s="14" t="str">
        <f t="shared" si="6"/>
        <v>2013-07</v>
      </c>
      <c r="U630" s="14" t="str">
        <f t="shared" si="7"/>
        <v>07</v>
      </c>
    </row>
    <row r="631">
      <c r="A631" s="7">
        <v>7.27175891E8</v>
      </c>
      <c r="B631" s="8">
        <v>41474.0</v>
      </c>
      <c r="C631" s="8" t="str">
        <f t="shared" si="1"/>
        <v>Friday</v>
      </c>
      <c r="D631" s="8">
        <v>41464.0</v>
      </c>
      <c r="E631" s="9">
        <f t="shared" si="2"/>
        <v>10</v>
      </c>
      <c r="F631" s="7" t="s">
        <v>40</v>
      </c>
      <c r="G631" s="10" t="s">
        <v>57</v>
      </c>
      <c r="H631" s="7">
        <v>8875.0</v>
      </c>
      <c r="I631" s="7" t="s">
        <v>23</v>
      </c>
      <c r="J631" s="11">
        <v>6360.0</v>
      </c>
      <c r="K631" s="12">
        <v>422.0</v>
      </c>
      <c r="L631" s="12">
        <v>365.0</v>
      </c>
      <c r="M631" s="13">
        <f t="shared" si="3"/>
        <v>2683920</v>
      </c>
      <c r="N631" s="11">
        <f t="shared" si="4"/>
        <v>2321400</v>
      </c>
      <c r="O631" s="11">
        <f t="shared" si="5"/>
        <v>362520</v>
      </c>
      <c r="P631" s="14" t="str">
        <f>VLOOKUP(H631, products!$A$1:$B$13, 2, FALSE)</f>
        <v>Meat</v>
      </c>
      <c r="Q631" s="14" t="str">
        <f>VLOOKUP(G631, countries!$A$1:$C$250, 1, TRUE)</f>
        <v>Israel</v>
      </c>
      <c r="R631" s="15" t="str">
        <f>VLOOKUP(Q631, countries!$A$1:$E$250, 4, FALSE)</f>
        <v>Asia</v>
      </c>
      <c r="S631" s="14" t="str">
        <f>VLOOKUP(R631, countries!$D$1:U$250, 2, FALSE)</f>
        <v>Southern Asia</v>
      </c>
      <c r="T631" s="14" t="str">
        <f t="shared" si="6"/>
        <v>2013-07</v>
      </c>
      <c r="U631" s="14" t="str">
        <f t="shared" si="7"/>
        <v>07</v>
      </c>
    </row>
    <row r="632">
      <c r="A632" s="7">
        <v>4.69144809E8</v>
      </c>
      <c r="B632" s="8">
        <v>41475.0</v>
      </c>
      <c r="C632" s="8" t="str">
        <f t="shared" si="1"/>
        <v>Saturday</v>
      </c>
      <c r="D632" s="8">
        <v>41510.0</v>
      </c>
      <c r="E632" s="9">
        <f t="shared" si="2"/>
        <v>35</v>
      </c>
      <c r="F632" s="7" t="s">
        <v>29</v>
      </c>
      <c r="G632" s="10" t="s">
        <v>51</v>
      </c>
      <c r="H632" s="7">
        <v>2103.0</v>
      </c>
      <c r="I632" s="7" t="s">
        <v>23</v>
      </c>
      <c r="J632" s="11">
        <v>9229.0</v>
      </c>
      <c r="K632" s="12">
        <v>206.0</v>
      </c>
      <c r="L632" s="12">
        <v>117.0</v>
      </c>
      <c r="M632" s="13">
        <f t="shared" si="3"/>
        <v>1901174</v>
      </c>
      <c r="N632" s="11">
        <f t="shared" si="4"/>
        <v>1079793</v>
      </c>
      <c r="O632" s="11">
        <f t="shared" si="5"/>
        <v>821381</v>
      </c>
      <c r="P632" s="14" t="str">
        <f>VLOOKUP(H632, products!$A$1:$B$13, 2, FALSE)</f>
        <v>Cereal</v>
      </c>
      <c r="Q632" s="14" t="str">
        <f>VLOOKUP(G632, countries!$A$1:$C$250, 1, TRUE)</f>
        <v>Micronesia (Federated States of)</v>
      </c>
      <c r="R632" s="15" t="str">
        <f>VLOOKUP(Q632, countries!$A$1:$E$250, 4, FALSE)</f>
        <v>Oceania</v>
      </c>
      <c r="S632" s="14" t="str">
        <f>VLOOKUP(R632, countries!$D$1:U$250, 2, FALSE)</f>
        <v>Polynesia</v>
      </c>
      <c r="T632" s="14" t="str">
        <f t="shared" si="6"/>
        <v>2013-07</v>
      </c>
      <c r="U632" s="14" t="str">
        <f t="shared" si="7"/>
        <v>07</v>
      </c>
    </row>
    <row r="633">
      <c r="A633" s="7">
        <v>6.38856971E8</v>
      </c>
      <c r="B633" s="8">
        <v>41479.0</v>
      </c>
      <c r="C633" s="8" t="str">
        <f t="shared" si="1"/>
        <v>Wednesday</v>
      </c>
      <c r="D633" s="8">
        <v>41507.0</v>
      </c>
      <c r="E633" s="9">
        <f t="shared" si="2"/>
        <v>28</v>
      </c>
      <c r="F633" s="7" t="s">
        <v>29</v>
      </c>
      <c r="G633" s="10" t="s">
        <v>31</v>
      </c>
      <c r="H633" s="7">
        <v>3127.0</v>
      </c>
      <c r="I633" s="7" t="s">
        <v>26</v>
      </c>
      <c r="J633" s="11">
        <v>829.0</v>
      </c>
      <c r="K633" s="12">
        <v>82.0</v>
      </c>
      <c r="L633" s="12">
        <v>57.0</v>
      </c>
      <c r="M633" s="13">
        <f t="shared" si="3"/>
        <v>67978</v>
      </c>
      <c r="N633" s="11">
        <f t="shared" si="4"/>
        <v>47253</v>
      </c>
      <c r="O633" s="11">
        <f t="shared" si="5"/>
        <v>20725</v>
      </c>
      <c r="P633" s="14" t="str">
        <f>VLOOKUP(H633, products!$A$1:$B$13, 2, FALSE)</f>
        <v>Personal Care</v>
      </c>
      <c r="Q633" s="14" t="str">
        <f>VLOOKUP(G633, countries!$A$1:$C$250, 1, TRUE)</f>
        <v>Bhutan</v>
      </c>
      <c r="R633" s="15" t="str">
        <f>VLOOKUP(Q633, countries!$A$1:$E$250, 4, FALSE)</f>
        <v>Asia</v>
      </c>
      <c r="S633" s="14" t="str">
        <f>VLOOKUP(R633, countries!$D$1:U$250, 2, FALSE)</f>
        <v>Southern Asia</v>
      </c>
      <c r="T633" s="14" t="str">
        <f t="shared" si="6"/>
        <v>2013-07</v>
      </c>
      <c r="U633" s="14" t="str">
        <f t="shared" si="7"/>
        <v>07</v>
      </c>
    </row>
    <row r="634">
      <c r="A634" s="7">
        <v>9.81154048E8</v>
      </c>
      <c r="B634" s="8">
        <v>41482.0</v>
      </c>
      <c r="C634" s="8" t="str">
        <f t="shared" si="1"/>
        <v>Saturday</v>
      </c>
      <c r="D634" s="8">
        <v>41525.0</v>
      </c>
      <c r="E634" s="9">
        <f t="shared" si="2"/>
        <v>43</v>
      </c>
      <c r="F634" s="7" t="s">
        <v>21</v>
      </c>
      <c r="G634" s="10" t="s">
        <v>57</v>
      </c>
      <c r="H634" s="7">
        <v>1270.0</v>
      </c>
      <c r="I634" s="7" t="s">
        <v>23</v>
      </c>
      <c r="J634" s="11">
        <v>4141.0</v>
      </c>
      <c r="K634" s="12">
        <v>47.0</v>
      </c>
      <c r="L634" s="12">
        <v>32.0</v>
      </c>
      <c r="M634" s="13">
        <f t="shared" si="3"/>
        <v>194627</v>
      </c>
      <c r="N634" s="11">
        <f t="shared" si="4"/>
        <v>132512</v>
      </c>
      <c r="O634" s="11">
        <f t="shared" si="5"/>
        <v>62115</v>
      </c>
      <c r="P634" s="14" t="str">
        <f>VLOOKUP(H634, products!$A$1:$B$13, 2, FALSE)</f>
        <v>Beverages</v>
      </c>
      <c r="Q634" s="14" t="str">
        <f>VLOOKUP(G634, countries!$A$1:$C$250, 1, TRUE)</f>
        <v>Israel</v>
      </c>
      <c r="R634" s="15" t="str">
        <f>VLOOKUP(Q634, countries!$A$1:$E$250, 4, FALSE)</f>
        <v>Asia</v>
      </c>
      <c r="S634" s="14" t="str">
        <f>VLOOKUP(R634, countries!$D$1:U$250, 2, FALSE)</f>
        <v>Southern Asia</v>
      </c>
      <c r="T634" s="14" t="str">
        <f t="shared" si="6"/>
        <v>2013-07</v>
      </c>
      <c r="U634" s="14" t="str">
        <f t="shared" si="7"/>
        <v>07</v>
      </c>
    </row>
    <row r="635">
      <c r="A635" s="7">
        <v>3.07305467E8</v>
      </c>
      <c r="B635" s="8">
        <v>41484.0</v>
      </c>
      <c r="C635" s="8" t="str">
        <f t="shared" si="1"/>
        <v>Monday</v>
      </c>
      <c r="D635" s="8">
        <v>41555.0</v>
      </c>
      <c r="E635" s="9">
        <f t="shared" si="2"/>
        <v>71</v>
      </c>
      <c r="F635" s="7" t="s">
        <v>29</v>
      </c>
      <c r="G635" s="10" t="s">
        <v>30</v>
      </c>
      <c r="H635" s="7">
        <v>4594.0</v>
      </c>
      <c r="I635" s="7" t="s">
        <v>26</v>
      </c>
      <c r="J635" s="11">
        <v>7371.0</v>
      </c>
      <c r="K635" s="12">
        <v>9.0</v>
      </c>
      <c r="L635" s="12">
        <v>7.0</v>
      </c>
      <c r="M635" s="13">
        <f t="shared" si="3"/>
        <v>66339</v>
      </c>
      <c r="N635" s="11">
        <f t="shared" si="4"/>
        <v>51597</v>
      </c>
      <c r="O635" s="11">
        <f t="shared" si="5"/>
        <v>14742</v>
      </c>
      <c r="P635" s="14" t="str">
        <f>VLOOKUP(H635, products!$A$1:$B$13, 2, FALSE)</f>
        <v>Fruits</v>
      </c>
      <c r="Q635" s="14" t="str">
        <f>VLOOKUP(G635, countries!$A$1:$C$250, 1, TRUE)</f>
        <v>United States Minor Outlying Islands</v>
      </c>
      <c r="R635" s="15" t="str">
        <f>VLOOKUP(Q635, countries!$A$1:$E$250, 4, FALSE)</f>
        <v>Oceania</v>
      </c>
      <c r="S635" s="14" t="str">
        <f>VLOOKUP(R635, countries!$D$1:U$250, 2, FALSE)</f>
        <v>Polynesia</v>
      </c>
      <c r="T635" s="14" t="str">
        <f t="shared" si="6"/>
        <v>2013-07</v>
      </c>
      <c r="U635" s="14" t="str">
        <f t="shared" si="7"/>
        <v>07</v>
      </c>
    </row>
    <row r="636">
      <c r="A636" s="7">
        <v>4.67138516E8</v>
      </c>
      <c r="B636" s="8">
        <v>41485.0</v>
      </c>
      <c r="C636" s="8" t="str">
        <f t="shared" si="1"/>
        <v>Tuesday</v>
      </c>
      <c r="D636" s="8">
        <v>41494.0</v>
      </c>
      <c r="E636" s="9">
        <f t="shared" si="2"/>
        <v>9</v>
      </c>
      <c r="F636" s="7" t="s">
        <v>40</v>
      </c>
      <c r="G636" s="10" t="s">
        <v>59</v>
      </c>
      <c r="H636" s="7">
        <v>2455.0</v>
      </c>
      <c r="I636" s="7" t="s">
        <v>26</v>
      </c>
      <c r="J636" s="11">
        <v>5523.0</v>
      </c>
      <c r="K636" s="12">
        <v>109.0</v>
      </c>
      <c r="L636" s="12">
        <v>36.0</v>
      </c>
      <c r="M636" s="13">
        <f t="shared" si="3"/>
        <v>602007</v>
      </c>
      <c r="N636" s="11">
        <f t="shared" si="4"/>
        <v>198828</v>
      </c>
      <c r="O636" s="11">
        <f t="shared" si="5"/>
        <v>403179</v>
      </c>
      <c r="P636" s="14" t="str">
        <f>VLOOKUP(H636, products!$A$1:$B$13, 2, FALSE)</f>
        <v>Clothes</v>
      </c>
      <c r="Q636" s="14" t="str">
        <f>VLOOKUP(G636, countries!$A$1:$C$250, 1, TRUE)</f>
        <v>Slovenia</v>
      </c>
      <c r="R636" s="15" t="str">
        <f>VLOOKUP(Q636, countries!$A$1:$E$250, 4, FALSE)</f>
        <v>Europe</v>
      </c>
      <c r="S636" s="14" t="str">
        <f>VLOOKUP(R636, countries!$D$1:U$250, 2, FALSE)</f>
        <v>Northern Europe</v>
      </c>
      <c r="T636" s="14" t="str">
        <f t="shared" si="6"/>
        <v>2013-07</v>
      </c>
      <c r="U636" s="14" t="str">
        <f t="shared" si="7"/>
        <v>07</v>
      </c>
    </row>
    <row r="637">
      <c r="A637" s="7">
        <v>7.37095344E8</v>
      </c>
      <c r="B637" s="8">
        <v>41486.0</v>
      </c>
      <c r="C637" s="8" t="str">
        <f t="shared" si="1"/>
        <v>Wednesday</v>
      </c>
      <c r="D637" s="8">
        <v>41530.0</v>
      </c>
      <c r="E637" s="9">
        <f t="shared" si="2"/>
        <v>44</v>
      </c>
      <c r="F637" s="7" t="s">
        <v>24</v>
      </c>
      <c r="G637" s="10" t="s">
        <v>37</v>
      </c>
      <c r="H637" s="7">
        <v>8969.0</v>
      </c>
      <c r="I637" s="7" t="s">
        <v>23</v>
      </c>
      <c r="J637" s="11">
        <v>1747.0</v>
      </c>
      <c r="K637" s="12">
        <v>153.0</v>
      </c>
      <c r="L637" s="12">
        <v>97.0</v>
      </c>
      <c r="M637" s="13">
        <f t="shared" si="3"/>
        <v>267291</v>
      </c>
      <c r="N637" s="11">
        <f t="shared" si="4"/>
        <v>169459</v>
      </c>
      <c r="O637" s="11">
        <f t="shared" si="5"/>
        <v>97832</v>
      </c>
      <c r="P637" s="14" t="str">
        <f>VLOOKUP(H637, products!$A$1:$B$13, 2, FALSE)</f>
        <v>Snacks</v>
      </c>
      <c r="Q637" s="14" t="str">
        <f>VLOOKUP(G637, countries!$A$1:$C$250, 1, TRUE)</f>
        <v>Argentina</v>
      </c>
      <c r="R637" s="15" t="str">
        <f>VLOOKUP(Q637, countries!$A$1:$E$250, 4, FALSE)</f>
        <v>Americas</v>
      </c>
      <c r="S637" s="14" t="str">
        <f>VLOOKUP(R637, countries!$D$1:U$250, 2, FALSE)</f>
        <v>Latin America and the Caribbean</v>
      </c>
      <c r="T637" s="14" t="str">
        <f t="shared" si="6"/>
        <v>2013-07</v>
      </c>
      <c r="U637" s="14" t="str">
        <f t="shared" si="7"/>
        <v>07</v>
      </c>
    </row>
    <row r="638">
      <c r="A638" s="7">
        <v>9.43274819E8</v>
      </c>
      <c r="B638" s="8">
        <v>41488.0</v>
      </c>
      <c r="C638" s="8" t="str">
        <f t="shared" si="1"/>
        <v>Friday</v>
      </c>
      <c r="D638" s="8">
        <v>41489.0</v>
      </c>
      <c r="E638" s="9">
        <f t="shared" si="2"/>
        <v>1</v>
      </c>
      <c r="F638" s="7" t="s">
        <v>29</v>
      </c>
      <c r="G638" s="10" t="s">
        <v>32</v>
      </c>
      <c r="H638" s="7">
        <v>8969.0</v>
      </c>
      <c r="I638" s="7" t="s">
        <v>26</v>
      </c>
      <c r="J638" s="11">
        <v>4836.0</v>
      </c>
      <c r="K638" s="12">
        <v>153.0</v>
      </c>
      <c r="L638" s="12">
        <v>97.0</v>
      </c>
      <c r="M638" s="13">
        <f t="shared" si="3"/>
        <v>739908</v>
      </c>
      <c r="N638" s="11">
        <f t="shared" si="4"/>
        <v>469092</v>
      </c>
      <c r="O638" s="11">
        <f t="shared" si="5"/>
        <v>270816</v>
      </c>
      <c r="P638" s="14" t="str">
        <f>VLOOKUP(H638, products!$A$1:$B$13, 2, FALSE)</f>
        <v>Snacks</v>
      </c>
      <c r="Q638" s="14" t="str">
        <f>VLOOKUP(G638, countries!$A$1:$C$250, 1, TRUE)</f>
        <v>Luxembourg</v>
      </c>
      <c r="R638" s="15" t="str">
        <f>VLOOKUP(Q638, countries!$A$1:$E$250, 4, FALSE)</f>
        <v>Europe</v>
      </c>
      <c r="S638" s="14" t="str">
        <f>VLOOKUP(R638, countries!$D$1:U$250, 2, FALSE)</f>
        <v>Northern Europe</v>
      </c>
      <c r="T638" s="14" t="str">
        <f t="shared" si="6"/>
        <v>2013-08</v>
      </c>
      <c r="U638" s="14" t="str">
        <f t="shared" si="7"/>
        <v>08</v>
      </c>
    </row>
    <row r="639">
      <c r="A639" s="7">
        <v>8.97785842E8</v>
      </c>
      <c r="B639" s="8">
        <v>41491.0</v>
      </c>
      <c r="C639" s="8" t="str">
        <f t="shared" si="1"/>
        <v>Monday</v>
      </c>
      <c r="D639" s="8">
        <v>41613.0</v>
      </c>
      <c r="E639" s="9">
        <f t="shared" si="2"/>
        <v>122</v>
      </c>
      <c r="F639" s="7" t="s">
        <v>24</v>
      </c>
      <c r="G639" s="10" t="s">
        <v>39</v>
      </c>
      <c r="H639" s="7">
        <v>8681.0</v>
      </c>
      <c r="I639" s="7" t="s">
        <v>23</v>
      </c>
      <c r="J639" s="11">
        <v>3636.0</v>
      </c>
      <c r="K639" s="12">
        <v>651.0</v>
      </c>
      <c r="L639" s="12">
        <v>525.0</v>
      </c>
      <c r="M639" s="13">
        <f t="shared" si="3"/>
        <v>2367036</v>
      </c>
      <c r="N639" s="11">
        <f t="shared" si="4"/>
        <v>1908900</v>
      </c>
      <c r="O639" s="11">
        <f t="shared" si="5"/>
        <v>458136</v>
      </c>
      <c r="P639" s="14" t="str">
        <f>VLOOKUP(H639, products!$A$1:$B$13, 2, FALSE)</f>
        <v>Office Supplies</v>
      </c>
      <c r="Q639" s="14" t="str">
        <f>VLOOKUP(G639, countries!$A$1:$C$250, 1, TRUE)</f>
        <v>Curaçao</v>
      </c>
      <c r="R639" s="15" t="str">
        <f>VLOOKUP(Q639, countries!$A$1:$E$250, 4, FALSE)</f>
        <v>Americas</v>
      </c>
      <c r="S639" s="14" t="str">
        <f>VLOOKUP(R639, countries!$D$1:U$250, 2, FALSE)</f>
        <v>Latin America and the Caribbean</v>
      </c>
      <c r="T639" s="14" t="str">
        <f t="shared" si="6"/>
        <v>2013-08</v>
      </c>
      <c r="U639" s="14" t="str">
        <f t="shared" si="7"/>
        <v>08</v>
      </c>
    </row>
    <row r="640">
      <c r="A640" s="7">
        <v>3.5319184E8</v>
      </c>
      <c r="B640" s="8">
        <v>41492.0</v>
      </c>
      <c r="C640" s="8" t="str">
        <f t="shared" si="1"/>
        <v>Tuesday</v>
      </c>
      <c r="D640" s="8">
        <v>41524.0</v>
      </c>
      <c r="E640" s="9">
        <f t="shared" si="2"/>
        <v>32</v>
      </c>
      <c r="F640" s="7" t="s">
        <v>40</v>
      </c>
      <c r="G640" s="10" t="s">
        <v>67</v>
      </c>
      <c r="H640" s="7">
        <v>2455.0</v>
      </c>
      <c r="I640" s="7" t="s">
        <v>23</v>
      </c>
      <c r="J640" s="11">
        <v>6169.0</v>
      </c>
      <c r="K640" s="12">
        <v>109.0</v>
      </c>
      <c r="L640" s="12">
        <v>36.0</v>
      </c>
      <c r="M640" s="13">
        <f t="shared" si="3"/>
        <v>672421</v>
      </c>
      <c r="N640" s="11">
        <f t="shared" si="4"/>
        <v>222084</v>
      </c>
      <c r="O640" s="11">
        <f t="shared" si="5"/>
        <v>450337</v>
      </c>
      <c r="P640" s="14" t="str">
        <f>VLOOKUP(H640, products!$A$1:$B$13, 2, FALSE)</f>
        <v>Clothes</v>
      </c>
      <c r="Q640" s="14" t="str">
        <f>VLOOKUP(G640, countries!$A$1:$C$250, 1, TRUE)</f>
        <v>Eritrea</v>
      </c>
      <c r="R640" s="15" t="str">
        <f>VLOOKUP(Q640, countries!$A$1:$E$250, 4, FALSE)</f>
        <v>Africa</v>
      </c>
      <c r="S640" s="14" t="str">
        <f>VLOOKUP(R640, countries!$D$1:U$250, 2, FALSE)</f>
        <v>Northern Africa</v>
      </c>
      <c r="T640" s="14" t="str">
        <f t="shared" si="6"/>
        <v>2013-08</v>
      </c>
      <c r="U640" s="14" t="str">
        <f t="shared" si="7"/>
        <v>08</v>
      </c>
    </row>
    <row r="641">
      <c r="A641" s="7">
        <v>8.76856458E8</v>
      </c>
      <c r="B641" s="8">
        <v>41494.0</v>
      </c>
      <c r="C641" s="8" t="str">
        <f t="shared" si="1"/>
        <v>Thursday</v>
      </c>
      <c r="D641" s="8">
        <v>41515.0</v>
      </c>
      <c r="E641" s="9">
        <f t="shared" si="2"/>
        <v>21</v>
      </c>
      <c r="F641" s="7" t="s">
        <v>40</v>
      </c>
      <c r="G641" s="10" t="s">
        <v>27</v>
      </c>
      <c r="H641" s="7">
        <v>8875.0</v>
      </c>
      <c r="I641" s="7" t="s">
        <v>23</v>
      </c>
      <c r="J641" s="11">
        <v>166.0</v>
      </c>
      <c r="K641" s="12">
        <v>422.0</v>
      </c>
      <c r="L641" s="12">
        <v>365.0</v>
      </c>
      <c r="M641" s="13">
        <f t="shared" si="3"/>
        <v>70052</v>
      </c>
      <c r="N641" s="11">
        <f t="shared" si="4"/>
        <v>60590</v>
      </c>
      <c r="O641" s="11">
        <f t="shared" si="5"/>
        <v>9462</v>
      </c>
      <c r="P641" s="14" t="str">
        <f>VLOOKUP(H641, products!$A$1:$B$13, 2, FALSE)</f>
        <v>Meat</v>
      </c>
      <c r="Q641" s="14" t="str">
        <f>VLOOKUP(G641, countries!$A$1:$C$250, 1, TRUE)</f>
        <v>Svalbard and Jan Mayen</v>
      </c>
      <c r="R641" s="15" t="str">
        <f>VLOOKUP(Q641, countries!$A$1:$E$250, 4, FALSE)</f>
        <v>Europe</v>
      </c>
      <c r="S641" s="14" t="str">
        <f>VLOOKUP(R641, countries!$D$1:U$250, 2, FALSE)</f>
        <v>Northern Europe</v>
      </c>
      <c r="T641" s="14" t="str">
        <f t="shared" si="6"/>
        <v>2013-08</v>
      </c>
      <c r="U641" s="14" t="str">
        <f t="shared" si="7"/>
        <v>08</v>
      </c>
    </row>
    <row r="642">
      <c r="A642" s="7">
        <v>1.76050603E8</v>
      </c>
      <c r="B642" s="8">
        <v>41495.0</v>
      </c>
      <c r="C642" s="8" t="str">
        <f t="shared" si="1"/>
        <v>Friday</v>
      </c>
      <c r="D642" s="8">
        <v>41575.0</v>
      </c>
      <c r="E642" s="9">
        <f t="shared" si="2"/>
        <v>80</v>
      </c>
      <c r="F642" s="7" t="s">
        <v>21</v>
      </c>
      <c r="G642" s="10" t="s">
        <v>34</v>
      </c>
      <c r="H642" s="7">
        <v>2103.0</v>
      </c>
      <c r="I642" s="7" t="s">
        <v>26</v>
      </c>
      <c r="J642" s="11">
        <v>6140.0</v>
      </c>
      <c r="K642" s="12">
        <v>206.0</v>
      </c>
      <c r="L642" s="12">
        <v>117.0</v>
      </c>
      <c r="M642" s="13">
        <f t="shared" si="3"/>
        <v>1264840</v>
      </c>
      <c r="N642" s="11">
        <f t="shared" si="4"/>
        <v>718380</v>
      </c>
      <c r="O642" s="11">
        <f t="shared" si="5"/>
        <v>546460</v>
      </c>
      <c r="P642" s="14" t="str">
        <f>VLOOKUP(H642, products!$A$1:$B$13, 2, FALSE)</f>
        <v>Cereal</v>
      </c>
      <c r="Q642" s="14" t="str">
        <f>VLOOKUP(G642, countries!$A$1:$C$250, 1, TRUE)</f>
        <v>Pitcairn</v>
      </c>
      <c r="R642" s="15" t="str">
        <f>VLOOKUP(Q642, countries!$A$1:$E$250, 4, FALSE)</f>
        <v>Oceania</v>
      </c>
      <c r="S642" s="14" t="str">
        <f>VLOOKUP(R642, countries!$D$1:U$250, 2, FALSE)</f>
        <v>Polynesia</v>
      </c>
      <c r="T642" s="14" t="str">
        <f t="shared" si="6"/>
        <v>2013-08</v>
      </c>
      <c r="U642" s="14" t="str">
        <f t="shared" si="7"/>
        <v>08</v>
      </c>
    </row>
    <row r="643">
      <c r="A643" s="7">
        <v>9.11891257E8</v>
      </c>
      <c r="B643" s="8">
        <v>41496.0</v>
      </c>
      <c r="C643" s="8" t="str">
        <f t="shared" si="1"/>
        <v>Saturday</v>
      </c>
      <c r="D643" s="8">
        <v>41285.0</v>
      </c>
      <c r="E643" s="9">
        <f t="shared" si="2"/>
        <v>211</v>
      </c>
      <c r="F643" s="7" t="s">
        <v>21</v>
      </c>
      <c r="G643" s="10" t="s">
        <v>28</v>
      </c>
      <c r="H643" s="7">
        <v>4594.0</v>
      </c>
      <c r="I643" s="7" t="s">
        <v>23</v>
      </c>
      <c r="J643" s="11">
        <v>7742.0</v>
      </c>
      <c r="K643" s="12">
        <v>9.0</v>
      </c>
      <c r="L643" s="12">
        <v>7.0</v>
      </c>
      <c r="M643" s="13">
        <f t="shared" si="3"/>
        <v>69678</v>
      </c>
      <c r="N643" s="11">
        <f t="shared" si="4"/>
        <v>54194</v>
      </c>
      <c r="O643" s="11">
        <f t="shared" si="5"/>
        <v>15484</v>
      </c>
      <c r="P643" s="14" t="str">
        <f>VLOOKUP(H643, products!$A$1:$B$13, 2, FALSE)</f>
        <v>Fruits</v>
      </c>
      <c r="Q643" s="14" t="str">
        <f>VLOOKUP(G643, countries!$A$1:$C$250, 1, TRUE)</f>
        <v>Bermuda</v>
      </c>
      <c r="R643" s="15" t="str">
        <f>VLOOKUP(Q643, countries!$A$1:$E$250, 4, FALSE)</f>
        <v>Americas</v>
      </c>
      <c r="S643" s="14" t="str">
        <f>VLOOKUP(R643, countries!$D$1:U$250, 2, FALSE)</f>
        <v>Latin America and the Caribbean</v>
      </c>
      <c r="T643" s="14" t="str">
        <f t="shared" si="6"/>
        <v>2013-08</v>
      </c>
      <c r="U643" s="14" t="str">
        <f t="shared" si="7"/>
        <v>08</v>
      </c>
    </row>
    <row r="644">
      <c r="A644" s="7">
        <v>8.74349772E8</v>
      </c>
      <c r="B644" s="8">
        <v>41498.0</v>
      </c>
      <c r="C644" s="8" t="str">
        <f t="shared" si="1"/>
        <v>Monday</v>
      </c>
      <c r="D644" s="8">
        <v>41730.0</v>
      </c>
      <c r="E644" s="9">
        <f t="shared" si="2"/>
        <v>232</v>
      </c>
      <c r="F644" s="7" t="s">
        <v>29</v>
      </c>
      <c r="G644" s="10" t="s">
        <v>39</v>
      </c>
      <c r="H644" s="7">
        <v>1270.0</v>
      </c>
      <c r="I644" s="7" t="s">
        <v>26</v>
      </c>
      <c r="J644" s="11">
        <v>8383.0</v>
      </c>
      <c r="K644" s="12">
        <v>47.0</v>
      </c>
      <c r="L644" s="12">
        <v>32.0</v>
      </c>
      <c r="M644" s="13">
        <f t="shared" si="3"/>
        <v>394001</v>
      </c>
      <c r="N644" s="11">
        <f t="shared" si="4"/>
        <v>268256</v>
      </c>
      <c r="O644" s="11">
        <f t="shared" si="5"/>
        <v>125745</v>
      </c>
      <c r="P644" s="14" t="str">
        <f>VLOOKUP(H644, products!$A$1:$B$13, 2, FALSE)</f>
        <v>Beverages</v>
      </c>
      <c r="Q644" s="14" t="str">
        <f>VLOOKUP(G644, countries!$A$1:$C$250, 1, TRUE)</f>
        <v>Curaçao</v>
      </c>
      <c r="R644" s="15" t="str">
        <f>VLOOKUP(Q644, countries!$A$1:$E$250, 4, FALSE)</f>
        <v>Americas</v>
      </c>
      <c r="S644" s="14" t="str">
        <f>VLOOKUP(R644, countries!$D$1:U$250, 2, FALSE)</f>
        <v>Latin America and the Caribbean</v>
      </c>
      <c r="T644" s="14" t="str">
        <f t="shared" si="6"/>
        <v>2013-08</v>
      </c>
      <c r="U644" s="14" t="str">
        <f t="shared" si="7"/>
        <v>08</v>
      </c>
    </row>
    <row r="645">
      <c r="A645" s="7">
        <v>9.55466639E8</v>
      </c>
      <c r="B645" s="8">
        <v>41498.0</v>
      </c>
      <c r="C645" s="8" t="str">
        <f t="shared" si="1"/>
        <v>Monday</v>
      </c>
      <c r="D645" s="8">
        <v>41666.0</v>
      </c>
      <c r="E645" s="9">
        <f t="shared" si="2"/>
        <v>168</v>
      </c>
      <c r="F645" s="7" t="s">
        <v>21</v>
      </c>
      <c r="G645" s="10" t="s">
        <v>55</v>
      </c>
      <c r="H645" s="7">
        <v>3127.0</v>
      </c>
      <c r="I645" s="7" t="s">
        <v>26</v>
      </c>
      <c r="J645" s="11">
        <v>2666.0</v>
      </c>
      <c r="K645" s="12">
        <v>82.0</v>
      </c>
      <c r="L645" s="12">
        <v>57.0</v>
      </c>
      <c r="M645" s="13">
        <f t="shared" si="3"/>
        <v>218612</v>
      </c>
      <c r="N645" s="11">
        <f t="shared" si="4"/>
        <v>151962</v>
      </c>
      <c r="O645" s="11">
        <f t="shared" si="5"/>
        <v>66650</v>
      </c>
      <c r="P645" s="14" t="str">
        <f>VLOOKUP(H645, products!$A$1:$B$13, 2, FALSE)</f>
        <v>Personal Care</v>
      </c>
      <c r="Q645" s="14" t="str">
        <f>VLOOKUP(G645, countries!$A$1:$C$250, 1, TRUE)</f>
        <v>Eritrea</v>
      </c>
      <c r="R645" s="15" t="str">
        <f>VLOOKUP(Q645, countries!$A$1:$E$250, 4, FALSE)</f>
        <v>Africa</v>
      </c>
      <c r="S645" s="14" t="str">
        <f>VLOOKUP(R645, countries!$D$1:U$250, 2, FALSE)</f>
        <v>Northern Africa</v>
      </c>
      <c r="T645" s="14" t="str">
        <f t="shared" si="6"/>
        <v>2013-08</v>
      </c>
      <c r="U645" s="14" t="str">
        <f t="shared" si="7"/>
        <v>08</v>
      </c>
    </row>
    <row r="646">
      <c r="A646" s="7">
        <v>1.42987763E8</v>
      </c>
      <c r="B646" s="8">
        <v>41504.0</v>
      </c>
      <c r="C646" s="8" t="str">
        <f t="shared" si="1"/>
        <v>Sunday</v>
      </c>
      <c r="D646" s="8">
        <v>41283.0</v>
      </c>
      <c r="E646" s="9">
        <f t="shared" si="2"/>
        <v>221</v>
      </c>
      <c r="F646" s="7" t="s">
        <v>24</v>
      </c>
      <c r="G646" s="10" t="s">
        <v>54</v>
      </c>
      <c r="H646" s="7">
        <v>7940.0</v>
      </c>
      <c r="I646" s="7" t="s">
        <v>23</v>
      </c>
      <c r="J646" s="11">
        <v>2112.0</v>
      </c>
      <c r="K646" s="12">
        <v>668.0</v>
      </c>
      <c r="L646" s="12">
        <v>503.0</v>
      </c>
      <c r="M646" s="13">
        <f t="shared" si="3"/>
        <v>1410816</v>
      </c>
      <c r="N646" s="11">
        <f t="shared" si="4"/>
        <v>1062336</v>
      </c>
      <c r="O646" s="11">
        <f t="shared" si="5"/>
        <v>348480</v>
      </c>
      <c r="P646" s="14" t="str">
        <f>VLOOKUP(H646, products!$A$1:$B$13, 2, FALSE)</f>
        <v>Household</v>
      </c>
      <c r="Q646" s="14" t="str">
        <f>VLOOKUP(G646, countries!$A$1:$C$250, 1, TRUE)</f>
        <v>Macedonia</v>
      </c>
      <c r="R646" s="15" t="str">
        <f>VLOOKUP(Q646, countries!$A$1:$E$250, 4, FALSE)</f>
        <v>Europe</v>
      </c>
      <c r="S646" s="14" t="str">
        <f>VLOOKUP(R646, countries!$D$1:U$250, 2, FALSE)</f>
        <v>Northern Europe</v>
      </c>
      <c r="T646" s="14" t="str">
        <f t="shared" si="6"/>
        <v>2013-08</v>
      </c>
      <c r="U646" s="14" t="str">
        <f t="shared" si="7"/>
        <v>08</v>
      </c>
    </row>
    <row r="647">
      <c r="A647" s="7">
        <v>4.44234168E8</v>
      </c>
      <c r="B647" s="8">
        <v>41505.0</v>
      </c>
      <c r="C647" s="8" t="str">
        <f t="shared" si="1"/>
        <v>Monday</v>
      </c>
      <c r="D647" s="8">
        <v>41544.0</v>
      </c>
      <c r="E647" s="9">
        <f t="shared" si="2"/>
        <v>39</v>
      </c>
      <c r="F647" s="7" t="s">
        <v>29</v>
      </c>
      <c r="G647" s="10" t="s">
        <v>48</v>
      </c>
      <c r="H647" s="7">
        <v>7331.0</v>
      </c>
      <c r="I647" s="7" t="s">
        <v>26</v>
      </c>
      <c r="J647" s="11">
        <v>7617.0</v>
      </c>
      <c r="K647" s="12">
        <v>255.0</v>
      </c>
      <c r="L647" s="12">
        <v>159.0</v>
      </c>
      <c r="M647" s="13">
        <f t="shared" si="3"/>
        <v>1942335</v>
      </c>
      <c r="N647" s="11">
        <f t="shared" si="4"/>
        <v>1211103</v>
      </c>
      <c r="O647" s="11">
        <f t="shared" si="5"/>
        <v>731232</v>
      </c>
      <c r="P647" s="14" t="str">
        <f>VLOOKUP(H647, products!$A$1:$B$13, 2, FALSE)</f>
        <v>Baby Food</v>
      </c>
      <c r="Q647" s="14" t="str">
        <f>VLOOKUP(G647, countries!$A$1:$C$250, 1, TRUE)</f>
        <v>Gibraltar</v>
      </c>
      <c r="R647" s="15" t="str">
        <f>VLOOKUP(Q647, countries!$A$1:$E$250, 4, FALSE)</f>
        <v>Europe</v>
      </c>
      <c r="S647" s="14" t="str">
        <f>VLOOKUP(R647, countries!$D$1:U$250, 2, FALSE)</f>
        <v>Northern Europe</v>
      </c>
      <c r="T647" s="14" t="str">
        <f t="shared" si="6"/>
        <v>2013-08</v>
      </c>
      <c r="U647" s="14" t="str">
        <f t="shared" si="7"/>
        <v>08</v>
      </c>
    </row>
    <row r="648">
      <c r="A648" s="7">
        <v>7.42843854E8</v>
      </c>
      <c r="B648" s="8">
        <v>41508.0</v>
      </c>
      <c r="C648" s="8" t="str">
        <f t="shared" si="1"/>
        <v>Thursday</v>
      </c>
      <c r="D648" s="8">
        <v>41373.0</v>
      </c>
      <c r="E648" s="9">
        <f t="shared" si="2"/>
        <v>135</v>
      </c>
      <c r="F648" s="7" t="s">
        <v>29</v>
      </c>
      <c r="G648" s="10" t="s">
        <v>34</v>
      </c>
      <c r="H648" s="7">
        <v>1270.0</v>
      </c>
      <c r="I648" s="7" t="s">
        <v>26</v>
      </c>
      <c r="J648" s="11">
        <v>2859.0</v>
      </c>
      <c r="K648" s="12">
        <v>47.0</v>
      </c>
      <c r="L648" s="12">
        <v>32.0</v>
      </c>
      <c r="M648" s="13">
        <f t="shared" si="3"/>
        <v>134373</v>
      </c>
      <c r="N648" s="11">
        <f t="shared" si="4"/>
        <v>91488</v>
      </c>
      <c r="O648" s="11">
        <f t="shared" si="5"/>
        <v>42885</v>
      </c>
      <c r="P648" s="14" t="str">
        <f>VLOOKUP(H648, products!$A$1:$B$13, 2, FALSE)</f>
        <v>Beverages</v>
      </c>
      <c r="Q648" s="14" t="str">
        <f>VLOOKUP(G648, countries!$A$1:$C$250, 1, TRUE)</f>
        <v>Pitcairn</v>
      </c>
      <c r="R648" s="15" t="str">
        <f>VLOOKUP(Q648, countries!$A$1:$E$250, 4, FALSE)</f>
        <v>Oceania</v>
      </c>
      <c r="S648" s="14" t="str">
        <f>VLOOKUP(R648, countries!$D$1:U$250, 2, FALSE)</f>
        <v>Polynesia</v>
      </c>
      <c r="T648" s="14" t="str">
        <f t="shared" si="6"/>
        <v>2013-08</v>
      </c>
      <c r="U648" s="14" t="str">
        <f t="shared" si="7"/>
        <v>08</v>
      </c>
    </row>
    <row r="649">
      <c r="A649" s="7">
        <v>6.84239947E8</v>
      </c>
      <c r="B649" s="8">
        <v>41510.0</v>
      </c>
      <c r="C649" s="8" t="str">
        <f t="shared" si="1"/>
        <v>Saturday</v>
      </c>
      <c r="D649" s="8">
        <v>41517.0</v>
      </c>
      <c r="E649" s="9">
        <f t="shared" si="2"/>
        <v>7</v>
      </c>
      <c r="F649" s="7" t="s">
        <v>24</v>
      </c>
      <c r="G649" s="10" t="s">
        <v>36</v>
      </c>
      <c r="H649" s="7">
        <v>8293.0</v>
      </c>
      <c r="I649" s="7" t="s">
        <v>26</v>
      </c>
      <c r="J649" s="11">
        <v>661.0</v>
      </c>
      <c r="K649" s="12">
        <v>437.0</v>
      </c>
      <c r="L649" s="12">
        <v>263.0</v>
      </c>
      <c r="M649" s="13">
        <f t="shared" si="3"/>
        <v>288857</v>
      </c>
      <c r="N649" s="11">
        <f t="shared" si="4"/>
        <v>173843</v>
      </c>
      <c r="O649" s="11">
        <f t="shared" si="5"/>
        <v>115014</v>
      </c>
      <c r="P649" s="14" t="str">
        <f>VLOOKUP(H649, products!$A$1:$B$13, 2, FALSE)</f>
        <v>Cosmetics</v>
      </c>
      <c r="Q649" s="14" t="str">
        <f>VLOOKUP(G649, countries!$A$1:$C$250, 1, TRUE)</f>
        <v>Svalbard and Jan Mayen</v>
      </c>
      <c r="R649" s="15" t="str">
        <f>VLOOKUP(Q649, countries!$A$1:$E$250, 4, FALSE)</f>
        <v>Europe</v>
      </c>
      <c r="S649" s="14" t="str">
        <f>VLOOKUP(R649, countries!$D$1:U$250, 2, FALSE)</f>
        <v>Northern Europe</v>
      </c>
      <c r="T649" s="14" t="str">
        <f t="shared" si="6"/>
        <v>2013-08</v>
      </c>
      <c r="U649" s="14" t="str">
        <f t="shared" si="7"/>
        <v>08</v>
      </c>
    </row>
    <row r="650">
      <c r="A650" s="7">
        <v>2.01294267E8</v>
      </c>
      <c r="B650" s="8">
        <v>41518.0</v>
      </c>
      <c r="C650" s="8" t="str">
        <f t="shared" si="1"/>
        <v>Sunday</v>
      </c>
      <c r="D650" s="8">
        <v>41519.0</v>
      </c>
      <c r="E650" s="9">
        <f t="shared" si="2"/>
        <v>1</v>
      </c>
      <c r="F650" s="7" t="s">
        <v>24</v>
      </c>
      <c r="G650" s="10" t="s">
        <v>59</v>
      </c>
      <c r="H650" s="7">
        <v>8969.0</v>
      </c>
      <c r="I650" s="7" t="s">
        <v>23</v>
      </c>
      <c r="J650" s="11">
        <v>6302.0</v>
      </c>
      <c r="K650" s="12">
        <v>153.0</v>
      </c>
      <c r="L650" s="12">
        <v>97.0</v>
      </c>
      <c r="M650" s="13">
        <f t="shared" si="3"/>
        <v>964206</v>
      </c>
      <c r="N650" s="11">
        <f t="shared" si="4"/>
        <v>611294</v>
      </c>
      <c r="O650" s="11">
        <f t="shared" si="5"/>
        <v>352912</v>
      </c>
      <c r="P650" s="14" t="str">
        <f>VLOOKUP(H650, products!$A$1:$B$13, 2, FALSE)</f>
        <v>Snacks</v>
      </c>
      <c r="Q650" s="14" t="str">
        <f>VLOOKUP(G650, countries!$A$1:$C$250, 1, TRUE)</f>
        <v>Slovenia</v>
      </c>
      <c r="R650" s="15" t="str">
        <f>VLOOKUP(Q650, countries!$A$1:$E$250, 4, FALSE)</f>
        <v>Europe</v>
      </c>
      <c r="S650" s="14" t="str">
        <f>VLOOKUP(R650, countries!$D$1:U$250, 2, FALSE)</f>
        <v>Northern Europe</v>
      </c>
      <c r="T650" s="14" t="str">
        <f t="shared" si="6"/>
        <v>2013-09</v>
      </c>
      <c r="U650" s="14" t="str">
        <f t="shared" si="7"/>
        <v>09</v>
      </c>
    </row>
    <row r="651">
      <c r="A651" s="7">
        <v>2.09598815E8</v>
      </c>
      <c r="B651" s="8">
        <v>41518.0</v>
      </c>
      <c r="C651" s="8" t="str">
        <f t="shared" si="1"/>
        <v>Sunday</v>
      </c>
      <c r="D651" s="8">
        <v>41579.0</v>
      </c>
      <c r="E651" s="9">
        <f t="shared" si="2"/>
        <v>61</v>
      </c>
      <c r="F651" s="7" t="s">
        <v>24</v>
      </c>
      <c r="G651" s="10" t="s">
        <v>39</v>
      </c>
      <c r="H651" s="7">
        <v>2455.0</v>
      </c>
      <c r="I651" s="7" t="s">
        <v>23</v>
      </c>
      <c r="J651" s="11">
        <v>3802.0</v>
      </c>
      <c r="K651" s="12">
        <v>109.0</v>
      </c>
      <c r="L651" s="12">
        <v>36.0</v>
      </c>
      <c r="M651" s="13">
        <f t="shared" si="3"/>
        <v>414418</v>
      </c>
      <c r="N651" s="11">
        <f t="shared" si="4"/>
        <v>136872</v>
      </c>
      <c r="O651" s="11">
        <f t="shared" si="5"/>
        <v>277546</v>
      </c>
      <c r="P651" s="14" t="str">
        <f>VLOOKUP(H651, products!$A$1:$B$13, 2, FALSE)</f>
        <v>Clothes</v>
      </c>
      <c r="Q651" s="14" t="str">
        <f>VLOOKUP(G651, countries!$A$1:$C$250, 1, TRUE)</f>
        <v>Curaçao</v>
      </c>
      <c r="R651" s="15" t="str">
        <f>VLOOKUP(Q651, countries!$A$1:$E$250, 4, FALSE)</f>
        <v>Americas</v>
      </c>
      <c r="S651" s="14" t="str">
        <f>VLOOKUP(R651, countries!$D$1:U$250, 2, FALSE)</f>
        <v>Latin America and the Caribbean</v>
      </c>
      <c r="T651" s="14" t="str">
        <f t="shared" si="6"/>
        <v>2013-09</v>
      </c>
      <c r="U651" s="14" t="str">
        <f t="shared" si="7"/>
        <v>09</v>
      </c>
    </row>
    <row r="652">
      <c r="A652" s="7">
        <v>9.6818546E8</v>
      </c>
      <c r="B652" s="8">
        <v>41518.0</v>
      </c>
      <c r="C652" s="8" t="str">
        <f t="shared" si="1"/>
        <v>Sunday</v>
      </c>
      <c r="D652" s="8">
        <v>41335.0</v>
      </c>
      <c r="E652" s="9">
        <f t="shared" si="2"/>
        <v>183</v>
      </c>
      <c r="F652" s="7" t="s">
        <v>29</v>
      </c>
      <c r="G652" s="10" t="s">
        <v>34</v>
      </c>
      <c r="H652" s="7">
        <v>8969.0</v>
      </c>
      <c r="I652" s="7" t="s">
        <v>26</v>
      </c>
      <c r="J652" s="11">
        <v>6448.0</v>
      </c>
      <c r="K652" s="12">
        <v>153.0</v>
      </c>
      <c r="L652" s="12">
        <v>97.0</v>
      </c>
      <c r="M652" s="13">
        <f t="shared" si="3"/>
        <v>986544</v>
      </c>
      <c r="N652" s="11">
        <f t="shared" si="4"/>
        <v>625456</v>
      </c>
      <c r="O652" s="11">
        <f t="shared" si="5"/>
        <v>361088</v>
      </c>
      <c r="P652" s="14" t="str">
        <f>VLOOKUP(H652, products!$A$1:$B$13, 2, FALSE)</f>
        <v>Snacks</v>
      </c>
      <c r="Q652" s="14" t="str">
        <f>VLOOKUP(G652, countries!$A$1:$C$250, 1, TRUE)</f>
        <v>Pitcairn</v>
      </c>
      <c r="R652" s="15" t="str">
        <f>VLOOKUP(Q652, countries!$A$1:$E$250, 4, FALSE)</f>
        <v>Oceania</v>
      </c>
      <c r="S652" s="14" t="str">
        <f>VLOOKUP(R652, countries!$D$1:U$250, 2, FALSE)</f>
        <v>Polynesia</v>
      </c>
      <c r="T652" s="14" t="str">
        <f t="shared" si="6"/>
        <v>2013-09</v>
      </c>
      <c r="U652" s="14" t="str">
        <f t="shared" si="7"/>
        <v>09</v>
      </c>
    </row>
    <row r="653">
      <c r="A653" s="7">
        <v>5.33597218E8</v>
      </c>
      <c r="B653" s="8">
        <v>41519.0</v>
      </c>
      <c r="C653" s="8" t="str">
        <f t="shared" si="1"/>
        <v>Monday</v>
      </c>
      <c r="D653" s="8">
        <v>41329.0</v>
      </c>
      <c r="E653" s="9">
        <f t="shared" si="2"/>
        <v>190</v>
      </c>
      <c r="F653" s="7" t="s">
        <v>29</v>
      </c>
      <c r="G653" s="10" t="s">
        <v>65</v>
      </c>
      <c r="H653" s="7">
        <v>8681.0</v>
      </c>
      <c r="I653" s="7" t="s">
        <v>26</v>
      </c>
      <c r="J653" s="11">
        <v>2130.0</v>
      </c>
      <c r="K653" s="12">
        <v>651.0</v>
      </c>
      <c r="L653" s="12">
        <v>525.0</v>
      </c>
      <c r="M653" s="13">
        <f t="shared" si="3"/>
        <v>1386630</v>
      </c>
      <c r="N653" s="11">
        <f t="shared" si="4"/>
        <v>1118250</v>
      </c>
      <c r="O653" s="11">
        <f t="shared" si="5"/>
        <v>268380</v>
      </c>
      <c r="P653" s="14" t="str">
        <f>VLOOKUP(H653, products!$A$1:$B$13, 2, FALSE)</f>
        <v>Office Supplies</v>
      </c>
      <c r="Q653" s="14" t="str">
        <f>VLOOKUP(G653, countries!$A$1:$C$250, 1, TRUE)</f>
        <v>Portugal</v>
      </c>
      <c r="R653" s="15" t="str">
        <f>VLOOKUP(Q653, countries!$A$1:$E$250, 4, FALSE)</f>
        <v>Europe</v>
      </c>
      <c r="S653" s="14" t="str">
        <f>VLOOKUP(R653, countries!$D$1:U$250, 2, FALSE)</f>
        <v>Northern Europe</v>
      </c>
      <c r="T653" s="14" t="str">
        <f t="shared" si="6"/>
        <v>2013-09</v>
      </c>
      <c r="U653" s="14" t="str">
        <f t="shared" si="7"/>
        <v>09</v>
      </c>
    </row>
    <row r="654">
      <c r="A654" s="7">
        <v>9.32475602E8</v>
      </c>
      <c r="B654" s="8">
        <v>41527.0</v>
      </c>
      <c r="C654" s="8" t="str">
        <f t="shared" si="1"/>
        <v>Tuesday</v>
      </c>
      <c r="D654" s="8">
        <v>41599.0</v>
      </c>
      <c r="E654" s="9">
        <f t="shared" si="2"/>
        <v>72</v>
      </c>
      <c r="F654" s="7" t="s">
        <v>24</v>
      </c>
      <c r="G654" s="10" t="s">
        <v>35</v>
      </c>
      <c r="H654" s="7">
        <v>1270.0</v>
      </c>
      <c r="I654" s="7" t="s">
        <v>23</v>
      </c>
      <c r="J654" s="11">
        <v>9107.0</v>
      </c>
      <c r="K654" s="12">
        <v>47.0</v>
      </c>
      <c r="L654" s="12">
        <v>32.0</v>
      </c>
      <c r="M654" s="13">
        <f t="shared" si="3"/>
        <v>428029</v>
      </c>
      <c r="N654" s="11">
        <f t="shared" si="4"/>
        <v>291424</v>
      </c>
      <c r="O654" s="11">
        <f t="shared" si="5"/>
        <v>136605</v>
      </c>
      <c r="P654" s="14" t="str">
        <f>VLOOKUP(H654, products!$A$1:$B$13, 2, FALSE)</f>
        <v>Beverages</v>
      </c>
      <c r="Q654" s="14" t="str">
        <f>VLOOKUP(G654, countries!$A$1:$C$250, 1, TRUE)</f>
        <v>American Samoa</v>
      </c>
      <c r="R654" s="15" t="str">
        <f>VLOOKUP(Q654, countries!$A$1:$E$250, 4, FALSE)</f>
        <v>Oceania</v>
      </c>
      <c r="S654" s="14" t="str">
        <f>VLOOKUP(R654, countries!$D$1:U$250, 2, FALSE)</f>
        <v>Polynesia</v>
      </c>
      <c r="T654" s="14" t="str">
        <f t="shared" si="6"/>
        <v>2013-09</v>
      </c>
      <c r="U654" s="14" t="str">
        <f t="shared" si="7"/>
        <v>09</v>
      </c>
    </row>
    <row r="655">
      <c r="A655" s="7">
        <v>1.30356919E8</v>
      </c>
      <c r="B655" s="8">
        <v>41535.0</v>
      </c>
      <c r="C655" s="8" t="str">
        <f t="shared" si="1"/>
        <v>Wednesday</v>
      </c>
      <c r="D655" s="8">
        <v>41284.0</v>
      </c>
      <c r="E655" s="9">
        <f t="shared" si="2"/>
        <v>251</v>
      </c>
      <c r="F655" s="7" t="s">
        <v>40</v>
      </c>
      <c r="G655" s="10" t="s">
        <v>41</v>
      </c>
      <c r="H655" s="7">
        <v>5988.0</v>
      </c>
      <c r="I655" s="7" t="s">
        <v>26</v>
      </c>
      <c r="J655" s="11">
        <v>4364.0</v>
      </c>
      <c r="K655" s="12">
        <v>154.0</v>
      </c>
      <c r="L655" s="12">
        <v>91.0</v>
      </c>
      <c r="M655" s="13">
        <f t="shared" si="3"/>
        <v>672056</v>
      </c>
      <c r="N655" s="11">
        <f t="shared" si="4"/>
        <v>397124</v>
      </c>
      <c r="O655" s="11">
        <f t="shared" si="5"/>
        <v>274932</v>
      </c>
      <c r="P655" s="14" t="str">
        <f>VLOOKUP(H655, products!$A$1:$B$13, 2, FALSE)</f>
        <v>Vegetables</v>
      </c>
      <c r="Q655" s="14" t="str">
        <f>VLOOKUP(G655, countries!$A$1:$C$250, 1, TRUE)</f>
        <v>Chad</v>
      </c>
      <c r="R655" s="15" t="str">
        <f>VLOOKUP(Q655, countries!$A$1:$E$250, 4, FALSE)</f>
        <v>Africa</v>
      </c>
      <c r="S655" s="14" t="str">
        <f>VLOOKUP(R655, countries!$D$1:U$250, 2, FALSE)</f>
        <v>Northern Africa</v>
      </c>
      <c r="T655" s="14" t="str">
        <f t="shared" si="6"/>
        <v>2013-09</v>
      </c>
      <c r="U655" s="14" t="str">
        <f t="shared" si="7"/>
        <v>09</v>
      </c>
    </row>
    <row r="656">
      <c r="A656" s="7">
        <v>1.48894631E8</v>
      </c>
      <c r="B656" s="8">
        <v>41536.0</v>
      </c>
      <c r="C656" s="8" t="str">
        <f t="shared" si="1"/>
        <v>Thursday</v>
      </c>
      <c r="D656" s="8">
        <v>41542.0</v>
      </c>
      <c r="E656" s="9">
        <f t="shared" si="2"/>
        <v>6</v>
      </c>
      <c r="F656" s="7" t="s">
        <v>40</v>
      </c>
      <c r="G656" s="10" t="s">
        <v>34</v>
      </c>
      <c r="H656" s="7">
        <v>8681.0</v>
      </c>
      <c r="I656" s="7" t="s">
        <v>26</v>
      </c>
      <c r="J656" s="11">
        <v>85.0</v>
      </c>
      <c r="K656" s="12">
        <v>651.0</v>
      </c>
      <c r="L656" s="12">
        <v>525.0</v>
      </c>
      <c r="M656" s="13">
        <f t="shared" si="3"/>
        <v>55335</v>
      </c>
      <c r="N656" s="11">
        <f t="shared" si="4"/>
        <v>44625</v>
      </c>
      <c r="O656" s="11">
        <f t="shared" si="5"/>
        <v>10710</v>
      </c>
      <c r="P656" s="14" t="str">
        <f>VLOOKUP(H656, products!$A$1:$B$13, 2, FALSE)</f>
        <v>Office Supplies</v>
      </c>
      <c r="Q656" s="14" t="str">
        <f>VLOOKUP(G656, countries!$A$1:$C$250, 1, TRUE)</f>
        <v>Pitcairn</v>
      </c>
      <c r="R656" s="15" t="str">
        <f>VLOOKUP(Q656, countries!$A$1:$E$250, 4, FALSE)</f>
        <v>Oceania</v>
      </c>
      <c r="S656" s="14" t="str">
        <f>VLOOKUP(R656, countries!$D$1:U$250, 2, FALSE)</f>
        <v>Polynesia</v>
      </c>
      <c r="T656" s="14" t="str">
        <f t="shared" si="6"/>
        <v>2013-09</v>
      </c>
      <c r="U656" s="14" t="str">
        <f t="shared" si="7"/>
        <v>09</v>
      </c>
    </row>
    <row r="657">
      <c r="A657" s="7">
        <v>1.27838218E8</v>
      </c>
      <c r="B657" s="8">
        <v>41537.0</v>
      </c>
      <c r="C657" s="8" t="str">
        <f t="shared" si="1"/>
        <v>Friday</v>
      </c>
      <c r="D657" s="8">
        <v>41576.0</v>
      </c>
      <c r="E657" s="9">
        <f t="shared" si="2"/>
        <v>39</v>
      </c>
      <c r="F657" s="7" t="s">
        <v>21</v>
      </c>
      <c r="G657" s="10" t="s">
        <v>54</v>
      </c>
      <c r="H657" s="7">
        <v>4594.0</v>
      </c>
      <c r="I657" s="7" t="s">
        <v>23</v>
      </c>
      <c r="J657" s="11">
        <v>9024.0</v>
      </c>
      <c r="K657" s="12">
        <v>9.0</v>
      </c>
      <c r="L657" s="12">
        <v>7.0</v>
      </c>
      <c r="M657" s="13">
        <f t="shared" si="3"/>
        <v>81216</v>
      </c>
      <c r="N657" s="11">
        <f t="shared" si="4"/>
        <v>63168</v>
      </c>
      <c r="O657" s="11">
        <f t="shared" si="5"/>
        <v>18048</v>
      </c>
      <c r="P657" s="14" t="str">
        <f>VLOOKUP(H657, products!$A$1:$B$13, 2, FALSE)</f>
        <v>Fruits</v>
      </c>
      <c r="Q657" s="14" t="str">
        <f>VLOOKUP(G657, countries!$A$1:$C$250, 1, TRUE)</f>
        <v>Macedonia</v>
      </c>
      <c r="R657" s="15" t="str">
        <f>VLOOKUP(Q657, countries!$A$1:$E$250, 4, FALSE)</f>
        <v>Europe</v>
      </c>
      <c r="S657" s="14" t="str">
        <f>VLOOKUP(R657, countries!$D$1:U$250, 2, FALSE)</f>
        <v>Northern Europe</v>
      </c>
      <c r="T657" s="14" t="str">
        <f t="shared" si="6"/>
        <v>2013-09</v>
      </c>
      <c r="U657" s="14" t="str">
        <f t="shared" si="7"/>
        <v>09</v>
      </c>
    </row>
    <row r="658">
      <c r="A658" s="7">
        <v>2.66614854E8</v>
      </c>
      <c r="B658" s="8">
        <v>41540.0</v>
      </c>
      <c r="C658" s="8" t="str">
        <f t="shared" si="1"/>
        <v>Monday</v>
      </c>
      <c r="D658" s="8">
        <v>41557.0</v>
      </c>
      <c r="E658" s="9">
        <f t="shared" si="2"/>
        <v>17</v>
      </c>
      <c r="F658" s="7" t="s">
        <v>29</v>
      </c>
      <c r="G658" s="10" t="s">
        <v>56</v>
      </c>
      <c r="H658" s="7">
        <v>7940.0</v>
      </c>
      <c r="I658" s="7" t="s">
        <v>26</v>
      </c>
      <c r="J658" s="11">
        <v>6115.0</v>
      </c>
      <c r="K658" s="12">
        <v>668.0</v>
      </c>
      <c r="L658" s="12">
        <v>503.0</v>
      </c>
      <c r="M658" s="13">
        <f t="shared" si="3"/>
        <v>4084820</v>
      </c>
      <c r="N658" s="11">
        <f t="shared" si="4"/>
        <v>3075845</v>
      </c>
      <c r="O658" s="11">
        <f t="shared" si="5"/>
        <v>1008975</v>
      </c>
      <c r="P658" s="14" t="str">
        <f>VLOOKUP(H658, products!$A$1:$B$13, 2, FALSE)</f>
        <v>Household</v>
      </c>
      <c r="Q658" s="14" t="str">
        <f>VLOOKUP(G658, countries!$A$1:$C$250, 1, TRUE)</f>
        <v>Spain</v>
      </c>
      <c r="R658" s="15" t="str">
        <f>VLOOKUP(Q658, countries!$A$1:$E$250, 4, FALSE)</f>
        <v>Europe</v>
      </c>
      <c r="S658" s="14" t="str">
        <f>VLOOKUP(R658, countries!$D$1:U$250, 2, FALSE)</f>
        <v>Northern Europe</v>
      </c>
      <c r="T658" s="14" t="str">
        <f t="shared" si="6"/>
        <v>2013-09</v>
      </c>
      <c r="U658" s="14" t="str">
        <f t="shared" si="7"/>
        <v>09</v>
      </c>
    </row>
    <row r="659">
      <c r="A659" s="7">
        <v>1.95259082E8</v>
      </c>
      <c r="B659" s="8">
        <v>41543.0</v>
      </c>
      <c r="C659" s="8" t="str">
        <f t="shared" si="1"/>
        <v>Thursday</v>
      </c>
      <c r="D659" s="8">
        <v>41588.0</v>
      </c>
      <c r="E659" s="9">
        <f t="shared" si="2"/>
        <v>45</v>
      </c>
      <c r="F659" s="7" t="s">
        <v>24</v>
      </c>
      <c r="G659" s="10" t="s">
        <v>48</v>
      </c>
      <c r="H659" s="7">
        <v>7940.0</v>
      </c>
      <c r="I659" s="7" t="s">
        <v>26</v>
      </c>
      <c r="J659" s="11">
        <v>356.0</v>
      </c>
      <c r="K659" s="12">
        <v>668.0</v>
      </c>
      <c r="L659" s="12">
        <v>503.0</v>
      </c>
      <c r="M659" s="13">
        <f t="shared" si="3"/>
        <v>237808</v>
      </c>
      <c r="N659" s="11">
        <f t="shared" si="4"/>
        <v>179068</v>
      </c>
      <c r="O659" s="11">
        <f t="shared" si="5"/>
        <v>58740</v>
      </c>
      <c r="P659" s="14" t="str">
        <f>VLOOKUP(H659, products!$A$1:$B$13, 2, FALSE)</f>
        <v>Household</v>
      </c>
      <c r="Q659" s="14" t="str">
        <f>VLOOKUP(G659, countries!$A$1:$C$250, 1, TRUE)</f>
        <v>Gibraltar</v>
      </c>
      <c r="R659" s="15" t="str">
        <f>VLOOKUP(Q659, countries!$A$1:$E$250, 4, FALSE)</f>
        <v>Europe</v>
      </c>
      <c r="S659" s="14" t="str">
        <f>VLOOKUP(R659, countries!$D$1:U$250, 2, FALSE)</f>
        <v>Northern Europe</v>
      </c>
      <c r="T659" s="14" t="str">
        <f t="shared" si="6"/>
        <v>2013-09</v>
      </c>
      <c r="U659" s="14" t="str">
        <f t="shared" si="7"/>
        <v>09</v>
      </c>
    </row>
    <row r="660">
      <c r="A660" s="7">
        <v>3.06839406E8</v>
      </c>
      <c r="B660" s="8">
        <v>41546.0</v>
      </c>
      <c r="C660" s="8" t="str">
        <f t="shared" si="1"/>
        <v>Sunday</v>
      </c>
      <c r="D660" s="8">
        <v>41284.0</v>
      </c>
      <c r="E660" s="9">
        <f t="shared" si="2"/>
        <v>262</v>
      </c>
      <c r="F660" s="7" t="s">
        <v>40</v>
      </c>
      <c r="G660" s="10" t="s">
        <v>58</v>
      </c>
      <c r="H660" s="7">
        <v>7331.0</v>
      </c>
      <c r="I660" s="7" t="s">
        <v>23</v>
      </c>
      <c r="J660" s="11">
        <v>9454.0</v>
      </c>
      <c r="K660" s="12">
        <v>255.0</v>
      </c>
      <c r="L660" s="12">
        <v>159.0</v>
      </c>
      <c r="M660" s="13">
        <f t="shared" si="3"/>
        <v>2410770</v>
      </c>
      <c r="N660" s="11">
        <f t="shared" si="4"/>
        <v>1503186</v>
      </c>
      <c r="O660" s="11">
        <f t="shared" si="5"/>
        <v>907584</v>
      </c>
      <c r="P660" s="14" t="str">
        <f>VLOOKUP(H660, products!$A$1:$B$13, 2, FALSE)</f>
        <v>Baby Food</v>
      </c>
      <c r="Q660" s="14" t="str">
        <f>VLOOKUP(G660, countries!$A$1:$C$250, 1, TRUE)</f>
        <v>Djibouti</v>
      </c>
      <c r="R660" s="15" t="str">
        <f>VLOOKUP(Q660, countries!$A$1:$E$250, 4, FALSE)</f>
        <v>Africa</v>
      </c>
      <c r="S660" s="14" t="str">
        <f>VLOOKUP(R660, countries!$D$1:U$250, 2, FALSE)</f>
        <v>Northern Africa</v>
      </c>
      <c r="T660" s="14" t="str">
        <f t="shared" si="6"/>
        <v>2013-09</v>
      </c>
      <c r="U660" s="14" t="str">
        <f t="shared" si="7"/>
        <v>09</v>
      </c>
    </row>
    <row r="661">
      <c r="A661" s="7">
        <v>4.08540618E8</v>
      </c>
      <c r="B661" s="8">
        <v>41547.0</v>
      </c>
      <c r="C661" s="8" t="str">
        <f t="shared" si="1"/>
        <v>Monday</v>
      </c>
      <c r="D661" s="8">
        <v>41591.0</v>
      </c>
      <c r="E661" s="9">
        <f t="shared" si="2"/>
        <v>44</v>
      </c>
      <c r="F661" s="7" t="s">
        <v>29</v>
      </c>
      <c r="G661" s="10" t="s">
        <v>59</v>
      </c>
      <c r="H661" s="7">
        <v>5988.0</v>
      </c>
      <c r="I661" s="7" t="s">
        <v>23</v>
      </c>
      <c r="J661" s="11">
        <v>5102.0</v>
      </c>
      <c r="K661" s="12">
        <v>154.0</v>
      </c>
      <c r="L661" s="12">
        <v>91.0</v>
      </c>
      <c r="M661" s="13">
        <f t="shared" si="3"/>
        <v>785708</v>
      </c>
      <c r="N661" s="11">
        <f t="shared" si="4"/>
        <v>464282</v>
      </c>
      <c r="O661" s="11">
        <f t="shared" si="5"/>
        <v>321426</v>
      </c>
      <c r="P661" s="14" t="str">
        <f>VLOOKUP(H661, products!$A$1:$B$13, 2, FALSE)</f>
        <v>Vegetables</v>
      </c>
      <c r="Q661" s="14" t="str">
        <f>VLOOKUP(G661, countries!$A$1:$C$250, 1, TRUE)</f>
        <v>Slovenia</v>
      </c>
      <c r="R661" s="15" t="str">
        <f>VLOOKUP(Q661, countries!$A$1:$E$250, 4, FALSE)</f>
        <v>Europe</v>
      </c>
      <c r="S661" s="14" t="str">
        <f>VLOOKUP(R661, countries!$D$1:U$250, 2, FALSE)</f>
        <v>Northern Europe</v>
      </c>
      <c r="T661" s="14" t="str">
        <f t="shared" si="6"/>
        <v>2013-09</v>
      </c>
      <c r="U661" s="14" t="str">
        <f t="shared" si="7"/>
        <v>09</v>
      </c>
    </row>
    <row r="662">
      <c r="A662" s="7">
        <v>6.91383635E8</v>
      </c>
      <c r="B662" s="8">
        <v>41549.0</v>
      </c>
      <c r="C662" s="8" t="str">
        <f t="shared" si="1"/>
        <v>Wednesday</v>
      </c>
      <c r="D662" s="8">
        <v>41352.0</v>
      </c>
      <c r="E662" s="9">
        <f t="shared" si="2"/>
        <v>197</v>
      </c>
      <c r="F662" s="7" t="s">
        <v>29</v>
      </c>
      <c r="G662" s="10" t="s">
        <v>38</v>
      </c>
      <c r="H662" s="7">
        <v>5988.0</v>
      </c>
      <c r="I662" s="7" t="s">
        <v>23</v>
      </c>
      <c r="J662" s="11">
        <v>4637.0</v>
      </c>
      <c r="K662" s="12">
        <v>154.0</v>
      </c>
      <c r="L662" s="12">
        <v>91.0</v>
      </c>
      <c r="M662" s="13">
        <f t="shared" si="3"/>
        <v>714098</v>
      </c>
      <c r="N662" s="11">
        <f t="shared" si="4"/>
        <v>421967</v>
      </c>
      <c r="O662" s="11">
        <f t="shared" si="5"/>
        <v>292131</v>
      </c>
      <c r="P662" s="14" t="str">
        <f>VLOOKUP(H662, products!$A$1:$B$13, 2, FALSE)</f>
        <v>Vegetables</v>
      </c>
      <c r="Q662" s="14" t="str">
        <f>VLOOKUP(G662, countries!$A$1:$C$250, 1, TRUE)</f>
        <v>Svalbard and Jan Mayen</v>
      </c>
      <c r="R662" s="15" t="str">
        <f>VLOOKUP(Q662, countries!$A$1:$E$250, 4, FALSE)</f>
        <v>Europe</v>
      </c>
      <c r="S662" s="14" t="str">
        <f>VLOOKUP(R662, countries!$D$1:U$250, 2, FALSE)</f>
        <v>Northern Europe</v>
      </c>
      <c r="T662" s="14" t="str">
        <f t="shared" si="6"/>
        <v>2013-10</v>
      </c>
      <c r="U662" s="14" t="str">
        <f t="shared" si="7"/>
        <v>10</v>
      </c>
    </row>
    <row r="663">
      <c r="A663" s="7">
        <v>9.18364179E8</v>
      </c>
      <c r="B663" s="8">
        <v>41550.0</v>
      </c>
      <c r="C663" s="8" t="str">
        <f t="shared" si="1"/>
        <v>Thursday</v>
      </c>
      <c r="D663" s="8">
        <v>41582.0</v>
      </c>
      <c r="E663" s="9">
        <f t="shared" si="2"/>
        <v>32</v>
      </c>
      <c r="F663" s="7" t="s">
        <v>40</v>
      </c>
      <c r="G663" s="10" t="s">
        <v>70</v>
      </c>
      <c r="H663" s="7">
        <v>8969.0</v>
      </c>
      <c r="I663" s="7" t="s">
        <v>23</v>
      </c>
      <c r="J663" s="11">
        <v>3223.0</v>
      </c>
      <c r="K663" s="12">
        <v>153.0</v>
      </c>
      <c r="L663" s="12">
        <v>97.0</v>
      </c>
      <c r="M663" s="13">
        <f t="shared" si="3"/>
        <v>493119</v>
      </c>
      <c r="N663" s="11">
        <f t="shared" si="4"/>
        <v>312631</v>
      </c>
      <c r="O663" s="11">
        <f t="shared" si="5"/>
        <v>180488</v>
      </c>
      <c r="P663" s="14" t="str">
        <f>VLOOKUP(H663, products!$A$1:$B$13, 2, FALSE)</f>
        <v>Snacks</v>
      </c>
      <c r="Q663" s="14" t="str">
        <f>VLOOKUP(G663, countries!$A$1:$C$250, 1, TRUE)</f>
        <v>Fiji</v>
      </c>
      <c r="R663" s="15" t="str">
        <f>VLOOKUP(Q663, countries!$A$1:$E$250, 4, FALSE)</f>
        <v>Oceania</v>
      </c>
      <c r="S663" s="14" t="str">
        <f>VLOOKUP(R663, countries!$D$1:U$250, 2, FALSE)</f>
        <v>Polynesia</v>
      </c>
      <c r="T663" s="14" t="str">
        <f t="shared" si="6"/>
        <v>2013-10</v>
      </c>
      <c r="U663" s="14" t="str">
        <f t="shared" si="7"/>
        <v>10</v>
      </c>
    </row>
    <row r="664">
      <c r="A664" s="7">
        <v>6.89349019E8</v>
      </c>
      <c r="B664" s="8">
        <v>41553.0</v>
      </c>
      <c r="C664" s="8" t="str">
        <f t="shared" si="1"/>
        <v>Sunday</v>
      </c>
      <c r="D664" s="8">
        <v>41478.0</v>
      </c>
      <c r="E664" s="9">
        <f t="shared" si="2"/>
        <v>75</v>
      </c>
      <c r="F664" s="7" t="s">
        <v>40</v>
      </c>
      <c r="G664" s="10" t="s">
        <v>22</v>
      </c>
      <c r="H664" s="7">
        <v>8293.0</v>
      </c>
      <c r="I664" s="7" t="s">
        <v>23</v>
      </c>
      <c r="J664" s="11">
        <v>2548.0</v>
      </c>
      <c r="K664" s="12">
        <v>437.0</v>
      </c>
      <c r="L664" s="12">
        <v>263.0</v>
      </c>
      <c r="M664" s="13">
        <f t="shared" si="3"/>
        <v>1113476</v>
      </c>
      <c r="N664" s="11">
        <f t="shared" si="4"/>
        <v>670124</v>
      </c>
      <c r="O664" s="11">
        <f t="shared" si="5"/>
        <v>443352</v>
      </c>
      <c r="P664" s="14" t="str">
        <f>VLOOKUP(H664, products!$A$1:$B$13, 2, FALSE)</f>
        <v>Cosmetics</v>
      </c>
      <c r="Q664" s="14" t="str">
        <f>VLOOKUP(G664, countries!$A$1:$C$250, 1, TRUE)</f>
        <v>Hong Kong</v>
      </c>
      <c r="R664" s="15" t="str">
        <f>VLOOKUP(Q664, countries!$A$1:$E$250, 4, FALSE)</f>
        <v>Asia</v>
      </c>
      <c r="S664" s="14" t="str">
        <f>VLOOKUP(R664, countries!$D$1:U$250, 2, FALSE)</f>
        <v>Southern Asia</v>
      </c>
      <c r="T664" s="14" t="str">
        <f t="shared" si="6"/>
        <v>2013-10</v>
      </c>
      <c r="U664" s="14" t="str">
        <f t="shared" si="7"/>
        <v>10</v>
      </c>
    </row>
    <row r="665">
      <c r="A665" s="7">
        <v>7.80590045E8</v>
      </c>
      <c r="B665" s="8">
        <v>41556.0</v>
      </c>
      <c r="C665" s="8" t="str">
        <f t="shared" si="1"/>
        <v>Wednesday</v>
      </c>
      <c r="D665" s="8">
        <v>41343.0</v>
      </c>
      <c r="E665" s="9">
        <f t="shared" si="2"/>
        <v>213</v>
      </c>
      <c r="F665" s="7" t="s">
        <v>40</v>
      </c>
      <c r="G665" s="10" t="s">
        <v>28</v>
      </c>
      <c r="H665" s="7">
        <v>8875.0</v>
      </c>
      <c r="I665" s="7" t="s">
        <v>23</v>
      </c>
      <c r="J665" s="11">
        <v>2796.0</v>
      </c>
      <c r="K665" s="12">
        <v>422.0</v>
      </c>
      <c r="L665" s="12">
        <v>365.0</v>
      </c>
      <c r="M665" s="13">
        <f t="shared" si="3"/>
        <v>1179912</v>
      </c>
      <c r="N665" s="11">
        <f t="shared" si="4"/>
        <v>1020540</v>
      </c>
      <c r="O665" s="11">
        <f t="shared" si="5"/>
        <v>159372</v>
      </c>
      <c r="P665" s="14" t="str">
        <f>VLOOKUP(H665, products!$A$1:$B$13, 2, FALSE)</f>
        <v>Meat</v>
      </c>
      <c r="Q665" s="14" t="str">
        <f>VLOOKUP(G665, countries!$A$1:$C$250, 1, TRUE)</f>
        <v>Bermuda</v>
      </c>
      <c r="R665" s="15" t="str">
        <f>VLOOKUP(Q665, countries!$A$1:$E$250, 4, FALSE)</f>
        <v>Americas</v>
      </c>
      <c r="S665" s="14" t="str">
        <f>VLOOKUP(R665, countries!$D$1:U$250, 2, FALSE)</f>
        <v>Latin America and the Caribbean</v>
      </c>
      <c r="T665" s="14" t="str">
        <f t="shared" si="6"/>
        <v>2013-10</v>
      </c>
      <c r="U665" s="14" t="str">
        <f t="shared" si="7"/>
        <v>10</v>
      </c>
    </row>
    <row r="666">
      <c r="A666" s="7">
        <v>9.17792117E8</v>
      </c>
      <c r="B666" s="8">
        <v>41556.0</v>
      </c>
      <c r="C666" s="8" t="str">
        <f t="shared" si="1"/>
        <v>Wednesday</v>
      </c>
      <c r="D666" s="8">
        <v>41465.0</v>
      </c>
      <c r="E666" s="9">
        <f t="shared" si="2"/>
        <v>91</v>
      </c>
      <c r="F666" s="7" t="s">
        <v>29</v>
      </c>
      <c r="G666" s="10" t="s">
        <v>63</v>
      </c>
      <c r="H666" s="7">
        <v>2455.0</v>
      </c>
      <c r="I666" s="7" t="s">
        <v>26</v>
      </c>
      <c r="J666" s="11">
        <v>3938.0</v>
      </c>
      <c r="K666" s="12">
        <v>109.0</v>
      </c>
      <c r="L666" s="12">
        <v>36.0</v>
      </c>
      <c r="M666" s="13">
        <f t="shared" si="3"/>
        <v>429242</v>
      </c>
      <c r="N666" s="11">
        <f t="shared" si="4"/>
        <v>141768</v>
      </c>
      <c r="O666" s="11">
        <f t="shared" si="5"/>
        <v>287474</v>
      </c>
      <c r="P666" s="14" t="str">
        <f>VLOOKUP(H666, products!$A$1:$B$13, 2, FALSE)</f>
        <v>Clothes</v>
      </c>
      <c r="Q666" s="14" t="str">
        <f>VLOOKUP(G666, countries!$A$1:$C$250, 1, TRUE)</f>
        <v>Ireland</v>
      </c>
      <c r="R666" s="15" t="str">
        <f>VLOOKUP(Q666, countries!$A$1:$E$250, 4, FALSE)</f>
        <v>Europe</v>
      </c>
      <c r="S666" s="14" t="str">
        <f>VLOOKUP(R666, countries!$D$1:U$250, 2, FALSE)</f>
        <v>Northern Europe</v>
      </c>
      <c r="T666" s="14" t="str">
        <f t="shared" si="6"/>
        <v>2013-10</v>
      </c>
      <c r="U666" s="14" t="str">
        <f t="shared" si="7"/>
        <v>10</v>
      </c>
    </row>
    <row r="667">
      <c r="A667" s="7">
        <v>3.15066277E8</v>
      </c>
      <c r="B667" s="8">
        <v>41557.0</v>
      </c>
      <c r="C667" s="8" t="str">
        <f t="shared" si="1"/>
        <v>Thursday</v>
      </c>
      <c r="D667" s="8">
        <v>41606.0</v>
      </c>
      <c r="E667" s="9">
        <f t="shared" si="2"/>
        <v>49</v>
      </c>
      <c r="F667" s="7" t="s">
        <v>24</v>
      </c>
      <c r="G667" s="10" t="s">
        <v>27</v>
      </c>
      <c r="H667" s="7">
        <v>8969.0</v>
      </c>
      <c r="I667" s="7" t="s">
        <v>23</v>
      </c>
      <c r="J667" s="11">
        <v>3968.0</v>
      </c>
      <c r="K667" s="12">
        <v>153.0</v>
      </c>
      <c r="L667" s="12">
        <v>97.0</v>
      </c>
      <c r="M667" s="13">
        <f t="shared" si="3"/>
        <v>607104</v>
      </c>
      <c r="N667" s="11">
        <f t="shared" si="4"/>
        <v>384896</v>
      </c>
      <c r="O667" s="11">
        <f t="shared" si="5"/>
        <v>222208</v>
      </c>
      <c r="P667" s="14" t="str">
        <f>VLOOKUP(H667, products!$A$1:$B$13, 2, FALSE)</f>
        <v>Snacks</v>
      </c>
      <c r="Q667" s="14" t="str">
        <f>VLOOKUP(G667, countries!$A$1:$C$250, 1, TRUE)</f>
        <v>Svalbard and Jan Mayen</v>
      </c>
      <c r="R667" s="15" t="str">
        <f>VLOOKUP(Q667, countries!$A$1:$E$250, 4, FALSE)</f>
        <v>Europe</v>
      </c>
      <c r="S667" s="14" t="str">
        <f>VLOOKUP(R667, countries!$D$1:U$250, 2, FALSE)</f>
        <v>Northern Europe</v>
      </c>
      <c r="T667" s="14" t="str">
        <f t="shared" si="6"/>
        <v>2013-10</v>
      </c>
      <c r="U667" s="14" t="str">
        <f t="shared" si="7"/>
        <v>10</v>
      </c>
    </row>
    <row r="668">
      <c r="A668" s="7">
        <v>5.24844634E8</v>
      </c>
      <c r="B668" s="8">
        <v>41557.0</v>
      </c>
      <c r="C668" s="8" t="str">
        <f t="shared" si="1"/>
        <v>Thursday</v>
      </c>
      <c r="D668" s="8">
        <v>41560.0</v>
      </c>
      <c r="E668" s="9">
        <f t="shared" si="2"/>
        <v>3</v>
      </c>
      <c r="F668" s="7" t="s">
        <v>29</v>
      </c>
      <c r="G668" s="10" t="s">
        <v>48</v>
      </c>
      <c r="H668" s="7">
        <v>2103.0</v>
      </c>
      <c r="I668" s="7" t="s">
        <v>23</v>
      </c>
      <c r="J668" s="11">
        <v>2045.0</v>
      </c>
      <c r="K668" s="12">
        <v>206.0</v>
      </c>
      <c r="L668" s="12">
        <v>117.0</v>
      </c>
      <c r="M668" s="13">
        <f t="shared" si="3"/>
        <v>421270</v>
      </c>
      <c r="N668" s="11">
        <f t="shared" si="4"/>
        <v>239265</v>
      </c>
      <c r="O668" s="11">
        <f t="shared" si="5"/>
        <v>182005</v>
      </c>
      <c r="P668" s="14" t="str">
        <f>VLOOKUP(H668, products!$A$1:$B$13, 2, FALSE)</f>
        <v>Cereal</v>
      </c>
      <c r="Q668" s="14" t="str">
        <f>VLOOKUP(G668, countries!$A$1:$C$250, 1, TRUE)</f>
        <v>Gibraltar</v>
      </c>
      <c r="R668" s="15" t="str">
        <f>VLOOKUP(Q668, countries!$A$1:$E$250, 4, FALSE)</f>
        <v>Europe</v>
      </c>
      <c r="S668" s="14" t="str">
        <f>VLOOKUP(R668, countries!$D$1:U$250, 2, FALSE)</f>
        <v>Northern Europe</v>
      </c>
      <c r="T668" s="14" t="str">
        <f t="shared" si="6"/>
        <v>2013-10</v>
      </c>
      <c r="U668" s="14" t="str">
        <f t="shared" si="7"/>
        <v>10</v>
      </c>
    </row>
    <row r="669">
      <c r="A669" s="7">
        <v>7.97202146E8</v>
      </c>
      <c r="B669" s="8">
        <v>41557.0</v>
      </c>
      <c r="C669" s="8" t="str">
        <f t="shared" si="1"/>
        <v>Thursday</v>
      </c>
      <c r="D669" s="8">
        <v>41595.0</v>
      </c>
      <c r="E669" s="9">
        <f t="shared" si="2"/>
        <v>38</v>
      </c>
      <c r="F669" s="7" t="s">
        <v>29</v>
      </c>
      <c r="G669" s="10" t="s">
        <v>69</v>
      </c>
      <c r="H669" s="7">
        <v>1270.0</v>
      </c>
      <c r="I669" s="7" t="s">
        <v>26</v>
      </c>
      <c r="J669" s="11">
        <v>8685.0</v>
      </c>
      <c r="K669" s="12">
        <v>47.0</v>
      </c>
      <c r="L669" s="12">
        <v>32.0</v>
      </c>
      <c r="M669" s="13">
        <f t="shared" si="3"/>
        <v>408195</v>
      </c>
      <c r="N669" s="11">
        <f t="shared" si="4"/>
        <v>277920</v>
      </c>
      <c r="O669" s="11">
        <f t="shared" si="5"/>
        <v>130275</v>
      </c>
      <c r="P669" s="14" t="str">
        <f>VLOOKUP(H669, products!$A$1:$B$13, 2, FALSE)</f>
        <v>Beverages</v>
      </c>
      <c r="Q669" s="14" t="str">
        <f>VLOOKUP(G669, countries!$A$1:$C$250, 1, TRUE)</f>
        <v>Romania</v>
      </c>
      <c r="R669" s="15" t="str">
        <f>VLOOKUP(Q669, countries!$A$1:$E$250, 4, FALSE)</f>
        <v>Europe</v>
      </c>
      <c r="S669" s="14" t="str">
        <f>VLOOKUP(R669, countries!$D$1:U$250, 2, FALSE)</f>
        <v>Northern Europe</v>
      </c>
      <c r="T669" s="14" t="str">
        <f t="shared" si="6"/>
        <v>2013-10</v>
      </c>
      <c r="U669" s="14" t="str">
        <f t="shared" si="7"/>
        <v>10</v>
      </c>
    </row>
    <row r="670">
      <c r="A670" s="7">
        <v>6.09939754E8</v>
      </c>
      <c r="B670" s="8">
        <v>41558.0</v>
      </c>
      <c r="C670" s="8" t="str">
        <f t="shared" si="1"/>
        <v>Friday</v>
      </c>
      <c r="D670" s="8">
        <v>41608.0</v>
      </c>
      <c r="E670" s="9">
        <f t="shared" si="2"/>
        <v>50</v>
      </c>
      <c r="F670" s="7" t="s">
        <v>29</v>
      </c>
      <c r="G670" s="10" t="s">
        <v>72</v>
      </c>
      <c r="H670" s="7">
        <v>4594.0</v>
      </c>
      <c r="I670" s="7" t="s">
        <v>26</v>
      </c>
      <c r="J670" s="11">
        <v>3582.0</v>
      </c>
      <c r="K670" s="12">
        <v>9.0</v>
      </c>
      <c r="L670" s="12">
        <v>7.0</v>
      </c>
      <c r="M670" s="13">
        <f t="shared" si="3"/>
        <v>32238</v>
      </c>
      <c r="N670" s="11">
        <f t="shared" si="4"/>
        <v>25074</v>
      </c>
      <c r="O670" s="11">
        <f t="shared" si="5"/>
        <v>7164</v>
      </c>
      <c r="P670" s="14" t="str">
        <f>VLOOKUP(H670, products!$A$1:$B$13, 2, FALSE)</f>
        <v>Fruits</v>
      </c>
      <c r="Q670" s="14" t="str">
        <f>VLOOKUP(G670, countries!$A$1:$C$250, 1, TRUE)</f>
        <v>Barbados</v>
      </c>
      <c r="R670" s="15" t="str">
        <f>VLOOKUP(Q670, countries!$A$1:$E$250, 4, FALSE)</f>
        <v>Americas</v>
      </c>
      <c r="S670" s="14" t="str">
        <f>VLOOKUP(R670, countries!$D$1:U$250, 2, FALSE)</f>
        <v>Latin America and the Caribbean</v>
      </c>
      <c r="T670" s="14" t="str">
        <f t="shared" si="6"/>
        <v>2013-10</v>
      </c>
      <c r="U670" s="14" t="str">
        <f t="shared" si="7"/>
        <v>10</v>
      </c>
    </row>
    <row r="671">
      <c r="A671" s="7">
        <v>2.20607459E8</v>
      </c>
      <c r="B671" s="8">
        <v>41561.0</v>
      </c>
      <c r="C671" s="8" t="str">
        <f t="shared" si="1"/>
        <v>Monday</v>
      </c>
      <c r="D671" s="8">
        <v>41564.0</v>
      </c>
      <c r="E671" s="9">
        <f t="shared" si="2"/>
        <v>3</v>
      </c>
      <c r="F671" s="7" t="s">
        <v>21</v>
      </c>
      <c r="G671" s="10" t="s">
        <v>67</v>
      </c>
      <c r="H671" s="7">
        <v>2103.0</v>
      </c>
      <c r="I671" s="7" t="s">
        <v>26</v>
      </c>
      <c r="J671" s="11">
        <v>1504.0</v>
      </c>
      <c r="K671" s="12">
        <v>206.0</v>
      </c>
      <c r="L671" s="12">
        <v>117.0</v>
      </c>
      <c r="M671" s="13">
        <f t="shared" si="3"/>
        <v>309824</v>
      </c>
      <c r="N671" s="11">
        <f t="shared" si="4"/>
        <v>175968</v>
      </c>
      <c r="O671" s="11">
        <f t="shared" si="5"/>
        <v>133856</v>
      </c>
      <c r="P671" s="14" t="str">
        <f>VLOOKUP(H671, products!$A$1:$B$13, 2, FALSE)</f>
        <v>Cereal</v>
      </c>
      <c r="Q671" s="14" t="str">
        <f>VLOOKUP(G671, countries!$A$1:$C$250, 1, TRUE)</f>
        <v>Eritrea</v>
      </c>
      <c r="R671" s="15" t="str">
        <f>VLOOKUP(Q671, countries!$A$1:$E$250, 4, FALSE)</f>
        <v>Africa</v>
      </c>
      <c r="S671" s="14" t="str">
        <f>VLOOKUP(R671, countries!$D$1:U$250, 2, FALSE)</f>
        <v>Northern Africa</v>
      </c>
      <c r="T671" s="14" t="str">
        <f t="shared" si="6"/>
        <v>2013-10</v>
      </c>
      <c r="U671" s="14" t="str">
        <f t="shared" si="7"/>
        <v>10</v>
      </c>
    </row>
    <row r="672">
      <c r="A672" s="7">
        <v>9.19133651E8</v>
      </c>
      <c r="B672" s="8">
        <v>41561.0</v>
      </c>
      <c r="C672" s="8" t="str">
        <f t="shared" si="1"/>
        <v>Monday</v>
      </c>
      <c r="D672" s="8">
        <v>41375.0</v>
      </c>
      <c r="E672" s="9">
        <f t="shared" si="2"/>
        <v>186</v>
      </c>
      <c r="F672" s="7" t="s">
        <v>29</v>
      </c>
      <c r="G672" s="10" t="s">
        <v>42</v>
      </c>
      <c r="H672" s="7">
        <v>2455.0</v>
      </c>
      <c r="I672" s="7" t="s">
        <v>26</v>
      </c>
      <c r="J672" s="11">
        <v>927.0</v>
      </c>
      <c r="K672" s="12">
        <v>109.0</v>
      </c>
      <c r="L672" s="12">
        <v>36.0</v>
      </c>
      <c r="M672" s="13">
        <f t="shared" si="3"/>
        <v>101043</v>
      </c>
      <c r="N672" s="11">
        <f t="shared" si="4"/>
        <v>33372</v>
      </c>
      <c r="O672" s="11">
        <f t="shared" si="5"/>
        <v>67671</v>
      </c>
      <c r="P672" s="14" t="str">
        <f>VLOOKUP(H672, products!$A$1:$B$13, 2, FALSE)</f>
        <v>Clothes</v>
      </c>
      <c r="Q672" s="14" t="str">
        <f>VLOOKUP(G672, countries!$A$1:$C$250, 1, TRUE)</f>
        <v>Bhutan</v>
      </c>
      <c r="R672" s="15" t="str">
        <f>VLOOKUP(Q672, countries!$A$1:$E$250, 4, FALSE)</f>
        <v>Asia</v>
      </c>
      <c r="S672" s="14" t="str">
        <f>VLOOKUP(R672, countries!$D$1:U$250, 2, FALSE)</f>
        <v>Southern Asia</v>
      </c>
      <c r="T672" s="14" t="str">
        <f t="shared" si="6"/>
        <v>2013-10</v>
      </c>
      <c r="U672" s="14" t="str">
        <f t="shared" si="7"/>
        <v>10</v>
      </c>
    </row>
    <row r="673">
      <c r="A673" s="7">
        <v>7.91692674E8</v>
      </c>
      <c r="B673" s="8">
        <v>41564.0</v>
      </c>
      <c r="C673" s="8" t="str">
        <f t="shared" si="1"/>
        <v>Thursday</v>
      </c>
      <c r="D673" s="8">
        <v>41602.0</v>
      </c>
      <c r="E673" s="9">
        <f t="shared" si="2"/>
        <v>38</v>
      </c>
      <c r="F673" s="7" t="s">
        <v>24</v>
      </c>
      <c r="G673" s="10" t="s">
        <v>72</v>
      </c>
      <c r="H673" s="7">
        <v>4594.0</v>
      </c>
      <c r="I673" s="7" t="s">
        <v>26</v>
      </c>
      <c r="J673" s="11">
        <v>8310.0</v>
      </c>
      <c r="K673" s="12">
        <v>9.0</v>
      </c>
      <c r="L673" s="12">
        <v>7.0</v>
      </c>
      <c r="M673" s="13">
        <f t="shared" si="3"/>
        <v>74790</v>
      </c>
      <c r="N673" s="11">
        <f t="shared" si="4"/>
        <v>58170</v>
      </c>
      <c r="O673" s="11">
        <f t="shared" si="5"/>
        <v>16620</v>
      </c>
      <c r="P673" s="14" t="str">
        <f>VLOOKUP(H673, products!$A$1:$B$13, 2, FALSE)</f>
        <v>Fruits</v>
      </c>
      <c r="Q673" s="14" t="str">
        <f>VLOOKUP(G673, countries!$A$1:$C$250, 1, TRUE)</f>
        <v>Barbados</v>
      </c>
      <c r="R673" s="15" t="str">
        <f>VLOOKUP(Q673, countries!$A$1:$E$250, 4, FALSE)</f>
        <v>Americas</v>
      </c>
      <c r="S673" s="14" t="str">
        <f>VLOOKUP(R673, countries!$D$1:U$250, 2, FALSE)</f>
        <v>Latin America and the Caribbean</v>
      </c>
      <c r="T673" s="14" t="str">
        <f t="shared" si="6"/>
        <v>2013-10</v>
      </c>
      <c r="U673" s="14" t="str">
        <f t="shared" si="7"/>
        <v>10</v>
      </c>
    </row>
    <row r="674">
      <c r="A674" s="7">
        <v>8.01925837E8</v>
      </c>
      <c r="B674" s="8">
        <v>41564.0</v>
      </c>
      <c r="C674" s="8" t="str">
        <f t="shared" si="1"/>
        <v>Thursday</v>
      </c>
      <c r="D674" s="8">
        <v>41573.0</v>
      </c>
      <c r="E674" s="9">
        <f t="shared" si="2"/>
        <v>9</v>
      </c>
      <c r="F674" s="7" t="s">
        <v>21</v>
      </c>
      <c r="G674" s="10" t="s">
        <v>25</v>
      </c>
      <c r="H674" s="7">
        <v>5988.0</v>
      </c>
      <c r="I674" s="7" t="s">
        <v>23</v>
      </c>
      <c r="J674" s="11">
        <v>6531.0</v>
      </c>
      <c r="K674" s="12">
        <v>154.0</v>
      </c>
      <c r="L674" s="12">
        <v>91.0</v>
      </c>
      <c r="M674" s="13">
        <f t="shared" si="3"/>
        <v>1005774</v>
      </c>
      <c r="N674" s="11">
        <f t="shared" si="4"/>
        <v>594321</v>
      </c>
      <c r="O674" s="11">
        <f t="shared" si="5"/>
        <v>411453</v>
      </c>
      <c r="P674" s="14" t="str">
        <f>VLOOKUP(H674, products!$A$1:$B$13, 2, FALSE)</f>
        <v>Vegetables</v>
      </c>
      <c r="Q674" s="14" t="str">
        <f>VLOOKUP(G674, countries!$A$1:$C$250, 1, TRUE)</f>
        <v>Libya</v>
      </c>
      <c r="R674" s="15" t="str">
        <f>VLOOKUP(Q674, countries!$A$1:$E$250, 4, FALSE)</f>
        <v>Africa</v>
      </c>
      <c r="S674" s="14" t="str">
        <f>VLOOKUP(R674, countries!$D$1:U$250, 2, FALSE)</f>
        <v>Northern Africa</v>
      </c>
      <c r="T674" s="14" t="str">
        <f t="shared" si="6"/>
        <v>2013-10</v>
      </c>
      <c r="U674" s="14" t="str">
        <f t="shared" si="7"/>
        <v>10</v>
      </c>
    </row>
    <row r="675">
      <c r="A675" s="7">
        <v>3.13178002E8</v>
      </c>
      <c r="B675" s="8">
        <v>41566.0</v>
      </c>
      <c r="C675" s="8" t="str">
        <f t="shared" si="1"/>
        <v>Saturday</v>
      </c>
      <c r="D675" s="8">
        <v>41437.0</v>
      </c>
      <c r="E675" s="9">
        <f t="shared" si="2"/>
        <v>129</v>
      </c>
      <c r="F675" s="7" t="s">
        <v>21</v>
      </c>
      <c r="G675" s="10" t="s">
        <v>28</v>
      </c>
      <c r="H675" s="7">
        <v>1270.0</v>
      </c>
      <c r="I675" s="7" t="s">
        <v>23</v>
      </c>
      <c r="J675" s="11">
        <v>5185.0</v>
      </c>
      <c r="K675" s="12">
        <v>47.0</v>
      </c>
      <c r="L675" s="12">
        <v>32.0</v>
      </c>
      <c r="M675" s="13">
        <f t="shared" si="3"/>
        <v>243695</v>
      </c>
      <c r="N675" s="11">
        <f t="shared" si="4"/>
        <v>165920</v>
      </c>
      <c r="O675" s="11">
        <f t="shared" si="5"/>
        <v>77775</v>
      </c>
      <c r="P675" s="14" t="str">
        <f>VLOOKUP(H675, products!$A$1:$B$13, 2, FALSE)</f>
        <v>Beverages</v>
      </c>
      <c r="Q675" s="14" t="str">
        <f>VLOOKUP(G675, countries!$A$1:$C$250, 1, TRUE)</f>
        <v>Bermuda</v>
      </c>
      <c r="R675" s="15" t="str">
        <f>VLOOKUP(Q675, countries!$A$1:$E$250, 4, FALSE)</f>
        <v>Americas</v>
      </c>
      <c r="S675" s="14" t="str">
        <f>VLOOKUP(R675, countries!$D$1:U$250, 2, FALSE)</f>
        <v>Latin America and the Caribbean</v>
      </c>
      <c r="T675" s="14" t="str">
        <f t="shared" si="6"/>
        <v>2013-10</v>
      </c>
      <c r="U675" s="14" t="str">
        <f t="shared" si="7"/>
        <v>10</v>
      </c>
    </row>
    <row r="676">
      <c r="A676" s="7">
        <v>4.35463559E8</v>
      </c>
      <c r="B676" s="8">
        <v>41568.0</v>
      </c>
      <c r="C676" s="8" t="str">
        <f t="shared" si="1"/>
        <v>Monday</v>
      </c>
      <c r="D676" s="8">
        <v>41574.0</v>
      </c>
      <c r="E676" s="9">
        <f t="shared" si="2"/>
        <v>6</v>
      </c>
      <c r="F676" s="7" t="s">
        <v>21</v>
      </c>
      <c r="G676" s="10" t="s">
        <v>51</v>
      </c>
      <c r="H676" s="7">
        <v>1270.0</v>
      </c>
      <c r="I676" s="7" t="s">
        <v>26</v>
      </c>
      <c r="J676" s="11">
        <v>2199.0</v>
      </c>
      <c r="K676" s="12">
        <v>47.0</v>
      </c>
      <c r="L676" s="12">
        <v>32.0</v>
      </c>
      <c r="M676" s="13">
        <f t="shared" si="3"/>
        <v>103353</v>
      </c>
      <c r="N676" s="11">
        <f t="shared" si="4"/>
        <v>70368</v>
      </c>
      <c r="O676" s="11">
        <f t="shared" si="5"/>
        <v>32985</v>
      </c>
      <c r="P676" s="14" t="str">
        <f>VLOOKUP(H676, products!$A$1:$B$13, 2, FALSE)</f>
        <v>Beverages</v>
      </c>
      <c r="Q676" s="14" t="str">
        <f>VLOOKUP(G676, countries!$A$1:$C$250, 1, TRUE)</f>
        <v>Micronesia (Federated States of)</v>
      </c>
      <c r="R676" s="15" t="str">
        <f>VLOOKUP(Q676, countries!$A$1:$E$250, 4, FALSE)</f>
        <v>Oceania</v>
      </c>
      <c r="S676" s="14" t="str">
        <f>VLOOKUP(R676, countries!$D$1:U$250, 2, FALSE)</f>
        <v>Polynesia</v>
      </c>
      <c r="T676" s="14" t="str">
        <f t="shared" si="6"/>
        <v>2013-10</v>
      </c>
      <c r="U676" s="14" t="str">
        <f t="shared" si="7"/>
        <v>10</v>
      </c>
    </row>
    <row r="677">
      <c r="A677" s="7">
        <v>2.91531503E8</v>
      </c>
      <c r="B677" s="8">
        <v>41570.0</v>
      </c>
      <c r="C677" s="8" t="str">
        <f t="shared" si="1"/>
        <v>Wednesday</v>
      </c>
      <c r="D677" s="8">
        <v>41573.0</v>
      </c>
      <c r="E677" s="9">
        <f t="shared" si="2"/>
        <v>3</v>
      </c>
      <c r="F677" s="7" t="s">
        <v>24</v>
      </c>
      <c r="G677" s="10" t="s">
        <v>27</v>
      </c>
      <c r="H677" s="7">
        <v>1270.0</v>
      </c>
      <c r="I677" s="7" t="s">
        <v>26</v>
      </c>
      <c r="J677" s="11">
        <v>9505.0</v>
      </c>
      <c r="K677" s="12">
        <v>47.0</v>
      </c>
      <c r="L677" s="12">
        <v>32.0</v>
      </c>
      <c r="M677" s="13">
        <f t="shared" si="3"/>
        <v>446735</v>
      </c>
      <c r="N677" s="11">
        <f t="shared" si="4"/>
        <v>304160</v>
      </c>
      <c r="O677" s="11">
        <f t="shared" si="5"/>
        <v>142575</v>
      </c>
      <c r="P677" s="14" t="str">
        <f>VLOOKUP(H677, products!$A$1:$B$13, 2, FALSE)</f>
        <v>Beverages</v>
      </c>
      <c r="Q677" s="14" t="str">
        <f>VLOOKUP(G677, countries!$A$1:$C$250, 1, TRUE)</f>
        <v>Svalbard and Jan Mayen</v>
      </c>
      <c r="R677" s="15" t="str">
        <f>VLOOKUP(Q677, countries!$A$1:$E$250, 4, FALSE)</f>
        <v>Europe</v>
      </c>
      <c r="S677" s="14" t="str">
        <f>VLOOKUP(R677, countries!$D$1:U$250, 2, FALSE)</f>
        <v>Northern Europe</v>
      </c>
      <c r="T677" s="14" t="str">
        <f t="shared" si="6"/>
        <v>2013-10</v>
      </c>
      <c r="U677" s="14" t="str">
        <f t="shared" si="7"/>
        <v>10</v>
      </c>
    </row>
    <row r="678">
      <c r="A678" s="7">
        <v>1.30754315E8</v>
      </c>
      <c r="B678" s="8">
        <v>41574.0</v>
      </c>
      <c r="C678" s="8" t="str">
        <f t="shared" si="1"/>
        <v>Sunday</v>
      </c>
      <c r="D678" s="8">
        <v>41316.0</v>
      </c>
      <c r="E678" s="9">
        <f t="shared" si="2"/>
        <v>258</v>
      </c>
      <c r="F678" s="7" t="s">
        <v>40</v>
      </c>
      <c r="G678" s="10" t="s">
        <v>64</v>
      </c>
      <c r="H678" s="7">
        <v>8681.0</v>
      </c>
      <c r="I678" s="7" t="s">
        <v>26</v>
      </c>
      <c r="J678" s="11">
        <v>1962.0</v>
      </c>
      <c r="K678" s="12">
        <v>651.0</v>
      </c>
      <c r="L678" s="12">
        <v>525.0</v>
      </c>
      <c r="M678" s="13">
        <f t="shared" si="3"/>
        <v>1277262</v>
      </c>
      <c r="N678" s="11">
        <f t="shared" si="4"/>
        <v>1030050</v>
      </c>
      <c r="O678" s="11">
        <f t="shared" si="5"/>
        <v>247212</v>
      </c>
      <c r="P678" s="14" t="str">
        <f>VLOOKUP(H678, products!$A$1:$B$13, 2, FALSE)</f>
        <v>Office Supplies</v>
      </c>
      <c r="Q678" s="14" t="str">
        <f>VLOOKUP(G678, countries!$A$1:$C$250, 1, TRUE)</f>
        <v>Finland</v>
      </c>
      <c r="R678" s="15" t="str">
        <f>VLOOKUP(Q678, countries!$A$1:$E$250, 4, FALSE)</f>
        <v>Europe</v>
      </c>
      <c r="S678" s="14" t="str">
        <f>VLOOKUP(R678, countries!$D$1:U$250, 2, FALSE)</f>
        <v>Northern Europe</v>
      </c>
      <c r="T678" s="14" t="str">
        <f t="shared" si="6"/>
        <v>2013-10</v>
      </c>
      <c r="U678" s="14" t="str">
        <f t="shared" si="7"/>
        <v>10</v>
      </c>
    </row>
    <row r="679">
      <c r="A679" s="7">
        <v>1.07651269E8</v>
      </c>
      <c r="B679" s="8">
        <v>41575.0</v>
      </c>
      <c r="C679" s="8" t="str">
        <f t="shared" si="1"/>
        <v>Monday</v>
      </c>
      <c r="D679" s="8">
        <v>41589.0</v>
      </c>
      <c r="E679" s="9">
        <f t="shared" si="2"/>
        <v>14</v>
      </c>
      <c r="F679" s="7" t="s">
        <v>29</v>
      </c>
      <c r="G679" s="10" t="s">
        <v>68</v>
      </c>
      <c r="H679" s="7">
        <v>7940.0</v>
      </c>
      <c r="I679" s="7" t="s">
        <v>26</v>
      </c>
      <c r="J679" s="11">
        <v>5258.0</v>
      </c>
      <c r="K679" s="12">
        <v>668.0</v>
      </c>
      <c r="L679" s="12">
        <v>503.0</v>
      </c>
      <c r="M679" s="13">
        <f t="shared" si="3"/>
        <v>3512344</v>
      </c>
      <c r="N679" s="11">
        <f t="shared" si="4"/>
        <v>2644774</v>
      </c>
      <c r="O679" s="11">
        <f t="shared" si="5"/>
        <v>867570</v>
      </c>
      <c r="P679" s="14" t="str">
        <f>VLOOKUP(H679, products!$A$1:$B$13, 2, FALSE)</f>
        <v>Household</v>
      </c>
      <c r="Q679" s="14" t="str">
        <f>VLOOKUP(G679, countries!$A$1:$C$250, 1, TRUE)</f>
        <v>Hong Kong</v>
      </c>
      <c r="R679" s="15" t="str">
        <f>VLOOKUP(Q679, countries!$A$1:$E$250, 4, FALSE)</f>
        <v>Asia</v>
      </c>
      <c r="S679" s="14" t="str">
        <f>VLOOKUP(R679, countries!$D$1:U$250, 2, FALSE)</f>
        <v>Southern Asia</v>
      </c>
      <c r="T679" s="14" t="str">
        <f t="shared" si="6"/>
        <v>2013-10</v>
      </c>
      <c r="U679" s="14" t="str">
        <f t="shared" si="7"/>
        <v>10</v>
      </c>
    </row>
    <row r="680">
      <c r="A680" s="7">
        <v>4.98201072E8</v>
      </c>
      <c r="B680" s="8">
        <v>41576.0</v>
      </c>
      <c r="C680" s="8" t="str">
        <f t="shared" si="1"/>
        <v>Tuesday</v>
      </c>
      <c r="D680" s="8">
        <v>41466.0</v>
      </c>
      <c r="E680" s="9">
        <f t="shared" si="2"/>
        <v>110</v>
      </c>
      <c r="F680" s="7" t="s">
        <v>40</v>
      </c>
      <c r="G680" s="10" t="s">
        <v>38</v>
      </c>
      <c r="H680" s="7">
        <v>8293.0</v>
      </c>
      <c r="I680" s="7" t="s">
        <v>26</v>
      </c>
      <c r="J680" s="11">
        <v>7623.0</v>
      </c>
      <c r="K680" s="12">
        <v>437.0</v>
      </c>
      <c r="L680" s="12">
        <v>263.0</v>
      </c>
      <c r="M680" s="13">
        <f t="shared" si="3"/>
        <v>3331251</v>
      </c>
      <c r="N680" s="11">
        <f t="shared" si="4"/>
        <v>2004849</v>
      </c>
      <c r="O680" s="11">
        <f t="shared" si="5"/>
        <v>1326402</v>
      </c>
      <c r="P680" s="14" t="str">
        <f>VLOOKUP(H680, products!$A$1:$B$13, 2, FALSE)</f>
        <v>Cosmetics</v>
      </c>
      <c r="Q680" s="14" t="str">
        <f>VLOOKUP(G680, countries!$A$1:$C$250, 1, TRUE)</f>
        <v>Svalbard and Jan Mayen</v>
      </c>
      <c r="R680" s="15" t="str">
        <f>VLOOKUP(Q680, countries!$A$1:$E$250, 4, FALSE)</f>
        <v>Europe</v>
      </c>
      <c r="S680" s="14" t="str">
        <f>VLOOKUP(R680, countries!$D$1:U$250, 2, FALSE)</f>
        <v>Northern Europe</v>
      </c>
      <c r="T680" s="14" t="str">
        <f t="shared" si="6"/>
        <v>2013-10</v>
      </c>
      <c r="U680" s="14" t="str">
        <f t="shared" si="7"/>
        <v>10</v>
      </c>
    </row>
    <row r="681">
      <c r="A681" s="7">
        <v>9.17639768E8</v>
      </c>
      <c r="B681" s="8">
        <v>41578.0</v>
      </c>
      <c r="C681" s="8" t="str">
        <f t="shared" si="1"/>
        <v>Thursday</v>
      </c>
      <c r="D681" s="8">
        <v>41622.0</v>
      </c>
      <c r="E681" s="9">
        <f t="shared" si="2"/>
        <v>44</v>
      </c>
      <c r="F681" s="7" t="s">
        <v>24</v>
      </c>
      <c r="G681" s="10" t="s">
        <v>56</v>
      </c>
      <c r="H681" s="7">
        <v>5988.0</v>
      </c>
      <c r="I681" s="7" t="s">
        <v>26</v>
      </c>
      <c r="J681" s="11">
        <v>8854.0</v>
      </c>
      <c r="K681" s="12">
        <v>154.0</v>
      </c>
      <c r="L681" s="12">
        <v>91.0</v>
      </c>
      <c r="M681" s="13">
        <f t="shared" si="3"/>
        <v>1363516</v>
      </c>
      <c r="N681" s="11">
        <f t="shared" si="4"/>
        <v>805714</v>
      </c>
      <c r="O681" s="11">
        <f t="shared" si="5"/>
        <v>557802</v>
      </c>
      <c r="P681" s="14" t="str">
        <f>VLOOKUP(H681, products!$A$1:$B$13, 2, FALSE)</f>
        <v>Vegetables</v>
      </c>
      <c r="Q681" s="14" t="str">
        <f>VLOOKUP(G681, countries!$A$1:$C$250, 1, TRUE)</f>
        <v>Spain</v>
      </c>
      <c r="R681" s="15" t="str">
        <f>VLOOKUP(Q681, countries!$A$1:$E$250, 4, FALSE)</f>
        <v>Europe</v>
      </c>
      <c r="S681" s="14" t="str">
        <f>VLOOKUP(R681, countries!$D$1:U$250, 2, FALSE)</f>
        <v>Northern Europe</v>
      </c>
      <c r="T681" s="14" t="str">
        <f t="shared" si="6"/>
        <v>2013-10</v>
      </c>
      <c r="U681" s="14" t="str">
        <f t="shared" si="7"/>
        <v>10</v>
      </c>
    </row>
    <row r="682">
      <c r="A682" s="7">
        <v>6.68280589E8</v>
      </c>
      <c r="B682" s="8">
        <v>41580.0</v>
      </c>
      <c r="C682" s="8" t="str">
        <f t="shared" si="1"/>
        <v>Saturday</v>
      </c>
      <c r="D682" s="8">
        <v>41361.0</v>
      </c>
      <c r="E682" s="9">
        <f t="shared" si="2"/>
        <v>219</v>
      </c>
      <c r="F682" s="7" t="s">
        <v>24</v>
      </c>
      <c r="G682" s="10" t="s">
        <v>65</v>
      </c>
      <c r="H682" s="7">
        <v>8875.0</v>
      </c>
      <c r="I682" s="7" t="s">
        <v>26</v>
      </c>
      <c r="J682" s="11">
        <v>7932.0</v>
      </c>
      <c r="K682" s="12">
        <v>422.0</v>
      </c>
      <c r="L682" s="12">
        <v>365.0</v>
      </c>
      <c r="M682" s="13">
        <f t="shared" si="3"/>
        <v>3347304</v>
      </c>
      <c r="N682" s="11">
        <f t="shared" si="4"/>
        <v>2895180</v>
      </c>
      <c r="O682" s="11">
        <f t="shared" si="5"/>
        <v>452124</v>
      </c>
      <c r="P682" s="14" t="str">
        <f>VLOOKUP(H682, products!$A$1:$B$13, 2, FALSE)</f>
        <v>Meat</v>
      </c>
      <c r="Q682" s="14" t="str">
        <f>VLOOKUP(G682, countries!$A$1:$C$250, 1, TRUE)</f>
        <v>Portugal</v>
      </c>
      <c r="R682" s="15" t="str">
        <f>VLOOKUP(Q682, countries!$A$1:$E$250, 4, FALSE)</f>
        <v>Europe</v>
      </c>
      <c r="S682" s="14" t="str">
        <f>VLOOKUP(R682, countries!$D$1:U$250, 2, FALSE)</f>
        <v>Northern Europe</v>
      </c>
      <c r="T682" s="14" t="str">
        <f t="shared" si="6"/>
        <v>2013-11</v>
      </c>
      <c r="U682" s="14" t="str">
        <f t="shared" si="7"/>
        <v>11</v>
      </c>
    </row>
    <row r="683">
      <c r="A683" s="7">
        <v>4.67045819E8</v>
      </c>
      <c r="B683" s="8">
        <v>41581.0</v>
      </c>
      <c r="C683" s="8" t="str">
        <f t="shared" si="1"/>
        <v>Sunday</v>
      </c>
      <c r="D683" s="8">
        <v>41612.0</v>
      </c>
      <c r="E683" s="9">
        <f t="shared" si="2"/>
        <v>31</v>
      </c>
      <c r="F683" s="7" t="s">
        <v>29</v>
      </c>
      <c r="G683" s="10" t="s">
        <v>30</v>
      </c>
      <c r="H683" s="7">
        <v>3127.0</v>
      </c>
      <c r="I683" s="7" t="s">
        <v>26</v>
      </c>
      <c r="J683" s="11">
        <v>8092.0</v>
      </c>
      <c r="K683" s="12">
        <v>82.0</v>
      </c>
      <c r="L683" s="12">
        <v>57.0</v>
      </c>
      <c r="M683" s="13">
        <f t="shared" si="3"/>
        <v>663544</v>
      </c>
      <c r="N683" s="11">
        <f t="shared" si="4"/>
        <v>461244</v>
      </c>
      <c r="O683" s="11">
        <f t="shared" si="5"/>
        <v>202300</v>
      </c>
      <c r="P683" s="14" t="str">
        <f>VLOOKUP(H683, products!$A$1:$B$13, 2, FALSE)</f>
        <v>Personal Care</v>
      </c>
      <c r="Q683" s="14" t="str">
        <f>VLOOKUP(G683, countries!$A$1:$C$250, 1, TRUE)</f>
        <v>United States Minor Outlying Islands</v>
      </c>
      <c r="R683" s="15" t="str">
        <f>VLOOKUP(Q683, countries!$A$1:$E$250, 4, FALSE)</f>
        <v>Oceania</v>
      </c>
      <c r="S683" s="14" t="str">
        <f>VLOOKUP(R683, countries!$D$1:U$250, 2, FALSE)</f>
        <v>Polynesia</v>
      </c>
      <c r="T683" s="14" t="str">
        <f t="shared" si="6"/>
        <v>2013-11</v>
      </c>
      <c r="U683" s="14" t="str">
        <f t="shared" si="7"/>
        <v>11</v>
      </c>
    </row>
    <row r="684">
      <c r="A684" s="7">
        <v>4.00267398E8</v>
      </c>
      <c r="B684" s="8">
        <v>41585.0</v>
      </c>
      <c r="C684" s="8" t="str">
        <f t="shared" si="1"/>
        <v>Thursday</v>
      </c>
      <c r="D684" s="8">
        <v>41475.0</v>
      </c>
      <c r="E684" s="9">
        <f t="shared" si="2"/>
        <v>110</v>
      </c>
      <c r="F684" s="7" t="s">
        <v>29</v>
      </c>
      <c r="G684" s="10" t="s">
        <v>50</v>
      </c>
      <c r="H684" s="7">
        <v>8969.0</v>
      </c>
      <c r="I684" s="7" t="s">
        <v>23</v>
      </c>
      <c r="J684" s="11">
        <v>6873.0</v>
      </c>
      <c r="K684" s="12">
        <v>153.0</v>
      </c>
      <c r="L684" s="12">
        <v>97.0</v>
      </c>
      <c r="M684" s="13">
        <f t="shared" si="3"/>
        <v>1051569</v>
      </c>
      <c r="N684" s="11">
        <f t="shared" si="4"/>
        <v>666681</v>
      </c>
      <c r="O684" s="11">
        <f t="shared" si="5"/>
        <v>384888</v>
      </c>
      <c r="P684" s="14" t="str">
        <f>VLOOKUP(H684, products!$A$1:$B$13, 2, FALSE)</f>
        <v>Snacks</v>
      </c>
      <c r="Q684" s="14" t="str">
        <f>VLOOKUP(G684, countries!$A$1:$C$250, 1, TRUE)</f>
        <v>Austria</v>
      </c>
      <c r="R684" s="15" t="str">
        <f>VLOOKUP(Q684, countries!$A$1:$E$250, 4, FALSE)</f>
        <v>Europe</v>
      </c>
      <c r="S684" s="14" t="str">
        <f>VLOOKUP(R684, countries!$D$1:U$250, 2, FALSE)</f>
        <v>Northern Europe</v>
      </c>
      <c r="T684" s="14" t="str">
        <f t="shared" si="6"/>
        <v>2013-11</v>
      </c>
      <c r="U684" s="14" t="str">
        <f t="shared" si="7"/>
        <v>11</v>
      </c>
    </row>
    <row r="685">
      <c r="A685" s="7">
        <v>3.68865811E8</v>
      </c>
      <c r="B685" s="8">
        <v>41587.0</v>
      </c>
      <c r="C685" s="8" t="str">
        <f t="shared" si="1"/>
        <v>Saturday</v>
      </c>
      <c r="D685" s="8">
        <v>41563.0</v>
      </c>
      <c r="E685" s="9">
        <f t="shared" si="2"/>
        <v>24</v>
      </c>
      <c r="F685" s="7" t="s">
        <v>24</v>
      </c>
      <c r="G685" s="10" t="s">
        <v>46</v>
      </c>
      <c r="H685" s="7">
        <v>8681.0</v>
      </c>
      <c r="I685" s="7" t="s">
        <v>26</v>
      </c>
      <c r="J685" s="11">
        <v>4445.0</v>
      </c>
      <c r="K685" s="12">
        <v>651.0</v>
      </c>
      <c r="L685" s="12">
        <v>525.0</v>
      </c>
      <c r="M685" s="13">
        <f t="shared" si="3"/>
        <v>2893695</v>
      </c>
      <c r="N685" s="11">
        <f t="shared" si="4"/>
        <v>2333625</v>
      </c>
      <c r="O685" s="11">
        <f t="shared" si="5"/>
        <v>560070</v>
      </c>
      <c r="P685" s="14" t="str">
        <f>VLOOKUP(H685, products!$A$1:$B$13, 2, FALSE)</f>
        <v>Office Supplies</v>
      </c>
      <c r="Q685" s="14" t="str">
        <f>VLOOKUP(G685, countries!$A$1:$C$250, 1, TRUE)</f>
        <v>Denmark</v>
      </c>
      <c r="R685" s="15" t="str">
        <f>VLOOKUP(Q685, countries!$A$1:$E$250, 4, FALSE)</f>
        <v>Europe</v>
      </c>
      <c r="S685" s="14" t="str">
        <f>VLOOKUP(R685, countries!$D$1:U$250, 2, FALSE)</f>
        <v>Northern Europe</v>
      </c>
      <c r="T685" s="14" t="str">
        <f t="shared" si="6"/>
        <v>2013-11</v>
      </c>
      <c r="U685" s="14" t="str">
        <f t="shared" si="7"/>
        <v>11</v>
      </c>
    </row>
    <row r="686">
      <c r="A686" s="7">
        <v>9.33699119E8</v>
      </c>
      <c r="B686" s="8">
        <v>41591.0</v>
      </c>
      <c r="C686" s="8" t="str">
        <f t="shared" si="1"/>
        <v>Wednesday</v>
      </c>
      <c r="D686" s="8">
        <v>41602.0</v>
      </c>
      <c r="E686" s="9">
        <f t="shared" si="2"/>
        <v>11</v>
      </c>
      <c r="F686" s="7" t="s">
        <v>21</v>
      </c>
      <c r="G686" s="10" t="s">
        <v>54</v>
      </c>
      <c r="H686" s="7">
        <v>3127.0</v>
      </c>
      <c r="I686" s="7" t="s">
        <v>23</v>
      </c>
      <c r="J686" s="11">
        <v>1173.0</v>
      </c>
      <c r="K686" s="12">
        <v>82.0</v>
      </c>
      <c r="L686" s="12">
        <v>57.0</v>
      </c>
      <c r="M686" s="13">
        <f t="shared" si="3"/>
        <v>96186</v>
      </c>
      <c r="N686" s="11">
        <f t="shared" si="4"/>
        <v>66861</v>
      </c>
      <c r="O686" s="11">
        <f t="shared" si="5"/>
        <v>29325</v>
      </c>
      <c r="P686" s="14" t="str">
        <f>VLOOKUP(H686, products!$A$1:$B$13, 2, FALSE)</f>
        <v>Personal Care</v>
      </c>
      <c r="Q686" s="14" t="str">
        <f>VLOOKUP(G686, countries!$A$1:$C$250, 1, TRUE)</f>
        <v>Macedonia</v>
      </c>
      <c r="R686" s="15" t="str">
        <f>VLOOKUP(Q686, countries!$A$1:$E$250, 4, FALSE)</f>
        <v>Europe</v>
      </c>
      <c r="S686" s="14" t="str">
        <f>VLOOKUP(R686, countries!$D$1:U$250, 2, FALSE)</f>
        <v>Northern Europe</v>
      </c>
      <c r="T686" s="14" t="str">
        <f t="shared" si="6"/>
        <v>2013-11</v>
      </c>
      <c r="U686" s="14" t="str">
        <f t="shared" si="7"/>
        <v>11</v>
      </c>
    </row>
    <row r="687">
      <c r="A687" s="7">
        <v>4.59277713E8</v>
      </c>
      <c r="B687" s="8">
        <v>41593.0</v>
      </c>
      <c r="C687" s="8" t="str">
        <f t="shared" si="1"/>
        <v>Friday</v>
      </c>
      <c r="D687" s="8">
        <v>41376.0</v>
      </c>
      <c r="E687" s="9">
        <f t="shared" si="2"/>
        <v>217</v>
      </c>
      <c r="F687" s="7" t="s">
        <v>29</v>
      </c>
      <c r="G687" s="10" t="s">
        <v>55</v>
      </c>
      <c r="H687" s="7">
        <v>8875.0</v>
      </c>
      <c r="I687" s="7" t="s">
        <v>26</v>
      </c>
      <c r="J687" s="11">
        <v>9336.0</v>
      </c>
      <c r="K687" s="12">
        <v>422.0</v>
      </c>
      <c r="L687" s="12">
        <v>365.0</v>
      </c>
      <c r="M687" s="13">
        <f t="shared" si="3"/>
        <v>3939792</v>
      </c>
      <c r="N687" s="11">
        <f t="shared" si="4"/>
        <v>3407640</v>
      </c>
      <c r="O687" s="11">
        <f t="shared" si="5"/>
        <v>532152</v>
      </c>
      <c r="P687" s="14" t="str">
        <f>VLOOKUP(H687, products!$A$1:$B$13, 2, FALSE)</f>
        <v>Meat</v>
      </c>
      <c r="Q687" s="14" t="str">
        <f>VLOOKUP(G687, countries!$A$1:$C$250, 1, TRUE)</f>
        <v>Eritrea</v>
      </c>
      <c r="R687" s="15" t="str">
        <f>VLOOKUP(Q687, countries!$A$1:$E$250, 4, FALSE)</f>
        <v>Africa</v>
      </c>
      <c r="S687" s="14" t="str">
        <f>VLOOKUP(R687, countries!$D$1:U$250, 2, FALSE)</f>
        <v>Northern Africa</v>
      </c>
      <c r="T687" s="14" t="str">
        <f t="shared" si="6"/>
        <v>2013-11</v>
      </c>
      <c r="U687" s="14" t="str">
        <f t="shared" si="7"/>
        <v>11</v>
      </c>
    </row>
    <row r="688">
      <c r="A688" s="7">
        <v>7.03966844E8</v>
      </c>
      <c r="B688" s="8">
        <v>41596.0</v>
      </c>
      <c r="C688" s="8" t="str">
        <f t="shared" si="1"/>
        <v>Monday</v>
      </c>
      <c r="D688" s="8">
        <v>41608.0</v>
      </c>
      <c r="E688" s="9">
        <f t="shared" si="2"/>
        <v>12</v>
      </c>
      <c r="F688" s="7" t="s">
        <v>21</v>
      </c>
      <c r="G688" s="10" t="s">
        <v>56</v>
      </c>
      <c r="H688" s="7">
        <v>8969.0</v>
      </c>
      <c r="I688" s="7" t="s">
        <v>23</v>
      </c>
      <c r="J688" s="11">
        <v>8288.0</v>
      </c>
      <c r="K688" s="12">
        <v>153.0</v>
      </c>
      <c r="L688" s="12">
        <v>97.0</v>
      </c>
      <c r="M688" s="13">
        <f t="shared" si="3"/>
        <v>1268064</v>
      </c>
      <c r="N688" s="11">
        <f t="shared" si="4"/>
        <v>803936</v>
      </c>
      <c r="O688" s="11">
        <f t="shared" si="5"/>
        <v>464128</v>
      </c>
      <c r="P688" s="14" t="str">
        <f>VLOOKUP(H688, products!$A$1:$B$13, 2, FALSE)</f>
        <v>Snacks</v>
      </c>
      <c r="Q688" s="14" t="str">
        <f>VLOOKUP(G688, countries!$A$1:$C$250, 1, TRUE)</f>
        <v>Spain</v>
      </c>
      <c r="R688" s="15" t="str">
        <f>VLOOKUP(Q688, countries!$A$1:$E$250, 4, FALSE)</f>
        <v>Europe</v>
      </c>
      <c r="S688" s="14" t="str">
        <f>VLOOKUP(R688, countries!$D$1:U$250, 2, FALSE)</f>
        <v>Northern Europe</v>
      </c>
      <c r="T688" s="14" t="str">
        <f t="shared" si="6"/>
        <v>2013-11</v>
      </c>
      <c r="U688" s="14" t="str">
        <f t="shared" si="7"/>
        <v>11</v>
      </c>
    </row>
    <row r="689">
      <c r="A689" s="7">
        <v>5.23707807E8</v>
      </c>
      <c r="B689" s="8">
        <v>41603.0</v>
      </c>
      <c r="C689" s="8" t="str">
        <f t="shared" si="1"/>
        <v>Monday</v>
      </c>
      <c r="D689" s="8">
        <v>41624.0</v>
      </c>
      <c r="E689" s="9">
        <f t="shared" si="2"/>
        <v>21</v>
      </c>
      <c r="F689" s="7" t="s">
        <v>29</v>
      </c>
      <c r="G689" s="10" t="s">
        <v>42</v>
      </c>
      <c r="H689" s="7">
        <v>5988.0</v>
      </c>
      <c r="I689" s="7" t="s">
        <v>26</v>
      </c>
      <c r="J689" s="11">
        <v>5633.0</v>
      </c>
      <c r="K689" s="12">
        <v>154.0</v>
      </c>
      <c r="L689" s="12">
        <v>91.0</v>
      </c>
      <c r="M689" s="13">
        <f t="shared" si="3"/>
        <v>867482</v>
      </c>
      <c r="N689" s="11">
        <f t="shared" si="4"/>
        <v>512603</v>
      </c>
      <c r="O689" s="11">
        <f t="shared" si="5"/>
        <v>354879</v>
      </c>
      <c r="P689" s="14" t="str">
        <f>VLOOKUP(H689, products!$A$1:$B$13, 2, FALSE)</f>
        <v>Vegetables</v>
      </c>
      <c r="Q689" s="14" t="str">
        <f>VLOOKUP(G689, countries!$A$1:$C$250, 1, TRUE)</f>
        <v>Bhutan</v>
      </c>
      <c r="R689" s="15" t="str">
        <f>VLOOKUP(Q689, countries!$A$1:$E$250, 4, FALSE)</f>
        <v>Asia</v>
      </c>
      <c r="S689" s="14" t="str">
        <f>VLOOKUP(R689, countries!$D$1:U$250, 2, FALSE)</f>
        <v>Southern Asia</v>
      </c>
      <c r="T689" s="14" t="str">
        <f t="shared" si="6"/>
        <v>2013-11</v>
      </c>
      <c r="U689" s="14" t="str">
        <f t="shared" si="7"/>
        <v>11</v>
      </c>
    </row>
    <row r="690">
      <c r="A690" s="7">
        <v>7.75008904E8</v>
      </c>
      <c r="B690" s="8">
        <v>41604.0</v>
      </c>
      <c r="C690" s="8" t="str">
        <f t="shared" si="1"/>
        <v>Tuesday</v>
      </c>
      <c r="D690" s="8">
        <v>41671.0</v>
      </c>
      <c r="E690" s="9">
        <f t="shared" si="2"/>
        <v>67</v>
      </c>
      <c r="F690" s="7" t="s">
        <v>29</v>
      </c>
      <c r="G690" s="10" t="s">
        <v>25</v>
      </c>
      <c r="H690" s="7">
        <v>7331.0</v>
      </c>
      <c r="I690" s="7" t="s">
        <v>26</v>
      </c>
      <c r="J690" s="11">
        <v>1212.0</v>
      </c>
      <c r="K690" s="12">
        <v>255.0</v>
      </c>
      <c r="L690" s="12">
        <v>159.0</v>
      </c>
      <c r="M690" s="13">
        <f t="shared" si="3"/>
        <v>309060</v>
      </c>
      <c r="N690" s="11">
        <f t="shared" si="4"/>
        <v>192708</v>
      </c>
      <c r="O690" s="11">
        <f t="shared" si="5"/>
        <v>116352</v>
      </c>
      <c r="P690" s="14" t="str">
        <f>VLOOKUP(H690, products!$A$1:$B$13, 2, FALSE)</f>
        <v>Baby Food</v>
      </c>
      <c r="Q690" s="14" t="str">
        <f>VLOOKUP(G690, countries!$A$1:$C$250, 1, TRUE)</f>
        <v>Libya</v>
      </c>
      <c r="R690" s="15" t="str">
        <f>VLOOKUP(Q690, countries!$A$1:$E$250, 4, FALSE)</f>
        <v>Africa</v>
      </c>
      <c r="S690" s="14" t="str">
        <f>VLOOKUP(R690, countries!$D$1:U$250, 2, FALSE)</f>
        <v>Northern Africa</v>
      </c>
      <c r="T690" s="14" t="str">
        <f t="shared" si="6"/>
        <v>2013-11</v>
      </c>
      <c r="U690" s="14" t="str">
        <f t="shared" si="7"/>
        <v>11</v>
      </c>
    </row>
    <row r="691">
      <c r="A691" s="7">
        <v>4.69197165E8</v>
      </c>
      <c r="B691" s="8">
        <v>41605.0</v>
      </c>
      <c r="C691" s="8" t="str">
        <f t="shared" si="1"/>
        <v>Wednesday</v>
      </c>
      <c r="D691" s="8">
        <v>41590.0</v>
      </c>
      <c r="E691" s="9">
        <f t="shared" si="2"/>
        <v>15</v>
      </c>
      <c r="F691" s="7" t="s">
        <v>21</v>
      </c>
      <c r="G691" s="10" t="s">
        <v>32</v>
      </c>
      <c r="H691" s="7">
        <v>1270.0</v>
      </c>
      <c r="I691" s="7" t="s">
        <v>26</v>
      </c>
      <c r="J691" s="11">
        <v>4723.0</v>
      </c>
      <c r="K691" s="12">
        <v>47.0</v>
      </c>
      <c r="L691" s="12">
        <v>32.0</v>
      </c>
      <c r="M691" s="13">
        <f t="shared" si="3"/>
        <v>221981</v>
      </c>
      <c r="N691" s="11">
        <f t="shared" si="4"/>
        <v>151136</v>
      </c>
      <c r="O691" s="11">
        <f t="shared" si="5"/>
        <v>70845</v>
      </c>
      <c r="P691" s="14" t="str">
        <f>VLOOKUP(H691, products!$A$1:$B$13, 2, FALSE)</f>
        <v>Beverages</v>
      </c>
      <c r="Q691" s="14" t="str">
        <f>VLOOKUP(G691, countries!$A$1:$C$250, 1, TRUE)</f>
        <v>Luxembourg</v>
      </c>
      <c r="R691" s="15" t="str">
        <f>VLOOKUP(Q691, countries!$A$1:$E$250, 4, FALSE)</f>
        <v>Europe</v>
      </c>
      <c r="S691" s="14" t="str">
        <f>VLOOKUP(R691, countries!$D$1:U$250, 2, FALSE)</f>
        <v>Northern Europe</v>
      </c>
      <c r="T691" s="14" t="str">
        <f t="shared" si="6"/>
        <v>2013-11</v>
      </c>
      <c r="U691" s="14" t="str">
        <f t="shared" si="7"/>
        <v>11</v>
      </c>
    </row>
    <row r="692">
      <c r="A692" s="7">
        <v>5.96166074E8</v>
      </c>
      <c r="B692" s="8">
        <v>41605.0</v>
      </c>
      <c r="C692" s="8" t="str">
        <f t="shared" si="1"/>
        <v>Wednesday</v>
      </c>
      <c r="D692" s="8">
        <v>41652.0</v>
      </c>
      <c r="E692" s="9">
        <f t="shared" si="2"/>
        <v>47</v>
      </c>
      <c r="F692" s="7" t="s">
        <v>40</v>
      </c>
      <c r="G692" s="10" t="s">
        <v>46</v>
      </c>
      <c r="H692" s="7">
        <v>7331.0</v>
      </c>
      <c r="I692" s="7" t="s">
        <v>23</v>
      </c>
      <c r="J692" s="11">
        <v>7644.0</v>
      </c>
      <c r="K692" s="12">
        <v>255.0</v>
      </c>
      <c r="L692" s="12">
        <v>159.0</v>
      </c>
      <c r="M692" s="13">
        <f t="shared" si="3"/>
        <v>1949220</v>
      </c>
      <c r="N692" s="11">
        <f t="shared" si="4"/>
        <v>1215396</v>
      </c>
      <c r="O692" s="11">
        <f t="shared" si="5"/>
        <v>733824</v>
      </c>
      <c r="P692" s="14" t="str">
        <f>VLOOKUP(H692, products!$A$1:$B$13, 2, FALSE)</f>
        <v>Baby Food</v>
      </c>
      <c r="Q692" s="14" t="str">
        <f>VLOOKUP(G692, countries!$A$1:$C$250, 1, TRUE)</f>
        <v>Denmark</v>
      </c>
      <c r="R692" s="15" t="str">
        <f>VLOOKUP(Q692, countries!$A$1:$E$250, 4, FALSE)</f>
        <v>Europe</v>
      </c>
      <c r="S692" s="14" t="str">
        <f>VLOOKUP(R692, countries!$D$1:U$250, 2, FALSE)</f>
        <v>Northern Europe</v>
      </c>
      <c r="T692" s="14" t="str">
        <f t="shared" si="6"/>
        <v>2013-11</v>
      </c>
      <c r="U692" s="14" t="str">
        <f t="shared" si="7"/>
        <v>11</v>
      </c>
    </row>
    <row r="693">
      <c r="A693" s="7">
        <v>9.9045509E8</v>
      </c>
      <c r="B693" s="8">
        <v>41608.0</v>
      </c>
      <c r="C693" s="8" t="str">
        <f t="shared" si="1"/>
        <v>Saturday</v>
      </c>
      <c r="D693" s="8">
        <v>41622.0</v>
      </c>
      <c r="E693" s="9">
        <f t="shared" si="2"/>
        <v>14</v>
      </c>
      <c r="F693" s="7" t="s">
        <v>29</v>
      </c>
      <c r="G693" s="10" t="s">
        <v>31</v>
      </c>
      <c r="H693" s="7">
        <v>7940.0</v>
      </c>
      <c r="I693" s="7" t="s">
        <v>26</v>
      </c>
      <c r="J693" s="11">
        <v>6526.0</v>
      </c>
      <c r="K693" s="12">
        <v>668.0</v>
      </c>
      <c r="L693" s="12">
        <v>503.0</v>
      </c>
      <c r="M693" s="13">
        <f t="shared" si="3"/>
        <v>4359368</v>
      </c>
      <c r="N693" s="11">
        <f t="shared" si="4"/>
        <v>3282578</v>
      </c>
      <c r="O693" s="11">
        <f t="shared" si="5"/>
        <v>1076790</v>
      </c>
      <c r="P693" s="14" t="str">
        <f>VLOOKUP(H693, products!$A$1:$B$13, 2, FALSE)</f>
        <v>Household</v>
      </c>
      <c r="Q693" s="14" t="str">
        <f>VLOOKUP(G693, countries!$A$1:$C$250, 1, TRUE)</f>
        <v>Bhutan</v>
      </c>
      <c r="R693" s="15" t="str">
        <f>VLOOKUP(Q693, countries!$A$1:$E$250, 4, FALSE)</f>
        <v>Asia</v>
      </c>
      <c r="S693" s="14" t="str">
        <f>VLOOKUP(R693, countries!$D$1:U$250, 2, FALSE)</f>
        <v>Southern Asia</v>
      </c>
      <c r="T693" s="14" t="str">
        <f t="shared" si="6"/>
        <v>2013-11</v>
      </c>
      <c r="U693" s="14" t="str">
        <f t="shared" si="7"/>
        <v>11</v>
      </c>
    </row>
    <row r="694">
      <c r="A694" s="7">
        <v>1.44743001E8</v>
      </c>
      <c r="B694" s="8">
        <v>41611.0</v>
      </c>
      <c r="C694" s="8" t="str">
        <f t="shared" si="1"/>
        <v>Tuesday</v>
      </c>
      <c r="D694" s="8">
        <v>41385.0</v>
      </c>
      <c r="E694" s="9">
        <f t="shared" si="2"/>
        <v>226</v>
      </c>
      <c r="F694" s="7" t="s">
        <v>29</v>
      </c>
      <c r="G694" s="10" t="s">
        <v>38</v>
      </c>
      <c r="H694" s="7">
        <v>7331.0</v>
      </c>
      <c r="I694" s="7" t="s">
        <v>23</v>
      </c>
      <c r="J694" s="11">
        <v>1525.0</v>
      </c>
      <c r="K694" s="12">
        <v>255.0</v>
      </c>
      <c r="L694" s="12">
        <v>159.0</v>
      </c>
      <c r="M694" s="13">
        <f t="shared" si="3"/>
        <v>388875</v>
      </c>
      <c r="N694" s="11">
        <f t="shared" si="4"/>
        <v>242475</v>
      </c>
      <c r="O694" s="11">
        <f t="shared" si="5"/>
        <v>146400</v>
      </c>
      <c r="P694" s="14" t="str">
        <f>VLOOKUP(H694, products!$A$1:$B$13, 2, FALSE)</f>
        <v>Baby Food</v>
      </c>
      <c r="Q694" s="14" t="str">
        <f>VLOOKUP(G694, countries!$A$1:$C$250, 1, TRUE)</f>
        <v>Svalbard and Jan Mayen</v>
      </c>
      <c r="R694" s="15" t="str">
        <f>VLOOKUP(Q694, countries!$A$1:$E$250, 4, FALSE)</f>
        <v>Europe</v>
      </c>
      <c r="S694" s="14" t="str">
        <f>VLOOKUP(R694, countries!$D$1:U$250, 2, FALSE)</f>
        <v>Northern Europe</v>
      </c>
      <c r="T694" s="14" t="str">
        <f t="shared" si="6"/>
        <v>2013-12</v>
      </c>
      <c r="U694" s="14" t="str">
        <f t="shared" si="7"/>
        <v>12</v>
      </c>
    </row>
    <row r="695">
      <c r="A695" s="7">
        <v>6.38937652E8</v>
      </c>
      <c r="B695" s="8">
        <v>41616.0</v>
      </c>
      <c r="C695" s="8" t="str">
        <f t="shared" si="1"/>
        <v>Sunday</v>
      </c>
      <c r="D695" s="8">
        <v>41434.0</v>
      </c>
      <c r="E695" s="9">
        <f t="shared" si="2"/>
        <v>182</v>
      </c>
      <c r="F695" s="7" t="s">
        <v>24</v>
      </c>
      <c r="G695" s="10" t="s">
        <v>53</v>
      </c>
      <c r="H695" s="7">
        <v>4594.0</v>
      </c>
      <c r="I695" s="7" t="s">
        <v>23</v>
      </c>
      <c r="J695" s="11">
        <v>4705.0</v>
      </c>
      <c r="K695" s="12">
        <v>9.0</v>
      </c>
      <c r="L695" s="12">
        <v>7.0</v>
      </c>
      <c r="M695" s="13">
        <f t="shared" si="3"/>
        <v>42345</v>
      </c>
      <c r="N695" s="11">
        <f t="shared" si="4"/>
        <v>32935</v>
      </c>
      <c r="O695" s="11">
        <f t="shared" si="5"/>
        <v>9410</v>
      </c>
      <c r="P695" s="14" t="str">
        <f>VLOOKUP(H695, products!$A$1:$B$13, 2, FALSE)</f>
        <v>Fruits</v>
      </c>
      <c r="Q695" s="14" t="str">
        <f>VLOOKUP(G695, countries!$A$1:$C$250, 1, TRUE)</f>
        <v>Macedonia</v>
      </c>
      <c r="R695" s="15" t="str">
        <f>VLOOKUP(Q695, countries!$A$1:$E$250, 4, FALSE)</f>
        <v>Europe</v>
      </c>
      <c r="S695" s="14" t="str">
        <f>VLOOKUP(R695, countries!$D$1:U$250, 2, FALSE)</f>
        <v>Northern Europe</v>
      </c>
      <c r="T695" s="14" t="str">
        <f t="shared" si="6"/>
        <v>2013-12</v>
      </c>
      <c r="U695" s="14" t="str">
        <f t="shared" si="7"/>
        <v>12</v>
      </c>
    </row>
    <row r="696">
      <c r="A696" s="7">
        <v>9.69199979E8</v>
      </c>
      <c r="B696" s="8">
        <v>41619.0</v>
      </c>
      <c r="C696" s="8" t="str">
        <f t="shared" si="1"/>
        <v>Wednesday</v>
      </c>
      <c r="D696" s="8">
        <v>41467.0</v>
      </c>
      <c r="E696" s="9">
        <f t="shared" si="2"/>
        <v>152</v>
      </c>
      <c r="F696" s="7" t="s">
        <v>40</v>
      </c>
      <c r="G696" s="10" t="s">
        <v>48</v>
      </c>
      <c r="H696" s="7">
        <v>8875.0</v>
      </c>
      <c r="I696" s="7" t="s">
        <v>26</v>
      </c>
      <c r="J696" s="11">
        <v>6666.0</v>
      </c>
      <c r="K696" s="12">
        <v>422.0</v>
      </c>
      <c r="L696" s="12">
        <v>365.0</v>
      </c>
      <c r="M696" s="13">
        <f t="shared" si="3"/>
        <v>2813052</v>
      </c>
      <c r="N696" s="11">
        <f t="shared" si="4"/>
        <v>2433090</v>
      </c>
      <c r="O696" s="11">
        <f t="shared" si="5"/>
        <v>379962</v>
      </c>
      <c r="P696" s="14" t="str">
        <f>VLOOKUP(H696, products!$A$1:$B$13, 2, FALSE)</f>
        <v>Meat</v>
      </c>
      <c r="Q696" s="14" t="str">
        <f>VLOOKUP(G696, countries!$A$1:$C$250, 1, TRUE)</f>
        <v>Gibraltar</v>
      </c>
      <c r="R696" s="15" t="str">
        <f>VLOOKUP(Q696, countries!$A$1:$E$250, 4, FALSE)</f>
        <v>Europe</v>
      </c>
      <c r="S696" s="14" t="str">
        <f>VLOOKUP(R696, countries!$D$1:U$250, 2, FALSE)</f>
        <v>Northern Europe</v>
      </c>
      <c r="T696" s="14" t="str">
        <f t="shared" si="6"/>
        <v>2013-12</v>
      </c>
      <c r="U696" s="14" t="str">
        <f t="shared" si="7"/>
        <v>12</v>
      </c>
    </row>
    <row r="697">
      <c r="A697" s="7">
        <v>9.79200112E8</v>
      </c>
      <c r="B697" s="8">
        <v>41622.0</v>
      </c>
      <c r="C697" s="8" t="str">
        <f t="shared" si="1"/>
        <v>Saturday</v>
      </c>
      <c r="D697" s="8">
        <v>41638.0</v>
      </c>
      <c r="E697" s="9">
        <f t="shared" si="2"/>
        <v>16</v>
      </c>
      <c r="F697" s="7" t="s">
        <v>21</v>
      </c>
      <c r="G697" s="10" t="s">
        <v>33</v>
      </c>
      <c r="H697" s="7">
        <v>8875.0</v>
      </c>
      <c r="I697" s="7" t="s">
        <v>26</v>
      </c>
      <c r="J697" s="11">
        <v>5928.0</v>
      </c>
      <c r="K697" s="12">
        <v>422.0</v>
      </c>
      <c r="L697" s="12">
        <v>365.0</v>
      </c>
      <c r="M697" s="13">
        <f t="shared" si="3"/>
        <v>2501616</v>
      </c>
      <c r="N697" s="11">
        <f t="shared" si="4"/>
        <v>2163720</v>
      </c>
      <c r="O697" s="11">
        <f t="shared" si="5"/>
        <v>337896</v>
      </c>
      <c r="P697" s="14" t="str">
        <f>VLOOKUP(H697, products!$A$1:$B$13, 2, FALSE)</f>
        <v>Meat</v>
      </c>
      <c r="Q697" s="14" t="str">
        <f>VLOOKUP(G697, countries!$A$1:$C$250, 1, TRUE)</f>
        <v>Micronesia (Federated States of)</v>
      </c>
      <c r="R697" s="15" t="str">
        <f>VLOOKUP(Q697, countries!$A$1:$E$250, 4, FALSE)</f>
        <v>Oceania</v>
      </c>
      <c r="S697" s="14" t="str">
        <f>VLOOKUP(R697, countries!$D$1:U$250, 2, FALSE)</f>
        <v>Polynesia</v>
      </c>
      <c r="T697" s="14" t="str">
        <f t="shared" si="6"/>
        <v>2013-12</v>
      </c>
      <c r="U697" s="14" t="str">
        <f t="shared" si="7"/>
        <v>12</v>
      </c>
    </row>
    <row r="698">
      <c r="A698" s="7">
        <v>7.27426946E8</v>
      </c>
      <c r="B698" s="8">
        <v>41623.0</v>
      </c>
      <c r="C698" s="8" t="str">
        <f t="shared" si="1"/>
        <v>Sunday</v>
      </c>
      <c r="D698" s="8">
        <v>41700.0</v>
      </c>
      <c r="E698" s="9">
        <f t="shared" si="2"/>
        <v>77</v>
      </c>
      <c r="F698" s="7" t="s">
        <v>24</v>
      </c>
      <c r="G698" s="10" t="s">
        <v>35</v>
      </c>
      <c r="H698" s="7">
        <v>5988.0</v>
      </c>
      <c r="I698" s="7" t="s">
        <v>23</v>
      </c>
      <c r="J698" s="11">
        <v>653.0</v>
      </c>
      <c r="K698" s="12">
        <v>154.0</v>
      </c>
      <c r="L698" s="12">
        <v>91.0</v>
      </c>
      <c r="M698" s="13">
        <f t="shared" si="3"/>
        <v>100562</v>
      </c>
      <c r="N698" s="11">
        <f t="shared" si="4"/>
        <v>59423</v>
      </c>
      <c r="O698" s="11">
        <f t="shared" si="5"/>
        <v>41139</v>
      </c>
      <c r="P698" s="14" t="str">
        <f>VLOOKUP(H698, products!$A$1:$B$13, 2, FALSE)</f>
        <v>Vegetables</v>
      </c>
      <c r="Q698" s="14" t="str">
        <f>VLOOKUP(G698, countries!$A$1:$C$250, 1, TRUE)</f>
        <v>American Samoa</v>
      </c>
      <c r="R698" s="15" t="str">
        <f>VLOOKUP(Q698, countries!$A$1:$E$250, 4, FALSE)</f>
        <v>Oceania</v>
      </c>
      <c r="S698" s="14" t="str">
        <f>VLOOKUP(R698, countries!$D$1:U$250, 2, FALSE)</f>
        <v>Polynesia</v>
      </c>
      <c r="T698" s="14" t="str">
        <f t="shared" si="6"/>
        <v>2013-12</v>
      </c>
      <c r="U698" s="14" t="str">
        <f t="shared" si="7"/>
        <v>12</v>
      </c>
    </row>
    <row r="699">
      <c r="A699" s="7">
        <v>8.12637078E8</v>
      </c>
      <c r="B699" s="8">
        <v>41623.0</v>
      </c>
      <c r="C699" s="8" t="str">
        <f t="shared" si="1"/>
        <v>Sunday</v>
      </c>
      <c r="D699" s="8">
        <v>41760.0</v>
      </c>
      <c r="E699" s="9">
        <f t="shared" si="2"/>
        <v>137</v>
      </c>
      <c r="F699" s="7" t="s">
        <v>29</v>
      </c>
      <c r="G699" s="10" t="s">
        <v>38</v>
      </c>
      <c r="H699" s="7">
        <v>4594.0</v>
      </c>
      <c r="I699" s="7" t="s">
        <v>23</v>
      </c>
      <c r="J699" s="11">
        <v>6225.0</v>
      </c>
      <c r="K699" s="12">
        <v>9.0</v>
      </c>
      <c r="L699" s="12">
        <v>7.0</v>
      </c>
      <c r="M699" s="13">
        <f t="shared" si="3"/>
        <v>56025</v>
      </c>
      <c r="N699" s="11">
        <f t="shared" si="4"/>
        <v>43575</v>
      </c>
      <c r="O699" s="11">
        <f t="shared" si="5"/>
        <v>12450</v>
      </c>
      <c r="P699" s="14" t="str">
        <f>VLOOKUP(H699, products!$A$1:$B$13, 2, FALSE)</f>
        <v>Fruits</v>
      </c>
      <c r="Q699" s="14" t="str">
        <f>VLOOKUP(G699, countries!$A$1:$C$250, 1, TRUE)</f>
        <v>Svalbard and Jan Mayen</v>
      </c>
      <c r="R699" s="15" t="str">
        <f>VLOOKUP(Q699, countries!$A$1:$E$250, 4, FALSE)</f>
        <v>Europe</v>
      </c>
      <c r="S699" s="14" t="str">
        <f>VLOOKUP(R699, countries!$D$1:U$250, 2, FALSE)</f>
        <v>Northern Europe</v>
      </c>
      <c r="T699" s="14" t="str">
        <f t="shared" si="6"/>
        <v>2013-12</v>
      </c>
      <c r="U699" s="14" t="str">
        <f t="shared" si="7"/>
        <v>12</v>
      </c>
    </row>
    <row r="700">
      <c r="A700" s="7">
        <v>2.36042392E8</v>
      </c>
      <c r="B700" s="8">
        <v>41627.0</v>
      </c>
      <c r="C700" s="8" t="str">
        <f t="shared" si="1"/>
        <v>Thursday</v>
      </c>
      <c r="D700" s="8">
        <v>41665.0</v>
      </c>
      <c r="E700" s="9">
        <f t="shared" si="2"/>
        <v>38</v>
      </c>
      <c r="F700" s="7" t="s">
        <v>40</v>
      </c>
      <c r="G700" s="10" t="s">
        <v>46</v>
      </c>
      <c r="H700" s="7">
        <v>8681.0</v>
      </c>
      <c r="I700" s="7" t="s">
        <v>23</v>
      </c>
      <c r="J700" s="11">
        <v>9044.0</v>
      </c>
      <c r="K700" s="12">
        <v>651.0</v>
      </c>
      <c r="L700" s="12">
        <v>525.0</v>
      </c>
      <c r="M700" s="13">
        <f t="shared" si="3"/>
        <v>5887644</v>
      </c>
      <c r="N700" s="11">
        <f t="shared" si="4"/>
        <v>4748100</v>
      </c>
      <c r="O700" s="11">
        <f t="shared" si="5"/>
        <v>1139544</v>
      </c>
      <c r="P700" s="14" t="str">
        <f>VLOOKUP(H700, products!$A$1:$B$13, 2, FALSE)</f>
        <v>Office Supplies</v>
      </c>
      <c r="Q700" s="14" t="str">
        <f>VLOOKUP(G700, countries!$A$1:$C$250, 1, TRUE)</f>
        <v>Denmark</v>
      </c>
      <c r="R700" s="15" t="str">
        <f>VLOOKUP(Q700, countries!$A$1:$E$250, 4, FALSE)</f>
        <v>Europe</v>
      </c>
      <c r="S700" s="14" t="str">
        <f>VLOOKUP(R700, countries!$D$1:U$250, 2, FALSE)</f>
        <v>Northern Europe</v>
      </c>
      <c r="T700" s="14" t="str">
        <f t="shared" si="6"/>
        <v>2013-12</v>
      </c>
      <c r="U700" s="14" t="str">
        <f t="shared" si="7"/>
        <v>12</v>
      </c>
    </row>
    <row r="701">
      <c r="A701" s="7">
        <v>3.87098824E8</v>
      </c>
      <c r="B701" s="8">
        <v>41631.0</v>
      </c>
      <c r="C701" s="8" t="str">
        <f t="shared" si="1"/>
        <v>Monday</v>
      </c>
      <c r="D701" s="8">
        <v>41730.0</v>
      </c>
      <c r="E701" s="9">
        <f t="shared" si="2"/>
        <v>99</v>
      </c>
      <c r="F701" s="7" t="s">
        <v>40</v>
      </c>
      <c r="G701" s="10" t="s">
        <v>52</v>
      </c>
      <c r="H701" s="7">
        <v>3127.0</v>
      </c>
      <c r="I701" s="7" t="s">
        <v>23</v>
      </c>
      <c r="J701" s="11">
        <v>9999.0</v>
      </c>
      <c r="K701" s="12">
        <v>82.0</v>
      </c>
      <c r="L701" s="12">
        <v>57.0</v>
      </c>
      <c r="M701" s="13">
        <f t="shared" si="3"/>
        <v>819918</v>
      </c>
      <c r="N701" s="11">
        <f t="shared" si="4"/>
        <v>569943</v>
      </c>
      <c r="O701" s="11">
        <f t="shared" si="5"/>
        <v>249975</v>
      </c>
      <c r="P701" s="14" t="str">
        <f>VLOOKUP(H701, products!$A$1:$B$13, 2, FALSE)</f>
        <v>Personal Care</v>
      </c>
      <c r="Q701" s="14" t="str">
        <f>VLOOKUP(G701, countries!$A$1:$C$250, 1, TRUE)</f>
        <v>Gambia</v>
      </c>
      <c r="R701" s="15" t="str">
        <f>VLOOKUP(Q701, countries!$A$1:$E$250, 4, FALSE)</f>
        <v>Africa</v>
      </c>
      <c r="S701" s="14" t="str">
        <f>VLOOKUP(R701, countries!$D$1:U$250, 2, FALSE)</f>
        <v>Northern Africa</v>
      </c>
      <c r="T701" s="14" t="str">
        <f t="shared" si="6"/>
        <v>2013-12</v>
      </c>
      <c r="U701" s="14" t="str">
        <f t="shared" si="7"/>
        <v>12</v>
      </c>
    </row>
    <row r="702">
      <c r="A702" s="7">
        <v>8.60104024E8</v>
      </c>
      <c r="B702" s="8">
        <v>41635.0</v>
      </c>
      <c r="C702" s="8" t="str">
        <f t="shared" si="1"/>
        <v>Friday</v>
      </c>
      <c r="D702" s="8">
        <v>41638.0</v>
      </c>
      <c r="E702" s="9">
        <f t="shared" si="2"/>
        <v>3</v>
      </c>
      <c r="F702" s="7" t="s">
        <v>29</v>
      </c>
      <c r="G702" s="10" t="s">
        <v>58</v>
      </c>
      <c r="H702" s="7">
        <v>8293.0</v>
      </c>
      <c r="I702" s="7" t="s">
        <v>23</v>
      </c>
      <c r="J702" s="11">
        <v>2749.0</v>
      </c>
      <c r="K702" s="12">
        <v>437.0</v>
      </c>
      <c r="L702" s="12">
        <v>263.0</v>
      </c>
      <c r="M702" s="13">
        <f t="shared" si="3"/>
        <v>1201313</v>
      </c>
      <c r="N702" s="11">
        <f t="shared" si="4"/>
        <v>722987</v>
      </c>
      <c r="O702" s="11">
        <f t="shared" si="5"/>
        <v>478326</v>
      </c>
      <c r="P702" s="14" t="str">
        <f>VLOOKUP(H702, products!$A$1:$B$13, 2, FALSE)</f>
        <v>Cosmetics</v>
      </c>
      <c r="Q702" s="14" t="str">
        <f>VLOOKUP(G702, countries!$A$1:$C$250, 1, TRUE)</f>
        <v>Djibouti</v>
      </c>
      <c r="R702" s="15" t="str">
        <f>VLOOKUP(Q702, countries!$A$1:$E$250, 4, FALSE)</f>
        <v>Africa</v>
      </c>
      <c r="S702" s="14" t="str">
        <f>VLOOKUP(R702, countries!$D$1:U$250, 2, FALSE)</f>
        <v>Northern Africa</v>
      </c>
      <c r="T702" s="14" t="str">
        <f t="shared" si="6"/>
        <v>2013-12</v>
      </c>
      <c r="U702" s="14" t="str">
        <f t="shared" si="7"/>
        <v>12</v>
      </c>
    </row>
    <row r="703">
      <c r="A703" s="7">
        <v>1.0454849E8</v>
      </c>
      <c r="B703" s="8">
        <v>41640.0</v>
      </c>
      <c r="C703" s="8" t="str">
        <f t="shared" si="1"/>
        <v>Wednesday</v>
      </c>
      <c r="D703" s="8">
        <v>41760.0</v>
      </c>
      <c r="E703" s="9">
        <f t="shared" si="2"/>
        <v>120</v>
      </c>
      <c r="F703" s="7" t="s">
        <v>29</v>
      </c>
      <c r="G703" s="10" t="s">
        <v>30</v>
      </c>
      <c r="H703" s="7">
        <v>7331.0</v>
      </c>
      <c r="I703" s="7" t="s">
        <v>26</v>
      </c>
      <c r="J703" s="11">
        <v>7076.0</v>
      </c>
      <c r="K703" s="12">
        <v>255.0</v>
      </c>
      <c r="L703" s="12">
        <v>159.0</v>
      </c>
      <c r="M703" s="13">
        <f t="shared" si="3"/>
        <v>1804380</v>
      </c>
      <c r="N703" s="11">
        <f t="shared" si="4"/>
        <v>1125084</v>
      </c>
      <c r="O703" s="11">
        <f t="shared" si="5"/>
        <v>679296</v>
      </c>
      <c r="P703" s="14" t="str">
        <f>VLOOKUP(H703, products!$A$1:$B$13, 2, FALSE)</f>
        <v>Baby Food</v>
      </c>
      <c r="Q703" s="14" t="str">
        <f>VLOOKUP(G703, countries!$A$1:$C$250, 1, TRUE)</f>
        <v>United States Minor Outlying Islands</v>
      </c>
      <c r="R703" s="15" t="str">
        <f>VLOOKUP(Q703, countries!$A$1:$E$250, 4, FALSE)</f>
        <v>Oceania</v>
      </c>
      <c r="S703" s="14" t="str">
        <f>VLOOKUP(R703, countries!$D$1:U$250, 2, FALSE)</f>
        <v>Polynesia</v>
      </c>
      <c r="T703" s="14" t="str">
        <f t="shared" si="6"/>
        <v>2014-01</v>
      </c>
      <c r="U703" s="14" t="str">
        <f t="shared" si="7"/>
        <v>01</v>
      </c>
    </row>
    <row r="704">
      <c r="A704" s="7">
        <v>2.0035485E8</v>
      </c>
      <c r="B704" s="8">
        <v>41643.0</v>
      </c>
      <c r="C704" s="8" t="str">
        <f t="shared" si="1"/>
        <v>Saturday</v>
      </c>
      <c r="D704" s="8">
        <v>41734.0</v>
      </c>
      <c r="E704" s="9">
        <f t="shared" si="2"/>
        <v>91</v>
      </c>
      <c r="F704" s="7" t="s">
        <v>40</v>
      </c>
      <c r="G704" s="10" t="s">
        <v>33</v>
      </c>
      <c r="H704" s="7">
        <v>7331.0</v>
      </c>
      <c r="I704" s="7" t="s">
        <v>23</v>
      </c>
      <c r="J704" s="11">
        <v>8307.0</v>
      </c>
      <c r="K704" s="12">
        <v>255.0</v>
      </c>
      <c r="L704" s="12">
        <v>159.0</v>
      </c>
      <c r="M704" s="13">
        <f t="shared" si="3"/>
        <v>2118285</v>
      </c>
      <c r="N704" s="11">
        <f t="shared" si="4"/>
        <v>1320813</v>
      </c>
      <c r="O704" s="11">
        <f t="shared" si="5"/>
        <v>797472</v>
      </c>
      <c r="P704" s="14" t="str">
        <f>VLOOKUP(H704, products!$A$1:$B$13, 2, FALSE)</f>
        <v>Baby Food</v>
      </c>
      <c r="Q704" s="14" t="str">
        <f>VLOOKUP(G704, countries!$A$1:$C$250, 1, TRUE)</f>
        <v>Micronesia (Federated States of)</v>
      </c>
      <c r="R704" s="15" t="str">
        <f>VLOOKUP(Q704, countries!$A$1:$E$250, 4, FALSE)</f>
        <v>Oceania</v>
      </c>
      <c r="S704" s="14" t="str">
        <f>VLOOKUP(R704, countries!$D$1:U$250, 2, FALSE)</f>
        <v>Polynesia</v>
      </c>
      <c r="T704" s="14" t="str">
        <f t="shared" si="6"/>
        <v>2014-01</v>
      </c>
      <c r="U704" s="14" t="str">
        <f t="shared" si="7"/>
        <v>01</v>
      </c>
    </row>
    <row r="705">
      <c r="A705" s="7">
        <v>1.39949357E8</v>
      </c>
      <c r="B705" s="8">
        <v>41646.0</v>
      </c>
      <c r="C705" s="8" t="str">
        <f t="shared" si="1"/>
        <v>Tuesday</v>
      </c>
      <c r="D705" s="8">
        <v>41834.0</v>
      </c>
      <c r="E705" s="9">
        <f t="shared" si="2"/>
        <v>188</v>
      </c>
      <c r="F705" s="7" t="s">
        <v>40</v>
      </c>
      <c r="G705" s="10" t="s">
        <v>30</v>
      </c>
      <c r="H705" s="7">
        <v>5988.0</v>
      </c>
      <c r="I705" s="7" t="s">
        <v>26</v>
      </c>
      <c r="J705" s="11">
        <v>2980.0</v>
      </c>
      <c r="K705" s="12">
        <v>154.0</v>
      </c>
      <c r="L705" s="12">
        <v>91.0</v>
      </c>
      <c r="M705" s="13">
        <f t="shared" si="3"/>
        <v>458920</v>
      </c>
      <c r="N705" s="11">
        <f t="shared" si="4"/>
        <v>271180</v>
      </c>
      <c r="O705" s="11">
        <f t="shared" si="5"/>
        <v>187740</v>
      </c>
      <c r="P705" s="14" t="str">
        <f>VLOOKUP(H705, products!$A$1:$B$13, 2, FALSE)</f>
        <v>Vegetables</v>
      </c>
      <c r="Q705" s="14" t="str">
        <f>VLOOKUP(G705, countries!$A$1:$C$250, 1, TRUE)</f>
        <v>United States Minor Outlying Islands</v>
      </c>
      <c r="R705" s="15" t="str">
        <f>VLOOKUP(Q705, countries!$A$1:$E$250, 4, FALSE)</f>
        <v>Oceania</v>
      </c>
      <c r="S705" s="14" t="str">
        <f>VLOOKUP(R705, countries!$D$1:U$250, 2, FALSE)</f>
        <v>Polynesia</v>
      </c>
      <c r="T705" s="14" t="str">
        <f t="shared" si="6"/>
        <v>2014-01</v>
      </c>
      <c r="U705" s="14" t="str">
        <f t="shared" si="7"/>
        <v>01</v>
      </c>
    </row>
    <row r="706">
      <c r="A706" s="7">
        <v>5.23899209E8</v>
      </c>
      <c r="B706" s="8">
        <v>41650.0</v>
      </c>
      <c r="C706" s="8" t="str">
        <f t="shared" si="1"/>
        <v>Saturday</v>
      </c>
      <c r="D706" s="8">
        <v>41959.0</v>
      </c>
      <c r="E706" s="9">
        <f t="shared" si="2"/>
        <v>309</v>
      </c>
      <c r="F706" s="7" t="s">
        <v>21</v>
      </c>
      <c r="G706" s="10" t="s">
        <v>46</v>
      </c>
      <c r="H706" s="7">
        <v>7331.0</v>
      </c>
      <c r="I706" s="7" t="s">
        <v>23</v>
      </c>
      <c r="J706" s="11">
        <v>2273.0</v>
      </c>
      <c r="K706" s="12">
        <v>255.0</v>
      </c>
      <c r="L706" s="12">
        <v>159.0</v>
      </c>
      <c r="M706" s="13">
        <f t="shared" si="3"/>
        <v>579615</v>
      </c>
      <c r="N706" s="11">
        <f t="shared" si="4"/>
        <v>361407</v>
      </c>
      <c r="O706" s="11">
        <f t="shared" si="5"/>
        <v>218208</v>
      </c>
      <c r="P706" s="14" t="str">
        <f>VLOOKUP(H706, products!$A$1:$B$13, 2, FALSE)</f>
        <v>Baby Food</v>
      </c>
      <c r="Q706" s="14" t="str">
        <f>VLOOKUP(G706, countries!$A$1:$C$250, 1, TRUE)</f>
        <v>Denmark</v>
      </c>
      <c r="R706" s="15" t="str">
        <f>VLOOKUP(Q706, countries!$A$1:$E$250, 4, FALSE)</f>
        <v>Europe</v>
      </c>
      <c r="S706" s="14" t="str">
        <f>VLOOKUP(R706, countries!$D$1:U$250, 2, FALSE)</f>
        <v>Northern Europe</v>
      </c>
      <c r="T706" s="14" t="str">
        <f t="shared" si="6"/>
        <v>2014-01</v>
      </c>
      <c r="U706" s="14" t="str">
        <f t="shared" si="7"/>
        <v>01</v>
      </c>
    </row>
    <row r="707">
      <c r="A707" s="7">
        <v>9.06508815E8</v>
      </c>
      <c r="B707" s="8">
        <v>41652.0</v>
      </c>
      <c r="C707" s="8" t="str">
        <f t="shared" si="1"/>
        <v>Monday</v>
      </c>
      <c r="D707" s="8">
        <v>41662.0</v>
      </c>
      <c r="E707" s="9">
        <f t="shared" si="2"/>
        <v>10</v>
      </c>
      <c r="F707" s="7" t="s">
        <v>40</v>
      </c>
      <c r="G707" s="10" t="s">
        <v>68</v>
      </c>
      <c r="H707" s="7">
        <v>2455.0</v>
      </c>
      <c r="I707" s="7" t="s">
        <v>26</v>
      </c>
      <c r="J707" s="11">
        <v>4958.0</v>
      </c>
      <c r="K707" s="12">
        <v>109.0</v>
      </c>
      <c r="L707" s="12">
        <v>36.0</v>
      </c>
      <c r="M707" s="13">
        <f t="shared" si="3"/>
        <v>540422</v>
      </c>
      <c r="N707" s="11">
        <f t="shared" si="4"/>
        <v>178488</v>
      </c>
      <c r="O707" s="11">
        <f t="shared" si="5"/>
        <v>361934</v>
      </c>
      <c r="P707" s="14" t="str">
        <f>VLOOKUP(H707, products!$A$1:$B$13, 2, FALSE)</f>
        <v>Clothes</v>
      </c>
      <c r="Q707" s="14" t="str">
        <f>VLOOKUP(G707, countries!$A$1:$C$250, 1, TRUE)</f>
        <v>Hong Kong</v>
      </c>
      <c r="R707" s="15" t="str">
        <f>VLOOKUP(Q707, countries!$A$1:$E$250, 4, FALSE)</f>
        <v>Asia</v>
      </c>
      <c r="S707" s="14" t="str">
        <f>VLOOKUP(R707, countries!$D$1:U$250, 2, FALSE)</f>
        <v>Southern Asia</v>
      </c>
      <c r="T707" s="14" t="str">
        <f t="shared" si="6"/>
        <v>2014-01</v>
      </c>
      <c r="U707" s="14" t="str">
        <f t="shared" si="7"/>
        <v>01</v>
      </c>
    </row>
    <row r="708">
      <c r="A708" s="7">
        <v>6.34033286E8</v>
      </c>
      <c r="B708" s="8">
        <v>41653.0</v>
      </c>
      <c r="C708" s="8" t="str">
        <f t="shared" si="1"/>
        <v>Tuesday</v>
      </c>
      <c r="D708" s="8">
        <v>41654.0</v>
      </c>
      <c r="E708" s="9">
        <f t="shared" si="2"/>
        <v>1</v>
      </c>
      <c r="F708" s="7" t="s">
        <v>29</v>
      </c>
      <c r="G708" s="10" t="s">
        <v>53</v>
      </c>
      <c r="H708" s="7">
        <v>3127.0</v>
      </c>
      <c r="I708" s="7" t="s">
        <v>23</v>
      </c>
      <c r="J708" s="11">
        <v>3394.0</v>
      </c>
      <c r="K708" s="12">
        <v>82.0</v>
      </c>
      <c r="L708" s="12">
        <v>57.0</v>
      </c>
      <c r="M708" s="13">
        <f t="shared" si="3"/>
        <v>278308</v>
      </c>
      <c r="N708" s="11">
        <f t="shared" si="4"/>
        <v>193458</v>
      </c>
      <c r="O708" s="11">
        <f t="shared" si="5"/>
        <v>84850</v>
      </c>
      <c r="P708" s="14" t="str">
        <f>VLOOKUP(H708, products!$A$1:$B$13, 2, FALSE)</f>
        <v>Personal Care</v>
      </c>
      <c r="Q708" s="14" t="str">
        <f>VLOOKUP(G708, countries!$A$1:$C$250, 1, TRUE)</f>
        <v>Macedonia</v>
      </c>
      <c r="R708" s="15" t="str">
        <f>VLOOKUP(Q708, countries!$A$1:$E$250, 4, FALSE)</f>
        <v>Europe</v>
      </c>
      <c r="S708" s="14" t="str">
        <f>VLOOKUP(R708, countries!$D$1:U$250, 2, FALSE)</f>
        <v>Northern Europe</v>
      </c>
      <c r="T708" s="14" t="str">
        <f t="shared" si="6"/>
        <v>2014-01</v>
      </c>
      <c r="U708" s="14" t="str">
        <f t="shared" si="7"/>
        <v>01</v>
      </c>
    </row>
    <row r="709">
      <c r="A709" s="7">
        <v>2.98978602E8</v>
      </c>
      <c r="B709" s="8">
        <v>41655.0</v>
      </c>
      <c r="C709" s="8" t="str">
        <f t="shared" si="1"/>
        <v>Thursday</v>
      </c>
      <c r="D709" s="8">
        <v>41667.0</v>
      </c>
      <c r="E709" s="9">
        <f t="shared" si="2"/>
        <v>12</v>
      </c>
      <c r="F709" s="7" t="s">
        <v>29</v>
      </c>
      <c r="G709" s="10" t="s">
        <v>64</v>
      </c>
      <c r="H709" s="7">
        <v>2455.0</v>
      </c>
      <c r="I709" s="7" t="s">
        <v>23</v>
      </c>
      <c r="J709" s="11">
        <v>3267.0</v>
      </c>
      <c r="K709" s="12">
        <v>109.0</v>
      </c>
      <c r="L709" s="12">
        <v>36.0</v>
      </c>
      <c r="M709" s="13">
        <f t="shared" si="3"/>
        <v>356103</v>
      </c>
      <c r="N709" s="11">
        <f t="shared" si="4"/>
        <v>117612</v>
      </c>
      <c r="O709" s="11">
        <f t="shared" si="5"/>
        <v>238491</v>
      </c>
      <c r="P709" s="14" t="str">
        <f>VLOOKUP(H709, products!$A$1:$B$13, 2, FALSE)</f>
        <v>Clothes</v>
      </c>
      <c r="Q709" s="14" t="str">
        <f>VLOOKUP(G709, countries!$A$1:$C$250, 1, TRUE)</f>
        <v>Finland</v>
      </c>
      <c r="R709" s="15" t="str">
        <f>VLOOKUP(Q709, countries!$A$1:$E$250, 4, FALSE)</f>
        <v>Europe</v>
      </c>
      <c r="S709" s="14" t="str">
        <f>VLOOKUP(R709, countries!$D$1:U$250, 2, FALSE)</f>
        <v>Northern Europe</v>
      </c>
      <c r="T709" s="14" t="str">
        <f t="shared" si="6"/>
        <v>2014-01</v>
      </c>
      <c r="U709" s="14" t="str">
        <f t="shared" si="7"/>
        <v>01</v>
      </c>
    </row>
    <row r="710">
      <c r="A710" s="7">
        <v>9.9077481E8</v>
      </c>
      <c r="B710" s="8">
        <v>41656.0</v>
      </c>
      <c r="C710" s="8" t="str">
        <f t="shared" si="1"/>
        <v>Friday</v>
      </c>
      <c r="D710" s="8">
        <v>41688.0</v>
      </c>
      <c r="E710" s="9">
        <f t="shared" si="2"/>
        <v>32</v>
      </c>
      <c r="F710" s="7" t="s">
        <v>21</v>
      </c>
      <c r="G710" s="10" t="s">
        <v>54</v>
      </c>
      <c r="H710" s="7">
        <v>7940.0</v>
      </c>
      <c r="I710" s="7" t="s">
        <v>23</v>
      </c>
      <c r="J710" s="11">
        <v>1138.0</v>
      </c>
      <c r="K710" s="12">
        <v>668.0</v>
      </c>
      <c r="L710" s="12">
        <v>503.0</v>
      </c>
      <c r="M710" s="13">
        <f t="shared" si="3"/>
        <v>760184</v>
      </c>
      <c r="N710" s="11">
        <f t="shared" si="4"/>
        <v>572414</v>
      </c>
      <c r="O710" s="11">
        <f t="shared" si="5"/>
        <v>187770</v>
      </c>
      <c r="P710" s="14" t="str">
        <f>VLOOKUP(H710, products!$A$1:$B$13, 2, FALSE)</f>
        <v>Household</v>
      </c>
      <c r="Q710" s="14" t="str">
        <f>VLOOKUP(G710, countries!$A$1:$C$250, 1, TRUE)</f>
        <v>Macedonia</v>
      </c>
      <c r="R710" s="15" t="str">
        <f>VLOOKUP(Q710, countries!$A$1:$E$250, 4, FALSE)</f>
        <v>Europe</v>
      </c>
      <c r="S710" s="14" t="str">
        <f>VLOOKUP(R710, countries!$D$1:U$250, 2, FALSE)</f>
        <v>Northern Europe</v>
      </c>
      <c r="T710" s="14" t="str">
        <f t="shared" si="6"/>
        <v>2014-01</v>
      </c>
      <c r="U710" s="14" t="str">
        <f t="shared" si="7"/>
        <v>01</v>
      </c>
    </row>
    <row r="711">
      <c r="A711" s="7">
        <v>7.24085128E8</v>
      </c>
      <c r="B711" s="8">
        <v>41660.0</v>
      </c>
      <c r="C711" s="8" t="str">
        <f t="shared" si="1"/>
        <v>Tuesday</v>
      </c>
      <c r="D711" s="8">
        <v>41914.0</v>
      </c>
      <c r="E711" s="9">
        <f t="shared" si="2"/>
        <v>254</v>
      </c>
      <c r="F711" s="7" t="s">
        <v>29</v>
      </c>
      <c r="G711" s="10" t="s">
        <v>61</v>
      </c>
      <c r="H711" s="7">
        <v>4594.0</v>
      </c>
      <c r="I711" s="7" t="s">
        <v>23</v>
      </c>
      <c r="J711" s="11">
        <v>1735.0</v>
      </c>
      <c r="K711" s="12">
        <v>9.0</v>
      </c>
      <c r="L711" s="12">
        <v>7.0</v>
      </c>
      <c r="M711" s="13">
        <f t="shared" si="3"/>
        <v>15615</v>
      </c>
      <c r="N711" s="11">
        <f t="shared" si="4"/>
        <v>12145</v>
      </c>
      <c r="O711" s="11">
        <f t="shared" si="5"/>
        <v>3470</v>
      </c>
      <c r="P711" s="14" t="str">
        <f>VLOOKUP(H711, products!$A$1:$B$13, 2, FALSE)</f>
        <v>Fruits</v>
      </c>
      <c r="Q711" s="14" t="str">
        <f>VLOOKUP(G711, countries!$A$1:$C$250, 1, TRUE)</f>
        <v>Gambia</v>
      </c>
      <c r="R711" s="15" t="str">
        <f>VLOOKUP(Q711, countries!$A$1:$E$250, 4, FALSE)</f>
        <v>Africa</v>
      </c>
      <c r="S711" s="14" t="str">
        <f>VLOOKUP(R711, countries!$D$1:U$250, 2, FALSE)</f>
        <v>Northern Africa</v>
      </c>
      <c r="T711" s="14" t="str">
        <f t="shared" si="6"/>
        <v>2014-01</v>
      </c>
      <c r="U711" s="14" t="str">
        <f t="shared" si="7"/>
        <v>01</v>
      </c>
    </row>
    <row r="712">
      <c r="A712" s="7">
        <v>7.34318292E8</v>
      </c>
      <c r="B712" s="8">
        <v>41660.0</v>
      </c>
      <c r="C712" s="8" t="str">
        <f t="shared" si="1"/>
        <v>Tuesday</v>
      </c>
      <c r="D712" s="8">
        <v>41732.0</v>
      </c>
      <c r="E712" s="9">
        <f t="shared" si="2"/>
        <v>72</v>
      </c>
      <c r="F712" s="7" t="s">
        <v>29</v>
      </c>
      <c r="G712" s="10" t="s">
        <v>65</v>
      </c>
      <c r="H712" s="7">
        <v>8681.0</v>
      </c>
      <c r="I712" s="7" t="s">
        <v>26</v>
      </c>
      <c r="J712" s="11">
        <v>9956.0</v>
      </c>
      <c r="K712" s="12">
        <v>651.0</v>
      </c>
      <c r="L712" s="12">
        <v>525.0</v>
      </c>
      <c r="M712" s="13">
        <f t="shared" si="3"/>
        <v>6481356</v>
      </c>
      <c r="N712" s="11">
        <f t="shared" si="4"/>
        <v>5226900</v>
      </c>
      <c r="O712" s="11">
        <f t="shared" si="5"/>
        <v>1254456</v>
      </c>
      <c r="P712" s="14" t="str">
        <f>VLOOKUP(H712, products!$A$1:$B$13, 2, FALSE)</f>
        <v>Office Supplies</v>
      </c>
      <c r="Q712" s="14" t="str">
        <f>VLOOKUP(G712, countries!$A$1:$C$250, 1, TRUE)</f>
        <v>Portugal</v>
      </c>
      <c r="R712" s="15" t="str">
        <f>VLOOKUP(Q712, countries!$A$1:$E$250, 4, FALSE)</f>
        <v>Europe</v>
      </c>
      <c r="S712" s="14" t="str">
        <f>VLOOKUP(R712, countries!$D$1:U$250, 2, FALSE)</f>
        <v>Northern Europe</v>
      </c>
      <c r="T712" s="14" t="str">
        <f t="shared" si="6"/>
        <v>2014-01</v>
      </c>
      <c r="U712" s="14" t="str">
        <f t="shared" si="7"/>
        <v>01</v>
      </c>
    </row>
    <row r="713">
      <c r="A713" s="7">
        <v>3.59197413E8</v>
      </c>
      <c r="B713" s="8">
        <v>41665.0</v>
      </c>
      <c r="C713" s="8" t="str">
        <f t="shared" si="1"/>
        <v>Sunday</v>
      </c>
      <c r="D713" s="8">
        <v>41854.0</v>
      </c>
      <c r="E713" s="9">
        <f t="shared" si="2"/>
        <v>189</v>
      </c>
      <c r="F713" s="7" t="s">
        <v>24</v>
      </c>
      <c r="G713" s="10" t="s">
        <v>61</v>
      </c>
      <c r="H713" s="7">
        <v>7331.0</v>
      </c>
      <c r="I713" s="7" t="s">
        <v>26</v>
      </c>
      <c r="J713" s="11">
        <v>3352.0</v>
      </c>
      <c r="K713" s="12">
        <v>255.0</v>
      </c>
      <c r="L713" s="12">
        <v>159.0</v>
      </c>
      <c r="M713" s="13">
        <f t="shared" si="3"/>
        <v>854760</v>
      </c>
      <c r="N713" s="11">
        <f t="shared" si="4"/>
        <v>532968</v>
      </c>
      <c r="O713" s="11">
        <f t="shared" si="5"/>
        <v>321792</v>
      </c>
      <c r="P713" s="14" t="str">
        <f>VLOOKUP(H713, products!$A$1:$B$13, 2, FALSE)</f>
        <v>Baby Food</v>
      </c>
      <c r="Q713" s="14" t="str">
        <f>VLOOKUP(G713, countries!$A$1:$C$250, 1, TRUE)</f>
        <v>Gambia</v>
      </c>
      <c r="R713" s="15" t="str">
        <f>VLOOKUP(Q713, countries!$A$1:$E$250, 4, FALSE)</f>
        <v>Africa</v>
      </c>
      <c r="S713" s="14" t="str">
        <f>VLOOKUP(R713, countries!$D$1:U$250, 2, FALSE)</f>
        <v>Northern Africa</v>
      </c>
      <c r="T713" s="14" t="str">
        <f t="shared" si="6"/>
        <v>2014-01</v>
      </c>
      <c r="U713" s="14" t="str">
        <f t="shared" si="7"/>
        <v>01</v>
      </c>
    </row>
    <row r="714">
      <c r="A714" s="7">
        <v>6.08451879E8</v>
      </c>
      <c r="B714" s="8">
        <v>41666.0</v>
      </c>
      <c r="C714" s="8" t="str">
        <f t="shared" si="1"/>
        <v>Monday</v>
      </c>
      <c r="D714" s="8">
        <v>41642.0</v>
      </c>
      <c r="E714" s="9">
        <f t="shared" si="2"/>
        <v>24</v>
      </c>
      <c r="F714" s="7" t="s">
        <v>21</v>
      </c>
      <c r="G714" s="10" t="s">
        <v>30</v>
      </c>
      <c r="H714" s="7">
        <v>7331.0</v>
      </c>
      <c r="I714" s="7" t="s">
        <v>26</v>
      </c>
      <c r="J714" s="11">
        <v>3287.0</v>
      </c>
      <c r="K714" s="12">
        <v>255.0</v>
      </c>
      <c r="L714" s="12">
        <v>159.0</v>
      </c>
      <c r="M714" s="13">
        <f t="shared" si="3"/>
        <v>838185</v>
      </c>
      <c r="N714" s="11">
        <f t="shared" si="4"/>
        <v>522633</v>
      </c>
      <c r="O714" s="11">
        <f t="shared" si="5"/>
        <v>315552</v>
      </c>
      <c r="P714" s="14" t="str">
        <f>VLOOKUP(H714, products!$A$1:$B$13, 2, FALSE)</f>
        <v>Baby Food</v>
      </c>
      <c r="Q714" s="14" t="str">
        <f>VLOOKUP(G714, countries!$A$1:$C$250, 1, TRUE)</f>
        <v>United States Minor Outlying Islands</v>
      </c>
      <c r="R714" s="15" t="str">
        <f>VLOOKUP(Q714, countries!$A$1:$E$250, 4, FALSE)</f>
        <v>Oceania</v>
      </c>
      <c r="S714" s="14" t="str">
        <f>VLOOKUP(R714, countries!$D$1:U$250, 2, FALSE)</f>
        <v>Polynesia</v>
      </c>
      <c r="T714" s="14" t="str">
        <f t="shared" si="6"/>
        <v>2014-01</v>
      </c>
      <c r="U714" s="14" t="str">
        <f t="shared" si="7"/>
        <v>01</v>
      </c>
    </row>
    <row r="715">
      <c r="A715" s="7">
        <v>7.16411006E8</v>
      </c>
      <c r="B715" s="8">
        <v>41666.0</v>
      </c>
      <c r="C715" s="8" t="str">
        <f t="shared" si="1"/>
        <v>Monday</v>
      </c>
      <c r="D715" s="8">
        <v>41687.0</v>
      </c>
      <c r="E715" s="9">
        <f t="shared" si="2"/>
        <v>21</v>
      </c>
      <c r="F715" s="7" t="s">
        <v>24</v>
      </c>
      <c r="G715" s="10" t="s">
        <v>32</v>
      </c>
      <c r="H715" s="7">
        <v>3127.0</v>
      </c>
      <c r="I715" s="7" t="s">
        <v>26</v>
      </c>
      <c r="J715" s="11">
        <v>792.0</v>
      </c>
      <c r="K715" s="12">
        <v>82.0</v>
      </c>
      <c r="L715" s="12">
        <v>57.0</v>
      </c>
      <c r="M715" s="13">
        <f t="shared" si="3"/>
        <v>64944</v>
      </c>
      <c r="N715" s="11">
        <f t="shared" si="4"/>
        <v>45144</v>
      </c>
      <c r="O715" s="11">
        <f t="shared" si="5"/>
        <v>19800</v>
      </c>
      <c r="P715" s="14" t="str">
        <f>VLOOKUP(H715, products!$A$1:$B$13, 2, FALSE)</f>
        <v>Personal Care</v>
      </c>
      <c r="Q715" s="14" t="str">
        <f>VLOOKUP(G715, countries!$A$1:$C$250, 1, TRUE)</f>
        <v>Luxembourg</v>
      </c>
      <c r="R715" s="15" t="str">
        <f>VLOOKUP(Q715, countries!$A$1:$E$250, 4, FALSE)</f>
        <v>Europe</v>
      </c>
      <c r="S715" s="14" t="str">
        <f>VLOOKUP(R715, countries!$D$1:U$250, 2, FALSE)</f>
        <v>Northern Europe</v>
      </c>
      <c r="T715" s="14" t="str">
        <f t="shared" si="6"/>
        <v>2014-01</v>
      </c>
      <c r="U715" s="14" t="str">
        <f t="shared" si="7"/>
        <v>01</v>
      </c>
    </row>
    <row r="716">
      <c r="A716" s="7">
        <v>1.55086886E8</v>
      </c>
      <c r="B716" s="8">
        <v>41667.0</v>
      </c>
      <c r="C716" s="8" t="str">
        <f t="shared" si="1"/>
        <v>Tuesday</v>
      </c>
      <c r="D716" s="8">
        <v>41761.0</v>
      </c>
      <c r="E716" s="9">
        <f t="shared" si="2"/>
        <v>94</v>
      </c>
      <c r="F716" s="7" t="s">
        <v>29</v>
      </c>
      <c r="G716" s="10" t="s">
        <v>38</v>
      </c>
      <c r="H716" s="7">
        <v>8293.0</v>
      </c>
      <c r="I716" s="7" t="s">
        <v>23</v>
      </c>
      <c r="J716" s="11">
        <v>2511.0</v>
      </c>
      <c r="K716" s="12">
        <v>437.0</v>
      </c>
      <c r="L716" s="12">
        <v>263.0</v>
      </c>
      <c r="M716" s="13">
        <f t="shared" si="3"/>
        <v>1097307</v>
      </c>
      <c r="N716" s="11">
        <f t="shared" si="4"/>
        <v>660393</v>
      </c>
      <c r="O716" s="11">
        <f t="shared" si="5"/>
        <v>436914</v>
      </c>
      <c r="P716" s="14" t="str">
        <f>VLOOKUP(H716, products!$A$1:$B$13, 2, FALSE)</f>
        <v>Cosmetics</v>
      </c>
      <c r="Q716" s="14" t="str">
        <f>VLOOKUP(G716, countries!$A$1:$C$250, 1, TRUE)</f>
        <v>Svalbard and Jan Mayen</v>
      </c>
      <c r="R716" s="15" t="str">
        <f>VLOOKUP(Q716, countries!$A$1:$E$250, 4, FALSE)</f>
        <v>Europe</v>
      </c>
      <c r="S716" s="14" t="str">
        <f>VLOOKUP(R716, countries!$D$1:U$250, 2, FALSE)</f>
        <v>Northern Europe</v>
      </c>
      <c r="T716" s="14" t="str">
        <f t="shared" si="6"/>
        <v>2014-01</v>
      </c>
      <c r="U716" s="14" t="str">
        <f t="shared" si="7"/>
        <v>01</v>
      </c>
    </row>
    <row r="717">
      <c r="A717" s="7">
        <v>9.44609057E8</v>
      </c>
      <c r="B717" s="8">
        <v>41669.0</v>
      </c>
      <c r="C717" s="8" t="str">
        <f t="shared" si="1"/>
        <v>Thursday</v>
      </c>
      <c r="D717" s="8">
        <v>41714.0</v>
      </c>
      <c r="E717" s="9">
        <f t="shared" si="2"/>
        <v>45</v>
      </c>
      <c r="F717" s="7" t="s">
        <v>24</v>
      </c>
      <c r="G717" s="10" t="s">
        <v>65</v>
      </c>
      <c r="H717" s="7">
        <v>8875.0</v>
      </c>
      <c r="I717" s="7" t="s">
        <v>26</v>
      </c>
      <c r="J717" s="11">
        <v>9666.0</v>
      </c>
      <c r="K717" s="12">
        <v>422.0</v>
      </c>
      <c r="L717" s="12">
        <v>365.0</v>
      </c>
      <c r="M717" s="13">
        <f t="shared" si="3"/>
        <v>4079052</v>
      </c>
      <c r="N717" s="11">
        <f t="shared" si="4"/>
        <v>3528090</v>
      </c>
      <c r="O717" s="11">
        <f t="shared" si="5"/>
        <v>550962</v>
      </c>
      <c r="P717" s="14" t="str">
        <f>VLOOKUP(H717, products!$A$1:$B$13, 2, FALSE)</f>
        <v>Meat</v>
      </c>
      <c r="Q717" s="14" t="str">
        <f>VLOOKUP(G717, countries!$A$1:$C$250, 1, TRUE)</f>
        <v>Portugal</v>
      </c>
      <c r="R717" s="15" t="str">
        <f>VLOOKUP(Q717, countries!$A$1:$E$250, 4, FALSE)</f>
        <v>Europe</v>
      </c>
      <c r="S717" s="14" t="str">
        <f>VLOOKUP(R717, countries!$D$1:U$250, 2, FALSE)</f>
        <v>Northern Europe</v>
      </c>
      <c r="T717" s="14" t="str">
        <f t="shared" si="6"/>
        <v>2014-01</v>
      </c>
      <c r="U717" s="14" t="str">
        <f t="shared" si="7"/>
        <v>01</v>
      </c>
    </row>
    <row r="718">
      <c r="A718" s="7">
        <v>1.23086202E8</v>
      </c>
      <c r="B718" s="8">
        <v>41671.0</v>
      </c>
      <c r="C718" s="8" t="str">
        <f t="shared" si="1"/>
        <v>Saturday</v>
      </c>
      <c r="D718" s="8">
        <v>41690.0</v>
      </c>
      <c r="E718" s="9">
        <f t="shared" si="2"/>
        <v>19</v>
      </c>
      <c r="F718" s="7" t="s">
        <v>29</v>
      </c>
      <c r="G718" s="10" t="s">
        <v>67</v>
      </c>
      <c r="H718" s="7">
        <v>7331.0</v>
      </c>
      <c r="I718" s="7" t="s">
        <v>23</v>
      </c>
      <c r="J718" s="11">
        <v>2797.0</v>
      </c>
      <c r="K718" s="12">
        <v>255.0</v>
      </c>
      <c r="L718" s="12">
        <v>159.0</v>
      </c>
      <c r="M718" s="13">
        <f t="shared" si="3"/>
        <v>713235</v>
      </c>
      <c r="N718" s="11">
        <f t="shared" si="4"/>
        <v>444723</v>
      </c>
      <c r="O718" s="11">
        <f t="shared" si="5"/>
        <v>268512</v>
      </c>
      <c r="P718" s="14" t="str">
        <f>VLOOKUP(H718, products!$A$1:$B$13, 2, FALSE)</f>
        <v>Baby Food</v>
      </c>
      <c r="Q718" s="14" t="str">
        <f>VLOOKUP(G718, countries!$A$1:$C$250, 1, TRUE)</f>
        <v>Eritrea</v>
      </c>
      <c r="R718" s="15" t="str">
        <f>VLOOKUP(Q718, countries!$A$1:$E$250, 4, FALSE)</f>
        <v>Africa</v>
      </c>
      <c r="S718" s="14" t="str">
        <f>VLOOKUP(R718, countries!$D$1:U$250, 2, FALSE)</f>
        <v>Northern Africa</v>
      </c>
      <c r="T718" s="14" t="str">
        <f t="shared" si="6"/>
        <v>2014-02</v>
      </c>
      <c r="U718" s="14" t="str">
        <f t="shared" si="7"/>
        <v>02</v>
      </c>
    </row>
    <row r="719">
      <c r="A719" s="7">
        <v>5.61534678E8</v>
      </c>
      <c r="B719" s="8">
        <v>41671.0</v>
      </c>
      <c r="C719" s="8" t="str">
        <f t="shared" si="1"/>
        <v>Saturday</v>
      </c>
      <c r="D719" s="8">
        <v>41668.0</v>
      </c>
      <c r="E719" s="9">
        <f t="shared" si="2"/>
        <v>3</v>
      </c>
      <c r="F719" s="7" t="s">
        <v>24</v>
      </c>
      <c r="G719" s="10" t="s">
        <v>39</v>
      </c>
      <c r="H719" s="7">
        <v>3127.0</v>
      </c>
      <c r="I719" s="7" t="s">
        <v>26</v>
      </c>
      <c r="J719" s="11">
        <v>9445.0</v>
      </c>
      <c r="K719" s="12">
        <v>82.0</v>
      </c>
      <c r="L719" s="12">
        <v>57.0</v>
      </c>
      <c r="M719" s="13">
        <f t="shared" si="3"/>
        <v>774490</v>
      </c>
      <c r="N719" s="11">
        <f t="shared" si="4"/>
        <v>538365</v>
      </c>
      <c r="O719" s="11">
        <f t="shared" si="5"/>
        <v>236125</v>
      </c>
      <c r="P719" s="14" t="str">
        <f>VLOOKUP(H719, products!$A$1:$B$13, 2, FALSE)</f>
        <v>Personal Care</v>
      </c>
      <c r="Q719" s="14" t="str">
        <f>VLOOKUP(G719, countries!$A$1:$C$250, 1, TRUE)</f>
        <v>Curaçao</v>
      </c>
      <c r="R719" s="15" t="str">
        <f>VLOOKUP(Q719, countries!$A$1:$E$250, 4, FALSE)</f>
        <v>Americas</v>
      </c>
      <c r="S719" s="14" t="str">
        <f>VLOOKUP(R719, countries!$D$1:U$250, 2, FALSE)</f>
        <v>Latin America and the Caribbean</v>
      </c>
      <c r="T719" s="14" t="str">
        <f t="shared" si="6"/>
        <v>2014-02</v>
      </c>
      <c r="U719" s="14" t="str">
        <f t="shared" si="7"/>
        <v>02</v>
      </c>
    </row>
    <row r="720">
      <c r="A720" s="7">
        <v>6.36278617E8</v>
      </c>
      <c r="B720" s="8">
        <v>41672.0</v>
      </c>
      <c r="C720" s="8" t="str">
        <f t="shared" si="1"/>
        <v>Sunday</v>
      </c>
      <c r="D720" s="8">
        <v>41720.0</v>
      </c>
      <c r="E720" s="9">
        <f t="shared" si="2"/>
        <v>48</v>
      </c>
      <c r="F720" s="7" t="s">
        <v>40</v>
      </c>
      <c r="G720" s="10" t="s">
        <v>57</v>
      </c>
      <c r="H720" s="7">
        <v>4594.0</v>
      </c>
      <c r="I720" s="7" t="s">
        <v>26</v>
      </c>
      <c r="J720" s="11">
        <v>7837.0</v>
      </c>
      <c r="K720" s="12">
        <v>9.0</v>
      </c>
      <c r="L720" s="12">
        <v>7.0</v>
      </c>
      <c r="M720" s="13">
        <f t="shared" si="3"/>
        <v>70533</v>
      </c>
      <c r="N720" s="11">
        <f t="shared" si="4"/>
        <v>54859</v>
      </c>
      <c r="O720" s="11">
        <f t="shared" si="5"/>
        <v>15674</v>
      </c>
      <c r="P720" s="14" t="str">
        <f>VLOOKUP(H720, products!$A$1:$B$13, 2, FALSE)</f>
        <v>Fruits</v>
      </c>
      <c r="Q720" s="14" t="str">
        <f>VLOOKUP(G720, countries!$A$1:$C$250, 1, TRUE)</f>
        <v>Israel</v>
      </c>
      <c r="R720" s="15" t="str">
        <f>VLOOKUP(Q720, countries!$A$1:$E$250, 4, FALSE)</f>
        <v>Asia</v>
      </c>
      <c r="S720" s="14" t="str">
        <f>VLOOKUP(R720, countries!$D$1:U$250, 2, FALSE)</f>
        <v>Southern Asia</v>
      </c>
      <c r="T720" s="14" t="str">
        <f t="shared" si="6"/>
        <v>2014-02</v>
      </c>
      <c r="U720" s="14" t="str">
        <f t="shared" si="7"/>
        <v>02</v>
      </c>
    </row>
    <row r="721">
      <c r="A721" s="7">
        <v>2.56095016E8</v>
      </c>
      <c r="B721" s="8">
        <v>41677.0</v>
      </c>
      <c r="C721" s="8" t="str">
        <f t="shared" si="1"/>
        <v>Friday</v>
      </c>
      <c r="D721" s="8">
        <v>41872.0</v>
      </c>
      <c r="E721" s="9">
        <f t="shared" si="2"/>
        <v>195</v>
      </c>
      <c r="F721" s="7" t="s">
        <v>40</v>
      </c>
      <c r="G721" s="10" t="s">
        <v>62</v>
      </c>
      <c r="H721" s="7">
        <v>8681.0</v>
      </c>
      <c r="I721" s="7" t="s">
        <v>23</v>
      </c>
      <c r="J721" s="11">
        <v>3061.0</v>
      </c>
      <c r="K721" s="12">
        <v>651.0</v>
      </c>
      <c r="L721" s="12">
        <v>525.0</v>
      </c>
      <c r="M721" s="13">
        <f t="shared" si="3"/>
        <v>1992711</v>
      </c>
      <c r="N721" s="11">
        <f t="shared" si="4"/>
        <v>1607025</v>
      </c>
      <c r="O721" s="11">
        <f t="shared" si="5"/>
        <v>385686</v>
      </c>
      <c r="P721" s="14" t="str">
        <f>VLOOKUP(H721, products!$A$1:$B$13, 2, FALSE)</f>
        <v>Office Supplies</v>
      </c>
      <c r="Q721" s="14" t="str">
        <f>VLOOKUP(G721, countries!$A$1:$C$250, 1, TRUE)</f>
        <v>Micronesia (Federated States of)</v>
      </c>
      <c r="R721" s="15" t="str">
        <f>VLOOKUP(Q721, countries!$A$1:$E$250, 4, FALSE)</f>
        <v>Oceania</v>
      </c>
      <c r="S721" s="14" t="str">
        <f>VLOOKUP(R721, countries!$D$1:U$250, 2, FALSE)</f>
        <v>Polynesia</v>
      </c>
      <c r="T721" s="14" t="str">
        <f t="shared" si="6"/>
        <v>2014-02</v>
      </c>
      <c r="U721" s="14" t="str">
        <f t="shared" si="7"/>
        <v>02</v>
      </c>
    </row>
    <row r="722">
      <c r="A722" s="7">
        <v>7.2799772E8</v>
      </c>
      <c r="B722" s="8">
        <v>41677.0</v>
      </c>
      <c r="C722" s="8" t="str">
        <f t="shared" si="1"/>
        <v>Friday</v>
      </c>
      <c r="D722" s="8">
        <v>41839.0</v>
      </c>
      <c r="E722" s="9">
        <f t="shared" si="2"/>
        <v>162</v>
      </c>
      <c r="F722" s="7" t="s">
        <v>21</v>
      </c>
      <c r="G722" s="10" t="s">
        <v>39</v>
      </c>
      <c r="H722" s="7">
        <v>5988.0</v>
      </c>
      <c r="I722" s="7" t="s">
        <v>23</v>
      </c>
      <c r="J722" s="11">
        <v>9558.0</v>
      </c>
      <c r="K722" s="12">
        <v>154.0</v>
      </c>
      <c r="L722" s="12">
        <v>91.0</v>
      </c>
      <c r="M722" s="13">
        <f t="shared" si="3"/>
        <v>1471932</v>
      </c>
      <c r="N722" s="11">
        <f t="shared" si="4"/>
        <v>869778</v>
      </c>
      <c r="O722" s="11">
        <f t="shared" si="5"/>
        <v>602154</v>
      </c>
      <c r="P722" s="14" t="str">
        <f>VLOOKUP(H722, products!$A$1:$B$13, 2, FALSE)</f>
        <v>Vegetables</v>
      </c>
      <c r="Q722" s="14" t="str">
        <f>VLOOKUP(G722, countries!$A$1:$C$250, 1, TRUE)</f>
        <v>Curaçao</v>
      </c>
      <c r="R722" s="15" t="str">
        <f>VLOOKUP(Q722, countries!$A$1:$E$250, 4, FALSE)</f>
        <v>Americas</v>
      </c>
      <c r="S722" s="14" t="str">
        <f>VLOOKUP(R722, countries!$D$1:U$250, 2, FALSE)</f>
        <v>Latin America and the Caribbean</v>
      </c>
      <c r="T722" s="14" t="str">
        <f t="shared" si="6"/>
        <v>2014-02</v>
      </c>
      <c r="U722" s="14" t="str">
        <f t="shared" si="7"/>
        <v>02</v>
      </c>
    </row>
    <row r="723">
      <c r="A723" s="7">
        <v>1.18659913E8</v>
      </c>
      <c r="B723" s="8">
        <v>41678.0</v>
      </c>
      <c r="C723" s="8" t="str">
        <f t="shared" si="1"/>
        <v>Saturday</v>
      </c>
      <c r="D723" s="8">
        <v>41868.0</v>
      </c>
      <c r="E723" s="9">
        <f t="shared" si="2"/>
        <v>190</v>
      </c>
      <c r="F723" s="7" t="s">
        <v>21</v>
      </c>
      <c r="G723" s="10" t="s">
        <v>43</v>
      </c>
      <c r="H723" s="7">
        <v>2103.0</v>
      </c>
      <c r="I723" s="7" t="s">
        <v>26</v>
      </c>
      <c r="J723" s="11">
        <v>2960.0</v>
      </c>
      <c r="K723" s="12">
        <v>206.0</v>
      </c>
      <c r="L723" s="12">
        <v>117.0</v>
      </c>
      <c r="M723" s="13">
        <f t="shared" si="3"/>
        <v>609760</v>
      </c>
      <c r="N723" s="11">
        <f t="shared" si="4"/>
        <v>346320</v>
      </c>
      <c r="O723" s="11">
        <f t="shared" si="5"/>
        <v>263440</v>
      </c>
      <c r="P723" s="14" t="str">
        <f>VLOOKUP(H723, products!$A$1:$B$13, 2, FALSE)</f>
        <v>Cereal</v>
      </c>
      <c r="Q723" s="14" t="str">
        <f>VLOOKUP(G723, countries!$A$1:$C$250, 1, TRUE)</f>
        <v>Cyprus</v>
      </c>
      <c r="R723" s="15" t="str">
        <f>VLOOKUP(Q723, countries!$A$1:$E$250, 4, FALSE)</f>
        <v>Asia</v>
      </c>
      <c r="S723" s="14" t="str">
        <f>VLOOKUP(R723, countries!$D$1:U$250, 2, FALSE)</f>
        <v>Southern Asia</v>
      </c>
      <c r="T723" s="14" t="str">
        <f t="shared" si="6"/>
        <v>2014-02</v>
      </c>
      <c r="U723" s="14" t="str">
        <f t="shared" si="7"/>
        <v>02</v>
      </c>
    </row>
    <row r="724">
      <c r="A724" s="7">
        <v>2.87151563E8</v>
      </c>
      <c r="B724" s="8">
        <v>41678.0</v>
      </c>
      <c r="C724" s="8" t="str">
        <f t="shared" si="1"/>
        <v>Saturday</v>
      </c>
      <c r="D724" s="8">
        <v>41951.0</v>
      </c>
      <c r="E724" s="9">
        <f t="shared" si="2"/>
        <v>273</v>
      </c>
      <c r="F724" s="7" t="s">
        <v>29</v>
      </c>
      <c r="G724" s="10" t="s">
        <v>41</v>
      </c>
      <c r="H724" s="7">
        <v>3127.0</v>
      </c>
      <c r="I724" s="7" t="s">
        <v>23</v>
      </c>
      <c r="J724" s="11">
        <v>3383.0</v>
      </c>
      <c r="K724" s="12">
        <v>82.0</v>
      </c>
      <c r="L724" s="12">
        <v>57.0</v>
      </c>
      <c r="M724" s="13">
        <f t="shared" si="3"/>
        <v>277406</v>
      </c>
      <c r="N724" s="11">
        <f t="shared" si="4"/>
        <v>192831</v>
      </c>
      <c r="O724" s="11">
        <f t="shared" si="5"/>
        <v>84575</v>
      </c>
      <c r="P724" s="14" t="str">
        <f>VLOOKUP(H724, products!$A$1:$B$13, 2, FALSE)</f>
        <v>Personal Care</v>
      </c>
      <c r="Q724" s="14" t="str">
        <f>VLOOKUP(G724, countries!$A$1:$C$250, 1, TRUE)</f>
        <v>Chad</v>
      </c>
      <c r="R724" s="15" t="str">
        <f>VLOOKUP(Q724, countries!$A$1:$E$250, 4, FALSE)</f>
        <v>Africa</v>
      </c>
      <c r="S724" s="14" t="str">
        <f>VLOOKUP(R724, countries!$D$1:U$250, 2, FALSE)</f>
        <v>Northern Africa</v>
      </c>
      <c r="T724" s="14" t="str">
        <f t="shared" si="6"/>
        <v>2014-02</v>
      </c>
      <c r="U724" s="14" t="str">
        <f t="shared" si="7"/>
        <v>02</v>
      </c>
    </row>
    <row r="725">
      <c r="A725" s="7">
        <v>3.5347594E8</v>
      </c>
      <c r="B725" s="8">
        <v>41680.0</v>
      </c>
      <c r="C725" s="8" t="str">
        <f t="shared" si="1"/>
        <v>Monday</v>
      </c>
      <c r="D725" s="8">
        <v>41739.0</v>
      </c>
      <c r="E725" s="9">
        <f t="shared" si="2"/>
        <v>59</v>
      </c>
      <c r="F725" s="7" t="s">
        <v>40</v>
      </c>
      <c r="G725" s="10" t="s">
        <v>54</v>
      </c>
      <c r="H725" s="7">
        <v>3127.0</v>
      </c>
      <c r="I725" s="7" t="s">
        <v>23</v>
      </c>
      <c r="J725" s="11">
        <v>240.0</v>
      </c>
      <c r="K725" s="12">
        <v>82.0</v>
      </c>
      <c r="L725" s="12">
        <v>57.0</v>
      </c>
      <c r="M725" s="13">
        <f t="shared" si="3"/>
        <v>19680</v>
      </c>
      <c r="N725" s="11">
        <f t="shared" si="4"/>
        <v>13680</v>
      </c>
      <c r="O725" s="11">
        <f t="shared" si="5"/>
        <v>6000</v>
      </c>
      <c r="P725" s="14" t="str">
        <f>VLOOKUP(H725, products!$A$1:$B$13, 2, FALSE)</f>
        <v>Personal Care</v>
      </c>
      <c r="Q725" s="14" t="str">
        <f>VLOOKUP(G725, countries!$A$1:$C$250, 1, TRUE)</f>
        <v>Macedonia</v>
      </c>
      <c r="R725" s="15" t="str">
        <f>VLOOKUP(Q725, countries!$A$1:$E$250, 4, FALSE)</f>
        <v>Europe</v>
      </c>
      <c r="S725" s="14" t="str">
        <f>VLOOKUP(R725, countries!$D$1:U$250, 2, FALSE)</f>
        <v>Northern Europe</v>
      </c>
      <c r="T725" s="14" t="str">
        <f t="shared" si="6"/>
        <v>2014-02</v>
      </c>
      <c r="U725" s="14" t="str">
        <f t="shared" si="7"/>
        <v>02</v>
      </c>
    </row>
    <row r="726">
      <c r="A726" s="7">
        <v>8.38895261E8</v>
      </c>
      <c r="B726" s="8">
        <v>41687.0</v>
      </c>
      <c r="C726" s="8" t="str">
        <f t="shared" si="1"/>
        <v>Monday</v>
      </c>
      <c r="D726" s="8">
        <v>41689.0</v>
      </c>
      <c r="E726" s="9">
        <f t="shared" si="2"/>
        <v>2</v>
      </c>
      <c r="F726" s="7" t="s">
        <v>24</v>
      </c>
      <c r="G726" s="10" t="s">
        <v>30</v>
      </c>
      <c r="H726" s="7">
        <v>3127.0</v>
      </c>
      <c r="I726" s="7" t="s">
        <v>23</v>
      </c>
      <c r="J726" s="11">
        <v>6605.0</v>
      </c>
      <c r="K726" s="12">
        <v>82.0</v>
      </c>
      <c r="L726" s="12">
        <v>57.0</v>
      </c>
      <c r="M726" s="13">
        <f t="shared" si="3"/>
        <v>541610</v>
      </c>
      <c r="N726" s="11">
        <f t="shared" si="4"/>
        <v>376485</v>
      </c>
      <c r="O726" s="11">
        <f t="shared" si="5"/>
        <v>165125</v>
      </c>
      <c r="P726" s="14" t="str">
        <f>VLOOKUP(H726, products!$A$1:$B$13, 2, FALSE)</f>
        <v>Personal Care</v>
      </c>
      <c r="Q726" s="14" t="str">
        <f>VLOOKUP(G726, countries!$A$1:$C$250, 1, TRUE)</f>
        <v>United States Minor Outlying Islands</v>
      </c>
      <c r="R726" s="15" t="str">
        <f>VLOOKUP(Q726, countries!$A$1:$E$250, 4, FALSE)</f>
        <v>Oceania</v>
      </c>
      <c r="S726" s="14" t="str">
        <f>VLOOKUP(R726, countries!$D$1:U$250, 2, FALSE)</f>
        <v>Polynesia</v>
      </c>
      <c r="T726" s="14" t="str">
        <f t="shared" si="6"/>
        <v>2014-02</v>
      </c>
      <c r="U726" s="14" t="str">
        <f t="shared" si="7"/>
        <v>02</v>
      </c>
    </row>
    <row r="727">
      <c r="A727" s="7">
        <v>3.4388951E8</v>
      </c>
      <c r="B727" s="8">
        <v>41689.0</v>
      </c>
      <c r="C727" s="8" t="str">
        <f t="shared" si="1"/>
        <v>Wednesday</v>
      </c>
      <c r="D727" s="8">
        <v>41674.0</v>
      </c>
      <c r="E727" s="9">
        <f t="shared" si="2"/>
        <v>15</v>
      </c>
      <c r="F727" s="7" t="s">
        <v>29</v>
      </c>
      <c r="G727" s="10" t="s">
        <v>66</v>
      </c>
      <c r="H727" s="7">
        <v>1270.0</v>
      </c>
      <c r="I727" s="7" t="s">
        <v>26</v>
      </c>
      <c r="J727" s="11">
        <v>3403.0</v>
      </c>
      <c r="K727" s="12">
        <v>47.0</v>
      </c>
      <c r="L727" s="12">
        <v>32.0</v>
      </c>
      <c r="M727" s="13">
        <f t="shared" si="3"/>
        <v>159941</v>
      </c>
      <c r="N727" s="11">
        <f t="shared" si="4"/>
        <v>108896</v>
      </c>
      <c r="O727" s="11">
        <f t="shared" si="5"/>
        <v>51045</v>
      </c>
      <c r="P727" s="14" t="str">
        <f>VLOOKUP(H727, products!$A$1:$B$13, 2, FALSE)</f>
        <v>Beverages</v>
      </c>
      <c r="Q727" s="14" t="str">
        <f>VLOOKUP(G727, countries!$A$1:$C$250, 1, TRUE)</f>
        <v>Uganda</v>
      </c>
      <c r="R727" s="15" t="str">
        <f>VLOOKUP(Q727, countries!$A$1:$E$250, 4, FALSE)</f>
        <v>Africa</v>
      </c>
      <c r="S727" s="14" t="str">
        <f>VLOOKUP(R727, countries!$D$1:U$250, 2, FALSE)</f>
        <v>Northern Africa</v>
      </c>
      <c r="T727" s="14" t="str">
        <f t="shared" si="6"/>
        <v>2014-02</v>
      </c>
      <c r="U727" s="14" t="str">
        <f t="shared" si="7"/>
        <v>02</v>
      </c>
    </row>
    <row r="728">
      <c r="A728" s="7">
        <v>4.45708739E8</v>
      </c>
      <c r="B728" s="8">
        <v>41689.0</v>
      </c>
      <c r="C728" s="8" t="str">
        <f t="shared" si="1"/>
        <v>Wednesday</v>
      </c>
      <c r="D728" s="8">
        <v>41697.0</v>
      </c>
      <c r="E728" s="9">
        <f t="shared" si="2"/>
        <v>8</v>
      </c>
      <c r="F728" s="7" t="s">
        <v>40</v>
      </c>
      <c r="G728" s="10" t="s">
        <v>51</v>
      </c>
      <c r="H728" s="7">
        <v>3127.0</v>
      </c>
      <c r="I728" s="7" t="s">
        <v>26</v>
      </c>
      <c r="J728" s="11">
        <v>3975.0</v>
      </c>
      <c r="K728" s="12">
        <v>82.0</v>
      </c>
      <c r="L728" s="12">
        <v>57.0</v>
      </c>
      <c r="M728" s="13">
        <f t="shared" si="3"/>
        <v>325950</v>
      </c>
      <c r="N728" s="11">
        <f t="shared" si="4"/>
        <v>226575</v>
      </c>
      <c r="O728" s="11">
        <f t="shared" si="5"/>
        <v>99375</v>
      </c>
      <c r="P728" s="14" t="str">
        <f>VLOOKUP(H728, products!$A$1:$B$13, 2, FALSE)</f>
        <v>Personal Care</v>
      </c>
      <c r="Q728" s="14" t="str">
        <f>VLOOKUP(G728, countries!$A$1:$C$250, 1, TRUE)</f>
        <v>Micronesia (Federated States of)</v>
      </c>
      <c r="R728" s="15" t="str">
        <f>VLOOKUP(Q728, countries!$A$1:$E$250, 4, FALSE)</f>
        <v>Oceania</v>
      </c>
      <c r="S728" s="14" t="str">
        <f>VLOOKUP(R728, countries!$D$1:U$250, 2, FALSE)</f>
        <v>Polynesia</v>
      </c>
      <c r="T728" s="14" t="str">
        <f t="shared" si="6"/>
        <v>2014-02</v>
      </c>
      <c r="U728" s="14" t="str">
        <f t="shared" si="7"/>
        <v>02</v>
      </c>
    </row>
    <row r="729">
      <c r="A729" s="7">
        <v>6.30219399E8</v>
      </c>
      <c r="B729" s="8">
        <v>41691.0</v>
      </c>
      <c r="C729" s="8" t="str">
        <f t="shared" si="1"/>
        <v>Friday</v>
      </c>
      <c r="D729" s="8">
        <v>41712.0</v>
      </c>
      <c r="E729" s="9">
        <f t="shared" si="2"/>
        <v>21</v>
      </c>
      <c r="F729" s="7" t="s">
        <v>24</v>
      </c>
      <c r="G729" s="10" t="s">
        <v>56</v>
      </c>
      <c r="H729" s="7">
        <v>7331.0</v>
      </c>
      <c r="I729" s="7" t="s">
        <v>23</v>
      </c>
      <c r="J729" s="11">
        <v>4780.0</v>
      </c>
      <c r="K729" s="12">
        <v>255.0</v>
      </c>
      <c r="L729" s="12">
        <v>159.0</v>
      </c>
      <c r="M729" s="13">
        <f t="shared" si="3"/>
        <v>1218900</v>
      </c>
      <c r="N729" s="11">
        <f t="shared" si="4"/>
        <v>760020</v>
      </c>
      <c r="O729" s="11">
        <f t="shared" si="5"/>
        <v>458880</v>
      </c>
      <c r="P729" s="14" t="str">
        <f>VLOOKUP(H729, products!$A$1:$B$13, 2, FALSE)</f>
        <v>Baby Food</v>
      </c>
      <c r="Q729" s="14" t="str">
        <f>VLOOKUP(G729, countries!$A$1:$C$250, 1, TRUE)</f>
        <v>Spain</v>
      </c>
      <c r="R729" s="15" t="str">
        <f>VLOOKUP(Q729, countries!$A$1:$E$250, 4, FALSE)</f>
        <v>Europe</v>
      </c>
      <c r="S729" s="14" t="str">
        <f>VLOOKUP(R729, countries!$D$1:U$250, 2, FALSE)</f>
        <v>Northern Europe</v>
      </c>
      <c r="T729" s="14" t="str">
        <f t="shared" si="6"/>
        <v>2014-02</v>
      </c>
      <c r="U729" s="14" t="str">
        <f t="shared" si="7"/>
        <v>02</v>
      </c>
    </row>
    <row r="730">
      <c r="A730" s="7">
        <v>8.794052E8</v>
      </c>
      <c r="B730" s="8">
        <v>41704.0</v>
      </c>
      <c r="C730" s="8" t="str">
        <f t="shared" si="1"/>
        <v>Thursday</v>
      </c>
      <c r="D730" s="8">
        <v>41840.0</v>
      </c>
      <c r="E730" s="9">
        <f t="shared" si="2"/>
        <v>136</v>
      </c>
      <c r="F730" s="7" t="s">
        <v>24</v>
      </c>
      <c r="G730" s="10" t="s">
        <v>31</v>
      </c>
      <c r="H730" s="7">
        <v>1270.0</v>
      </c>
      <c r="I730" s="7" t="s">
        <v>26</v>
      </c>
      <c r="J730" s="11">
        <v>4396.0</v>
      </c>
      <c r="K730" s="12">
        <v>47.0</v>
      </c>
      <c r="L730" s="12">
        <v>32.0</v>
      </c>
      <c r="M730" s="13">
        <f t="shared" si="3"/>
        <v>206612</v>
      </c>
      <c r="N730" s="11">
        <f t="shared" si="4"/>
        <v>140672</v>
      </c>
      <c r="O730" s="11">
        <f t="shared" si="5"/>
        <v>65940</v>
      </c>
      <c r="P730" s="14" t="str">
        <f>VLOOKUP(H730, products!$A$1:$B$13, 2, FALSE)</f>
        <v>Beverages</v>
      </c>
      <c r="Q730" s="14" t="str">
        <f>VLOOKUP(G730, countries!$A$1:$C$250, 1, TRUE)</f>
        <v>Bhutan</v>
      </c>
      <c r="R730" s="15" t="str">
        <f>VLOOKUP(Q730, countries!$A$1:$E$250, 4, FALSE)</f>
        <v>Asia</v>
      </c>
      <c r="S730" s="14" t="str">
        <f>VLOOKUP(R730, countries!$D$1:U$250, 2, FALSE)</f>
        <v>Southern Asia</v>
      </c>
      <c r="T730" s="14" t="str">
        <f t="shared" si="6"/>
        <v>2014-03</v>
      </c>
      <c r="U730" s="14" t="str">
        <f t="shared" si="7"/>
        <v>03</v>
      </c>
    </row>
    <row r="731">
      <c r="A731" s="7">
        <v>1.68487203E8</v>
      </c>
      <c r="B731" s="8">
        <v>41706.0</v>
      </c>
      <c r="C731" s="8" t="str">
        <f t="shared" si="1"/>
        <v>Saturday</v>
      </c>
      <c r="D731" s="8">
        <v>41903.0</v>
      </c>
      <c r="E731" s="9">
        <f t="shared" si="2"/>
        <v>197</v>
      </c>
      <c r="F731" s="7" t="s">
        <v>40</v>
      </c>
      <c r="G731" s="10" t="s">
        <v>30</v>
      </c>
      <c r="H731" s="7">
        <v>8681.0</v>
      </c>
      <c r="I731" s="7" t="s">
        <v>23</v>
      </c>
      <c r="J731" s="11">
        <v>7962.0</v>
      </c>
      <c r="K731" s="12">
        <v>651.0</v>
      </c>
      <c r="L731" s="12">
        <v>525.0</v>
      </c>
      <c r="M731" s="13">
        <f t="shared" si="3"/>
        <v>5183262</v>
      </c>
      <c r="N731" s="11">
        <f t="shared" si="4"/>
        <v>4180050</v>
      </c>
      <c r="O731" s="11">
        <f t="shared" si="5"/>
        <v>1003212</v>
      </c>
      <c r="P731" s="14" t="str">
        <f>VLOOKUP(H731, products!$A$1:$B$13, 2, FALSE)</f>
        <v>Office Supplies</v>
      </c>
      <c r="Q731" s="14" t="str">
        <f>VLOOKUP(G731, countries!$A$1:$C$250, 1, TRUE)</f>
        <v>United States Minor Outlying Islands</v>
      </c>
      <c r="R731" s="15" t="str">
        <f>VLOOKUP(Q731, countries!$A$1:$E$250, 4, FALSE)</f>
        <v>Oceania</v>
      </c>
      <c r="S731" s="14" t="str">
        <f>VLOOKUP(R731, countries!$D$1:U$250, 2, FALSE)</f>
        <v>Polynesia</v>
      </c>
      <c r="T731" s="14" t="str">
        <f t="shared" si="6"/>
        <v>2014-03</v>
      </c>
      <c r="U731" s="14" t="str">
        <f t="shared" si="7"/>
        <v>03</v>
      </c>
    </row>
    <row r="732">
      <c r="A732" s="7">
        <v>5.17514264E8</v>
      </c>
      <c r="B732" s="8">
        <v>41706.0</v>
      </c>
      <c r="C732" s="8" t="str">
        <f t="shared" si="1"/>
        <v>Saturday</v>
      </c>
      <c r="D732" s="8">
        <v>41738.0</v>
      </c>
      <c r="E732" s="9">
        <f t="shared" si="2"/>
        <v>32</v>
      </c>
      <c r="F732" s="7" t="s">
        <v>24</v>
      </c>
      <c r="G732" s="10" t="s">
        <v>61</v>
      </c>
      <c r="H732" s="7">
        <v>8875.0</v>
      </c>
      <c r="I732" s="7" t="s">
        <v>23</v>
      </c>
      <c r="J732" s="11">
        <v>2826.0</v>
      </c>
      <c r="K732" s="12">
        <v>422.0</v>
      </c>
      <c r="L732" s="12">
        <v>365.0</v>
      </c>
      <c r="M732" s="13">
        <f t="shared" si="3"/>
        <v>1192572</v>
      </c>
      <c r="N732" s="11">
        <f t="shared" si="4"/>
        <v>1031490</v>
      </c>
      <c r="O732" s="11">
        <f t="shared" si="5"/>
        <v>161082</v>
      </c>
      <c r="P732" s="14" t="str">
        <f>VLOOKUP(H732, products!$A$1:$B$13, 2, FALSE)</f>
        <v>Meat</v>
      </c>
      <c r="Q732" s="14" t="str">
        <f>VLOOKUP(G732, countries!$A$1:$C$250, 1, TRUE)</f>
        <v>Gambia</v>
      </c>
      <c r="R732" s="15" t="str">
        <f>VLOOKUP(Q732, countries!$A$1:$E$250, 4, FALSE)</f>
        <v>Africa</v>
      </c>
      <c r="S732" s="14" t="str">
        <f>VLOOKUP(R732, countries!$D$1:U$250, 2, FALSE)</f>
        <v>Northern Africa</v>
      </c>
      <c r="T732" s="14" t="str">
        <f t="shared" si="6"/>
        <v>2014-03</v>
      </c>
      <c r="U732" s="14" t="str">
        <f t="shared" si="7"/>
        <v>03</v>
      </c>
    </row>
    <row r="733">
      <c r="A733" s="7">
        <v>8.83504474E8</v>
      </c>
      <c r="B733" s="8">
        <v>41706.0</v>
      </c>
      <c r="C733" s="8" t="str">
        <f t="shared" si="1"/>
        <v>Saturday</v>
      </c>
      <c r="D733" s="8">
        <v>41860.0</v>
      </c>
      <c r="E733" s="9">
        <f t="shared" si="2"/>
        <v>154</v>
      </c>
      <c r="F733" s="7" t="s">
        <v>40</v>
      </c>
      <c r="G733" s="10" t="s">
        <v>37</v>
      </c>
      <c r="H733" s="7">
        <v>8681.0</v>
      </c>
      <c r="I733" s="7" t="s">
        <v>23</v>
      </c>
      <c r="J733" s="11">
        <v>7462.0</v>
      </c>
      <c r="K733" s="12">
        <v>651.0</v>
      </c>
      <c r="L733" s="12">
        <v>525.0</v>
      </c>
      <c r="M733" s="13">
        <f t="shared" si="3"/>
        <v>4857762</v>
      </c>
      <c r="N733" s="11">
        <f t="shared" si="4"/>
        <v>3917550</v>
      </c>
      <c r="O733" s="11">
        <f t="shared" si="5"/>
        <v>940212</v>
      </c>
      <c r="P733" s="14" t="str">
        <f>VLOOKUP(H733, products!$A$1:$B$13, 2, FALSE)</f>
        <v>Office Supplies</v>
      </c>
      <c r="Q733" s="14" t="str">
        <f>VLOOKUP(G733, countries!$A$1:$C$250, 1, TRUE)</f>
        <v>Argentina</v>
      </c>
      <c r="R733" s="15" t="str">
        <f>VLOOKUP(Q733, countries!$A$1:$E$250, 4, FALSE)</f>
        <v>Americas</v>
      </c>
      <c r="S733" s="14" t="str">
        <f>VLOOKUP(R733, countries!$D$1:U$250, 2, FALSE)</f>
        <v>Latin America and the Caribbean</v>
      </c>
      <c r="T733" s="14" t="str">
        <f t="shared" si="6"/>
        <v>2014-03</v>
      </c>
      <c r="U733" s="14" t="str">
        <f t="shared" si="7"/>
        <v>03</v>
      </c>
    </row>
    <row r="734">
      <c r="A734" s="7">
        <v>4.86345708E8</v>
      </c>
      <c r="B734" s="8">
        <v>41707.0</v>
      </c>
      <c r="C734" s="8" t="str">
        <f t="shared" si="1"/>
        <v>Sunday</v>
      </c>
      <c r="D734" s="8">
        <v>41953.0</v>
      </c>
      <c r="E734" s="9">
        <f t="shared" si="2"/>
        <v>246</v>
      </c>
      <c r="F734" s="7" t="s">
        <v>40</v>
      </c>
      <c r="G734" s="10" t="s">
        <v>69</v>
      </c>
      <c r="H734" s="7">
        <v>8293.0</v>
      </c>
      <c r="I734" s="7" t="s">
        <v>23</v>
      </c>
      <c r="J734" s="11">
        <v>9357.0</v>
      </c>
      <c r="K734" s="12">
        <v>437.0</v>
      </c>
      <c r="L734" s="12">
        <v>263.0</v>
      </c>
      <c r="M734" s="13">
        <f t="shared" si="3"/>
        <v>4089009</v>
      </c>
      <c r="N734" s="11">
        <f t="shared" si="4"/>
        <v>2460891</v>
      </c>
      <c r="O734" s="11">
        <f t="shared" si="5"/>
        <v>1628118</v>
      </c>
      <c r="P734" s="14" t="str">
        <f>VLOOKUP(H734, products!$A$1:$B$13, 2, FALSE)</f>
        <v>Cosmetics</v>
      </c>
      <c r="Q734" s="14" t="str">
        <f>VLOOKUP(G734, countries!$A$1:$C$250, 1, TRUE)</f>
        <v>Romania</v>
      </c>
      <c r="R734" s="15" t="str">
        <f>VLOOKUP(Q734, countries!$A$1:$E$250, 4, FALSE)</f>
        <v>Europe</v>
      </c>
      <c r="S734" s="14" t="str">
        <f>VLOOKUP(R734, countries!$D$1:U$250, 2, FALSE)</f>
        <v>Northern Europe</v>
      </c>
      <c r="T734" s="14" t="str">
        <f t="shared" si="6"/>
        <v>2014-03</v>
      </c>
      <c r="U734" s="14" t="str">
        <f t="shared" si="7"/>
        <v>03</v>
      </c>
    </row>
    <row r="735">
      <c r="A735" s="7">
        <v>9.41524302E8</v>
      </c>
      <c r="B735" s="8">
        <v>41708.0</v>
      </c>
      <c r="C735" s="8" t="str">
        <f t="shared" si="1"/>
        <v>Monday</v>
      </c>
      <c r="D735" s="8">
        <v>41892.0</v>
      </c>
      <c r="E735" s="9">
        <f t="shared" si="2"/>
        <v>184</v>
      </c>
      <c r="F735" s="7" t="s">
        <v>21</v>
      </c>
      <c r="G735" s="10" t="s">
        <v>60</v>
      </c>
      <c r="H735" s="7">
        <v>3127.0</v>
      </c>
      <c r="I735" s="7" t="s">
        <v>26</v>
      </c>
      <c r="J735" s="11">
        <v>6819.0</v>
      </c>
      <c r="K735" s="12">
        <v>82.0</v>
      </c>
      <c r="L735" s="12">
        <v>57.0</v>
      </c>
      <c r="M735" s="13">
        <f t="shared" si="3"/>
        <v>559158</v>
      </c>
      <c r="N735" s="11">
        <f t="shared" si="4"/>
        <v>388683</v>
      </c>
      <c r="O735" s="11">
        <f t="shared" si="5"/>
        <v>170475</v>
      </c>
      <c r="P735" s="14" t="str">
        <f>VLOOKUP(H735, products!$A$1:$B$13, 2, FALSE)</f>
        <v>Personal Care</v>
      </c>
      <c r="Q735" s="14" t="str">
        <f>VLOOKUP(G735, countries!$A$1:$C$250, 1, TRUE)</f>
        <v>Ireland</v>
      </c>
      <c r="R735" s="15" t="str">
        <f>VLOOKUP(Q735, countries!$A$1:$E$250, 4, FALSE)</f>
        <v>Europe</v>
      </c>
      <c r="S735" s="14" t="str">
        <f>VLOOKUP(R735, countries!$D$1:U$250, 2, FALSE)</f>
        <v>Northern Europe</v>
      </c>
      <c r="T735" s="14" t="str">
        <f t="shared" si="6"/>
        <v>2014-03</v>
      </c>
      <c r="U735" s="14" t="str">
        <f t="shared" si="7"/>
        <v>03</v>
      </c>
    </row>
    <row r="736">
      <c r="A736" s="7">
        <v>5.98404109E8</v>
      </c>
      <c r="B736" s="8">
        <v>41709.0</v>
      </c>
      <c r="C736" s="8" t="str">
        <f t="shared" si="1"/>
        <v>Tuesday</v>
      </c>
      <c r="D736" s="8">
        <v>41961.0</v>
      </c>
      <c r="E736" s="9">
        <f t="shared" si="2"/>
        <v>252</v>
      </c>
      <c r="F736" s="7" t="s">
        <v>40</v>
      </c>
      <c r="G736" s="10" t="s">
        <v>30</v>
      </c>
      <c r="H736" s="7">
        <v>4594.0</v>
      </c>
      <c r="I736" s="7" t="s">
        <v>26</v>
      </c>
      <c r="J736" s="11">
        <v>9929.0</v>
      </c>
      <c r="K736" s="12">
        <v>9.0</v>
      </c>
      <c r="L736" s="12">
        <v>7.0</v>
      </c>
      <c r="M736" s="13">
        <f t="shared" si="3"/>
        <v>89361</v>
      </c>
      <c r="N736" s="11">
        <f t="shared" si="4"/>
        <v>69503</v>
      </c>
      <c r="O736" s="11">
        <f t="shared" si="5"/>
        <v>19858</v>
      </c>
      <c r="P736" s="14" t="str">
        <f>VLOOKUP(H736, products!$A$1:$B$13, 2, FALSE)</f>
        <v>Fruits</v>
      </c>
      <c r="Q736" s="14" t="str">
        <f>VLOOKUP(G736, countries!$A$1:$C$250, 1, TRUE)</f>
        <v>United States Minor Outlying Islands</v>
      </c>
      <c r="R736" s="15" t="str">
        <f>VLOOKUP(Q736, countries!$A$1:$E$250, 4, FALSE)</f>
        <v>Oceania</v>
      </c>
      <c r="S736" s="14" t="str">
        <f>VLOOKUP(R736, countries!$D$1:U$250, 2, FALSE)</f>
        <v>Polynesia</v>
      </c>
      <c r="T736" s="14" t="str">
        <f t="shared" si="6"/>
        <v>2014-03</v>
      </c>
      <c r="U736" s="14" t="str">
        <f t="shared" si="7"/>
        <v>03</v>
      </c>
    </row>
    <row r="737">
      <c r="A737" s="7">
        <v>7.46563756E8</v>
      </c>
      <c r="B737" s="8">
        <v>41712.0</v>
      </c>
      <c r="C737" s="8" t="str">
        <f t="shared" si="1"/>
        <v>Friday</v>
      </c>
      <c r="D737" s="8">
        <v>41977.0</v>
      </c>
      <c r="E737" s="9">
        <f t="shared" si="2"/>
        <v>265</v>
      </c>
      <c r="F737" s="7" t="s">
        <v>21</v>
      </c>
      <c r="G737" s="10" t="s">
        <v>53</v>
      </c>
      <c r="H737" s="7">
        <v>8293.0</v>
      </c>
      <c r="I737" s="7" t="s">
        <v>23</v>
      </c>
      <c r="J737" s="11">
        <v>3661.0</v>
      </c>
      <c r="K737" s="12">
        <v>437.0</v>
      </c>
      <c r="L737" s="12">
        <v>263.0</v>
      </c>
      <c r="M737" s="13">
        <f t="shared" si="3"/>
        <v>1599857</v>
      </c>
      <c r="N737" s="11">
        <f t="shared" si="4"/>
        <v>962843</v>
      </c>
      <c r="O737" s="11">
        <f t="shared" si="5"/>
        <v>637014</v>
      </c>
      <c r="P737" s="14" t="str">
        <f>VLOOKUP(H737, products!$A$1:$B$13, 2, FALSE)</f>
        <v>Cosmetics</v>
      </c>
      <c r="Q737" s="14" t="str">
        <f>VLOOKUP(G737, countries!$A$1:$C$250, 1, TRUE)</f>
        <v>Macedonia</v>
      </c>
      <c r="R737" s="15" t="str">
        <f>VLOOKUP(Q737, countries!$A$1:$E$250, 4, FALSE)</f>
        <v>Europe</v>
      </c>
      <c r="S737" s="14" t="str">
        <f>VLOOKUP(R737, countries!$D$1:U$250, 2, FALSE)</f>
        <v>Northern Europe</v>
      </c>
      <c r="T737" s="14" t="str">
        <f t="shared" si="6"/>
        <v>2014-03</v>
      </c>
      <c r="U737" s="14" t="str">
        <f t="shared" si="7"/>
        <v>03</v>
      </c>
    </row>
    <row r="738">
      <c r="A738" s="7">
        <v>7.65101468E8</v>
      </c>
      <c r="B738" s="8">
        <v>41712.0</v>
      </c>
      <c r="C738" s="8" t="str">
        <f t="shared" si="1"/>
        <v>Friday</v>
      </c>
      <c r="D738" s="8">
        <v>41794.0</v>
      </c>
      <c r="E738" s="9">
        <f t="shared" si="2"/>
        <v>82</v>
      </c>
      <c r="F738" s="7" t="s">
        <v>40</v>
      </c>
      <c r="G738" s="10" t="s">
        <v>32</v>
      </c>
      <c r="H738" s="7">
        <v>8293.0</v>
      </c>
      <c r="I738" s="7" t="s">
        <v>26</v>
      </c>
      <c r="J738" s="11">
        <v>9382.0</v>
      </c>
      <c r="K738" s="12">
        <v>437.0</v>
      </c>
      <c r="L738" s="12">
        <v>263.0</v>
      </c>
      <c r="M738" s="13">
        <f t="shared" si="3"/>
        <v>4099934</v>
      </c>
      <c r="N738" s="11">
        <f t="shared" si="4"/>
        <v>2467466</v>
      </c>
      <c r="O738" s="11">
        <f t="shared" si="5"/>
        <v>1632468</v>
      </c>
      <c r="P738" s="14" t="str">
        <f>VLOOKUP(H738, products!$A$1:$B$13, 2, FALSE)</f>
        <v>Cosmetics</v>
      </c>
      <c r="Q738" s="14" t="str">
        <f>VLOOKUP(G738, countries!$A$1:$C$250, 1, TRUE)</f>
        <v>Luxembourg</v>
      </c>
      <c r="R738" s="15" t="str">
        <f>VLOOKUP(Q738, countries!$A$1:$E$250, 4, FALSE)</f>
        <v>Europe</v>
      </c>
      <c r="S738" s="14" t="str">
        <f>VLOOKUP(R738, countries!$D$1:U$250, 2, FALSE)</f>
        <v>Northern Europe</v>
      </c>
      <c r="T738" s="14" t="str">
        <f t="shared" si="6"/>
        <v>2014-03</v>
      </c>
      <c r="U738" s="14" t="str">
        <f t="shared" si="7"/>
        <v>03</v>
      </c>
    </row>
    <row r="739">
      <c r="A739" s="7">
        <v>2.49039304E8</v>
      </c>
      <c r="B739" s="8">
        <v>41715.0</v>
      </c>
      <c r="C739" s="8" t="str">
        <f t="shared" si="1"/>
        <v>Monday</v>
      </c>
      <c r="D739" s="8">
        <v>41644.0</v>
      </c>
      <c r="E739" s="9">
        <f t="shared" si="2"/>
        <v>71</v>
      </c>
      <c r="F739" s="7" t="s">
        <v>24</v>
      </c>
      <c r="G739" s="10" t="s">
        <v>69</v>
      </c>
      <c r="H739" s="7">
        <v>5988.0</v>
      </c>
      <c r="I739" s="7" t="s">
        <v>23</v>
      </c>
      <c r="J739" s="11">
        <v>5119.0</v>
      </c>
      <c r="K739" s="12">
        <v>154.0</v>
      </c>
      <c r="L739" s="12">
        <v>91.0</v>
      </c>
      <c r="M739" s="13">
        <f t="shared" si="3"/>
        <v>788326</v>
      </c>
      <c r="N739" s="11">
        <f t="shared" si="4"/>
        <v>465829</v>
      </c>
      <c r="O739" s="11">
        <f t="shared" si="5"/>
        <v>322497</v>
      </c>
      <c r="P739" s="14" t="str">
        <f>VLOOKUP(H739, products!$A$1:$B$13, 2, FALSE)</f>
        <v>Vegetables</v>
      </c>
      <c r="Q739" s="14" t="str">
        <f>VLOOKUP(G739, countries!$A$1:$C$250, 1, TRUE)</f>
        <v>Romania</v>
      </c>
      <c r="R739" s="15" t="str">
        <f>VLOOKUP(Q739, countries!$A$1:$E$250, 4, FALSE)</f>
        <v>Europe</v>
      </c>
      <c r="S739" s="14" t="str">
        <f>VLOOKUP(R739, countries!$D$1:U$250, 2, FALSE)</f>
        <v>Northern Europe</v>
      </c>
      <c r="T739" s="14" t="str">
        <f t="shared" si="6"/>
        <v>2014-03</v>
      </c>
      <c r="U739" s="14" t="str">
        <f t="shared" si="7"/>
        <v>03</v>
      </c>
    </row>
    <row r="740">
      <c r="A740" s="7">
        <v>2.09445178E8</v>
      </c>
      <c r="B740" s="8">
        <v>41716.0</v>
      </c>
      <c r="C740" s="8" t="str">
        <f t="shared" si="1"/>
        <v>Tuesday</v>
      </c>
      <c r="D740" s="8">
        <v>41749.0</v>
      </c>
      <c r="E740" s="9">
        <f t="shared" si="2"/>
        <v>33</v>
      </c>
      <c r="F740" s="7" t="s">
        <v>29</v>
      </c>
      <c r="G740" s="10" t="s">
        <v>41</v>
      </c>
      <c r="H740" s="7">
        <v>8293.0</v>
      </c>
      <c r="I740" s="7" t="s">
        <v>23</v>
      </c>
      <c r="J740" s="11">
        <v>8337.0</v>
      </c>
      <c r="K740" s="12">
        <v>437.0</v>
      </c>
      <c r="L740" s="12">
        <v>263.0</v>
      </c>
      <c r="M740" s="13">
        <f t="shared" si="3"/>
        <v>3643269</v>
      </c>
      <c r="N740" s="11">
        <f t="shared" si="4"/>
        <v>2192631</v>
      </c>
      <c r="O740" s="11">
        <f t="shared" si="5"/>
        <v>1450638</v>
      </c>
      <c r="P740" s="14" t="str">
        <f>VLOOKUP(H740, products!$A$1:$B$13, 2, FALSE)</f>
        <v>Cosmetics</v>
      </c>
      <c r="Q740" s="14" t="str">
        <f>VLOOKUP(G740, countries!$A$1:$C$250, 1, TRUE)</f>
        <v>Chad</v>
      </c>
      <c r="R740" s="15" t="str">
        <f>VLOOKUP(Q740, countries!$A$1:$E$250, 4, FALSE)</f>
        <v>Africa</v>
      </c>
      <c r="S740" s="14" t="str">
        <f>VLOOKUP(R740, countries!$D$1:U$250, 2, FALSE)</f>
        <v>Northern Africa</v>
      </c>
      <c r="T740" s="14" t="str">
        <f t="shared" si="6"/>
        <v>2014-03</v>
      </c>
      <c r="U740" s="14" t="str">
        <f t="shared" si="7"/>
        <v>03</v>
      </c>
    </row>
    <row r="741">
      <c r="A741" s="7">
        <v>4.52559745E8</v>
      </c>
      <c r="B741" s="8">
        <v>41716.0</v>
      </c>
      <c r="C741" s="8" t="str">
        <f t="shared" si="1"/>
        <v>Tuesday</v>
      </c>
      <c r="D741" s="8">
        <v>41717.0</v>
      </c>
      <c r="E741" s="9">
        <f t="shared" si="2"/>
        <v>1</v>
      </c>
      <c r="F741" s="7" t="s">
        <v>24</v>
      </c>
      <c r="G741" s="10" t="s">
        <v>30</v>
      </c>
      <c r="H741" s="7">
        <v>5988.0</v>
      </c>
      <c r="I741" s="7" t="s">
        <v>23</v>
      </c>
      <c r="J741" s="11">
        <v>1340.0</v>
      </c>
      <c r="K741" s="12">
        <v>154.0</v>
      </c>
      <c r="L741" s="12">
        <v>91.0</v>
      </c>
      <c r="M741" s="13">
        <f t="shared" si="3"/>
        <v>206360</v>
      </c>
      <c r="N741" s="11">
        <f t="shared" si="4"/>
        <v>121940</v>
      </c>
      <c r="O741" s="11">
        <f t="shared" si="5"/>
        <v>84420</v>
      </c>
      <c r="P741" s="14" t="str">
        <f>VLOOKUP(H741, products!$A$1:$B$13, 2, FALSE)</f>
        <v>Vegetables</v>
      </c>
      <c r="Q741" s="14" t="str">
        <f>VLOOKUP(G741, countries!$A$1:$C$250, 1, TRUE)</f>
        <v>United States Minor Outlying Islands</v>
      </c>
      <c r="R741" s="15" t="str">
        <f>VLOOKUP(Q741, countries!$A$1:$E$250, 4, FALSE)</f>
        <v>Oceania</v>
      </c>
      <c r="S741" s="14" t="str">
        <f>VLOOKUP(R741, countries!$D$1:U$250, 2, FALSE)</f>
        <v>Polynesia</v>
      </c>
      <c r="T741" s="14" t="str">
        <f t="shared" si="6"/>
        <v>2014-03</v>
      </c>
      <c r="U741" s="14" t="str">
        <f t="shared" si="7"/>
        <v>03</v>
      </c>
    </row>
    <row r="742">
      <c r="A742" s="7">
        <v>4.50041043E8</v>
      </c>
      <c r="B742" s="8">
        <v>41718.0</v>
      </c>
      <c r="C742" s="8" t="str">
        <f t="shared" si="1"/>
        <v>Thursday</v>
      </c>
      <c r="D742" s="8">
        <v>41745.0</v>
      </c>
      <c r="E742" s="9">
        <f t="shared" si="2"/>
        <v>27</v>
      </c>
      <c r="F742" s="7" t="s">
        <v>24</v>
      </c>
      <c r="G742" s="10" t="s">
        <v>65</v>
      </c>
      <c r="H742" s="7">
        <v>8293.0</v>
      </c>
      <c r="I742" s="7" t="s">
        <v>23</v>
      </c>
      <c r="J742" s="11">
        <v>6000.0</v>
      </c>
      <c r="K742" s="12">
        <v>437.0</v>
      </c>
      <c r="L742" s="12">
        <v>263.0</v>
      </c>
      <c r="M742" s="13">
        <f t="shared" si="3"/>
        <v>2622000</v>
      </c>
      <c r="N742" s="11">
        <f t="shared" si="4"/>
        <v>1578000</v>
      </c>
      <c r="O742" s="11">
        <f t="shared" si="5"/>
        <v>1044000</v>
      </c>
      <c r="P742" s="14" t="str">
        <f>VLOOKUP(H742, products!$A$1:$B$13, 2, FALSE)</f>
        <v>Cosmetics</v>
      </c>
      <c r="Q742" s="14" t="str">
        <f>VLOOKUP(G742, countries!$A$1:$C$250, 1, TRUE)</f>
        <v>Portugal</v>
      </c>
      <c r="R742" s="15" t="str">
        <f>VLOOKUP(Q742, countries!$A$1:$E$250, 4, FALSE)</f>
        <v>Europe</v>
      </c>
      <c r="S742" s="14" t="str">
        <f>VLOOKUP(R742, countries!$D$1:U$250, 2, FALSE)</f>
        <v>Northern Europe</v>
      </c>
      <c r="T742" s="14" t="str">
        <f t="shared" si="6"/>
        <v>2014-03</v>
      </c>
      <c r="U742" s="14" t="str">
        <f t="shared" si="7"/>
        <v>03</v>
      </c>
    </row>
    <row r="743">
      <c r="A743" s="7">
        <v>6.37188422E8</v>
      </c>
      <c r="B743" s="8">
        <v>41718.0</v>
      </c>
      <c r="C743" s="8" t="str">
        <f t="shared" si="1"/>
        <v>Thursday</v>
      </c>
      <c r="D743" s="8">
        <v>41758.0</v>
      </c>
      <c r="E743" s="9">
        <f t="shared" si="2"/>
        <v>40</v>
      </c>
      <c r="F743" s="7" t="s">
        <v>21</v>
      </c>
      <c r="G743" s="10" t="s">
        <v>64</v>
      </c>
      <c r="H743" s="7">
        <v>8293.0</v>
      </c>
      <c r="I743" s="7" t="s">
        <v>26</v>
      </c>
      <c r="J743" s="11">
        <v>7069.0</v>
      </c>
      <c r="K743" s="12">
        <v>437.0</v>
      </c>
      <c r="L743" s="12">
        <v>263.0</v>
      </c>
      <c r="M743" s="13">
        <f t="shared" si="3"/>
        <v>3089153</v>
      </c>
      <c r="N743" s="11">
        <f t="shared" si="4"/>
        <v>1859147</v>
      </c>
      <c r="O743" s="11">
        <f t="shared" si="5"/>
        <v>1230006</v>
      </c>
      <c r="P743" s="14" t="str">
        <f>VLOOKUP(H743, products!$A$1:$B$13, 2, FALSE)</f>
        <v>Cosmetics</v>
      </c>
      <c r="Q743" s="14" t="str">
        <f>VLOOKUP(G743, countries!$A$1:$C$250, 1, TRUE)</f>
        <v>Finland</v>
      </c>
      <c r="R743" s="15" t="str">
        <f>VLOOKUP(Q743, countries!$A$1:$E$250, 4, FALSE)</f>
        <v>Europe</v>
      </c>
      <c r="S743" s="14" t="str">
        <f>VLOOKUP(R743, countries!$D$1:U$250, 2, FALSE)</f>
        <v>Northern Europe</v>
      </c>
      <c r="T743" s="14" t="str">
        <f t="shared" si="6"/>
        <v>2014-03</v>
      </c>
      <c r="U743" s="14" t="str">
        <f t="shared" si="7"/>
        <v>03</v>
      </c>
    </row>
    <row r="744">
      <c r="A744" s="7">
        <v>1.29902875E8</v>
      </c>
      <c r="B744" s="8">
        <v>41719.0</v>
      </c>
      <c r="C744" s="8" t="str">
        <f t="shared" si="1"/>
        <v>Friday</v>
      </c>
      <c r="D744" s="8">
        <v>41753.0</v>
      </c>
      <c r="E744" s="9">
        <f t="shared" si="2"/>
        <v>34</v>
      </c>
      <c r="F744" s="7" t="s">
        <v>21</v>
      </c>
      <c r="G744" s="10" t="s">
        <v>28</v>
      </c>
      <c r="H744" s="7">
        <v>7940.0</v>
      </c>
      <c r="I744" s="7" t="s">
        <v>26</v>
      </c>
      <c r="J744" s="11">
        <v>2.0</v>
      </c>
      <c r="K744" s="12">
        <v>668.0</v>
      </c>
      <c r="L744" s="12">
        <v>503.0</v>
      </c>
      <c r="M744" s="13">
        <f t="shared" si="3"/>
        <v>1336</v>
      </c>
      <c r="N744" s="11">
        <f t="shared" si="4"/>
        <v>1006</v>
      </c>
      <c r="O744" s="11">
        <f t="shared" si="5"/>
        <v>330</v>
      </c>
      <c r="P744" s="14" t="str">
        <f>VLOOKUP(H744, products!$A$1:$B$13, 2, FALSE)</f>
        <v>Household</v>
      </c>
      <c r="Q744" s="14" t="str">
        <f>VLOOKUP(G744, countries!$A$1:$C$250, 1, TRUE)</f>
        <v>Bermuda</v>
      </c>
      <c r="R744" s="15" t="str">
        <f>VLOOKUP(Q744, countries!$A$1:$E$250, 4, FALSE)</f>
        <v>Americas</v>
      </c>
      <c r="S744" s="14" t="str">
        <f>VLOOKUP(R744, countries!$D$1:U$250, 2, FALSE)</f>
        <v>Latin America and the Caribbean</v>
      </c>
      <c r="T744" s="14" t="str">
        <f t="shared" si="6"/>
        <v>2014-03</v>
      </c>
      <c r="U744" s="14" t="str">
        <f t="shared" si="7"/>
        <v>03</v>
      </c>
    </row>
    <row r="745">
      <c r="A745" s="7">
        <v>1.69378983E8</v>
      </c>
      <c r="B745" s="8">
        <v>41719.0</v>
      </c>
      <c r="C745" s="8" t="str">
        <f t="shared" si="1"/>
        <v>Friday</v>
      </c>
      <c r="D745" s="8">
        <v>41916.0</v>
      </c>
      <c r="E745" s="9">
        <f t="shared" si="2"/>
        <v>197</v>
      </c>
      <c r="F745" s="7" t="s">
        <v>24</v>
      </c>
      <c r="G745" s="10" t="s">
        <v>41</v>
      </c>
      <c r="H745" s="7">
        <v>8875.0</v>
      </c>
      <c r="I745" s="7" t="s">
        <v>26</v>
      </c>
      <c r="J745" s="11">
        <v>1860.0</v>
      </c>
      <c r="K745" s="12">
        <v>422.0</v>
      </c>
      <c r="L745" s="12">
        <v>365.0</v>
      </c>
      <c r="M745" s="13">
        <f t="shared" si="3"/>
        <v>784920</v>
      </c>
      <c r="N745" s="11">
        <f t="shared" si="4"/>
        <v>678900</v>
      </c>
      <c r="O745" s="11">
        <f t="shared" si="5"/>
        <v>106020</v>
      </c>
      <c r="P745" s="14" t="str">
        <f>VLOOKUP(H745, products!$A$1:$B$13, 2, FALSE)</f>
        <v>Meat</v>
      </c>
      <c r="Q745" s="14" t="str">
        <f>VLOOKUP(G745, countries!$A$1:$C$250, 1, TRUE)</f>
        <v>Chad</v>
      </c>
      <c r="R745" s="15" t="str">
        <f>VLOOKUP(Q745, countries!$A$1:$E$250, 4, FALSE)</f>
        <v>Africa</v>
      </c>
      <c r="S745" s="14" t="str">
        <f>VLOOKUP(R745, countries!$D$1:U$250, 2, FALSE)</f>
        <v>Northern Africa</v>
      </c>
      <c r="T745" s="14" t="str">
        <f t="shared" si="6"/>
        <v>2014-03</v>
      </c>
      <c r="U745" s="14" t="str">
        <f t="shared" si="7"/>
        <v>03</v>
      </c>
    </row>
    <row r="746">
      <c r="A746" s="7">
        <v>1.58673751E8</v>
      </c>
      <c r="B746" s="8">
        <v>41720.0</v>
      </c>
      <c r="C746" s="8" t="str">
        <f t="shared" si="1"/>
        <v>Saturday</v>
      </c>
      <c r="D746" s="8">
        <v>41917.0</v>
      </c>
      <c r="E746" s="9">
        <f t="shared" si="2"/>
        <v>197</v>
      </c>
      <c r="F746" s="7" t="s">
        <v>40</v>
      </c>
      <c r="G746" s="10" t="s">
        <v>46</v>
      </c>
      <c r="H746" s="7">
        <v>8969.0</v>
      </c>
      <c r="I746" s="7" t="s">
        <v>26</v>
      </c>
      <c r="J746" s="11">
        <v>3944.0</v>
      </c>
      <c r="K746" s="12">
        <v>153.0</v>
      </c>
      <c r="L746" s="12">
        <v>97.0</v>
      </c>
      <c r="M746" s="13">
        <f t="shared" si="3"/>
        <v>603432</v>
      </c>
      <c r="N746" s="11">
        <f t="shared" si="4"/>
        <v>382568</v>
      </c>
      <c r="O746" s="11">
        <f t="shared" si="5"/>
        <v>220864</v>
      </c>
      <c r="P746" s="14" t="str">
        <f>VLOOKUP(H746, products!$A$1:$B$13, 2, FALSE)</f>
        <v>Snacks</v>
      </c>
      <c r="Q746" s="14" t="str">
        <f>VLOOKUP(G746, countries!$A$1:$C$250, 1, TRUE)</f>
        <v>Denmark</v>
      </c>
      <c r="R746" s="15" t="str">
        <f>VLOOKUP(Q746, countries!$A$1:$E$250, 4, FALSE)</f>
        <v>Europe</v>
      </c>
      <c r="S746" s="14" t="str">
        <f>VLOOKUP(R746, countries!$D$1:U$250, 2, FALSE)</f>
        <v>Northern Europe</v>
      </c>
      <c r="T746" s="14" t="str">
        <f t="shared" si="6"/>
        <v>2014-03</v>
      </c>
      <c r="U746" s="14" t="str">
        <f t="shared" si="7"/>
        <v>03</v>
      </c>
    </row>
    <row r="747">
      <c r="A747" s="7">
        <v>3.02015721E8</v>
      </c>
      <c r="B747" s="8">
        <v>41720.0</v>
      </c>
      <c r="C747" s="8" t="str">
        <f t="shared" si="1"/>
        <v>Saturday</v>
      </c>
      <c r="D747" s="8">
        <v>41746.0</v>
      </c>
      <c r="E747" s="9">
        <f t="shared" si="2"/>
        <v>26</v>
      </c>
      <c r="F747" s="7" t="s">
        <v>40</v>
      </c>
      <c r="G747" s="10" t="s">
        <v>56</v>
      </c>
      <c r="H747" s="7">
        <v>7331.0</v>
      </c>
      <c r="I747" s="7" t="s">
        <v>26</v>
      </c>
      <c r="J747" s="11">
        <v>2018.0</v>
      </c>
      <c r="K747" s="12">
        <v>255.0</v>
      </c>
      <c r="L747" s="12">
        <v>159.0</v>
      </c>
      <c r="M747" s="13">
        <f t="shared" si="3"/>
        <v>514590</v>
      </c>
      <c r="N747" s="11">
        <f t="shared" si="4"/>
        <v>320862</v>
      </c>
      <c r="O747" s="11">
        <f t="shared" si="5"/>
        <v>193728</v>
      </c>
      <c r="P747" s="14" t="str">
        <f>VLOOKUP(H747, products!$A$1:$B$13, 2, FALSE)</f>
        <v>Baby Food</v>
      </c>
      <c r="Q747" s="14" t="str">
        <f>VLOOKUP(G747, countries!$A$1:$C$250, 1, TRUE)</f>
        <v>Spain</v>
      </c>
      <c r="R747" s="15" t="str">
        <f>VLOOKUP(Q747, countries!$A$1:$E$250, 4, FALSE)</f>
        <v>Europe</v>
      </c>
      <c r="S747" s="14" t="str">
        <f>VLOOKUP(R747, countries!$D$1:U$250, 2, FALSE)</f>
        <v>Northern Europe</v>
      </c>
      <c r="T747" s="14" t="str">
        <f t="shared" si="6"/>
        <v>2014-03</v>
      </c>
      <c r="U747" s="14" t="str">
        <f t="shared" si="7"/>
        <v>03</v>
      </c>
    </row>
    <row r="748">
      <c r="A748" s="7">
        <v>7.1783322E8</v>
      </c>
      <c r="B748" s="8">
        <v>41720.0</v>
      </c>
      <c r="C748" s="8" t="str">
        <f t="shared" si="1"/>
        <v>Saturday</v>
      </c>
      <c r="D748" s="8">
        <v>41702.0</v>
      </c>
      <c r="E748" s="9">
        <f t="shared" si="2"/>
        <v>18</v>
      </c>
      <c r="F748" s="7" t="s">
        <v>21</v>
      </c>
      <c r="G748" s="10" t="s">
        <v>56</v>
      </c>
      <c r="H748" s="7">
        <v>5988.0</v>
      </c>
      <c r="I748" s="7" t="s">
        <v>23</v>
      </c>
      <c r="J748" s="11">
        <v>1657.0</v>
      </c>
      <c r="K748" s="12">
        <v>154.0</v>
      </c>
      <c r="L748" s="12">
        <v>91.0</v>
      </c>
      <c r="M748" s="13">
        <f t="shared" si="3"/>
        <v>255178</v>
      </c>
      <c r="N748" s="11">
        <f t="shared" si="4"/>
        <v>150787</v>
      </c>
      <c r="O748" s="11">
        <f t="shared" si="5"/>
        <v>104391</v>
      </c>
      <c r="P748" s="14" t="str">
        <f>VLOOKUP(H748, products!$A$1:$B$13, 2, FALSE)</f>
        <v>Vegetables</v>
      </c>
      <c r="Q748" s="14" t="str">
        <f>VLOOKUP(G748, countries!$A$1:$C$250, 1, TRUE)</f>
        <v>Spain</v>
      </c>
      <c r="R748" s="15" t="str">
        <f>VLOOKUP(Q748, countries!$A$1:$E$250, 4, FALSE)</f>
        <v>Europe</v>
      </c>
      <c r="S748" s="14" t="str">
        <f>VLOOKUP(R748, countries!$D$1:U$250, 2, FALSE)</f>
        <v>Northern Europe</v>
      </c>
      <c r="T748" s="14" t="str">
        <f t="shared" si="6"/>
        <v>2014-03</v>
      </c>
      <c r="U748" s="14" t="str">
        <f t="shared" si="7"/>
        <v>03</v>
      </c>
    </row>
    <row r="749">
      <c r="A749" s="7">
        <v>2.84108436E8</v>
      </c>
      <c r="B749" s="8">
        <v>41727.0</v>
      </c>
      <c r="C749" s="8" t="str">
        <f t="shared" si="1"/>
        <v>Saturday</v>
      </c>
      <c r="D749" s="8">
        <v>41702.0</v>
      </c>
      <c r="E749" s="9">
        <f t="shared" si="2"/>
        <v>25</v>
      </c>
      <c r="F749" s="7" t="s">
        <v>29</v>
      </c>
      <c r="G749" s="10" t="s">
        <v>51</v>
      </c>
      <c r="H749" s="7">
        <v>8293.0</v>
      </c>
      <c r="I749" s="7" t="s">
        <v>26</v>
      </c>
      <c r="J749" s="11">
        <v>2854.0</v>
      </c>
      <c r="K749" s="12">
        <v>437.0</v>
      </c>
      <c r="L749" s="12">
        <v>263.0</v>
      </c>
      <c r="M749" s="13">
        <f t="shared" si="3"/>
        <v>1247198</v>
      </c>
      <c r="N749" s="11">
        <f t="shared" si="4"/>
        <v>750602</v>
      </c>
      <c r="O749" s="11">
        <f t="shared" si="5"/>
        <v>496596</v>
      </c>
      <c r="P749" s="14" t="str">
        <f>VLOOKUP(H749, products!$A$1:$B$13, 2, FALSE)</f>
        <v>Cosmetics</v>
      </c>
      <c r="Q749" s="14" t="str">
        <f>VLOOKUP(G749, countries!$A$1:$C$250, 1, TRUE)</f>
        <v>Micronesia (Federated States of)</v>
      </c>
      <c r="R749" s="15" t="str">
        <f>VLOOKUP(Q749, countries!$A$1:$E$250, 4, FALSE)</f>
        <v>Oceania</v>
      </c>
      <c r="S749" s="14" t="str">
        <f>VLOOKUP(R749, countries!$D$1:U$250, 2, FALSE)</f>
        <v>Polynesia</v>
      </c>
      <c r="T749" s="14" t="str">
        <f t="shared" si="6"/>
        <v>2014-03</v>
      </c>
      <c r="U749" s="14" t="str">
        <f t="shared" si="7"/>
        <v>03</v>
      </c>
    </row>
    <row r="750">
      <c r="A750" s="7">
        <v>6.14597785E8</v>
      </c>
      <c r="B750" s="8">
        <v>41727.0</v>
      </c>
      <c r="C750" s="8" t="str">
        <f t="shared" si="1"/>
        <v>Saturday</v>
      </c>
      <c r="D750" s="8">
        <v>41773.0</v>
      </c>
      <c r="E750" s="9">
        <f t="shared" si="2"/>
        <v>46</v>
      </c>
      <c r="F750" s="7" t="s">
        <v>21</v>
      </c>
      <c r="G750" s="10" t="s">
        <v>62</v>
      </c>
      <c r="H750" s="7">
        <v>8293.0</v>
      </c>
      <c r="I750" s="7" t="s">
        <v>23</v>
      </c>
      <c r="J750" s="11">
        <v>1997.0</v>
      </c>
      <c r="K750" s="12">
        <v>437.0</v>
      </c>
      <c r="L750" s="12">
        <v>263.0</v>
      </c>
      <c r="M750" s="13">
        <f t="shared" si="3"/>
        <v>872689</v>
      </c>
      <c r="N750" s="11">
        <f t="shared" si="4"/>
        <v>525211</v>
      </c>
      <c r="O750" s="11">
        <f t="shared" si="5"/>
        <v>347478</v>
      </c>
      <c r="P750" s="14" t="str">
        <f>VLOOKUP(H750, products!$A$1:$B$13, 2, FALSE)</f>
        <v>Cosmetics</v>
      </c>
      <c r="Q750" s="14" t="str">
        <f>VLOOKUP(G750, countries!$A$1:$C$250, 1, TRUE)</f>
        <v>Micronesia (Federated States of)</v>
      </c>
      <c r="R750" s="15" t="str">
        <f>VLOOKUP(Q750, countries!$A$1:$E$250, 4, FALSE)</f>
        <v>Oceania</v>
      </c>
      <c r="S750" s="14" t="str">
        <f>VLOOKUP(R750, countries!$D$1:U$250, 2, FALSE)</f>
        <v>Polynesia</v>
      </c>
      <c r="T750" s="14" t="str">
        <f t="shared" si="6"/>
        <v>2014-03</v>
      </c>
      <c r="U750" s="14" t="str">
        <f t="shared" si="7"/>
        <v>03</v>
      </c>
    </row>
    <row r="751">
      <c r="A751" s="7">
        <v>5.82836139E8</v>
      </c>
      <c r="B751" s="8">
        <v>41729.0</v>
      </c>
      <c r="C751" s="8" t="str">
        <f t="shared" si="1"/>
        <v>Monday</v>
      </c>
      <c r="D751" s="8">
        <v>41763.0</v>
      </c>
      <c r="E751" s="9">
        <f t="shared" si="2"/>
        <v>34</v>
      </c>
      <c r="F751" s="7" t="s">
        <v>40</v>
      </c>
      <c r="G751" s="10" t="s">
        <v>35</v>
      </c>
      <c r="H751" s="7">
        <v>8681.0</v>
      </c>
      <c r="I751" s="7" t="s">
        <v>26</v>
      </c>
      <c r="J751" s="11">
        <v>3020.0</v>
      </c>
      <c r="K751" s="12">
        <v>651.0</v>
      </c>
      <c r="L751" s="12">
        <v>525.0</v>
      </c>
      <c r="M751" s="13">
        <f t="shared" si="3"/>
        <v>1966020</v>
      </c>
      <c r="N751" s="11">
        <f t="shared" si="4"/>
        <v>1585500</v>
      </c>
      <c r="O751" s="11">
        <f t="shared" si="5"/>
        <v>380520</v>
      </c>
      <c r="P751" s="14" t="str">
        <f>VLOOKUP(H751, products!$A$1:$B$13, 2, FALSE)</f>
        <v>Office Supplies</v>
      </c>
      <c r="Q751" s="14" t="str">
        <f>VLOOKUP(G751, countries!$A$1:$C$250, 1, TRUE)</f>
        <v>American Samoa</v>
      </c>
      <c r="R751" s="15" t="str">
        <f>VLOOKUP(Q751, countries!$A$1:$E$250, 4, FALSE)</f>
        <v>Oceania</v>
      </c>
      <c r="S751" s="14" t="str">
        <f>VLOOKUP(R751, countries!$D$1:U$250, 2, FALSE)</f>
        <v>Polynesia</v>
      </c>
      <c r="T751" s="14" t="str">
        <f t="shared" si="6"/>
        <v>2014-03</v>
      </c>
      <c r="U751" s="14" t="str">
        <f t="shared" si="7"/>
        <v>03</v>
      </c>
    </row>
    <row r="752">
      <c r="A752" s="7">
        <v>4.44798934E8</v>
      </c>
      <c r="B752" s="8">
        <v>41730.0</v>
      </c>
      <c r="C752" s="8" t="str">
        <f t="shared" si="1"/>
        <v>Tuesday</v>
      </c>
      <c r="D752" s="8">
        <v>41659.0</v>
      </c>
      <c r="E752" s="9">
        <f t="shared" si="2"/>
        <v>71</v>
      </c>
      <c r="F752" s="7" t="s">
        <v>29</v>
      </c>
      <c r="G752" s="10" t="s">
        <v>65</v>
      </c>
      <c r="H752" s="7">
        <v>7940.0</v>
      </c>
      <c r="I752" s="7" t="s">
        <v>26</v>
      </c>
      <c r="J752" s="11">
        <v>4744.0</v>
      </c>
      <c r="K752" s="12">
        <v>668.0</v>
      </c>
      <c r="L752" s="12">
        <v>503.0</v>
      </c>
      <c r="M752" s="13">
        <f t="shared" si="3"/>
        <v>3168992</v>
      </c>
      <c r="N752" s="11">
        <f t="shared" si="4"/>
        <v>2386232</v>
      </c>
      <c r="O752" s="11">
        <f t="shared" si="5"/>
        <v>782760</v>
      </c>
      <c r="P752" s="14" t="str">
        <f>VLOOKUP(H752, products!$A$1:$B$13, 2, FALSE)</f>
        <v>Household</v>
      </c>
      <c r="Q752" s="14" t="str">
        <f>VLOOKUP(G752, countries!$A$1:$C$250, 1, TRUE)</f>
        <v>Portugal</v>
      </c>
      <c r="R752" s="15" t="str">
        <f>VLOOKUP(Q752, countries!$A$1:$E$250, 4, FALSE)</f>
        <v>Europe</v>
      </c>
      <c r="S752" s="14" t="str">
        <f>VLOOKUP(R752, countries!$D$1:U$250, 2, FALSE)</f>
        <v>Northern Europe</v>
      </c>
      <c r="T752" s="14" t="str">
        <f t="shared" si="6"/>
        <v>2014-04</v>
      </c>
      <c r="U752" s="14" t="str">
        <f t="shared" si="7"/>
        <v>04</v>
      </c>
    </row>
    <row r="753">
      <c r="A753" s="7">
        <v>6.33992946E8</v>
      </c>
      <c r="B753" s="8">
        <v>41730.0</v>
      </c>
      <c r="C753" s="8" t="str">
        <f t="shared" si="1"/>
        <v>Tuesday</v>
      </c>
      <c r="D753" s="8">
        <v>41791.0</v>
      </c>
      <c r="E753" s="9">
        <f t="shared" si="2"/>
        <v>61</v>
      </c>
      <c r="F753" s="7" t="s">
        <v>40</v>
      </c>
      <c r="G753" s="10" t="s">
        <v>22</v>
      </c>
      <c r="H753" s="7">
        <v>4594.0</v>
      </c>
      <c r="I753" s="7" t="s">
        <v>23</v>
      </c>
      <c r="J753" s="11">
        <v>1456.0</v>
      </c>
      <c r="K753" s="12">
        <v>9.0</v>
      </c>
      <c r="L753" s="12">
        <v>7.0</v>
      </c>
      <c r="M753" s="13">
        <f t="shared" si="3"/>
        <v>13104</v>
      </c>
      <c r="N753" s="11">
        <f t="shared" si="4"/>
        <v>10192</v>
      </c>
      <c r="O753" s="11">
        <f t="shared" si="5"/>
        <v>2912</v>
      </c>
      <c r="P753" s="14" t="str">
        <f>VLOOKUP(H753, products!$A$1:$B$13, 2, FALSE)</f>
        <v>Fruits</v>
      </c>
      <c r="Q753" s="14" t="str">
        <f>VLOOKUP(G753, countries!$A$1:$C$250, 1, TRUE)</f>
        <v>Hong Kong</v>
      </c>
      <c r="R753" s="15" t="str">
        <f>VLOOKUP(Q753, countries!$A$1:$E$250, 4, FALSE)</f>
        <v>Asia</v>
      </c>
      <c r="S753" s="14" t="str">
        <f>VLOOKUP(R753, countries!$D$1:U$250, 2, FALSE)</f>
        <v>Southern Asia</v>
      </c>
      <c r="T753" s="14" t="str">
        <f t="shared" si="6"/>
        <v>2014-04</v>
      </c>
      <c r="U753" s="14" t="str">
        <f t="shared" si="7"/>
        <v>04</v>
      </c>
    </row>
    <row r="754">
      <c r="A754" s="7">
        <v>5.48343789E8</v>
      </c>
      <c r="B754" s="8">
        <v>41741.0</v>
      </c>
      <c r="C754" s="8" t="str">
        <f t="shared" si="1"/>
        <v>Saturday</v>
      </c>
      <c r="D754" s="8">
        <v>41802.0</v>
      </c>
      <c r="E754" s="9">
        <f t="shared" si="2"/>
        <v>61</v>
      </c>
      <c r="F754" s="7" t="s">
        <v>24</v>
      </c>
      <c r="G754" s="10" t="s">
        <v>39</v>
      </c>
      <c r="H754" s="7">
        <v>8969.0</v>
      </c>
      <c r="I754" s="7" t="s">
        <v>23</v>
      </c>
      <c r="J754" s="11">
        <v>5967.0</v>
      </c>
      <c r="K754" s="12">
        <v>153.0</v>
      </c>
      <c r="L754" s="12">
        <v>97.0</v>
      </c>
      <c r="M754" s="13">
        <f t="shared" si="3"/>
        <v>912951</v>
      </c>
      <c r="N754" s="11">
        <f t="shared" si="4"/>
        <v>578799</v>
      </c>
      <c r="O754" s="11">
        <f t="shared" si="5"/>
        <v>334152</v>
      </c>
      <c r="P754" s="14" t="str">
        <f>VLOOKUP(H754, products!$A$1:$B$13, 2, FALSE)</f>
        <v>Snacks</v>
      </c>
      <c r="Q754" s="14" t="str">
        <f>VLOOKUP(G754, countries!$A$1:$C$250, 1, TRUE)</f>
        <v>Curaçao</v>
      </c>
      <c r="R754" s="15" t="str">
        <f>VLOOKUP(Q754, countries!$A$1:$E$250, 4, FALSE)</f>
        <v>Americas</v>
      </c>
      <c r="S754" s="14" t="str">
        <f>VLOOKUP(R754, countries!$D$1:U$250, 2, FALSE)</f>
        <v>Latin America and the Caribbean</v>
      </c>
      <c r="T754" s="14" t="str">
        <f t="shared" si="6"/>
        <v>2014-04</v>
      </c>
      <c r="U754" s="14" t="str">
        <f t="shared" si="7"/>
        <v>04</v>
      </c>
    </row>
    <row r="755">
      <c r="A755" s="7">
        <v>6.02264344E8</v>
      </c>
      <c r="B755" s="8">
        <v>41741.0</v>
      </c>
      <c r="C755" s="8" t="str">
        <f t="shared" si="1"/>
        <v>Saturday</v>
      </c>
      <c r="D755" s="8">
        <v>42186.0</v>
      </c>
      <c r="E755" s="9">
        <f t="shared" si="2"/>
        <v>445</v>
      </c>
      <c r="F755" s="7" t="s">
        <v>40</v>
      </c>
      <c r="G755" s="10" t="s">
        <v>51</v>
      </c>
      <c r="H755" s="7">
        <v>8681.0</v>
      </c>
      <c r="I755" s="7" t="s">
        <v>23</v>
      </c>
      <c r="J755" s="11">
        <v>2258.0</v>
      </c>
      <c r="K755" s="12">
        <v>651.0</v>
      </c>
      <c r="L755" s="12">
        <v>525.0</v>
      </c>
      <c r="M755" s="13">
        <f t="shared" si="3"/>
        <v>1469958</v>
      </c>
      <c r="N755" s="11">
        <f t="shared" si="4"/>
        <v>1185450</v>
      </c>
      <c r="O755" s="11">
        <f t="shared" si="5"/>
        <v>284508</v>
      </c>
      <c r="P755" s="14" t="str">
        <f>VLOOKUP(H755, products!$A$1:$B$13, 2, FALSE)</f>
        <v>Office Supplies</v>
      </c>
      <c r="Q755" s="14" t="str">
        <f>VLOOKUP(G755, countries!$A$1:$C$250, 1, TRUE)</f>
        <v>Micronesia (Federated States of)</v>
      </c>
      <c r="R755" s="15" t="str">
        <f>VLOOKUP(Q755, countries!$A$1:$E$250, 4, FALSE)</f>
        <v>Oceania</v>
      </c>
      <c r="S755" s="14" t="str">
        <f>VLOOKUP(R755, countries!$D$1:U$250, 2, FALSE)</f>
        <v>Polynesia</v>
      </c>
      <c r="T755" s="14" t="str">
        <f t="shared" si="6"/>
        <v>2014-04</v>
      </c>
      <c r="U755" s="14" t="str">
        <f t="shared" si="7"/>
        <v>04</v>
      </c>
    </row>
    <row r="756">
      <c r="A756" s="7">
        <v>9.04589211E8</v>
      </c>
      <c r="B756" s="8">
        <v>41742.0</v>
      </c>
      <c r="C756" s="8" t="str">
        <f t="shared" si="1"/>
        <v>Sunday</v>
      </c>
      <c r="D756" s="8">
        <v>41734.0</v>
      </c>
      <c r="E756" s="9">
        <f t="shared" si="2"/>
        <v>8</v>
      </c>
      <c r="F756" s="7" t="s">
        <v>40</v>
      </c>
      <c r="G756" s="10" t="s">
        <v>59</v>
      </c>
      <c r="H756" s="7">
        <v>8681.0</v>
      </c>
      <c r="I756" s="7" t="s">
        <v>26</v>
      </c>
      <c r="J756" s="11">
        <v>6905.0</v>
      </c>
      <c r="K756" s="12">
        <v>651.0</v>
      </c>
      <c r="L756" s="12">
        <v>525.0</v>
      </c>
      <c r="M756" s="13">
        <f t="shared" si="3"/>
        <v>4495155</v>
      </c>
      <c r="N756" s="11">
        <f t="shared" si="4"/>
        <v>3625125</v>
      </c>
      <c r="O756" s="11">
        <f t="shared" si="5"/>
        <v>870030</v>
      </c>
      <c r="P756" s="14" t="str">
        <f>VLOOKUP(H756, products!$A$1:$B$13, 2, FALSE)</f>
        <v>Office Supplies</v>
      </c>
      <c r="Q756" s="14" t="str">
        <f>VLOOKUP(G756, countries!$A$1:$C$250, 1, TRUE)</f>
        <v>Slovenia</v>
      </c>
      <c r="R756" s="15" t="str">
        <f>VLOOKUP(Q756, countries!$A$1:$E$250, 4, FALSE)</f>
        <v>Europe</v>
      </c>
      <c r="S756" s="14" t="str">
        <f>VLOOKUP(R756, countries!$D$1:U$250, 2, FALSE)</f>
        <v>Northern Europe</v>
      </c>
      <c r="T756" s="14" t="str">
        <f t="shared" si="6"/>
        <v>2014-04</v>
      </c>
      <c r="U756" s="14" t="str">
        <f t="shared" si="7"/>
        <v>04</v>
      </c>
    </row>
    <row r="757">
      <c r="A757" s="7">
        <v>5.09356057E8</v>
      </c>
      <c r="B757" s="8">
        <v>41743.0</v>
      </c>
      <c r="C757" s="8" t="str">
        <f t="shared" si="1"/>
        <v>Monday</v>
      </c>
      <c r="D757" s="8">
        <v>41746.0</v>
      </c>
      <c r="E757" s="9">
        <f t="shared" si="2"/>
        <v>3</v>
      </c>
      <c r="F757" s="7" t="s">
        <v>40</v>
      </c>
      <c r="G757" s="10" t="s">
        <v>53</v>
      </c>
      <c r="H757" s="7">
        <v>2455.0</v>
      </c>
      <c r="I757" s="7" t="s">
        <v>26</v>
      </c>
      <c r="J757" s="11">
        <v>8631.0</v>
      </c>
      <c r="K757" s="12">
        <v>109.0</v>
      </c>
      <c r="L757" s="12">
        <v>36.0</v>
      </c>
      <c r="M757" s="13">
        <f t="shared" si="3"/>
        <v>940779</v>
      </c>
      <c r="N757" s="11">
        <f t="shared" si="4"/>
        <v>310716</v>
      </c>
      <c r="O757" s="11">
        <f t="shared" si="5"/>
        <v>630063</v>
      </c>
      <c r="P757" s="14" t="str">
        <f>VLOOKUP(H757, products!$A$1:$B$13, 2, FALSE)</f>
        <v>Clothes</v>
      </c>
      <c r="Q757" s="14" t="str">
        <f>VLOOKUP(G757, countries!$A$1:$C$250, 1, TRUE)</f>
        <v>Macedonia</v>
      </c>
      <c r="R757" s="15" t="str">
        <f>VLOOKUP(Q757, countries!$A$1:$E$250, 4, FALSE)</f>
        <v>Europe</v>
      </c>
      <c r="S757" s="14" t="str">
        <f>VLOOKUP(R757, countries!$D$1:U$250, 2, FALSE)</f>
        <v>Northern Europe</v>
      </c>
      <c r="T757" s="14" t="str">
        <f t="shared" si="6"/>
        <v>2014-04</v>
      </c>
      <c r="U757" s="14" t="str">
        <f t="shared" si="7"/>
        <v>04</v>
      </c>
    </row>
    <row r="758">
      <c r="A758" s="7">
        <v>5.59183347E8</v>
      </c>
      <c r="B758" s="8">
        <v>41743.0</v>
      </c>
      <c r="C758" s="8" t="str">
        <f t="shared" si="1"/>
        <v>Monday</v>
      </c>
      <c r="D758" s="8">
        <v>41780.0</v>
      </c>
      <c r="E758" s="9">
        <f t="shared" si="2"/>
        <v>37</v>
      </c>
      <c r="F758" s="7" t="s">
        <v>24</v>
      </c>
      <c r="G758" s="10" t="s">
        <v>66</v>
      </c>
      <c r="H758" s="7">
        <v>2103.0</v>
      </c>
      <c r="I758" s="7" t="s">
        <v>23</v>
      </c>
      <c r="J758" s="11">
        <v>3633.0</v>
      </c>
      <c r="K758" s="12">
        <v>206.0</v>
      </c>
      <c r="L758" s="12">
        <v>117.0</v>
      </c>
      <c r="M758" s="13">
        <f t="shared" si="3"/>
        <v>748398</v>
      </c>
      <c r="N758" s="11">
        <f t="shared" si="4"/>
        <v>425061</v>
      </c>
      <c r="O758" s="11">
        <f t="shared" si="5"/>
        <v>323337</v>
      </c>
      <c r="P758" s="14" t="str">
        <f>VLOOKUP(H758, products!$A$1:$B$13, 2, FALSE)</f>
        <v>Cereal</v>
      </c>
      <c r="Q758" s="14" t="str">
        <f>VLOOKUP(G758, countries!$A$1:$C$250, 1, TRUE)</f>
        <v>Uganda</v>
      </c>
      <c r="R758" s="15" t="str">
        <f>VLOOKUP(Q758, countries!$A$1:$E$250, 4, FALSE)</f>
        <v>Africa</v>
      </c>
      <c r="S758" s="14" t="str">
        <f>VLOOKUP(R758, countries!$D$1:U$250, 2, FALSE)</f>
        <v>Northern Africa</v>
      </c>
      <c r="T758" s="14" t="str">
        <f t="shared" si="6"/>
        <v>2014-04</v>
      </c>
      <c r="U758" s="14" t="str">
        <f t="shared" si="7"/>
        <v>04</v>
      </c>
    </row>
    <row r="759">
      <c r="A759" s="7">
        <v>6.33806264E8</v>
      </c>
      <c r="B759" s="8">
        <v>41744.0</v>
      </c>
      <c r="C759" s="8" t="str">
        <f t="shared" si="1"/>
        <v>Tuesday</v>
      </c>
      <c r="D759" s="8">
        <v>41755.0</v>
      </c>
      <c r="E759" s="9">
        <f t="shared" si="2"/>
        <v>11</v>
      </c>
      <c r="F759" s="7" t="s">
        <v>29</v>
      </c>
      <c r="G759" s="10" t="s">
        <v>64</v>
      </c>
      <c r="H759" s="7">
        <v>2455.0</v>
      </c>
      <c r="I759" s="7" t="s">
        <v>26</v>
      </c>
      <c r="J759" s="11">
        <v>6213.0</v>
      </c>
      <c r="K759" s="12">
        <v>109.0</v>
      </c>
      <c r="L759" s="12">
        <v>36.0</v>
      </c>
      <c r="M759" s="13">
        <f t="shared" si="3"/>
        <v>677217</v>
      </c>
      <c r="N759" s="11">
        <f t="shared" si="4"/>
        <v>223668</v>
      </c>
      <c r="O759" s="11">
        <f t="shared" si="5"/>
        <v>453549</v>
      </c>
      <c r="P759" s="14" t="str">
        <f>VLOOKUP(H759, products!$A$1:$B$13, 2, FALSE)</f>
        <v>Clothes</v>
      </c>
      <c r="Q759" s="14" t="str">
        <f>VLOOKUP(G759, countries!$A$1:$C$250, 1, TRUE)</f>
        <v>Finland</v>
      </c>
      <c r="R759" s="15" t="str">
        <f>VLOOKUP(Q759, countries!$A$1:$E$250, 4, FALSE)</f>
        <v>Europe</v>
      </c>
      <c r="S759" s="14" t="str">
        <f>VLOOKUP(R759, countries!$D$1:U$250, 2, FALSE)</f>
        <v>Northern Europe</v>
      </c>
      <c r="T759" s="14" t="str">
        <f t="shared" si="6"/>
        <v>2014-04</v>
      </c>
      <c r="U759" s="14" t="str">
        <f t="shared" si="7"/>
        <v>04</v>
      </c>
    </row>
    <row r="760">
      <c r="A760" s="7">
        <v>6.53800523E8</v>
      </c>
      <c r="B760" s="8">
        <v>41748.0</v>
      </c>
      <c r="C760" s="8" t="str">
        <f t="shared" si="1"/>
        <v>Saturday</v>
      </c>
      <c r="D760" s="8">
        <v>41752.0</v>
      </c>
      <c r="E760" s="9">
        <f t="shared" si="2"/>
        <v>4</v>
      </c>
      <c r="F760" s="7" t="s">
        <v>40</v>
      </c>
      <c r="G760" s="10" t="s">
        <v>41</v>
      </c>
      <c r="H760" s="7">
        <v>3127.0</v>
      </c>
      <c r="I760" s="7" t="s">
        <v>23</v>
      </c>
      <c r="J760" s="11">
        <v>2958.0</v>
      </c>
      <c r="K760" s="12">
        <v>82.0</v>
      </c>
      <c r="L760" s="12">
        <v>57.0</v>
      </c>
      <c r="M760" s="13">
        <f t="shared" si="3"/>
        <v>242556</v>
      </c>
      <c r="N760" s="11">
        <f t="shared" si="4"/>
        <v>168606</v>
      </c>
      <c r="O760" s="11">
        <f t="shared" si="5"/>
        <v>73950</v>
      </c>
      <c r="P760" s="14" t="str">
        <f>VLOOKUP(H760, products!$A$1:$B$13, 2, FALSE)</f>
        <v>Personal Care</v>
      </c>
      <c r="Q760" s="14" t="str">
        <f>VLOOKUP(G760, countries!$A$1:$C$250, 1, TRUE)</f>
        <v>Chad</v>
      </c>
      <c r="R760" s="15" t="str">
        <f>VLOOKUP(Q760, countries!$A$1:$E$250, 4, FALSE)</f>
        <v>Africa</v>
      </c>
      <c r="S760" s="14" t="str">
        <f>VLOOKUP(R760, countries!$D$1:U$250, 2, FALSE)</f>
        <v>Northern Africa</v>
      </c>
      <c r="T760" s="14" t="str">
        <f t="shared" si="6"/>
        <v>2014-04</v>
      </c>
      <c r="U760" s="14" t="str">
        <f t="shared" si="7"/>
        <v>04</v>
      </c>
    </row>
    <row r="761">
      <c r="A761" s="7">
        <v>5.43322694E8</v>
      </c>
      <c r="B761" s="8">
        <v>41750.0</v>
      </c>
      <c r="C761" s="8" t="str">
        <f t="shared" si="1"/>
        <v>Monday</v>
      </c>
      <c r="D761" s="8">
        <v>41645.0</v>
      </c>
      <c r="E761" s="9">
        <f t="shared" si="2"/>
        <v>105</v>
      </c>
      <c r="F761" s="7" t="s">
        <v>29</v>
      </c>
      <c r="G761" s="10" t="s">
        <v>69</v>
      </c>
      <c r="H761" s="7">
        <v>1270.0</v>
      </c>
      <c r="I761" s="7" t="s">
        <v>23</v>
      </c>
      <c r="J761" s="11">
        <v>114.0</v>
      </c>
      <c r="K761" s="12">
        <v>47.0</v>
      </c>
      <c r="L761" s="12">
        <v>32.0</v>
      </c>
      <c r="M761" s="13">
        <f t="shared" si="3"/>
        <v>5358</v>
      </c>
      <c r="N761" s="11">
        <f t="shared" si="4"/>
        <v>3648</v>
      </c>
      <c r="O761" s="11">
        <f t="shared" si="5"/>
        <v>1710</v>
      </c>
      <c r="P761" s="14" t="str">
        <f>VLOOKUP(H761, products!$A$1:$B$13, 2, FALSE)</f>
        <v>Beverages</v>
      </c>
      <c r="Q761" s="14" t="str">
        <f>VLOOKUP(G761, countries!$A$1:$C$250, 1, TRUE)</f>
        <v>Romania</v>
      </c>
      <c r="R761" s="15" t="str">
        <f>VLOOKUP(Q761, countries!$A$1:$E$250, 4, FALSE)</f>
        <v>Europe</v>
      </c>
      <c r="S761" s="14" t="str">
        <f>VLOOKUP(R761, countries!$D$1:U$250, 2, FALSE)</f>
        <v>Northern Europe</v>
      </c>
      <c r="T761" s="14" t="str">
        <f t="shared" si="6"/>
        <v>2014-04</v>
      </c>
      <c r="U761" s="14" t="str">
        <f t="shared" si="7"/>
        <v>04</v>
      </c>
    </row>
    <row r="762">
      <c r="A762" s="7">
        <v>9.06794202E8</v>
      </c>
      <c r="B762" s="8">
        <v>41751.0</v>
      </c>
      <c r="C762" s="8" t="str">
        <f t="shared" si="1"/>
        <v>Tuesday</v>
      </c>
      <c r="D762" s="8">
        <v>41948.0</v>
      </c>
      <c r="E762" s="9">
        <f t="shared" si="2"/>
        <v>197</v>
      </c>
      <c r="F762" s="7" t="s">
        <v>24</v>
      </c>
      <c r="G762" s="10" t="s">
        <v>70</v>
      </c>
      <c r="H762" s="7">
        <v>2455.0</v>
      </c>
      <c r="I762" s="7" t="s">
        <v>26</v>
      </c>
      <c r="J762" s="11">
        <v>9410.0</v>
      </c>
      <c r="K762" s="12">
        <v>109.0</v>
      </c>
      <c r="L762" s="12">
        <v>36.0</v>
      </c>
      <c r="M762" s="13">
        <f t="shared" si="3"/>
        <v>1025690</v>
      </c>
      <c r="N762" s="11">
        <f t="shared" si="4"/>
        <v>338760</v>
      </c>
      <c r="O762" s="11">
        <f t="shared" si="5"/>
        <v>686930</v>
      </c>
      <c r="P762" s="14" t="str">
        <f>VLOOKUP(H762, products!$A$1:$B$13, 2, FALSE)</f>
        <v>Clothes</v>
      </c>
      <c r="Q762" s="14" t="str">
        <f>VLOOKUP(G762, countries!$A$1:$C$250, 1, TRUE)</f>
        <v>Fiji</v>
      </c>
      <c r="R762" s="15" t="str">
        <f>VLOOKUP(Q762, countries!$A$1:$E$250, 4, FALSE)</f>
        <v>Oceania</v>
      </c>
      <c r="S762" s="14" t="str">
        <f>VLOOKUP(R762, countries!$D$1:U$250, 2, FALSE)</f>
        <v>Polynesia</v>
      </c>
      <c r="T762" s="14" t="str">
        <f t="shared" si="6"/>
        <v>2014-04</v>
      </c>
      <c r="U762" s="14" t="str">
        <f t="shared" si="7"/>
        <v>04</v>
      </c>
    </row>
    <row r="763">
      <c r="A763" s="7">
        <v>3.80498874E8</v>
      </c>
      <c r="B763" s="8">
        <v>41753.0</v>
      </c>
      <c r="C763" s="8" t="str">
        <f t="shared" si="1"/>
        <v>Thursday</v>
      </c>
      <c r="D763" s="8">
        <v>41772.0</v>
      </c>
      <c r="E763" s="9">
        <f t="shared" si="2"/>
        <v>19</v>
      </c>
      <c r="F763" s="7" t="s">
        <v>40</v>
      </c>
      <c r="G763" s="10" t="s">
        <v>28</v>
      </c>
      <c r="H763" s="7">
        <v>2455.0</v>
      </c>
      <c r="I763" s="7" t="s">
        <v>26</v>
      </c>
      <c r="J763" s="11">
        <v>6927.0</v>
      </c>
      <c r="K763" s="12">
        <v>109.0</v>
      </c>
      <c r="L763" s="12">
        <v>36.0</v>
      </c>
      <c r="M763" s="13">
        <f t="shared" si="3"/>
        <v>755043</v>
      </c>
      <c r="N763" s="11">
        <f t="shared" si="4"/>
        <v>249372</v>
      </c>
      <c r="O763" s="11">
        <f t="shared" si="5"/>
        <v>505671</v>
      </c>
      <c r="P763" s="14" t="str">
        <f>VLOOKUP(H763, products!$A$1:$B$13, 2, FALSE)</f>
        <v>Clothes</v>
      </c>
      <c r="Q763" s="14" t="str">
        <f>VLOOKUP(G763, countries!$A$1:$C$250, 1, TRUE)</f>
        <v>Bermuda</v>
      </c>
      <c r="R763" s="15" t="str">
        <f>VLOOKUP(Q763, countries!$A$1:$E$250, 4, FALSE)</f>
        <v>Americas</v>
      </c>
      <c r="S763" s="14" t="str">
        <f>VLOOKUP(R763, countries!$D$1:U$250, 2, FALSE)</f>
        <v>Latin America and the Caribbean</v>
      </c>
      <c r="T763" s="14" t="str">
        <f t="shared" si="6"/>
        <v>2014-04</v>
      </c>
      <c r="U763" s="14" t="str">
        <f t="shared" si="7"/>
        <v>04</v>
      </c>
    </row>
    <row r="764">
      <c r="A764" s="7">
        <v>6.7910856E8</v>
      </c>
      <c r="B764" s="8">
        <v>41756.0</v>
      </c>
      <c r="C764" s="8" t="str">
        <f t="shared" si="1"/>
        <v>Sunday</v>
      </c>
      <c r="D764" s="8">
        <v>41949.0</v>
      </c>
      <c r="E764" s="9">
        <f t="shared" si="2"/>
        <v>193</v>
      </c>
      <c r="F764" s="7" t="s">
        <v>29</v>
      </c>
      <c r="G764" s="10" t="s">
        <v>25</v>
      </c>
      <c r="H764" s="7">
        <v>7940.0</v>
      </c>
      <c r="I764" s="7" t="s">
        <v>26</v>
      </c>
      <c r="J764" s="11">
        <v>2169.0</v>
      </c>
      <c r="K764" s="12">
        <v>668.0</v>
      </c>
      <c r="L764" s="12">
        <v>503.0</v>
      </c>
      <c r="M764" s="13">
        <f t="shared" si="3"/>
        <v>1448892</v>
      </c>
      <c r="N764" s="11">
        <f t="shared" si="4"/>
        <v>1091007</v>
      </c>
      <c r="O764" s="11">
        <f t="shared" si="5"/>
        <v>357885</v>
      </c>
      <c r="P764" s="14" t="str">
        <f>VLOOKUP(H764, products!$A$1:$B$13, 2, FALSE)</f>
        <v>Household</v>
      </c>
      <c r="Q764" s="14" t="str">
        <f>VLOOKUP(G764, countries!$A$1:$C$250, 1, TRUE)</f>
        <v>Libya</v>
      </c>
      <c r="R764" s="15" t="str">
        <f>VLOOKUP(Q764, countries!$A$1:$E$250, 4, FALSE)</f>
        <v>Africa</v>
      </c>
      <c r="S764" s="14" t="str">
        <f>VLOOKUP(R764, countries!$D$1:U$250, 2, FALSE)</f>
        <v>Northern Africa</v>
      </c>
      <c r="T764" s="14" t="str">
        <f t="shared" si="6"/>
        <v>2014-04</v>
      </c>
      <c r="U764" s="14" t="str">
        <f t="shared" si="7"/>
        <v>04</v>
      </c>
    </row>
    <row r="765">
      <c r="A765" s="7">
        <v>8.71923768E8</v>
      </c>
      <c r="B765" s="8">
        <v>41759.0</v>
      </c>
      <c r="C765" s="8" t="str">
        <f t="shared" si="1"/>
        <v>Wednesday</v>
      </c>
      <c r="D765" s="8">
        <v>41789.0</v>
      </c>
      <c r="E765" s="9">
        <f t="shared" si="2"/>
        <v>30</v>
      </c>
      <c r="F765" s="7" t="s">
        <v>21</v>
      </c>
      <c r="G765" s="10" t="s">
        <v>42</v>
      </c>
      <c r="H765" s="7">
        <v>7331.0</v>
      </c>
      <c r="I765" s="7" t="s">
        <v>26</v>
      </c>
      <c r="J765" s="11">
        <v>474.0</v>
      </c>
      <c r="K765" s="12">
        <v>255.0</v>
      </c>
      <c r="L765" s="12">
        <v>159.0</v>
      </c>
      <c r="M765" s="13">
        <f t="shared" si="3"/>
        <v>120870</v>
      </c>
      <c r="N765" s="11">
        <f t="shared" si="4"/>
        <v>75366</v>
      </c>
      <c r="O765" s="11">
        <f t="shared" si="5"/>
        <v>45504</v>
      </c>
      <c r="P765" s="14" t="str">
        <f>VLOOKUP(H765, products!$A$1:$B$13, 2, FALSE)</f>
        <v>Baby Food</v>
      </c>
      <c r="Q765" s="14" t="str">
        <f>VLOOKUP(G765, countries!$A$1:$C$250, 1, TRUE)</f>
        <v>Bhutan</v>
      </c>
      <c r="R765" s="15" t="str">
        <f>VLOOKUP(Q765, countries!$A$1:$E$250, 4, FALSE)</f>
        <v>Asia</v>
      </c>
      <c r="S765" s="14" t="str">
        <f>VLOOKUP(R765, countries!$D$1:U$250, 2, FALSE)</f>
        <v>Southern Asia</v>
      </c>
      <c r="T765" s="14" t="str">
        <f t="shared" si="6"/>
        <v>2014-04</v>
      </c>
      <c r="U765" s="14" t="str">
        <f t="shared" si="7"/>
        <v>04</v>
      </c>
    </row>
    <row r="766">
      <c r="A766" s="7">
        <v>9.71578347E8</v>
      </c>
      <c r="B766" s="8">
        <v>41759.0</v>
      </c>
      <c r="C766" s="8" t="str">
        <f t="shared" si="1"/>
        <v>Wednesday</v>
      </c>
      <c r="D766" s="8">
        <v>41806.0</v>
      </c>
      <c r="E766" s="9">
        <f t="shared" si="2"/>
        <v>47</v>
      </c>
      <c r="F766" s="7" t="s">
        <v>24</v>
      </c>
      <c r="G766" s="10" t="s">
        <v>71</v>
      </c>
      <c r="H766" s="7">
        <v>7940.0</v>
      </c>
      <c r="I766" s="7" t="s">
        <v>26</v>
      </c>
      <c r="J766" s="11">
        <v>478.0</v>
      </c>
      <c r="K766" s="12">
        <v>668.0</v>
      </c>
      <c r="L766" s="12">
        <v>503.0</v>
      </c>
      <c r="M766" s="13">
        <f t="shared" si="3"/>
        <v>319304</v>
      </c>
      <c r="N766" s="11">
        <f t="shared" si="4"/>
        <v>240434</v>
      </c>
      <c r="O766" s="11">
        <f t="shared" si="5"/>
        <v>78870</v>
      </c>
      <c r="P766" s="14" t="str">
        <f>VLOOKUP(H766, products!$A$1:$B$13, 2, FALSE)</f>
        <v>Household</v>
      </c>
      <c r="Q766" s="14" t="str">
        <f>VLOOKUP(G766, countries!$A$1:$C$250, 1, TRUE)</f>
        <v>Mayotte</v>
      </c>
      <c r="R766" s="15" t="str">
        <f>VLOOKUP(Q766, countries!$A$1:$E$250, 4, FALSE)</f>
        <v>Africa</v>
      </c>
      <c r="S766" s="14" t="str">
        <f>VLOOKUP(R766, countries!$D$1:U$250, 2, FALSE)</f>
        <v>Northern Africa</v>
      </c>
      <c r="T766" s="14" t="str">
        <f t="shared" si="6"/>
        <v>2014-04</v>
      </c>
      <c r="U766" s="14" t="str">
        <f t="shared" si="7"/>
        <v>04</v>
      </c>
    </row>
    <row r="767">
      <c r="A767" s="7">
        <v>7.02357947E8</v>
      </c>
      <c r="B767" s="8">
        <v>41760.0</v>
      </c>
      <c r="C767" s="8" t="str">
        <f t="shared" si="1"/>
        <v>Thursday</v>
      </c>
      <c r="D767" s="8">
        <v>41731.0</v>
      </c>
      <c r="E767" s="9">
        <f t="shared" si="2"/>
        <v>29</v>
      </c>
      <c r="F767" s="7" t="s">
        <v>24</v>
      </c>
      <c r="G767" s="10" t="s">
        <v>60</v>
      </c>
      <c r="H767" s="7">
        <v>3127.0</v>
      </c>
      <c r="I767" s="7" t="s">
        <v>23</v>
      </c>
      <c r="J767" s="11">
        <v>2179.0</v>
      </c>
      <c r="K767" s="12">
        <v>82.0</v>
      </c>
      <c r="L767" s="12">
        <v>57.0</v>
      </c>
      <c r="M767" s="13">
        <f t="shared" si="3"/>
        <v>178678</v>
      </c>
      <c r="N767" s="11">
        <f t="shared" si="4"/>
        <v>124203</v>
      </c>
      <c r="O767" s="11">
        <f t="shared" si="5"/>
        <v>54475</v>
      </c>
      <c r="P767" s="14" t="str">
        <f>VLOOKUP(H767, products!$A$1:$B$13, 2, FALSE)</f>
        <v>Personal Care</v>
      </c>
      <c r="Q767" s="14" t="str">
        <f>VLOOKUP(G767, countries!$A$1:$C$250, 1, TRUE)</f>
        <v>Ireland</v>
      </c>
      <c r="R767" s="15" t="str">
        <f>VLOOKUP(Q767, countries!$A$1:$E$250, 4, FALSE)</f>
        <v>Europe</v>
      </c>
      <c r="S767" s="14" t="str">
        <f>VLOOKUP(R767, countries!$D$1:U$250, 2, FALSE)</f>
        <v>Northern Europe</v>
      </c>
      <c r="T767" s="14" t="str">
        <f t="shared" si="6"/>
        <v>2014-05</v>
      </c>
      <c r="U767" s="14" t="str">
        <f t="shared" si="7"/>
        <v>05</v>
      </c>
    </row>
    <row r="768">
      <c r="A768" s="7">
        <v>3.86440074E8</v>
      </c>
      <c r="B768" s="8">
        <v>41763.0</v>
      </c>
      <c r="C768" s="8" t="str">
        <f t="shared" si="1"/>
        <v>Sunday</v>
      </c>
      <c r="D768" s="8">
        <v>41754.0</v>
      </c>
      <c r="E768" s="9">
        <f t="shared" si="2"/>
        <v>9</v>
      </c>
      <c r="F768" s="7" t="s">
        <v>21</v>
      </c>
      <c r="G768" s="10" t="s">
        <v>34</v>
      </c>
      <c r="H768" s="7">
        <v>3127.0</v>
      </c>
      <c r="I768" s="7" t="s">
        <v>23</v>
      </c>
      <c r="J768" s="11">
        <v>5060.0</v>
      </c>
      <c r="K768" s="12">
        <v>82.0</v>
      </c>
      <c r="L768" s="12">
        <v>57.0</v>
      </c>
      <c r="M768" s="13">
        <f t="shared" si="3"/>
        <v>414920</v>
      </c>
      <c r="N768" s="11">
        <f t="shared" si="4"/>
        <v>288420</v>
      </c>
      <c r="O768" s="11">
        <f t="shared" si="5"/>
        <v>126500</v>
      </c>
      <c r="P768" s="14" t="str">
        <f>VLOOKUP(H768, products!$A$1:$B$13, 2, FALSE)</f>
        <v>Personal Care</v>
      </c>
      <c r="Q768" s="14" t="str">
        <f>VLOOKUP(G768, countries!$A$1:$C$250, 1, TRUE)</f>
        <v>Pitcairn</v>
      </c>
      <c r="R768" s="15" t="str">
        <f>VLOOKUP(Q768, countries!$A$1:$E$250, 4, FALSE)</f>
        <v>Oceania</v>
      </c>
      <c r="S768" s="14" t="str">
        <f>VLOOKUP(R768, countries!$D$1:U$250, 2, FALSE)</f>
        <v>Polynesia</v>
      </c>
      <c r="T768" s="14" t="str">
        <f t="shared" si="6"/>
        <v>2014-05</v>
      </c>
      <c r="U768" s="14" t="str">
        <f t="shared" si="7"/>
        <v>05</v>
      </c>
    </row>
    <row r="769">
      <c r="A769" s="7">
        <v>3.09655511E8</v>
      </c>
      <c r="B769" s="8">
        <v>41764.0</v>
      </c>
      <c r="C769" s="8" t="str">
        <f t="shared" si="1"/>
        <v>Monday</v>
      </c>
      <c r="D769" s="8">
        <v>41780.0</v>
      </c>
      <c r="E769" s="9">
        <f t="shared" si="2"/>
        <v>16</v>
      </c>
      <c r="F769" s="7" t="s">
        <v>21</v>
      </c>
      <c r="G769" s="10" t="s">
        <v>68</v>
      </c>
      <c r="H769" s="7">
        <v>3127.0</v>
      </c>
      <c r="I769" s="7" t="s">
        <v>23</v>
      </c>
      <c r="J769" s="11" t="s">
        <v>73</v>
      </c>
      <c r="K769" s="12">
        <v>82.0</v>
      </c>
      <c r="L769" s="12">
        <v>57.0</v>
      </c>
      <c r="M769" s="13">
        <f t="shared" si="3"/>
        <v>0</v>
      </c>
      <c r="N769" s="11">
        <f t="shared" si="4"/>
        <v>0</v>
      </c>
      <c r="O769" s="11">
        <f t="shared" si="5"/>
        <v>0</v>
      </c>
      <c r="P769" s="14" t="str">
        <f>VLOOKUP(H769, products!$A$1:$B$13, 2, FALSE)</f>
        <v>Personal Care</v>
      </c>
      <c r="Q769" s="14" t="str">
        <f>VLOOKUP(G769, countries!$A$1:$C$250, 1, TRUE)</f>
        <v>Hong Kong</v>
      </c>
      <c r="R769" s="15" t="str">
        <f>VLOOKUP(Q769, countries!$A$1:$E$250, 4, FALSE)</f>
        <v>Asia</v>
      </c>
      <c r="S769" s="14" t="str">
        <f>VLOOKUP(R769, countries!$D$1:U$250, 2, FALSE)</f>
        <v>Southern Asia</v>
      </c>
      <c r="T769" s="14" t="str">
        <f t="shared" si="6"/>
        <v>2014-05</v>
      </c>
      <c r="U769" s="14" t="str">
        <f t="shared" si="7"/>
        <v>05</v>
      </c>
    </row>
    <row r="770">
      <c r="A770" s="7">
        <v>9.20688903E8</v>
      </c>
      <c r="B770" s="8">
        <v>41764.0</v>
      </c>
      <c r="C770" s="8" t="str">
        <f t="shared" si="1"/>
        <v>Monday</v>
      </c>
      <c r="D770" s="8">
        <v>41979.0</v>
      </c>
      <c r="E770" s="9">
        <f t="shared" si="2"/>
        <v>215</v>
      </c>
      <c r="F770" s="7" t="s">
        <v>24</v>
      </c>
      <c r="G770" s="10" t="s">
        <v>66</v>
      </c>
      <c r="H770" s="7">
        <v>7331.0</v>
      </c>
      <c r="I770" s="7" t="s">
        <v>23</v>
      </c>
      <c r="J770" s="11">
        <v>1161.0</v>
      </c>
      <c r="K770" s="12">
        <v>255.0</v>
      </c>
      <c r="L770" s="12">
        <v>159.0</v>
      </c>
      <c r="M770" s="13">
        <f t="shared" si="3"/>
        <v>296055</v>
      </c>
      <c r="N770" s="11">
        <f t="shared" si="4"/>
        <v>184599</v>
      </c>
      <c r="O770" s="11">
        <f t="shared" si="5"/>
        <v>111456</v>
      </c>
      <c r="P770" s="14" t="str">
        <f>VLOOKUP(H770, products!$A$1:$B$13, 2, FALSE)</f>
        <v>Baby Food</v>
      </c>
      <c r="Q770" s="14" t="str">
        <f>VLOOKUP(G770, countries!$A$1:$C$250, 1, TRUE)</f>
        <v>Uganda</v>
      </c>
      <c r="R770" s="15" t="str">
        <f>VLOOKUP(Q770, countries!$A$1:$E$250, 4, FALSE)</f>
        <v>Africa</v>
      </c>
      <c r="S770" s="14" t="str">
        <f>VLOOKUP(R770, countries!$D$1:U$250, 2, FALSE)</f>
        <v>Northern Africa</v>
      </c>
      <c r="T770" s="14" t="str">
        <f t="shared" si="6"/>
        <v>2014-05</v>
      </c>
      <c r="U770" s="14" t="str">
        <f t="shared" si="7"/>
        <v>05</v>
      </c>
    </row>
    <row r="771">
      <c r="A771" s="7">
        <v>8.28993833E8</v>
      </c>
      <c r="B771" s="8">
        <v>41767.0</v>
      </c>
      <c r="C771" s="8" t="str">
        <f t="shared" si="1"/>
        <v>Thursday</v>
      </c>
      <c r="D771" s="8">
        <v>41679.0</v>
      </c>
      <c r="E771" s="9">
        <f t="shared" si="2"/>
        <v>88</v>
      </c>
      <c r="F771" s="7" t="s">
        <v>29</v>
      </c>
      <c r="G771" s="10" t="s">
        <v>63</v>
      </c>
      <c r="H771" s="7">
        <v>7331.0</v>
      </c>
      <c r="I771" s="7" t="s">
        <v>23</v>
      </c>
      <c r="J771" s="11">
        <v>6552.0</v>
      </c>
      <c r="K771" s="12">
        <v>255.0</v>
      </c>
      <c r="L771" s="12">
        <v>159.0</v>
      </c>
      <c r="M771" s="13">
        <f t="shared" si="3"/>
        <v>1670760</v>
      </c>
      <c r="N771" s="11">
        <f t="shared" si="4"/>
        <v>1041768</v>
      </c>
      <c r="O771" s="11">
        <f t="shared" si="5"/>
        <v>628992</v>
      </c>
      <c r="P771" s="14" t="str">
        <f>VLOOKUP(H771, products!$A$1:$B$13, 2, FALSE)</f>
        <v>Baby Food</v>
      </c>
      <c r="Q771" s="14" t="str">
        <f>VLOOKUP(G771, countries!$A$1:$C$250, 1, TRUE)</f>
        <v>Ireland</v>
      </c>
      <c r="R771" s="15" t="str">
        <f>VLOOKUP(Q771, countries!$A$1:$E$250, 4, FALSE)</f>
        <v>Europe</v>
      </c>
      <c r="S771" s="14" t="str">
        <f>VLOOKUP(R771, countries!$D$1:U$250, 2, FALSE)</f>
        <v>Northern Europe</v>
      </c>
      <c r="T771" s="14" t="str">
        <f t="shared" si="6"/>
        <v>2014-05</v>
      </c>
      <c r="U771" s="14" t="str">
        <f t="shared" si="7"/>
        <v>05</v>
      </c>
    </row>
    <row r="772">
      <c r="A772" s="7">
        <v>9.94978797E8</v>
      </c>
      <c r="B772" s="8">
        <v>41771.0</v>
      </c>
      <c r="C772" s="8" t="str">
        <f t="shared" si="1"/>
        <v>Monday</v>
      </c>
      <c r="D772" s="8">
        <v>42036.0</v>
      </c>
      <c r="E772" s="9">
        <f t="shared" si="2"/>
        <v>265</v>
      </c>
      <c r="F772" s="7" t="s">
        <v>40</v>
      </c>
      <c r="G772" s="10" t="s">
        <v>57</v>
      </c>
      <c r="H772" s="7">
        <v>1270.0</v>
      </c>
      <c r="I772" s="7" t="s">
        <v>23</v>
      </c>
      <c r="J772" s="11">
        <v>5192.0</v>
      </c>
      <c r="K772" s="12">
        <v>47.0</v>
      </c>
      <c r="L772" s="12">
        <v>32.0</v>
      </c>
      <c r="M772" s="13">
        <f t="shared" si="3"/>
        <v>244024</v>
      </c>
      <c r="N772" s="11">
        <f t="shared" si="4"/>
        <v>166144</v>
      </c>
      <c r="O772" s="11">
        <f t="shared" si="5"/>
        <v>77880</v>
      </c>
      <c r="P772" s="14" t="str">
        <f>VLOOKUP(H772, products!$A$1:$B$13, 2, FALSE)</f>
        <v>Beverages</v>
      </c>
      <c r="Q772" s="14" t="str">
        <f>VLOOKUP(G772, countries!$A$1:$C$250, 1, TRUE)</f>
        <v>Israel</v>
      </c>
      <c r="R772" s="15" t="str">
        <f>VLOOKUP(Q772, countries!$A$1:$E$250, 4, FALSE)</f>
        <v>Asia</v>
      </c>
      <c r="S772" s="14" t="str">
        <f>VLOOKUP(R772, countries!$D$1:U$250, 2, FALSE)</f>
        <v>Southern Asia</v>
      </c>
      <c r="T772" s="14" t="str">
        <f t="shared" si="6"/>
        <v>2014-05</v>
      </c>
      <c r="U772" s="14" t="str">
        <f t="shared" si="7"/>
        <v>05</v>
      </c>
    </row>
    <row r="773">
      <c r="A773" s="7">
        <v>3.53383243E8</v>
      </c>
      <c r="B773" s="8">
        <v>41774.0</v>
      </c>
      <c r="C773" s="8" t="str">
        <f t="shared" si="1"/>
        <v>Thursday</v>
      </c>
      <c r="D773" s="8">
        <v>41888.0</v>
      </c>
      <c r="E773" s="9">
        <f t="shared" si="2"/>
        <v>114</v>
      </c>
      <c r="F773" s="7" t="s">
        <v>24</v>
      </c>
      <c r="G773" s="10" t="s">
        <v>30</v>
      </c>
      <c r="H773" s="7">
        <v>8681.0</v>
      </c>
      <c r="I773" s="7" t="s">
        <v>26</v>
      </c>
      <c r="J773" s="11">
        <v>2809.0</v>
      </c>
      <c r="K773" s="12">
        <v>651.0</v>
      </c>
      <c r="L773" s="12">
        <v>525.0</v>
      </c>
      <c r="M773" s="13">
        <f t="shared" si="3"/>
        <v>1828659</v>
      </c>
      <c r="N773" s="11">
        <f t="shared" si="4"/>
        <v>1474725</v>
      </c>
      <c r="O773" s="11">
        <f t="shared" si="5"/>
        <v>353934</v>
      </c>
      <c r="P773" s="14" t="str">
        <f>VLOOKUP(H773, products!$A$1:$B$13, 2, FALSE)</f>
        <v>Office Supplies</v>
      </c>
      <c r="Q773" s="14" t="str">
        <f>VLOOKUP(G773, countries!$A$1:$C$250, 1, TRUE)</f>
        <v>United States Minor Outlying Islands</v>
      </c>
      <c r="R773" s="15" t="str">
        <f>VLOOKUP(Q773, countries!$A$1:$E$250, 4, FALSE)</f>
        <v>Oceania</v>
      </c>
      <c r="S773" s="14" t="str">
        <f>VLOOKUP(R773, countries!$D$1:U$250, 2, FALSE)</f>
        <v>Polynesia</v>
      </c>
      <c r="T773" s="14" t="str">
        <f t="shared" si="6"/>
        <v>2014-05</v>
      </c>
      <c r="U773" s="14" t="str">
        <f t="shared" si="7"/>
        <v>05</v>
      </c>
    </row>
    <row r="774">
      <c r="A774" s="7">
        <v>1.88866841E8</v>
      </c>
      <c r="B774" s="8">
        <v>41775.0</v>
      </c>
      <c r="C774" s="8" t="str">
        <f t="shared" si="1"/>
        <v>Friday</v>
      </c>
      <c r="D774" s="8">
        <v>41779.0</v>
      </c>
      <c r="E774" s="9">
        <f t="shared" si="2"/>
        <v>4</v>
      </c>
      <c r="F774" s="7" t="s">
        <v>24</v>
      </c>
      <c r="G774" s="10" t="s">
        <v>38</v>
      </c>
      <c r="H774" s="7">
        <v>2455.0</v>
      </c>
      <c r="I774" s="7" t="s">
        <v>23</v>
      </c>
      <c r="J774" s="11">
        <v>8750.0</v>
      </c>
      <c r="K774" s="12">
        <v>109.0</v>
      </c>
      <c r="L774" s="12">
        <v>36.0</v>
      </c>
      <c r="M774" s="13">
        <f t="shared" si="3"/>
        <v>953750</v>
      </c>
      <c r="N774" s="11">
        <f t="shared" si="4"/>
        <v>315000</v>
      </c>
      <c r="O774" s="11">
        <f t="shared" si="5"/>
        <v>638750</v>
      </c>
      <c r="P774" s="14" t="str">
        <f>VLOOKUP(H774, products!$A$1:$B$13, 2, FALSE)</f>
        <v>Clothes</v>
      </c>
      <c r="Q774" s="14" t="str">
        <f>VLOOKUP(G774, countries!$A$1:$C$250, 1, TRUE)</f>
        <v>Svalbard and Jan Mayen</v>
      </c>
      <c r="R774" s="15" t="str">
        <f>VLOOKUP(Q774, countries!$A$1:$E$250, 4, FALSE)</f>
        <v>Europe</v>
      </c>
      <c r="S774" s="14" t="str">
        <f>VLOOKUP(R774, countries!$D$1:U$250, 2, FALSE)</f>
        <v>Northern Europe</v>
      </c>
      <c r="T774" s="14" t="str">
        <f t="shared" si="6"/>
        <v>2014-05</v>
      </c>
      <c r="U774" s="14" t="str">
        <f t="shared" si="7"/>
        <v>05</v>
      </c>
    </row>
    <row r="775">
      <c r="A775" s="7">
        <v>3.98645198E8</v>
      </c>
      <c r="B775" s="8">
        <v>41776.0</v>
      </c>
      <c r="C775" s="8" t="str">
        <f t="shared" si="1"/>
        <v>Saturday</v>
      </c>
      <c r="D775" s="8">
        <v>41785.0</v>
      </c>
      <c r="E775" s="9">
        <f t="shared" si="2"/>
        <v>9</v>
      </c>
      <c r="F775" s="7" t="s">
        <v>40</v>
      </c>
      <c r="G775" s="10" t="s">
        <v>22</v>
      </c>
      <c r="H775" s="7">
        <v>7331.0</v>
      </c>
      <c r="I775" s="7" t="s">
        <v>23</v>
      </c>
      <c r="J775" s="11">
        <v>6828.0</v>
      </c>
      <c r="K775" s="12">
        <v>255.0</v>
      </c>
      <c r="L775" s="12">
        <v>159.0</v>
      </c>
      <c r="M775" s="13">
        <f t="shared" si="3"/>
        <v>1741140</v>
      </c>
      <c r="N775" s="11">
        <f t="shared" si="4"/>
        <v>1085652</v>
      </c>
      <c r="O775" s="11">
        <f t="shared" si="5"/>
        <v>655488</v>
      </c>
      <c r="P775" s="14" t="str">
        <f>VLOOKUP(H775, products!$A$1:$B$13, 2, FALSE)</f>
        <v>Baby Food</v>
      </c>
      <c r="Q775" s="14" t="str">
        <f>VLOOKUP(G775, countries!$A$1:$C$250, 1, TRUE)</f>
        <v>Hong Kong</v>
      </c>
      <c r="R775" s="15" t="str">
        <f>VLOOKUP(Q775, countries!$A$1:$E$250, 4, FALSE)</f>
        <v>Asia</v>
      </c>
      <c r="S775" s="14" t="str">
        <f>VLOOKUP(R775, countries!$D$1:U$250, 2, FALSE)</f>
        <v>Southern Asia</v>
      </c>
      <c r="T775" s="14" t="str">
        <f t="shared" si="6"/>
        <v>2014-05</v>
      </c>
      <c r="U775" s="14" t="str">
        <f t="shared" si="7"/>
        <v>05</v>
      </c>
    </row>
    <row r="776">
      <c r="A776" s="7">
        <v>5.31281936E8</v>
      </c>
      <c r="B776" s="8">
        <v>41778.0</v>
      </c>
      <c r="C776" s="8" t="str">
        <f t="shared" si="1"/>
        <v>Monday</v>
      </c>
      <c r="D776" s="8">
        <v>41704.0</v>
      </c>
      <c r="E776" s="9">
        <f t="shared" si="2"/>
        <v>74</v>
      </c>
      <c r="F776" s="7" t="s">
        <v>21</v>
      </c>
      <c r="G776" s="10" t="s">
        <v>64</v>
      </c>
      <c r="H776" s="7">
        <v>8875.0</v>
      </c>
      <c r="I776" s="7" t="s">
        <v>26</v>
      </c>
      <c r="J776" s="11">
        <v>6986.0</v>
      </c>
      <c r="K776" s="12">
        <v>422.0</v>
      </c>
      <c r="L776" s="12">
        <v>365.0</v>
      </c>
      <c r="M776" s="13">
        <f t="shared" si="3"/>
        <v>2948092</v>
      </c>
      <c r="N776" s="11">
        <f t="shared" si="4"/>
        <v>2549890</v>
      </c>
      <c r="O776" s="11">
        <f t="shared" si="5"/>
        <v>398202</v>
      </c>
      <c r="P776" s="14" t="str">
        <f>VLOOKUP(H776, products!$A$1:$B$13, 2, FALSE)</f>
        <v>Meat</v>
      </c>
      <c r="Q776" s="14" t="str">
        <f>VLOOKUP(G776, countries!$A$1:$C$250, 1, TRUE)</f>
        <v>Finland</v>
      </c>
      <c r="R776" s="15" t="str">
        <f>VLOOKUP(Q776, countries!$A$1:$E$250, 4, FALSE)</f>
        <v>Europe</v>
      </c>
      <c r="S776" s="14" t="str">
        <f>VLOOKUP(R776, countries!$D$1:U$250, 2, FALSE)</f>
        <v>Northern Europe</v>
      </c>
      <c r="T776" s="14" t="str">
        <f t="shared" si="6"/>
        <v>2014-05</v>
      </c>
      <c r="U776" s="14" t="str">
        <f t="shared" si="7"/>
        <v>05</v>
      </c>
    </row>
    <row r="777">
      <c r="A777" s="7">
        <v>2.17165648E8</v>
      </c>
      <c r="B777" s="8">
        <v>41779.0</v>
      </c>
      <c r="C777" s="8" t="str">
        <f t="shared" si="1"/>
        <v>Tuesday</v>
      </c>
      <c r="D777" s="8">
        <v>41857.0</v>
      </c>
      <c r="E777" s="9">
        <f t="shared" si="2"/>
        <v>78</v>
      </c>
      <c r="F777" s="7" t="s">
        <v>29</v>
      </c>
      <c r="G777" s="10" t="s">
        <v>55</v>
      </c>
      <c r="H777" s="7">
        <v>8875.0</v>
      </c>
      <c r="I777" s="7" t="s">
        <v>23</v>
      </c>
      <c r="J777" s="11" t="s">
        <v>73</v>
      </c>
      <c r="K777" s="12">
        <v>422.0</v>
      </c>
      <c r="L777" s="12">
        <v>365.0</v>
      </c>
      <c r="M777" s="13">
        <f t="shared" si="3"/>
        <v>0</v>
      </c>
      <c r="N777" s="11">
        <f t="shared" si="4"/>
        <v>0</v>
      </c>
      <c r="O777" s="11">
        <f t="shared" si="5"/>
        <v>0</v>
      </c>
      <c r="P777" s="14" t="str">
        <f>VLOOKUP(H777, products!$A$1:$B$13, 2, FALSE)</f>
        <v>Meat</v>
      </c>
      <c r="Q777" s="14" t="str">
        <f>VLOOKUP(G777, countries!$A$1:$C$250, 1, TRUE)</f>
        <v>Eritrea</v>
      </c>
      <c r="R777" s="15" t="str">
        <f>VLOOKUP(Q777, countries!$A$1:$E$250, 4, FALSE)</f>
        <v>Africa</v>
      </c>
      <c r="S777" s="14" t="str">
        <f>VLOOKUP(R777, countries!$D$1:U$250, 2, FALSE)</f>
        <v>Northern Africa</v>
      </c>
      <c r="T777" s="14" t="str">
        <f t="shared" si="6"/>
        <v>2014-05</v>
      </c>
      <c r="U777" s="14" t="str">
        <f t="shared" si="7"/>
        <v>05</v>
      </c>
    </row>
    <row r="778">
      <c r="A778" s="7">
        <v>9.30136287E8</v>
      </c>
      <c r="B778" s="8">
        <v>41779.0</v>
      </c>
      <c r="C778" s="8" t="str">
        <f t="shared" si="1"/>
        <v>Tuesday</v>
      </c>
      <c r="D778" s="8">
        <v>41811.0</v>
      </c>
      <c r="E778" s="9">
        <f t="shared" si="2"/>
        <v>32</v>
      </c>
      <c r="F778" s="7" t="s">
        <v>24</v>
      </c>
      <c r="G778" s="10" t="s">
        <v>22</v>
      </c>
      <c r="H778" s="7">
        <v>1270.0</v>
      </c>
      <c r="I778" s="7" t="s">
        <v>26</v>
      </c>
      <c r="J778" s="11">
        <v>6852.0</v>
      </c>
      <c r="K778" s="12">
        <v>47.0</v>
      </c>
      <c r="L778" s="12">
        <v>32.0</v>
      </c>
      <c r="M778" s="13">
        <f t="shared" si="3"/>
        <v>322044</v>
      </c>
      <c r="N778" s="11">
        <f t="shared" si="4"/>
        <v>219264</v>
      </c>
      <c r="O778" s="11">
        <f t="shared" si="5"/>
        <v>102780</v>
      </c>
      <c r="P778" s="14" t="str">
        <f>VLOOKUP(H778, products!$A$1:$B$13, 2, FALSE)</f>
        <v>Beverages</v>
      </c>
      <c r="Q778" s="14" t="str">
        <f>VLOOKUP(G778, countries!$A$1:$C$250, 1, TRUE)</f>
        <v>Hong Kong</v>
      </c>
      <c r="R778" s="15" t="str">
        <f>VLOOKUP(Q778, countries!$A$1:$E$250, 4, FALSE)</f>
        <v>Asia</v>
      </c>
      <c r="S778" s="14" t="str">
        <f>VLOOKUP(R778, countries!$D$1:U$250, 2, FALSE)</f>
        <v>Southern Asia</v>
      </c>
      <c r="T778" s="14" t="str">
        <f t="shared" si="6"/>
        <v>2014-05</v>
      </c>
      <c r="U778" s="14" t="str">
        <f t="shared" si="7"/>
        <v>05</v>
      </c>
    </row>
    <row r="779">
      <c r="A779" s="7">
        <v>2.66638886E8</v>
      </c>
      <c r="B779" s="8">
        <v>41781.0</v>
      </c>
      <c r="C779" s="8" t="str">
        <f t="shared" si="1"/>
        <v>Thursday</v>
      </c>
      <c r="D779" s="8">
        <v>41809.0</v>
      </c>
      <c r="E779" s="9">
        <f t="shared" si="2"/>
        <v>28</v>
      </c>
      <c r="F779" s="7" t="s">
        <v>21</v>
      </c>
      <c r="G779" s="10" t="s">
        <v>35</v>
      </c>
      <c r="H779" s="7">
        <v>7940.0</v>
      </c>
      <c r="I779" s="7" t="s">
        <v>26</v>
      </c>
      <c r="J779" s="11">
        <v>3227.0</v>
      </c>
      <c r="K779" s="12">
        <v>668.0</v>
      </c>
      <c r="L779" s="12">
        <v>503.0</v>
      </c>
      <c r="M779" s="13">
        <f t="shared" si="3"/>
        <v>2155636</v>
      </c>
      <c r="N779" s="11">
        <f t="shared" si="4"/>
        <v>1623181</v>
      </c>
      <c r="O779" s="11">
        <f t="shared" si="5"/>
        <v>532455</v>
      </c>
      <c r="P779" s="14" t="str">
        <f>VLOOKUP(H779, products!$A$1:$B$13, 2, FALSE)</f>
        <v>Household</v>
      </c>
      <c r="Q779" s="14" t="str">
        <f>VLOOKUP(G779, countries!$A$1:$C$250, 1, TRUE)</f>
        <v>American Samoa</v>
      </c>
      <c r="R779" s="15" t="str">
        <f>VLOOKUP(Q779, countries!$A$1:$E$250, 4, FALSE)</f>
        <v>Oceania</v>
      </c>
      <c r="S779" s="14" t="str">
        <f>VLOOKUP(R779, countries!$D$1:U$250, 2, FALSE)</f>
        <v>Polynesia</v>
      </c>
      <c r="T779" s="14" t="str">
        <f t="shared" si="6"/>
        <v>2014-05</v>
      </c>
      <c r="U779" s="14" t="str">
        <f t="shared" si="7"/>
        <v>05</v>
      </c>
    </row>
    <row r="780">
      <c r="A780" s="7">
        <v>3.16466176E8</v>
      </c>
      <c r="B780" s="8">
        <v>41781.0</v>
      </c>
      <c r="C780" s="8" t="str">
        <f t="shared" si="1"/>
        <v>Thursday</v>
      </c>
      <c r="D780" s="8">
        <v>41676.0</v>
      </c>
      <c r="E780" s="9">
        <f t="shared" si="2"/>
        <v>105</v>
      </c>
      <c r="F780" s="7" t="s">
        <v>40</v>
      </c>
      <c r="G780" s="10" t="s">
        <v>67</v>
      </c>
      <c r="H780" s="7">
        <v>7331.0</v>
      </c>
      <c r="I780" s="7" t="s">
        <v>23</v>
      </c>
      <c r="J780" s="11">
        <v>8229.0</v>
      </c>
      <c r="K780" s="12">
        <v>255.0</v>
      </c>
      <c r="L780" s="12">
        <v>159.0</v>
      </c>
      <c r="M780" s="13">
        <f t="shared" si="3"/>
        <v>2098395</v>
      </c>
      <c r="N780" s="11">
        <f t="shared" si="4"/>
        <v>1308411</v>
      </c>
      <c r="O780" s="11">
        <f t="shared" si="5"/>
        <v>789984</v>
      </c>
      <c r="P780" s="14" t="str">
        <f>VLOOKUP(H780, products!$A$1:$B$13, 2, FALSE)</f>
        <v>Baby Food</v>
      </c>
      <c r="Q780" s="14" t="str">
        <f>VLOOKUP(G780, countries!$A$1:$C$250, 1, TRUE)</f>
        <v>Eritrea</v>
      </c>
      <c r="R780" s="15" t="str">
        <f>VLOOKUP(Q780, countries!$A$1:$E$250, 4, FALSE)</f>
        <v>Africa</v>
      </c>
      <c r="S780" s="14" t="str">
        <f>VLOOKUP(R780, countries!$D$1:U$250, 2, FALSE)</f>
        <v>Northern Africa</v>
      </c>
      <c r="T780" s="14" t="str">
        <f t="shared" si="6"/>
        <v>2014-05</v>
      </c>
      <c r="U780" s="14" t="str">
        <f t="shared" si="7"/>
        <v>05</v>
      </c>
    </row>
    <row r="781">
      <c r="A781" s="7">
        <v>9.54341828E8</v>
      </c>
      <c r="B781" s="8">
        <v>41782.0</v>
      </c>
      <c r="C781" s="8" t="str">
        <f t="shared" si="1"/>
        <v>Friday</v>
      </c>
      <c r="D781" s="8">
        <v>41950.0</v>
      </c>
      <c r="E781" s="9">
        <f t="shared" si="2"/>
        <v>168</v>
      </c>
      <c r="F781" s="7" t="s">
        <v>40</v>
      </c>
      <c r="G781" s="10" t="s">
        <v>58</v>
      </c>
      <c r="H781" s="7">
        <v>5988.0</v>
      </c>
      <c r="I781" s="7" t="s">
        <v>23</v>
      </c>
      <c r="J781" s="11">
        <v>9809.0</v>
      </c>
      <c r="K781" s="12">
        <v>154.0</v>
      </c>
      <c r="L781" s="12">
        <v>91.0</v>
      </c>
      <c r="M781" s="13">
        <f t="shared" si="3"/>
        <v>1510586</v>
      </c>
      <c r="N781" s="11">
        <f t="shared" si="4"/>
        <v>892619</v>
      </c>
      <c r="O781" s="11">
        <f t="shared" si="5"/>
        <v>617967</v>
      </c>
      <c r="P781" s="14" t="str">
        <f>VLOOKUP(H781, products!$A$1:$B$13, 2, FALSE)</f>
        <v>Vegetables</v>
      </c>
      <c r="Q781" s="14" t="str">
        <f>VLOOKUP(G781, countries!$A$1:$C$250, 1, TRUE)</f>
        <v>Djibouti</v>
      </c>
      <c r="R781" s="15" t="str">
        <f>VLOOKUP(Q781, countries!$A$1:$E$250, 4, FALSE)</f>
        <v>Africa</v>
      </c>
      <c r="S781" s="14" t="str">
        <f>VLOOKUP(R781, countries!$D$1:U$250, 2, FALSE)</f>
        <v>Northern Africa</v>
      </c>
      <c r="T781" s="14" t="str">
        <f t="shared" si="6"/>
        <v>2014-05</v>
      </c>
      <c r="U781" s="14" t="str">
        <f t="shared" si="7"/>
        <v>05</v>
      </c>
    </row>
    <row r="782">
      <c r="A782" s="7">
        <v>7.43619334E8</v>
      </c>
      <c r="B782" s="8">
        <v>41786.0</v>
      </c>
      <c r="C782" s="8" t="str">
        <f t="shared" si="1"/>
        <v>Tuesday</v>
      </c>
      <c r="D782" s="8">
        <v>41889.0</v>
      </c>
      <c r="E782" s="9">
        <f t="shared" si="2"/>
        <v>103</v>
      </c>
      <c r="F782" s="7" t="s">
        <v>24</v>
      </c>
      <c r="G782" s="10" t="s">
        <v>22</v>
      </c>
      <c r="H782" s="7">
        <v>8293.0</v>
      </c>
      <c r="I782" s="7" t="s">
        <v>23</v>
      </c>
      <c r="J782" s="11">
        <v>2341.0</v>
      </c>
      <c r="K782" s="12">
        <v>437.0</v>
      </c>
      <c r="L782" s="12">
        <v>263.0</v>
      </c>
      <c r="M782" s="13">
        <f t="shared" si="3"/>
        <v>1023017</v>
      </c>
      <c r="N782" s="11">
        <f t="shared" si="4"/>
        <v>615683</v>
      </c>
      <c r="O782" s="11">
        <f t="shared" si="5"/>
        <v>407334</v>
      </c>
      <c r="P782" s="14" t="str">
        <f>VLOOKUP(H782, products!$A$1:$B$13, 2, FALSE)</f>
        <v>Cosmetics</v>
      </c>
      <c r="Q782" s="14" t="str">
        <f>VLOOKUP(G782, countries!$A$1:$C$250, 1, TRUE)</f>
        <v>Hong Kong</v>
      </c>
      <c r="R782" s="15" t="str">
        <f>VLOOKUP(Q782, countries!$A$1:$E$250, 4, FALSE)</f>
        <v>Asia</v>
      </c>
      <c r="S782" s="14" t="str">
        <f>VLOOKUP(R782, countries!$D$1:U$250, 2, FALSE)</f>
        <v>Southern Asia</v>
      </c>
      <c r="T782" s="14" t="str">
        <f t="shared" si="6"/>
        <v>2014-05</v>
      </c>
      <c r="U782" s="14" t="str">
        <f t="shared" si="7"/>
        <v>05</v>
      </c>
    </row>
    <row r="783">
      <c r="A783" s="7">
        <v>8.89125955E8</v>
      </c>
      <c r="B783" s="8">
        <v>41786.0</v>
      </c>
      <c r="C783" s="8" t="str">
        <f t="shared" si="1"/>
        <v>Tuesday</v>
      </c>
      <c r="D783" s="8">
        <v>41805.0</v>
      </c>
      <c r="E783" s="9">
        <f t="shared" si="2"/>
        <v>19</v>
      </c>
      <c r="F783" s="7" t="s">
        <v>40</v>
      </c>
      <c r="G783" s="10" t="s">
        <v>35</v>
      </c>
      <c r="H783" s="7">
        <v>4594.0</v>
      </c>
      <c r="I783" s="7" t="s">
        <v>23</v>
      </c>
      <c r="J783" s="11">
        <v>983.0</v>
      </c>
      <c r="K783" s="12">
        <v>9.0</v>
      </c>
      <c r="L783" s="12">
        <v>7.0</v>
      </c>
      <c r="M783" s="13">
        <f t="shared" si="3"/>
        <v>8847</v>
      </c>
      <c r="N783" s="11">
        <f t="shared" si="4"/>
        <v>6881</v>
      </c>
      <c r="O783" s="11">
        <f t="shared" si="5"/>
        <v>1966</v>
      </c>
      <c r="P783" s="14" t="str">
        <f>VLOOKUP(H783, products!$A$1:$B$13, 2, FALSE)</f>
        <v>Fruits</v>
      </c>
      <c r="Q783" s="14" t="str">
        <f>VLOOKUP(G783, countries!$A$1:$C$250, 1, TRUE)</f>
        <v>American Samoa</v>
      </c>
      <c r="R783" s="15" t="str">
        <f>VLOOKUP(Q783, countries!$A$1:$E$250, 4, FALSE)</f>
        <v>Oceania</v>
      </c>
      <c r="S783" s="14" t="str">
        <f>VLOOKUP(R783, countries!$D$1:U$250, 2, FALSE)</f>
        <v>Polynesia</v>
      </c>
      <c r="T783" s="14" t="str">
        <f t="shared" si="6"/>
        <v>2014-05</v>
      </c>
      <c r="U783" s="14" t="str">
        <f t="shared" si="7"/>
        <v>05</v>
      </c>
    </row>
    <row r="784">
      <c r="A784" s="7">
        <v>6.56244552E8</v>
      </c>
      <c r="B784" s="8">
        <v>41787.0</v>
      </c>
      <c r="C784" s="8" t="str">
        <f t="shared" si="1"/>
        <v>Wednesday</v>
      </c>
      <c r="D784" s="8">
        <v>41809.0</v>
      </c>
      <c r="E784" s="9">
        <f t="shared" si="2"/>
        <v>22</v>
      </c>
      <c r="F784" s="7" t="s">
        <v>21</v>
      </c>
      <c r="G784" s="10" t="s">
        <v>48</v>
      </c>
      <c r="H784" s="7">
        <v>4594.0</v>
      </c>
      <c r="I784" s="7" t="s">
        <v>23</v>
      </c>
      <c r="J784" s="11">
        <v>6201.0</v>
      </c>
      <c r="K784" s="12">
        <v>9.0</v>
      </c>
      <c r="L784" s="12">
        <v>7.0</v>
      </c>
      <c r="M784" s="13">
        <f t="shared" si="3"/>
        <v>55809</v>
      </c>
      <c r="N784" s="11">
        <f t="shared" si="4"/>
        <v>43407</v>
      </c>
      <c r="O784" s="11">
        <f t="shared" si="5"/>
        <v>12402</v>
      </c>
      <c r="P784" s="14" t="str">
        <f>VLOOKUP(H784, products!$A$1:$B$13, 2, FALSE)</f>
        <v>Fruits</v>
      </c>
      <c r="Q784" s="14" t="str">
        <f>VLOOKUP(G784, countries!$A$1:$C$250, 1, TRUE)</f>
        <v>Gibraltar</v>
      </c>
      <c r="R784" s="15" t="str">
        <f>VLOOKUP(Q784, countries!$A$1:$E$250, 4, FALSE)</f>
        <v>Europe</v>
      </c>
      <c r="S784" s="14" t="str">
        <f>VLOOKUP(R784, countries!$D$1:U$250, 2, FALSE)</f>
        <v>Northern Europe</v>
      </c>
      <c r="T784" s="14" t="str">
        <f t="shared" si="6"/>
        <v>2014-05</v>
      </c>
      <c r="U784" s="14" t="str">
        <f t="shared" si="7"/>
        <v>05</v>
      </c>
    </row>
    <row r="785">
      <c r="A785" s="7">
        <v>7.68676316E8</v>
      </c>
      <c r="B785" s="8">
        <v>41791.0</v>
      </c>
      <c r="C785" s="8" t="str">
        <f t="shared" si="1"/>
        <v>Sunday</v>
      </c>
      <c r="D785" s="8">
        <v>41853.0</v>
      </c>
      <c r="E785" s="9">
        <f t="shared" si="2"/>
        <v>62</v>
      </c>
      <c r="F785" s="7" t="s">
        <v>24</v>
      </c>
      <c r="G785" s="10" t="s">
        <v>22</v>
      </c>
      <c r="H785" s="7">
        <v>5988.0</v>
      </c>
      <c r="I785" s="7" t="s">
        <v>23</v>
      </c>
      <c r="J785" s="11">
        <v>7259.0</v>
      </c>
      <c r="K785" s="12">
        <v>154.0</v>
      </c>
      <c r="L785" s="12">
        <v>91.0</v>
      </c>
      <c r="M785" s="13">
        <f t="shared" si="3"/>
        <v>1117886</v>
      </c>
      <c r="N785" s="11">
        <f t="shared" si="4"/>
        <v>660569</v>
      </c>
      <c r="O785" s="11">
        <f t="shared" si="5"/>
        <v>457317</v>
      </c>
      <c r="P785" s="14" t="str">
        <f>VLOOKUP(H785, products!$A$1:$B$13, 2, FALSE)</f>
        <v>Vegetables</v>
      </c>
      <c r="Q785" s="14" t="str">
        <f>VLOOKUP(G785, countries!$A$1:$C$250, 1, TRUE)</f>
        <v>Hong Kong</v>
      </c>
      <c r="R785" s="15" t="str">
        <f>VLOOKUP(Q785, countries!$A$1:$E$250, 4, FALSE)</f>
        <v>Asia</v>
      </c>
      <c r="S785" s="14" t="str">
        <f>VLOOKUP(R785, countries!$D$1:U$250, 2, FALSE)</f>
        <v>Southern Asia</v>
      </c>
      <c r="T785" s="14" t="str">
        <f t="shared" si="6"/>
        <v>2014-06</v>
      </c>
      <c r="U785" s="14" t="str">
        <f t="shared" si="7"/>
        <v>06</v>
      </c>
    </row>
    <row r="786">
      <c r="A786" s="7">
        <v>9.07691991E8</v>
      </c>
      <c r="B786" s="8">
        <v>41792.0</v>
      </c>
      <c r="C786" s="8" t="str">
        <f t="shared" si="1"/>
        <v>Monday</v>
      </c>
      <c r="D786" s="8">
        <v>41885.0</v>
      </c>
      <c r="E786" s="9">
        <f t="shared" si="2"/>
        <v>93</v>
      </c>
      <c r="F786" s="7" t="s">
        <v>29</v>
      </c>
      <c r="G786" s="10" t="s">
        <v>49</v>
      </c>
      <c r="H786" s="7">
        <v>2103.0</v>
      </c>
      <c r="I786" s="7" t="s">
        <v>23</v>
      </c>
      <c r="J786" s="11">
        <v>5086.0</v>
      </c>
      <c r="K786" s="12">
        <v>206.0</v>
      </c>
      <c r="L786" s="12">
        <v>117.0</v>
      </c>
      <c r="M786" s="13">
        <f t="shared" si="3"/>
        <v>1047716</v>
      </c>
      <c r="N786" s="11">
        <f t="shared" si="4"/>
        <v>595062</v>
      </c>
      <c r="O786" s="11">
        <f t="shared" si="5"/>
        <v>452654</v>
      </c>
      <c r="P786" s="14" t="str">
        <f>VLOOKUP(H786, products!$A$1:$B$13, 2, FALSE)</f>
        <v>Cereal</v>
      </c>
      <c r="Q786" s="14" t="str">
        <f>VLOOKUP(G786, countries!$A$1:$C$250, 1, TRUE)</f>
        <v>Lithuania</v>
      </c>
      <c r="R786" s="15" t="str">
        <f>VLOOKUP(Q786, countries!$A$1:$E$250, 4, FALSE)</f>
        <v>Europe</v>
      </c>
      <c r="S786" s="14" t="str">
        <f>VLOOKUP(R786, countries!$D$1:U$250, 2, FALSE)</f>
        <v>Northern Europe</v>
      </c>
      <c r="T786" s="14" t="str">
        <f t="shared" si="6"/>
        <v>2014-06</v>
      </c>
      <c r="U786" s="14" t="str">
        <f t="shared" si="7"/>
        <v>06</v>
      </c>
    </row>
    <row r="787">
      <c r="A787" s="7">
        <v>7.64483058E8</v>
      </c>
      <c r="B787" s="8">
        <v>41797.0</v>
      </c>
      <c r="C787" s="8" t="str">
        <f t="shared" si="1"/>
        <v>Saturday</v>
      </c>
      <c r="D787" s="8">
        <v>41767.0</v>
      </c>
      <c r="E787" s="9">
        <f t="shared" si="2"/>
        <v>30</v>
      </c>
      <c r="F787" s="7" t="s">
        <v>21</v>
      </c>
      <c r="G787" s="10" t="s">
        <v>49</v>
      </c>
      <c r="H787" s="7">
        <v>8875.0</v>
      </c>
      <c r="I787" s="7" t="s">
        <v>23</v>
      </c>
      <c r="J787" s="11">
        <v>6380.0</v>
      </c>
      <c r="K787" s="12">
        <v>422.0</v>
      </c>
      <c r="L787" s="12">
        <v>365.0</v>
      </c>
      <c r="M787" s="13">
        <f t="shared" si="3"/>
        <v>2692360</v>
      </c>
      <c r="N787" s="11">
        <f t="shared" si="4"/>
        <v>2328700</v>
      </c>
      <c r="O787" s="11">
        <f t="shared" si="5"/>
        <v>363660</v>
      </c>
      <c r="P787" s="14" t="str">
        <f>VLOOKUP(H787, products!$A$1:$B$13, 2, FALSE)</f>
        <v>Meat</v>
      </c>
      <c r="Q787" s="14" t="str">
        <f>VLOOKUP(G787, countries!$A$1:$C$250, 1, TRUE)</f>
        <v>Lithuania</v>
      </c>
      <c r="R787" s="15" t="str">
        <f>VLOOKUP(Q787, countries!$A$1:$E$250, 4, FALSE)</f>
        <v>Europe</v>
      </c>
      <c r="S787" s="14" t="str">
        <f>VLOOKUP(R787, countries!$D$1:U$250, 2, FALSE)</f>
        <v>Northern Europe</v>
      </c>
      <c r="T787" s="14" t="str">
        <f t="shared" si="6"/>
        <v>2014-06</v>
      </c>
      <c r="U787" s="14" t="str">
        <f t="shared" si="7"/>
        <v>06</v>
      </c>
    </row>
    <row r="788">
      <c r="A788" s="7">
        <v>3.81774747E8</v>
      </c>
      <c r="B788" s="8">
        <v>41800.0</v>
      </c>
      <c r="C788" s="8" t="str">
        <f t="shared" si="1"/>
        <v>Tuesday</v>
      </c>
      <c r="D788" s="8">
        <v>41935.0</v>
      </c>
      <c r="E788" s="9">
        <f t="shared" si="2"/>
        <v>135</v>
      </c>
      <c r="F788" s="7" t="s">
        <v>21</v>
      </c>
      <c r="G788" s="10" t="s">
        <v>53</v>
      </c>
      <c r="H788" s="7">
        <v>4594.0</v>
      </c>
      <c r="I788" s="7" t="s">
        <v>23</v>
      </c>
      <c r="J788" s="11">
        <v>4486.0</v>
      </c>
      <c r="K788" s="12">
        <v>9.0</v>
      </c>
      <c r="L788" s="12">
        <v>7.0</v>
      </c>
      <c r="M788" s="13">
        <f t="shared" si="3"/>
        <v>40374</v>
      </c>
      <c r="N788" s="11">
        <f t="shared" si="4"/>
        <v>31402</v>
      </c>
      <c r="O788" s="11">
        <f t="shared" si="5"/>
        <v>8972</v>
      </c>
      <c r="P788" s="14" t="str">
        <f>VLOOKUP(H788, products!$A$1:$B$13, 2, FALSE)</f>
        <v>Fruits</v>
      </c>
      <c r="Q788" s="14" t="str">
        <f>VLOOKUP(G788, countries!$A$1:$C$250, 1, TRUE)</f>
        <v>Macedonia</v>
      </c>
      <c r="R788" s="15" t="str">
        <f>VLOOKUP(Q788, countries!$A$1:$E$250, 4, FALSE)</f>
        <v>Europe</v>
      </c>
      <c r="S788" s="14" t="str">
        <f>VLOOKUP(R788, countries!$D$1:U$250, 2, FALSE)</f>
        <v>Northern Europe</v>
      </c>
      <c r="T788" s="14" t="str">
        <f t="shared" si="6"/>
        <v>2014-06</v>
      </c>
      <c r="U788" s="14" t="str">
        <f t="shared" si="7"/>
        <v>06</v>
      </c>
    </row>
    <row r="789">
      <c r="A789" s="7">
        <v>6.06118571E8</v>
      </c>
      <c r="B789" s="8">
        <v>41801.0</v>
      </c>
      <c r="C789" s="8" t="str">
        <f t="shared" si="1"/>
        <v>Wednesday</v>
      </c>
      <c r="D789" s="8">
        <v>41961.0</v>
      </c>
      <c r="E789" s="9">
        <f t="shared" si="2"/>
        <v>160</v>
      </c>
      <c r="F789" s="7" t="s">
        <v>40</v>
      </c>
      <c r="G789" s="10" t="s">
        <v>47</v>
      </c>
      <c r="H789" s="7">
        <v>5988.0</v>
      </c>
      <c r="I789" s="7" t="s">
        <v>23</v>
      </c>
      <c r="J789" s="11">
        <v>2809.0</v>
      </c>
      <c r="K789" s="12">
        <v>154.0</v>
      </c>
      <c r="L789" s="12">
        <v>91.0</v>
      </c>
      <c r="M789" s="13">
        <f t="shared" si="3"/>
        <v>432586</v>
      </c>
      <c r="N789" s="11">
        <f t="shared" si="4"/>
        <v>255619</v>
      </c>
      <c r="O789" s="11">
        <f t="shared" si="5"/>
        <v>176967</v>
      </c>
      <c r="P789" s="14" t="str">
        <f>VLOOKUP(H789, products!$A$1:$B$13, 2, FALSE)</f>
        <v>Vegetables</v>
      </c>
      <c r="Q789" s="14" t="str">
        <f>VLOOKUP(G789, countries!$A$1:$C$250, 1, TRUE)</f>
        <v>Romania</v>
      </c>
      <c r="R789" s="15" t="str">
        <f>VLOOKUP(Q789, countries!$A$1:$E$250, 4, FALSE)</f>
        <v>Europe</v>
      </c>
      <c r="S789" s="14" t="str">
        <f>VLOOKUP(R789, countries!$D$1:U$250, 2, FALSE)</f>
        <v>Northern Europe</v>
      </c>
      <c r="T789" s="14" t="str">
        <f t="shared" si="6"/>
        <v>2014-06</v>
      </c>
      <c r="U789" s="14" t="str">
        <f t="shared" si="7"/>
        <v>06</v>
      </c>
    </row>
    <row r="790">
      <c r="A790" s="7">
        <v>9.8859986E8</v>
      </c>
      <c r="B790" s="8">
        <v>41801.0</v>
      </c>
      <c r="C790" s="8" t="str">
        <f t="shared" si="1"/>
        <v>Wednesday</v>
      </c>
      <c r="D790" s="8">
        <v>41955.0</v>
      </c>
      <c r="E790" s="9">
        <f t="shared" si="2"/>
        <v>154</v>
      </c>
      <c r="F790" s="7" t="s">
        <v>40</v>
      </c>
      <c r="G790" s="10" t="s">
        <v>43</v>
      </c>
      <c r="H790" s="7">
        <v>7940.0</v>
      </c>
      <c r="I790" s="7" t="s">
        <v>23</v>
      </c>
      <c r="J790" s="11">
        <v>7522.0</v>
      </c>
      <c r="K790" s="12">
        <v>668.0</v>
      </c>
      <c r="L790" s="12">
        <v>503.0</v>
      </c>
      <c r="M790" s="13">
        <f t="shared" si="3"/>
        <v>5024696</v>
      </c>
      <c r="N790" s="11">
        <f t="shared" si="4"/>
        <v>3783566</v>
      </c>
      <c r="O790" s="11">
        <f t="shared" si="5"/>
        <v>1241130</v>
      </c>
      <c r="P790" s="14" t="str">
        <f>VLOOKUP(H790, products!$A$1:$B$13, 2, FALSE)</f>
        <v>Household</v>
      </c>
      <c r="Q790" s="14" t="str">
        <f>VLOOKUP(G790, countries!$A$1:$C$250, 1, TRUE)</f>
        <v>Cyprus</v>
      </c>
      <c r="R790" s="15" t="str">
        <f>VLOOKUP(Q790, countries!$A$1:$E$250, 4, FALSE)</f>
        <v>Asia</v>
      </c>
      <c r="S790" s="14" t="str">
        <f>VLOOKUP(R790, countries!$D$1:U$250, 2, FALSE)</f>
        <v>Southern Asia</v>
      </c>
      <c r="T790" s="14" t="str">
        <f t="shared" si="6"/>
        <v>2014-06</v>
      </c>
      <c r="U790" s="14" t="str">
        <f t="shared" si="7"/>
        <v>06</v>
      </c>
    </row>
    <row r="791">
      <c r="A791" s="7">
        <v>2.43144452E8</v>
      </c>
      <c r="B791" s="8">
        <v>41804.0</v>
      </c>
      <c r="C791" s="8" t="str">
        <f t="shared" si="1"/>
        <v>Saturday</v>
      </c>
      <c r="D791" s="8">
        <v>41836.0</v>
      </c>
      <c r="E791" s="9">
        <f t="shared" si="2"/>
        <v>32</v>
      </c>
      <c r="F791" s="7" t="s">
        <v>40</v>
      </c>
      <c r="G791" s="10" t="s">
        <v>61</v>
      </c>
      <c r="H791" s="7">
        <v>2103.0</v>
      </c>
      <c r="I791" s="7" t="s">
        <v>26</v>
      </c>
      <c r="J791" s="11">
        <v>701.0</v>
      </c>
      <c r="K791" s="12">
        <v>206.0</v>
      </c>
      <c r="L791" s="12">
        <v>117.0</v>
      </c>
      <c r="M791" s="13">
        <f t="shared" si="3"/>
        <v>144406</v>
      </c>
      <c r="N791" s="11">
        <f t="shared" si="4"/>
        <v>82017</v>
      </c>
      <c r="O791" s="11">
        <f t="shared" si="5"/>
        <v>62389</v>
      </c>
      <c r="P791" s="14" t="str">
        <f>VLOOKUP(H791, products!$A$1:$B$13, 2, FALSE)</f>
        <v>Cereal</v>
      </c>
      <c r="Q791" s="14" t="str">
        <f>VLOOKUP(G791, countries!$A$1:$C$250, 1, TRUE)</f>
        <v>Gambia</v>
      </c>
      <c r="R791" s="15" t="str">
        <f>VLOOKUP(Q791, countries!$A$1:$E$250, 4, FALSE)</f>
        <v>Africa</v>
      </c>
      <c r="S791" s="14" t="str">
        <f>VLOOKUP(R791, countries!$D$1:U$250, 2, FALSE)</f>
        <v>Northern Africa</v>
      </c>
      <c r="T791" s="14" t="str">
        <f t="shared" si="6"/>
        <v>2014-06</v>
      </c>
      <c r="U791" s="14" t="str">
        <f t="shared" si="7"/>
        <v>06</v>
      </c>
    </row>
    <row r="792">
      <c r="A792" s="7">
        <v>7.29373586E8</v>
      </c>
      <c r="B792" s="8">
        <v>41805.0</v>
      </c>
      <c r="C792" s="8" t="str">
        <f t="shared" si="1"/>
        <v>Sunday</v>
      </c>
      <c r="D792" s="8">
        <v>41766.0</v>
      </c>
      <c r="E792" s="9">
        <f t="shared" si="2"/>
        <v>39</v>
      </c>
      <c r="F792" s="7" t="s">
        <v>21</v>
      </c>
      <c r="G792" s="10" t="s">
        <v>60</v>
      </c>
      <c r="H792" s="7">
        <v>8681.0</v>
      </c>
      <c r="I792" s="7" t="s">
        <v>23</v>
      </c>
      <c r="J792" s="11">
        <v>6707.0</v>
      </c>
      <c r="K792" s="12">
        <v>651.0</v>
      </c>
      <c r="L792" s="12">
        <v>525.0</v>
      </c>
      <c r="M792" s="13">
        <f t="shared" si="3"/>
        <v>4366257</v>
      </c>
      <c r="N792" s="11">
        <f t="shared" si="4"/>
        <v>3521175</v>
      </c>
      <c r="O792" s="11">
        <f t="shared" si="5"/>
        <v>845082</v>
      </c>
      <c r="P792" s="14" t="str">
        <f>VLOOKUP(H792, products!$A$1:$B$13, 2, FALSE)</f>
        <v>Office Supplies</v>
      </c>
      <c r="Q792" s="14" t="str">
        <f>VLOOKUP(G792, countries!$A$1:$C$250, 1, TRUE)</f>
        <v>Ireland</v>
      </c>
      <c r="R792" s="15" t="str">
        <f>VLOOKUP(Q792, countries!$A$1:$E$250, 4, FALSE)</f>
        <v>Europe</v>
      </c>
      <c r="S792" s="14" t="str">
        <f>VLOOKUP(R792, countries!$D$1:U$250, 2, FALSE)</f>
        <v>Northern Europe</v>
      </c>
      <c r="T792" s="14" t="str">
        <f t="shared" si="6"/>
        <v>2014-06</v>
      </c>
      <c r="U792" s="14" t="str">
        <f t="shared" si="7"/>
        <v>06</v>
      </c>
    </row>
    <row r="793">
      <c r="A793" s="7">
        <v>2.1945132E8</v>
      </c>
      <c r="B793" s="8">
        <v>41808.0</v>
      </c>
      <c r="C793" s="8" t="str">
        <f t="shared" si="1"/>
        <v>Wednesday</v>
      </c>
      <c r="D793" s="8">
        <v>41677.0</v>
      </c>
      <c r="E793" s="9">
        <f t="shared" si="2"/>
        <v>131</v>
      </c>
      <c r="F793" s="7" t="s">
        <v>29</v>
      </c>
      <c r="G793" s="10" t="s">
        <v>66</v>
      </c>
      <c r="H793" s="7">
        <v>8875.0</v>
      </c>
      <c r="I793" s="7" t="s">
        <v>23</v>
      </c>
      <c r="J793" s="11">
        <v>9377.0</v>
      </c>
      <c r="K793" s="12">
        <v>422.0</v>
      </c>
      <c r="L793" s="12">
        <v>365.0</v>
      </c>
      <c r="M793" s="13">
        <f t="shared" si="3"/>
        <v>3957094</v>
      </c>
      <c r="N793" s="11">
        <f t="shared" si="4"/>
        <v>3422605</v>
      </c>
      <c r="O793" s="11">
        <f t="shared" si="5"/>
        <v>534489</v>
      </c>
      <c r="P793" s="14" t="str">
        <f>VLOOKUP(H793, products!$A$1:$B$13, 2, FALSE)</f>
        <v>Meat</v>
      </c>
      <c r="Q793" s="14" t="str">
        <f>VLOOKUP(G793, countries!$A$1:$C$250, 1, TRUE)</f>
        <v>Uganda</v>
      </c>
      <c r="R793" s="15" t="str">
        <f>VLOOKUP(Q793, countries!$A$1:$E$250, 4, FALSE)</f>
        <v>Africa</v>
      </c>
      <c r="S793" s="14" t="str">
        <f>VLOOKUP(R793, countries!$D$1:U$250, 2, FALSE)</f>
        <v>Northern Africa</v>
      </c>
      <c r="T793" s="14" t="str">
        <f t="shared" si="6"/>
        <v>2014-06</v>
      </c>
      <c r="U793" s="14" t="str">
        <f t="shared" si="7"/>
        <v>06</v>
      </c>
    </row>
    <row r="794">
      <c r="A794" s="7">
        <v>5.97839343E8</v>
      </c>
      <c r="B794" s="8">
        <v>41808.0</v>
      </c>
      <c r="C794" s="8" t="str">
        <f t="shared" si="1"/>
        <v>Wednesday</v>
      </c>
      <c r="D794" s="8">
        <v>41846.0</v>
      </c>
      <c r="E794" s="9">
        <f t="shared" si="2"/>
        <v>38</v>
      </c>
      <c r="F794" s="7" t="s">
        <v>21</v>
      </c>
      <c r="G794" s="10" t="s">
        <v>58</v>
      </c>
      <c r="H794" s="7">
        <v>3127.0</v>
      </c>
      <c r="I794" s="7" t="s">
        <v>23</v>
      </c>
      <c r="J794" s="11">
        <v>2802.0</v>
      </c>
      <c r="K794" s="12">
        <v>82.0</v>
      </c>
      <c r="L794" s="12">
        <v>57.0</v>
      </c>
      <c r="M794" s="13">
        <f t="shared" si="3"/>
        <v>229764</v>
      </c>
      <c r="N794" s="11">
        <f t="shared" si="4"/>
        <v>159714</v>
      </c>
      <c r="O794" s="11">
        <f t="shared" si="5"/>
        <v>70050</v>
      </c>
      <c r="P794" s="14" t="str">
        <f>VLOOKUP(H794, products!$A$1:$B$13, 2, FALSE)</f>
        <v>Personal Care</v>
      </c>
      <c r="Q794" s="14" t="str">
        <f>VLOOKUP(G794, countries!$A$1:$C$250, 1, TRUE)</f>
        <v>Djibouti</v>
      </c>
      <c r="R794" s="15" t="str">
        <f>VLOOKUP(Q794, countries!$A$1:$E$250, 4, FALSE)</f>
        <v>Africa</v>
      </c>
      <c r="S794" s="14" t="str">
        <f>VLOOKUP(R794, countries!$D$1:U$250, 2, FALSE)</f>
        <v>Northern Africa</v>
      </c>
      <c r="T794" s="14" t="str">
        <f t="shared" si="6"/>
        <v>2014-06</v>
      </c>
      <c r="U794" s="14" t="str">
        <f t="shared" si="7"/>
        <v>06</v>
      </c>
    </row>
    <row r="795">
      <c r="A795" s="7">
        <v>7.65858924E8</v>
      </c>
      <c r="B795" s="8">
        <v>41809.0</v>
      </c>
      <c r="C795" s="8" t="str">
        <f t="shared" si="1"/>
        <v>Thursday</v>
      </c>
      <c r="D795" s="8">
        <v>41841.0</v>
      </c>
      <c r="E795" s="9">
        <f t="shared" si="2"/>
        <v>32</v>
      </c>
      <c r="F795" s="7" t="s">
        <v>40</v>
      </c>
      <c r="G795" s="10" t="s">
        <v>47</v>
      </c>
      <c r="H795" s="7">
        <v>7940.0</v>
      </c>
      <c r="I795" s="7" t="s">
        <v>23</v>
      </c>
      <c r="J795" s="11">
        <v>3530.0</v>
      </c>
      <c r="K795" s="12">
        <v>668.0</v>
      </c>
      <c r="L795" s="12">
        <v>503.0</v>
      </c>
      <c r="M795" s="13">
        <f t="shared" si="3"/>
        <v>2358040</v>
      </c>
      <c r="N795" s="11">
        <f t="shared" si="4"/>
        <v>1775590</v>
      </c>
      <c r="O795" s="11">
        <f t="shared" si="5"/>
        <v>582450</v>
      </c>
      <c r="P795" s="14" t="str">
        <f>VLOOKUP(H795, products!$A$1:$B$13, 2, FALSE)</f>
        <v>Household</v>
      </c>
      <c r="Q795" s="14" t="str">
        <f>VLOOKUP(G795, countries!$A$1:$C$250, 1, TRUE)</f>
        <v>Romania</v>
      </c>
      <c r="R795" s="15" t="str">
        <f>VLOOKUP(Q795, countries!$A$1:$E$250, 4, FALSE)</f>
        <v>Europe</v>
      </c>
      <c r="S795" s="14" t="str">
        <f>VLOOKUP(R795, countries!$D$1:U$250, 2, FALSE)</f>
        <v>Northern Europe</v>
      </c>
      <c r="T795" s="14" t="str">
        <f t="shared" si="6"/>
        <v>2014-06</v>
      </c>
      <c r="U795" s="14" t="str">
        <f t="shared" si="7"/>
        <v>06</v>
      </c>
    </row>
    <row r="796">
      <c r="A796" s="7">
        <v>8.44575107E8</v>
      </c>
      <c r="B796" s="8">
        <v>41811.0</v>
      </c>
      <c r="C796" s="8" t="str">
        <f t="shared" si="1"/>
        <v>Saturday</v>
      </c>
      <c r="D796" s="8">
        <v>41816.0</v>
      </c>
      <c r="E796" s="9">
        <f t="shared" si="2"/>
        <v>5</v>
      </c>
      <c r="F796" s="7" t="s">
        <v>40</v>
      </c>
      <c r="G796" s="10" t="s">
        <v>70</v>
      </c>
      <c r="H796" s="7">
        <v>8875.0</v>
      </c>
      <c r="I796" s="7" t="s">
        <v>26</v>
      </c>
      <c r="J796" s="11">
        <v>7397.0</v>
      </c>
      <c r="K796" s="12">
        <v>422.0</v>
      </c>
      <c r="L796" s="12">
        <v>365.0</v>
      </c>
      <c r="M796" s="13">
        <f t="shared" si="3"/>
        <v>3121534</v>
      </c>
      <c r="N796" s="11">
        <f t="shared" si="4"/>
        <v>2699905</v>
      </c>
      <c r="O796" s="11">
        <f t="shared" si="5"/>
        <v>421629</v>
      </c>
      <c r="P796" s="14" t="str">
        <f>VLOOKUP(H796, products!$A$1:$B$13, 2, FALSE)</f>
        <v>Meat</v>
      </c>
      <c r="Q796" s="14" t="str">
        <f>VLOOKUP(G796, countries!$A$1:$C$250, 1, TRUE)</f>
        <v>Fiji</v>
      </c>
      <c r="R796" s="15" t="str">
        <f>VLOOKUP(Q796, countries!$A$1:$E$250, 4, FALSE)</f>
        <v>Oceania</v>
      </c>
      <c r="S796" s="14" t="str">
        <f>VLOOKUP(R796, countries!$D$1:U$250, 2, FALSE)</f>
        <v>Polynesia</v>
      </c>
      <c r="T796" s="14" t="str">
        <f t="shared" si="6"/>
        <v>2014-06</v>
      </c>
      <c r="U796" s="14" t="str">
        <f t="shared" si="7"/>
        <v>06</v>
      </c>
    </row>
    <row r="797">
      <c r="A797" s="7">
        <v>2.2464708E8</v>
      </c>
      <c r="B797" s="8">
        <v>41813.0</v>
      </c>
      <c r="C797" s="8" t="str">
        <f t="shared" si="1"/>
        <v>Monday</v>
      </c>
      <c r="D797" s="8">
        <v>41850.0</v>
      </c>
      <c r="E797" s="9">
        <f t="shared" si="2"/>
        <v>37</v>
      </c>
      <c r="F797" s="7" t="s">
        <v>40</v>
      </c>
      <c r="G797" s="10" t="s">
        <v>27</v>
      </c>
      <c r="H797" s="7">
        <v>8681.0</v>
      </c>
      <c r="I797" s="7" t="s">
        <v>23</v>
      </c>
      <c r="J797" s="11">
        <v>6918.0</v>
      </c>
      <c r="K797" s="12">
        <v>651.0</v>
      </c>
      <c r="L797" s="12">
        <v>525.0</v>
      </c>
      <c r="M797" s="13">
        <f t="shared" si="3"/>
        <v>4503618</v>
      </c>
      <c r="N797" s="11">
        <f t="shared" si="4"/>
        <v>3631950</v>
      </c>
      <c r="O797" s="11">
        <f t="shared" si="5"/>
        <v>871668</v>
      </c>
      <c r="P797" s="14" t="str">
        <f>VLOOKUP(H797, products!$A$1:$B$13, 2, FALSE)</f>
        <v>Office Supplies</v>
      </c>
      <c r="Q797" s="14" t="str">
        <f>VLOOKUP(G797, countries!$A$1:$C$250, 1, TRUE)</f>
        <v>Svalbard and Jan Mayen</v>
      </c>
      <c r="R797" s="15" t="str">
        <f>VLOOKUP(Q797, countries!$A$1:$E$250, 4, FALSE)</f>
        <v>Europe</v>
      </c>
      <c r="S797" s="14" t="str">
        <f>VLOOKUP(R797, countries!$D$1:U$250, 2, FALSE)</f>
        <v>Northern Europe</v>
      </c>
      <c r="T797" s="14" t="str">
        <f t="shared" si="6"/>
        <v>2014-06</v>
      </c>
      <c r="U797" s="14" t="str">
        <f t="shared" si="7"/>
        <v>06</v>
      </c>
    </row>
    <row r="798">
      <c r="A798" s="7">
        <v>9.3147782E8</v>
      </c>
      <c r="B798" s="8">
        <v>41813.0</v>
      </c>
      <c r="C798" s="8" t="str">
        <f t="shared" si="1"/>
        <v>Monday</v>
      </c>
      <c r="D798" s="8">
        <v>41839.0</v>
      </c>
      <c r="E798" s="9">
        <f t="shared" si="2"/>
        <v>26</v>
      </c>
      <c r="F798" s="7" t="s">
        <v>24</v>
      </c>
      <c r="G798" s="10" t="s">
        <v>72</v>
      </c>
      <c r="H798" s="7">
        <v>1270.0</v>
      </c>
      <c r="I798" s="7" t="s">
        <v>26</v>
      </c>
      <c r="J798" s="11">
        <v>3841.0</v>
      </c>
      <c r="K798" s="12">
        <v>47.0</v>
      </c>
      <c r="L798" s="12">
        <v>32.0</v>
      </c>
      <c r="M798" s="13">
        <f t="shared" si="3"/>
        <v>180527</v>
      </c>
      <c r="N798" s="11">
        <f t="shared" si="4"/>
        <v>122912</v>
      </c>
      <c r="O798" s="11">
        <f t="shared" si="5"/>
        <v>57615</v>
      </c>
      <c r="P798" s="14" t="str">
        <f>VLOOKUP(H798, products!$A$1:$B$13, 2, FALSE)</f>
        <v>Beverages</v>
      </c>
      <c r="Q798" s="14" t="str">
        <f>VLOOKUP(G798, countries!$A$1:$C$250, 1, TRUE)</f>
        <v>Barbados</v>
      </c>
      <c r="R798" s="15" t="str">
        <f>VLOOKUP(Q798, countries!$A$1:$E$250, 4, FALSE)</f>
        <v>Americas</v>
      </c>
      <c r="S798" s="14" t="str">
        <f>VLOOKUP(R798, countries!$D$1:U$250, 2, FALSE)</f>
        <v>Latin America and the Caribbean</v>
      </c>
      <c r="T798" s="14" t="str">
        <f t="shared" si="6"/>
        <v>2014-06</v>
      </c>
      <c r="U798" s="14" t="str">
        <f t="shared" si="7"/>
        <v>06</v>
      </c>
    </row>
    <row r="799">
      <c r="A799" s="7">
        <v>6.69353473E8</v>
      </c>
      <c r="B799" s="8">
        <v>41814.0</v>
      </c>
      <c r="C799" s="8" t="str">
        <f t="shared" si="1"/>
        <v>Tuesday</v>
      </c>
      <c r="D799" s="8">
        <v>41827.0</v>
      </c>
      <c r="E799" s="9">
        <f t="shared" si="2"/>
        <v>13</v>
      </c>
      <c r="F799" s="7" t="s">
        <v>21</v>
      </c>
      <c r="G799" s="10" t="s">
        <v>31</v>
      </c>
      <c r="H799" s="7">
        <v>4594.0</v>
      </c>
      <c r="I799" s="7" t="s">
        <v>26</v>
      </c>
      <c r="J799" s="11">
        <v>5422.0</v>
      </c>
      <c r="K799" s="12">
        <v>9.0</v>
      </c>
      <c r="L799" s="12">
        <v>7.0</v>
      </c>
      <c r="M799" s="13">
        <f t="shared" si="3"/>
        <v>48798</v>
      </c>
      <c r="N799" s="11">
        <f t="shared" si="4"/>
        <v>37954</v>
      </c>
      <c r="O799" s="11">
        <f t="shared" si="5"/>
        <v>10844</v>
      </c>
      <c r="P799" s="14" t="str">
        <f>VLOOKUP(H799, products!$A$1:$B$13, 2, FALSE)</f>
        <v>Fruits</v>
      </c>
      <c r="Q799" s="14" t="str">
        <f>VLOOKUP(G799, countries!$A$1:$C$250, 1, TRUE)</f>
        <v>Bhutan</v>
      </c>
      <c r="R799" s="15" t="str">
        <f>VLOOKUP(Q799, countries!$A$1:$E$250, 4, FALSE)</f>
        <v>Asia</v>
      </c>
      <c r="S799" s="14" t="str">
        <f>VLOOKUP(R799, countries!$D$1:U$250, 2, FALSE)</f>
        <v>Southern Asia</v>
      </c>
      <c r="T799" s="14" t="str">
        <f t="shared" si="6"/>
        <v>2014-06</v>
      </c>
      <c r="U799" s="14" t="str">
        <f t="shared" si="7"/>
        <v>06</v>
      </c>
    </row>
    <row r="800">
      <c r="A800" s="7">
        <v>6.62623488E8</v>
      </c>
      <c r="B800" s="8">
        <v>41816.0</v>
      </c>
      <c r="C800" s="8" t="str">
        <f t="shared" si="1"/>
        <v>Thursday</v>
      </c>
      <c r="D800" s="8">
        <v>41950.0</v>
      </c>
      <c r="E800" s="9">
        <f t="shared" si="2"/>
        <v>134</v>
      </c>
      <c r="F800" s="7" t="s">
        <v>21</v>
      </c>
      <c r="G800" s="10" t="s">
        <v>51</v>
      </c>
      <c r="H800" s="7">
        <v>8875.0</v>
      </c>
      <c r="I800" s="7" t="s">
        <v>23</v>
      </c>
      <c r="J800" s="11">
        <v>3870.0</v>
      </c>
      <c r="K800" s="12">
        <v>422.0</v>
      </c>
      <c r="L800" s="12">
        <v>365.0</v>
      </c>
      <c r="M800" s="13">
        <f t="shared" si="3"/>
        <v>1633140</v>
      </c>
      <c r="N800" s="11">
        <f t="shared" si="4"/>
        <v>1412550</v>
      </c>
      <c r="O800" s="11">
        <f t="shared" si="5"/>
        <v>220590</v>
      </c>
      <c r="P800" s="14" t="str">
        <f>VLOOKUP(H800, products!$A$1:$B$13, 2, FALSE)</f>
        <v>Meat</v>
      </c>
      <c r="Q800" s="14" t="str">
        <f>VLOOKUP(G800, countries!$A$1:$C$250, 1, TRUE)</f>
        <v>Micronesia (Federated States of)</v>
      </c>
      <c r="R800" s="15" t="str">
        <f>VLOOKUP(Q800, countries!$A$1:$E$250, 4, FALSE)</f>
        <v>Oceania</v>
      </c>
      <c r="S800" s="14" t="str">
        <f>VLOOKUP(R800, countries!$D$1:U$250, 2, FALSE)</f>
        <v>Polynesia</v>
      </c>
      <c r="T800" s="14" t="str">
        <f t="shared" si="6"/>
        <v>2014-06</v>
      </c>
      <c r="U800" s="14" t="str">
        <f t="shared" si="7"/>
        <v>06</v>
      </c>
    </row>
    <row r="801">
      <c r="A801" s="7">
        <v>6.72856652E8</v>
      </c>
      <c r="B801" s="8">
        <v>41817.0</v>
      </c>
      <c r="C801" s="8" t="str">
        <f t="shared" si="1"/>
        <v>Friday</v>
      </c>
      <c r="D801" s="8">
        <v>41706.0</v>
      </c>
      <c r="E801" s="9">
        <f t="shared" si="2"/>
        <v>111</v>
      </c>
      <c r="F801" s="7" t="s">
        <v>21</v>
      </c>
      <c r="G801" s="10" t="s">
        <v>30</v>
      </c>
      <c r="H801" s="7">
        <v>7940.0</v>
      </c>
      <c r="I801" s="7" t="s">
        <v>26</v>
      </c>
      <c r="J801" s="11">
        <v>2091.0</v>
      </c>
      <c r="K801" s="12">
        <v>668.0</v>
      </c>
      <c r="L801" s="12">
        <v>503.0</v>
      </c>
      <c r="M801" s="13">
        <f t="shared" si="3"/>
        <v>1396788</v>
      </c>
      <c r="N801" s="11">
        <f t="shared" si="4"/>
        <v>1051773</v>
      </c>
      <c r="O801" s="11">
        <f t="shared" si="5"/>
        <v>345015</v>
      </c>
      <c r="P801" s="14" t="str">
        <f>VLOOKUP(H801, products!$A$1:$B$13, 2, FALSE)</f>
        <v>Household</v>
      </c>
      <c r="Q801" s="14" t="str">
        <f>VLOOKUP(G801, countries!$A$1:$C$250, 1, TRUE)</f>
        <v>United States Minor Outlying Islands</v>
      </c>
      <c r="R801" s="15" t="str">
        <f>VLOOKUP(Q801, countries!$A$1:$E$250, 4, FALSE)</f>
        <v>Oceania</v>
      </c>
      <c r="S801" s="14" t="str">
        <f>VLOOKUP(R801, countries!$D$1:U$250, 2, FALSE)</f>
        <v>Polynesia</v>
      </c>
      <c r="T801" s="14" t="str">
        <f t="shared" si="6"/>
        <v>2014-06</v>
      </c>
      <c r="U801" s="14" t="str">
        <f t="shared" si="7"/>
        <v>06</v>
      </c>
    </row>
    <row r="802">
      <c r="A802" s="7">
        <v>9.16089236E8</v>
      </c>
      <c r="B802" s="8">
        <v>41817.0</v>
      </c>
      <c r="C802" s="8" t="str">
        <f t="shared" si="1"/>
        <v>Friday</v>
      </c>
      <c r="D802" s="8">
        <v>41848.0</v>
      </c>
      <c r="E802" s="9">
        <f t="shared" si="2"/>
        <v>31</v>
      </c>
      <c r="F802" s="7" t="s">
        <v>21</v>
      </c>
      <c r="G802" s="10" t="s">
        <v>72</v>
      </c>
      <c r="H802" s="7">
        <v>8293.0</v>
      </c>
      <c r="I802" s="7" t="s">
        <v>23</v>
      </c>
      <c r="J802" s="11">
        <v>17.0</v>
      </c>
      <c r="K802" s="12">
        <v>437.0</v>
      </c>
      <c r="L802" s="12">
        <v>263.0</v>
      </c>
      <c r="M802" s="13">
        <f t="shared" si="3"/>
        <v>7429</v>
      </c>
      <c r="N802" s="11">
        <f t="shared" si="4"/>
        <v>4471</v>
      </c>
      <c r="O802" s="11">
        <f t="shared" si="5"/>
        <v>2958</v>
      </c>
      <c r="P802" s="14" t="str">
        <f>VLOOKUP(H802, products!$A$1:$B$13, 2, FALSE)</f>
        <v>Cosmetics</v>
      </c>
      <c r="Q802" s="14" t="str">
        <f>VLOOKUP(G802, countries!$A$1:$C$250, 1, TRUE)</f>
        <v>Barbados</v>
      </c>
      <c r="R802" s="15" t="str">
        <f>VLOOKUP(Q802, countries!$A$1:$E$250, 4, FALSE)</f>
        <v>Americas</v>
      </c>
      <c r="S802" s="14" t="str">
        <f>VLOOKUP(R802, countries!$D$1:U$250, 2, FALSE)</f>
        <v>Latin America and the Caribbean</v>
      </c>
      <c r="T802" s="14" t="str">
        <f t="shared" si="6"/>
        <v>2014-06</v>
      </c>
      <c r="U802" s="14" t="str">
        <f t="shared" si="7"/>
        <v>06</v>
      </c>
    </row>
    <row r="803">
      <c r="A803" s="7">
        <v>4.6491121E8</v>
      </c>
      <c r="B803" s="8">
        <v>41821.0</v>
      </c>
      <c r="C803" s="8" t="str">
        <f t="shared" si="1"/>
        <v>Tuesday</v>
      </c>
      <c r="D803" s="8">
        <v>41914.0</v>
      </c>
      <c r="E803" s="9">
        <f t="shared" si="2"/>
        <v>93</v>
      </c>
      <c r="F803" s="7" t="s">
        <v>24</v>
      </c>
      <c r="G803" s="10" t="s">
        <v>57</v>
      </c>
      <c r="H803" s="7">
        <v>8969.0</v>
      </c>
      <c r="I803" s="7" t="s">
        <v>23</v>
      </c>
      <c r="J803" s="11">
        <v>6413.0</v>
      </c>
      <c r="K803" s="12">
        <v>153.0</v>
      </c>
      <c r="L803" s="12">
        <v>97.0</v>
      </c>
      <c r="M803" s="13">
        <f t="shared" si="3"/>
        <v>981189</v>
      </c>
      <c r="N803" s="11">
        <f t="shared" si="4"/>
        <v>622061</v>
      </c>
      <c r="O803" s="11">
        <f t="shared" si="5"/>
        <v>359128</v>
      </c>
      <c r="P803" s="14" t="str">
        <f>VLOOKUP(H803, products!$A$1:$B$13, 2, FALSE)</f>
        <v>Snacks</v>
      </c>
      <c r="Q803" s="14" t="str">
        <f>VLOOKUP(G803, countries!$A$1:$C$250, 1, TRUE)</f>
        <v>Israel</v>
      </c>
      <c r="R803" s="15" t="str">
        <f>VLOOKUP(Q803, countries!$A$1:$E$250, 4, FALSE)</f>
        <v>Asia</v>
      </c>
      <c r="S803" s="14" t="str">
        <f>VLOOKUP(R803, countries!$D$1:U$250, 2, FALSE)</f>
        <v>Southern Asia</v>
      </c>
      <c r="T803" s="14" t="str">
        <f t="shared" si="6"/>
        <v>2014-07</v>
      </c>
      <c r="U803" s="14" t="str">
        <f t="shared" si="7"/>
        <v>07</v>
      </c>
    </row>
    <row r="804">
      <c r="A804" s="7">
        <v>4.06564366E8</v>
      </c>
      <c r="B804" s="8">
        <v>41828.0</v>
      </c>
      <c r="C804" s="8" t="str">
        <f t="shared" si="1"/>
        <v>Tuesday</v>
      </c>
      <c r="D804" s="8">
        <v>41876.0</v>
      </c>
      <c r="E804" s="9">
        <f t="shared" si="2"/>
        <v>48</v>
      </c>
      <c r="F804" s="7" t="s">
        <v>29</v>
      </c>
      <c r="G804" s="10" t="s">
        <v>44</v>
      </c>
      <c r="H804" s="7">
        <v>5988.0</v>
      </c>
      <c r="I804" s="7" t="s">
        <v>26</v>
      </c>
      <c r="J804" s="11">
        <v>286.0</v>
      </c>
      <c r="K804" s="12">
        <v>154.0</v>
      </c>
      <c r="L804" s="12">
        <v>91.0</v>
      </c>
      <c r="M804" s="13">
        <f t="shared" si="3"/>
        <v>44044</v>
      </c>
      <c r="N804" s="11">
        <f t="shared" si="4"/>
        <v>26026</v>
      </c>
      <c r="O804" s="11">
        <f t="shared" si="5"/>
        <v>18018</v>
      </c>
      <c r="P804" s="14" t="str">
        <f>VLOOKUP(H804, products!$A$1:$B$13, 2, FALSE)</f>
        <v>Vegetables</v>
      </c>
      <c r="Q804" s="14" t="str">
        <f>VLOOKUP(G804, countries!$A$1:$C$250, 1, TRUE)</f>
        <v>Åland Islands</v>
      </c>
      <c r="R804" s="15" t="str">
        <f>VLOOKUP(Q804, countries!$A$1:$E$250, 4, FALSE)</f>
        <v>Europe</v>
      </c>
      <c r="S804" s="14" t="str">
        <f>VLOOKUP(R804, countries!$D$1:U$250, 2, FALSE)</f>
        <v>Northern Europe</v>
      </c>
      <c r="T804" s="14" t="str">
        <f t="shared" si="6"/>
        <v>2014-07</v>
      </c>
      <c r="U804" s="14" t="str">
        <f t="shared" si="7"/>
        <v>07</v>
      </c>
    </row>
    <row r="805">
      <c r="A805" s="7">
        <v>4.81308305E8</v>
      </c>
      <c r="B805" s="8">
        <v>41829.0</v>
      </c>
      <c r="C805" s="8" t="str">
        <f t="shared" si="1"/>
        <v>Wednesday</v>
      </c>
      <c r="D805" s="8">
        <v>41928.0</v>
      </c>
      <c r="E805" s="9">
        <f t="shared" si="2"/>
        <v>99</v>
      </c>
      <c r="F805" s="7" t="s">
        <v>21</v>
      </c>
      <c r="G805" s="10" t="s">
        <v>70</v>
      </c>
      <c r="H805" s="7">
        <v>7331.0</v>
      </c>
      <c r="I805" s="7" t="s">
        <v>23</v>
      </c>
      <c r="J805" s="11">
        <v>8678.0</v>
      </c>
      <c r="K805" s="12">
        <v>255.0</v>
      </c>
      <c r="L805" s="12">
        <v>159.0</v>
      </c>
      <c r="M805" s="13">
        <f t="shared" si="3"/>
        <v>2212890</v>
      </c>
      <c r="N805" s="11">
        <f t="shared" si="4"/>
        <v>1379802</v>
      </c>
      <c r="O805" s="11">
        <f t="shared" si="5"/>
        <v>833088</v>
      </c>
      <c r="P805" s="14" t="str">
        <f>VLOOKUP(H805, products!$A$1:$B$13, 2, FALSE)</f>
        <v>Baby Food</v>
      </c>
      <c r="Q805" s="14" t="str">
        <f>VLOOKUP(G805, countries!$A$1:$C$250, 1, TRUE)</f>
        <v>Fiji</v>
      </c>
      <c r="R805" s="15" t="str">
        <f>VLOOKUP(Q805, countries!$A$1:$E$250, 4, FALSE)</f>
        <v>Oceania</v>
      </c>
      <c r="S805" s="14" t="str">
        <f>VLOOKUP(R805, countries!$D$1:U$250, 2, FALSE)</f>
        <v>Polynesia</v>
      </c>
      <c r="T805" s="14" t="str">
        <f t="shared" si="6"/>
        <v>2014-07</v>
      </c>
      <c r="U805" s="14" t="str">
        <f t="shared" si="7"/>
        <v>07</v>
      </c>
    </row>
    <row r="806">
      <c r="A806" s="7">
        <v>4.91547477E8</v>
      </c>
      <c r="B806" s="8">
        <v>41831.0</v>
      </c>
      <c r="C806" s="8" t="str">
        <f t="shared" si="1"/>
        <v>Friday</v>
      </c>
      <c r="D806" s="8">
        <v>41831.0</v>
      </c>
      <c r="E806" s="9">
        <f t="shared" si="2"/>
        <v>0</v>
      </c>
      <c r="F806" s="7" t="s">
        <v>40</v>
      </c>
      <c r="G806" s="10" t="s">
        <v>30</v>
      </c>
      <c r="H806" s="7">
        <v>5988.0</v>
      </c>
      <c r="I806" s="7" t="s">
        <v>26</v>
      </c>
      <c r="J806" s="11">
        <v>8676.0</v>
      </c>
      <c r="K806" s="12">
        <v>154.0</v>
      </c>
      <c r="L806" s="12">
        <v>91.0</v>
      </c>
      <c r="M806" s="13">
        <f t="shared" si="3"/>
        <v>1336104</v>
      </c>
      <c r="N806" s="11">
        <f t="shared" si="4"/>
        <v>789516</v>
      </c>
      <c r="O806" s="11">
        <f t="shared" si="5"/>
        <v>546588</v>
      </c>
      <c r="P806" s="14" t="str">
        <f>VLOOKUP(H806, products!$A$1:$B$13, 2, FALSE)</f>
        <v>Vegetables</v>
      </c>
      <c r="Q806" s="14" t="str">
        <f>VLOOKUP(G806, countries!$A$1:$C$250, 1, TRUE)</f>
        <v>United States Minor Outlying Islands</v>
      </c>
      <c r="R806" s="15" t="str">
        <f>VLOOKUP(Q806, countries!$A$1:$E$250, 4, FALSE)</f>
        <v>Oceania</v>
      </c>
      <c r="S806" s="14" t="str">
        <f>VLOOKUP(R806, countries!$D$1:U$250, 2, FALSE)</f>
        <v>Polynesia</v>
      </c>
      <c r="T806" s="14" t="str">
        <f t="shared" si="6"/>
        <v>2014-07</v>
      </c>
      <c r="U806" s="14" t="str">
        <f t="shared" si="7"/>
        <v>07</v>
      </c>
    </row>
    <row r="807">
      <c r="A807" s="7">
        <v>3.57482516E8</v>
      </c>
      <c r="B807" s="8">
        <v>41834.0</v>
      </c>
      <c r="C807" s="8" t="str">
        <f t="shared" si="1"/>
        <v>Monday</v>
      </c>
      <c r="D807" s="8">
        <v>41848.0</v>
      </c>
      <c r="E807" s="9">
        <f t="shared" si="2"/>
        <v>14</v>
      </c>
      <c r="F807" s="7" t="s">
        <v>21</v>
      </c>
      <c r="G807" s="10" t="s">
        <v>60</v>
      </c>
      <c r="H807" s="7">
        <v>1270.0</v>
      </c>
      <c r="I807" s="7" t="s">
        <v>26</v>
      </c>
      <c r="J807" s="11">
        <v>5875.0</v>
      </c>
      <c r="K807" s="12">
        <v>47.0</v>
      </c>
      <c r="L807" s="12">
        <v>32.0</v>
      </c>
      <c r="M807" s="13">
        <f t="shared" si="3"/>
        <v>276125</v>
      </c>
      <c r="N807" s="11">
        <f t="shared" si="4"/>
        <v>188000</v>
      </c>
      <c r="O807" s="11">
        <f t="shared" si="5"/>
        <v>88125</v>
      </c>
      <c r="P807" s="14" t="str">
        <f>VLOOKUP(H807, products!$A$1:$B$13, 2, FALSE)</f>
        <v>Beverages</v>
      </c>
      <c r="Q807" s="14" t="str">
        <f>VLOOKUP(G807, countries!$A$1:$C$250, 1, TRUE)</f>
        <v>Ireland</v>
      </c>
      <c r="R807" s="15" t="str">
        <f>VLOOKUP(Q807, countries!$A$1:$E$250, 4, FALSE)</f>
        <v>Europe</v>
      </c>
      <c r="S807" s="14" t="str">
        <f>VLOOKUP(R807, countries!$D$1:U$250, 2, FALSE)</f>
        <v>Northern Europe</v>
      </c>
      <c r="T807" s="14" t="str">
        <f t="shared" si="6"/>
        <v>2014-07</v>
      </c>
      <c r="U807" s="14" t="str">
        <f t="shared" si="7"/>
        <v>07</v>
      </c>
    </row>
    <row r="808">
      <c r="A808" s="7">
        <v>1.01025998E8</v>
      </c>
      <c r="B808" s="8">
        <v>41838.0</v>
      </c>
      <c r="C808" s="8" t="str">
        <f t="shared" si="1"/>
        <v>Friday</v>
      </c>
      <c r="D808" s="8">
        <v>41951.0</v>
      </c>
      <c r="E808" s="9">
        <f t="shared" si="2"/>
        <v>113</v>
      </c>
      <c r="F808" s="7" t="s">
        <v>29</v>
      </c>
      <c r="G808" s="10" t="s">
        <v>30</v>
      </c>
      <c r="H808" s="7">
        <v>7940.0</v>
      </c>
      <c r="I808" s="7" t="s">
        <v>26</v>
      </c>
      <c r="J808" s="11">
        <v>4693.0</v>
      </c>
      <c r="K808" s="12">
        <v>668.0</v>
      </c>
      <c r="L808" s="12">
        <v>503.0</v>
      </c>
      <c r="M808" s="13">
        <f t="shared" si="3"/>
        <v>3134924</v>
      </c>
      <c r="N808" s="11">
        <f t="shared" si="4"/>
        <v>2360579</v>
      </c>
      <c r="O808" s="11">
        <f t="shared" si="5"/>
        <v>774345</v>
      </c>
      <c r="P808" s="14" t="str">
        <f>VLOOKUP(H808, products!$A$1:$B$13, 2, FALSE)</f>
        <v>Household</v>
      </c>
      <c r="Q808" s="14" t="str">
        <f>VLOOKUP(G808, countries!$A$1:$C$250, 1, TRUE)</f>
        <v>United States Minor Outlying Islands</v>
      </c>
      <c r="R808" s="15" t="str">
        <f>VLOOKUP(Q808, countries!$A$1:$E$250, 4, FALSE)</f>
        <v>Oceania</v>
      </c>
      <c r="S808" s="14" t="str">
        <f>VLOOKUP(R808, countries!$D$1:U$250, 2, FALSE)</f>
        <v>Polynesia</v>
      </c>
      <c r="T808" s="14" t="str">
        <f t="shared" si="6"/>
        <v>2014-07</v>
      </c>
      <c r="U808" s="14" t="str">
        <f t="shared" si="7"/>
        <v>07</v>
      </c>
    </row>
    <row r="809">
      <c r="A809" s="7">
        <v>4.56192958E8</v>
      </c>
      <c r="B809" s="8">
        <v>41839.0</v>
      </c>
      <c r="C809" s="8" t="str">
        <f t="shared" si="1"/>
        <v>Saturday</v>
      </c>
      <c r="D809" s="8">
        <v>41869.0</v>
      </c>
      <c r="E809" s="9">
        <f t="shared" si="2"/>
        <v>30</v>
      </c>
      <c r="F809" s="7" t="s">
        <v>24</v>
      </c>
      <c r="G809" s="10" t="s">
        <v>33</v>
      </c>
      <c r="H809" s="7">
        <v>3127.0</v>
      </c>
      <c r="I809" s="7" t="s">
        <v>26</v>
      </c>
      <c r="J809" s="11">
        <v>6489.0</v>
      </c>
      <c r="K809" s="12">
        <v>82.0</v>
      </c>
      <c r="L809" s="12">
        <v>57.0</v>
      </c>
      <c r="M809" s="13">
        <f t="shared" si="3"/>
        <v>532098</v>
      </c>
      <c r="N809" s="11">
        <f t="shared" si="4"/>
        <v>369873</v>
      </c>
      <c r="O809" s="11">
        <f t="shared" si="5"/>
        <v>162225</v>
      </c>
      <c r="P809" s="14" t="str">
        <f>VLOOKUP(H809, products!$A$1:$B$13, 2, FALSE)</f>
        <v>Personal Care</v>
      </c>
      <c r="Q809" s="14" t="str">
        <f>VLOOKUP(G809, countries!$A$1:$C$250, 1, TRUE)</f>
        <v>Micronesia (Federated States of)</v>
      </c>
      <c r="R809" s="15" t="str">
        <f>VLOOKUP(Q809, countries!$A$1:$E$250, 4, FALSE)</f>
        <v>Oceania</v>
      </c>
      <c r="S809" s="14" t="str">
        <f>VLOOKUP(R809, countries!$D$1:U$250, 2, FALSE)</f>
        <v>Polynesia</v>
      </c>
      <c r="T809" s="14" t="str">
        <f t="shared" si="6"/>
        <v>2014-07</v>
      </c>
      <c r="U809" s="14" t="str">
        <f t="shared" si="7"/>
        <v>07</v>
      </c>
    </row>
    <row r="810">
      <c r="A810" s="7">
        <v>5.39002406E8</v>
      </c>
      <c r="B810" s="8">
        <v>41841.0</v>
      </c>
      <c r="C810" s="8" t="str">
        <f t="shared" si="1"/>
        <v>Monday</v>
      </c>
      <c r="D810" s="8">
        <v>41843.0</v>
      </c>
      <c r="E810" s="9">
        <f t="shared" si="2"/>
        <v>2</v>
      </c>
      <c r="F810" s="7" t="s">
        <v>21</v>
      </c>
      <c r="G810" s="10" t="s">
        <v>58</v>
      </c>
      <c r="H810" s="7">
        <v>2455.0</v>
      </c>
      <c r="I810" s="7" t="s">
        <v>26</v>
      </c>
      <c r="J810" s="11">
        <v>1645.0</v>
      </c>
      <c r="K810" s="12">
        <v>109.0</v>
      </c>
      <c r="L810" s="12">
        <v>36.0</v>
      </c>
      <c r="M810" s="13">
        <f t="shared" si="3"/>
        <v>179305</v>
      </c>
      <c r="N810" s="11">
        <f t="shared" si="4"/>
        <v>59220</v>
      </c>
      <c r="O810" s="11">
        <f t="shared" si="5"/>
        <v>120085</v>
      </c>
      <c r="P810" s="14" t="str">
        <f>VLOOKUP(H810, products!$A$1:$B$13, 2, FALSE)</f>
        <v>Clothes</v>
      </c>
      <c r="Q810" s="14" t="str">
        <f>VLOOKUP(G810, countries!$A$1:$C$250, 1, TRUE)</f>
        <v>Djibouti</v>
      </c>
      <c r="R810" s="15" t="str">
        <f>VLOOKUP(Q810, countries!$A$1:$E$250, 4, FALSE)</f>
        <v>Africa</v>
      </c>
      <c r="S810" s="14" t="str">
        <f>VLOOKUP(R810, countries!$D$1:U$250, 2, FALSE)</f>
        <v>Northern Africa</v>
      </c>
      <c r="T810" s="14" t="str">
        <f t="shared" si="6"/>
        <v>2014-07</v>
      </c>
      <c r="U810" s="14" t="str">
        <f t="shared" si="7"/>
        <v>07</v>
      </c>
    </row>
    <row r="811">
      <c r="A811" s="7">
        <v>4.09514796E8</v>
      </c>
      <c r="B811" s="8">
        <v>41844.0</v>
      </c>
      <c r="C811" s="8" t="str">
        <f t="shared" si="1"/>
        <v>Thursday</v>
      </c>
      <c r="D811" s="8">
        <v>41829.0</v>
      </c>
      <c r="E811" s="9">
        <f t="shared" si="2"/>
        <v>15</v>
      </c>
      <c r="F811" s="7" t="s">
        <v>24</v>
      </c>
      <c r="G811" s="10" t="s">
        <v>42</v>
      </c>
      <c r="H811" s="7">
        <v>3127.0</v>
      </c>
      <c r="I811" s="7" t="s">
        <v>26</v>
      </c>
      <c r="J811" s="11">
        <v>3383.0</v>
      </c>
      <c r="K811" s="12">
        <v>82.0</v>
      </c>
      <c r="L811" s="12">
        <v>57.0</v>
      </c>
      <c r="M811" s="13">
        <f t="shared" si="3"/>
        <v>277406</v>
      </c>
      <c r="N811" s="11">
        <f t="shared" si="4"/>
        <v>192831</v>
      </c>
      <c r="O811" s="11">
        <f t="shared" si="5"/>
        <v>84575</v>
      </c>
      <c r="P811" s="14" t="str">
        <f>VLOOKUP(H811, products!$A$1:$B$13, 2, FALSE)</f>
        <v>Personal Care</v>
      </c>
      <c r="Q811" s="14" t="str">
        <f>VLOOKUP(G811, countries!$A$1:$C$250, 1, TRUE)</f>
        <v>Bhutan</v>
      </c>
      <c r="R811" s="15" t="str">
        <f>VLOOKUP(Q811, countries!$A$1:$E$250, 4, FALSE)</f>
        <v>Asia</v>
      </c>
      <c r="S811" s="14" t="str">
        <f>VLOOKUP(R811, countries!$D$1:U$250, 2, FALSE)</f>
        <v>Southern Asia</v>
      </c>
      <c r="T811" s="14" t="str">
        <f t="shared" si="6"/>
        <v>2014-07</v>
      </c>
      <c r="U811" s="14" t="str">
        <f t="shared" si="7"/>
        <v>07</v>
      </c>
    </row>
    <row r="812">
      <c r="A812" s="7">
        <v>1.95171105E8</v>
      </c>
      <c r="B812" s="8">
        <v>41845.0</v>
      </c>
      <c r="C812" s="8" t="str">
        <f t="shared" si="1"/>
        <v>Friday</v>
      </c>
      <c r="D812" s="8">
        <v>41738.0</v>
      </c>
      <c r="E812" s="9">
        <f t="shared" si="2"/>
        <v>107</v>
      </c>
      <c r="F812" s="7" t="s">
        <v>29</v>
      </c>
      <c r="G812" s="10" t="s">
        <v>70</v>
      </c>
      <c r="H812" s="7">
        <v>3127.0</v>
      </c>
      <c r="I812" s="7" t="s">
        <v>26</v>
      </c>
      <c r="J812" s="11">
        <v>4322.0</v>
      </c>
      <c r="K812" s="12">
        <v>82.0</v>
      </c>
      <c r="L812" s="12">
        <v>57.0</v>
      </c>
      <c r="M812" s="13">
        <f t="shared" si="3"/>
        <v>354404</v>
      </c>
      <c r="N812" s="11">
        <f t="shared" si="4"/>
        <v>246354</v>
      </c>
      <c r="O812" s="11">
        <f t="shared" si="5"/>
        <v>108050</v>
      </c>
      <c r="P812" s="14" t="str">
        <f>VLOOKUP(H812, products!$A$1:$B$13, 2, FALSE)</f>
        <v>Personal Care</v>
      </c>
      <c r="Q812" s="14" t="str">
        <f>VLOOKUP(G812, countries!$A$1:$C$250, 1, TRUE)</f>
        <v>Fiji</v>
      </c>
      <c r="R812" s="15" t="str">
        <f>VLOOKUP(Q812, countries!$A$1:$E$250, 4, FALSE)</f>
        <v>Oceania</v>
      </c>
      <c r="S812" s="14" t="str">
        <f>VLOOKUP(R812, countries!$D$1:U$250, 2, FALSE)</f>
        <v>Polynesia</v>
      </c>
      <c r="T812" s="14" t="str">
        <f t="shared" si="6"/>
        <v>2014-07</v>
      </c>
      <c r="U812" s="14" t="str">
        <f t="shared" si="7"/>
        <v>07</v>
      </c>
    </row>
    <row r="813">
      <c r="A813" s="7">
        <v>7.70821654E8</v>
      </c>
      <c r="B813" s="8">
        <v>41846.0</v>
      </c>
      <c r="C813" s="8" t="str">
        <f t="shared" si="1"/>
        <v>Saturday</v>
      </c>
      <c r="D813" s="8">
        <v>41870.0</v>
      </c>
      <c r="E813" s="9">
        <f t="shared" si="2"/>
        <v>24</v>
      </c>
      <c r="F813" s="7" t="s">
        <v>21</v>
      </c>
      <c r="G813" s="10" t="s">
        <v>30</v>
      </c>
      <c r="H813" s="7">
        <v>8681.0</v>
      </c>
      <c r="I813" s="7" t="s">
        <v>23</v>
      </c>
      <c r="J813" s="11">
        <v>2112.0</v>
      </c>
      <c r="K813" s="12">
        <v>651.0</v>
      </c>
      <c r="L813" s="12">
        <v>525.0</v>
      </c>
      <c r="M813" s="13">
        <f t="shared" si="3"/>
        <v>1374912</v>
      </c>
      <c r="N813" s="11">
        <f t="shared" si="4"/>
        <v>1108800</v>
      </c>
      <c r="O813" s="11">
        <f t="shared" si="5"/>
        <v>266112</v>
      </c>
      <c r="P813" s="14" t="str">
        <f>VLOOKUP(H813, products!$A$1:$B$13, 2, FALSE)</f>
        <v>Office Supplies</v>
      </c>
      <c r="Q813" s="14" t="str">
        <f>VLOOKUP(G813, countries!$A$1:$C$250, 1, TRUE)</f>
        <v>United States Minor Outlying Islands</v>
      </c>
      <c r="R813" s="15" t="str">
        <f>VLOOKUP(Q813, countries!$A$1:$E$250, 4, FALSE)</f>
        <v>Oceania</v>
      </c>
      <c r="S813" s="14" t="str">
        <f>VLOOKUP(R813, countries!$D$1:U$250, 2, FALSE)</f>
        <v>Polynesia</v>
      </c>
      <c r="T813" s="14" t="str">
        <f t="shared" si="6"/>
        <v>2014-07</v>
      </c>
      <c r="U813" s="14" t="str">
        <f t="shared" si="7"/>
        <v>07</v>
      </c>
    </row>
    <row r="814">
      <c r="A814" s="7">
        <v>8.3509339E8</v>
      </c>
      <c r="B814" s="8">
        <v>41847.0</v>
      </c>
      <c r="C814" s="8" t="str">
        <f t="shared" si="1"/>
        <v>Sunday</v>
      </c>
      <c r="D814" s="8">
        <v>41849.0</v>
      </c>
      <c r="E814" s="9">
        <f t="shared" si="2"/>
        <v>2</v>
      </c>
      <c r="F814" s="7" t="s">
        <v>40</v>
      </c>
      <c r="G814" s="10" t="s">
        <v>46</v>
      </c>
      <c r="H814" s="7">
        <v>3127.0</v>
      </c>
      <c r="I814" s="7" t="s">
        <v>23</v>
      </c>
      <c r="J814" s="11">
        <v>1547.0</v>
      </c>
      <c r="K814" s="12">
        <v>82.0</v>
      </c>
      <c r="L814" s="12">
        <v>57.0</v>
      </c>
      <c r="M814" s="13">
        <f t="shared" si="3"/>
        <v>126854</v>
      </c>
      <c r="N814" s="11">
        <f t="shared" si="4"/>
        <v>88179</v>
      </c>
      <c r="O814" s="11">
        <f t="shared" si="5"/>
        <v>38675</v>
      </c>
      <c r="P814" s="14" t="str">
        <f>VLOOKUP(H814, products!$A$1:$B$13, 2, FALSE)</f>
        <v>Personal Care</v>
      </c>
      <c r="Q814" s="14" t="str">
        <f>VLOOKUP(G814, countries!$A$1:$C$250, 1, TRUE)</f>
        <v>Denmark</v>
      </c>
      <c r="R814" s="15" t="str">
        <f>VLOOKUP(Q814, countries!$A$1:$E$250, 4, FALSE)</f>
        <v>Europe</v>
      </c>
      <c r="S814" s="14" t="str">
        <f>VLOOKUP(R814, countries!$D$1:U$250, 2, FALSE)</f>
        <v>Northern Europe</v>
      </c>
      <c r="T814" s="14" t="str">
        <f t="shared" si="6"/>
        <v>2014-07</v>
      </c>
      <c r="U814" s="14" t="str">
        <f t="shared" si="7"/>
        <v>07</v>
      </c>
    </row>
    <row r="815">
      <c r="A815" s="7">
        <v>6.66483724E8</v>
      </c>
      <c r="B815" s="8">
        <v>41848.0</v>
      </c>
      <c r="C815" s="8" t="str">
        <f t="shared" si="1"/>
        <v>Monday</v>
      </c>
      <c r="D815" s="8">
        <v>41882.0</v>
      </c>
      <c r="E815" s="9">
        <f t="shared" si="2"/>
        <v>34</v>
      </c>
      <c r="F815" s="7" t="s">
        <v>21</v>
      </c>
      <c r="G815" s="10" t="s">
        <v>33</v>
      </c>
      <c r="H815" s="7">
        <v>7940.0</v>
      </c>
      <c r="I815" s="7" t="s">
        <v>26</v>
      </c>
      <c r="J815" s="11">
        <v>6199.0</v>
      </c>
      <c r="K815" s="12">
        <v>668.0</v>
      </c>
      <c r="L815" s="12">
        <v>503.0</v>
      </c>
      <c r="M815" s="13">
        <f t="shared" si="3"/>
        <v>4140932</v>
      </c>
      <c r="N815" s="11">
        <f t="shared" si="4"/>
        <v>3118097</v>
      </c>
      <c r="O815" s="11">
        <f t="shared" si="5"/>
        <v>1022835</v>
      </c>
      <c r="P815" s="14" t="str">
        <f>VLOOKUP(H815, products!$A$1:$B$13, 2, FALSE)</f>
        <v>Household</v>
      </c>
      <c r="Q815" s="14" t="str">
        <f>VLOOKUP(G815, countries!$A$1:$C$250, 1, TRUE)</f>
        <v>Micronesia (Federated States of)</v>
      </c>
      <c r="R815" s="15" t="str">
        <f>VLOOKUP(Q815, countries!$A$1:$E$250, 4, FALSE)</f>
        <v>Oceania</v>
      </c>
      <c r="S815" s="14" t="str">
        <f>VLOOKUP(R815, countries!$D$1:U$250, 2, FALSE)</f>
        <v>Polynesia</v>
      </c>
      <c r="T815" s="14" t="str">
        <f t="shared" si="6"/>
        <v>2014-07</v>
      </c>
      <c r="U815" s="14" t="str">
        <f t="shared" si="7"/>
        <v>07</v>
      </c>
    </row>
    <row r="816">
      <c r="A816" s="7">
        <v>9.67258059E8</v>
      </c>
      <c r="B816" s="8">
        <v>41851.0</v>
      </c>
      <c r="C816" s="8" t="str">
        <f t="shared" si="1"/>
        <v>Thursday</v>
      </c>
      <c r="D816" s="8">
        <v>41859.0</v>
      </c>
      <c r="E816" s="9">
        <f t="shared" si="2"/>
        <v>8</v>
      </c>
      <c r="F816" s="7" t="s">
        <v>29</v>
      </c>
      <c r="G816" s="10" t="s">
        <v>50</v>
      </c>
      <c r="H816" s="7">
        <v>3127.0</v>
      </c>
      <c r="I816" s="7" t="s">
        <v>26</v>
      </c>
      <c r="J816" s="11">
        <v>2009.0</v>
      </c>
      <c r="K816" s="12">
        <v>82.0</v>
      </c>
      <c r="L816" s="12">
        <v>57.0</v>
      </c>
      <c r="M816" s="13">
        <f t="shared" si="3"/>
        <v>164738</v>
      </c>
      <c r="N816" s="11">
        <f t="shared" si="4"/>
        <v>114513</v>
      </c>
      <c r="O816" s="11">
        <f t="shared" si="5"/>
        <v>50225</v>
      </c>
      <c r="P816" s="14" t="str">
        <f>VLOOKUP(H816, products!$A$1:$B$13, 2, FALSE)</f>
        <v>Personal Care</v>
      </c>
      <c r="Q816" s="14" t="str">
        <f>VLOOKUP(G816, countries!$A$1:$C$250, 1, TRUE)</f>
        <v>Austria</v>
      </c>
      <c r="R816" s="15" t="str">
        <f>VLOOKUP(Q816, countries!$A$1:$E$250, 4, FALSE)</f>
        <v>Europe</v>
      </c>
      <c r="S816" s="14" t="str">
        <f>VLOOKUP(R816, countries!$D$1:U$250, 2, FALSE)</f>
        <v>Northern Europe</v>
      </c>
      <c r="T816" s="14" t="str">
        <f t="shared" si="6"/>
        <v>2014-07</v>
      </c>
      <c r="U816" s="14" t="str">
        <f t="shared" si="7"/>
        <v>07</v>
      </c>
    </row>
    <row r="817">
      <c r="A817" s="7">
        <v>7.14165675E8</v>
      </c>
      <c r="B817" s="8">
        <v>41852.0</v>
      </c>
      <c r="C817" s="8" t="str">
        <f t="shared" si="1"/>
        <v>Friday</v>
      </c>
      <c r="D817" s="8">
        <v>41672.0</v>
      </c>
      <c r="E817" s="9">
        <f t="shared" si="2"/>
        <v>180</v>
      </c>
      <c r="F817" s="7" t="s">
        <v>21</v>
      </c>
      <c r="G817" s="10" t="s">
        <v>34</v>
      </c>
      <c r="H817" s="7">
        <v>1270.0</v>
      </c>
      <c r="I817" s="7" t="s">
        <v>23</v>
      </c>
      <c r="J817" s="11">
        <v>6348.0</v>
      </c>
      <c r="K817" s="12">
        <v>47.0</v>
      </c>
      <c r="L817" s="12">
        <v>32.0</v>
      </c>
      <c r="M817" s="13">
        <f t="shared" si="3"/>
        <v>298356</v>
      </c>
      <c r="N817" s="11">
        <f t="shared" si="4"/>
        <v>203136</v>
      </c>
      <c r="O817" s="11">
        <f t="shared" si="5"/>
        <v>95220</v>
      </c>
      <c r="P817" s="14" t="str">
        <f>VLOOKUP(H817, products!$A$1:$B$13, 2, FALSE)</f>
        <v>Beverages</v>
      </c>
      <c r="Q817" s="14" t="str">
        <f>VLOOKUP(G817, countries!$A$1:$C$250, 1, TRUE)</f>
        <v>Pitcairn</v>
      </c>
      <c r="R817" s="15" t="str">
        <f>VLOOKUP(Q817, countries!$A$1:$E$250, 4, FALSE)</f>
        <v>Oceania</v>
      </c>
      <c r="S817" s="14" t="str">
        <f>VLOOKUP(R817, countries!$D$1:U$250, 2, FALSE)</f>
        <v>Polynesia</v>
      </c>
      <c r="T817" s="14" t="str">
        <f t="shared" si="6"/>
        <v>2014-08</v>
      </c>
      <c r="U817" s="14" t="str">
        <f t="shared" si="7"/>
        <v>08</v>
      </c>
    </row>
    <row r="818">
      <c r="A818" s="7">
        <v>1.42375361E8</v>
      </c>
      <c r="B818" s="8">
        <v>41853.0</v>
      </c>
      <c r="C818" s="8" t="str">
        <f t="shared" si="1"/>
        <v>Saturday</v>
      </c>
      <c r="D818" s="8">
        <v>41689.0</v>
      </c>
      <c r="E818" s="9">
        <f t="shared" si="2"/>
        <v>164</v>
      </c>
      <c r="F818" s="7" t="s">
        <v>24</v>
      </c>
      <c r="G818" s="10" t="s">
        <v>25</v>
      </c>
      <c r="H818" s="7">
        <v>4594.0</v>
      </c>
      <c r="I818" s="7" t="s">
        <v>26</v>
      </c>
      <c r="J818" s="11">
        <v>888.0</v>
      </c>
      <c r="K818" s="12">
        <v>9.0</v>
      </c>
      <c r="L818" s="12">
        <v>7.0</v>
      </c>
      <c r="M818" s="13">
        <f t="shared" si="3"/>
        <v>7992</v>
      </c>
      <c r="N818" s="11">
        <f t="shared" si="4"/>
        <v>6216</v>
      </c>
      <c r="O818" s="11">
        <f t="shared" si="5"/>
        <v>1776</v>
      </c>
      <c r="P818" s="14" t="str">
        <f>VLOOKUP(H818, products!$A$1:$B$13, 2, FALSE)</f>
        <v>Fruits</v>
      </c>
      <c r="Q818" s="14" t="str">
        <f>VLOOKUP(G818, countries!$A$1:$C$250, 1, TRUE)</f>
        <v>Libya</v>
      </c>
      <c r="R818" s="15" t="str">
        <f>VLOOKUP(Q818, countries!$A$1:$E$250, 4, FALSE)</f>
        <v>Africa</v>
      </c>
      <c r="S818" s="14" t="str">
        <f>VLOOKUP(R818, countries!$D$1:U$250, 2, FALSE)</f>
        <v>Northern Africa</v>
      </c>
      <c r="T818" s="14" t="str">
        <f t="shared" si="6"/>
        <v>2014-08</v>
      </c>
      <c r="U818" s="14" t="str">
        <f t="shared" si="7"/>
        <v>08</v>
      </c>
    </row>
    <row r="819">
      <c r="A819" s="7">
        <v>3.96552217E8</v>
      </c>
      <c r="B819" s="8">
        <v>41854.0</v>
      </c>
      <c r="C819" s="8" t="str">
        <f t="shared" si="1"/>
        <v>Sunday</v>
      </c>
      <c r="D819" s="8">
        <v>41753.0</v>
      </c>
      <c r="E819" s="9">
        <f t="shared" si="2"/>
        <v>101</v>
      </c>
      <c r="F819" s="7" t="s">
        <v>29</v>
      </c>
      <c r="G819" s="10" t="s">
        <v>39</v>
      </c>
      <c r="H819" s="7">
        <v>2455.0</v>
      </c>
      <c r="I819" s="7" t="s">
        <v>23</v>
      </c>
      <c r="J819" s="11">
        <v>7468.0</v>
      </c>
      <c r="K819" s="12">
        <v>109.0</v>
      </c>
      <c r="L819" s="12">
        <v>36.0</v>
      </c>
      <c r="M819" s="13">
        <f t="shared" si="3"/>
        <v>814012</v>
      </c>
      <c r="N819" s="11">
        <f t="shared" si="4"/>
        <v>268848</v>
      </c>
      <c r="O819" s="11">
        <f t="shared" si="5"/>
        <v>545164</v>
      </c>
      <c r="P819" s="14" t="str">
        <f>VLOOKUP(H819, products!$A$1:$B$13, 2, FALSE)</f>
        <v>Clothes</v>
      </c>
      <c r="Q819" s="14" t="str">
        <f>VLOOKUP(G819, countries!$A$1:$C$250, 1, TRUE)</f>
        <v>Curaçao</v>
      </c>
      <c r="R819" s="15" t="str">
        <f>VLOOKUP(Q819, countries!$A$1:$E$250, 4, FALSE)</f>
        <v>Americas</v>
      </c>
      <c r="S819" s="14" t="str">
        <f>VLOOKUP(R819, countries!$D$1:U$250, 2, FALSE)</f>
        <v>Latin America and the Caribbean</v>
      </c>
      <c r="T819" s="14" t="str">
        <f t="shared" si="6"/>
        <v>2014-08</v>
      </c>
      <c r="U819" s="14" t="str">
        <f t="shared" si="7"/>
        <v>08</v>
      </c>
    </row>
    <row r="820">
      <c r="A820" s="7">
        <v>5.91774117E8</v>
      </c>
      <c r="B820" s="8">
        <v>41856.0</v>
      </c>
      <c r="C820" s="8" t="str">
        <f t="shared" si="1"/>
        <v>Tuesday</v>
      </c>
      <c r="D820" s="8">
        <v>41789.0</v>
      </c>
      <c r="E820" s="9">
        <f t="shared" si="2"/>
        <v>67</v>
      </c>
      <c r="F820" s="7" t="s">
        <v>29</v>
      </c>
      <c r="G820" s="10" t="s">
        <v>59</v>
      </c>
      <c r="H820" s="7">
        <v>2103.0</v>
      </c>
      <c r="I820" s="7" t="s">
        <v>26</v>
      </c>
      <c r="J820" s="11">
        <v>7967.0</v>
      </c>
      <c r="K820" s="12">
        <v>206.0</v>
      </c>
      <c r="L820" s="12">
        <v>117.0</v>
      </c>
      <c r="M820" s="13">
        <f t="shared" si="3"/>
        <v>1641202</v>
      </c>
      <c r="N820" s="11">
        <f t="shared" si="4"/>
        <v>932139</v>
      </c>
      <c r="O820" s="11">
        <f t="shared" si="5"/>
        <v>709063</v>
      </c>
      <c r="P820" s="14" t="str">
        <f>VLOOKUP(H820, products!$A$1:$B$13, 2, FALSE)</f>
        <v>Cereal</v>
      </c>
      <c r="Q820" s="14" t="str">
        <f>VLOOKUP(G820, countries!$A$1:$C$250, 1, TRUE)</f>
        <v>Slovenia</v>
      </c>
      <c r="R820" s="15" t="str">
        <f>VLOOKUP(Q820, countries!$A$1:$E$250, 4, FALSE)</f>
        <v>Europe</v>
      </c>
      <c r="S820" s="14" t="str">
        <f>VLOOKUP(R820, countries!$D$1:U$250, 2, FALSE)</f>
        <v>Northern Europe</v>
      </c>
      <c r="T820" s="14" t="str">
        <f t="shared" si="6"/>
        <v>2014-08</v>
      </c>
      <c r="U820" s="14" t="str">
        <f t="shared" si="7"/>
        <v>08</v>
      </c>
    </row>
    <row r="821">
      <c r="A821" s="7">
        <v>7.45467269E8</v>
      </c>
      <c r="B821" s="8">
        <v>41856.0</v>
      </c>
      <c r="C821" s="8" t="str">
        <f t="shared" si="1"/>
        <v>Tuesday</v>
      </c>
      <c r="D821" s="8">
        <v>41813.0</v>
      </c>
      <c r="E821" s="9">
        <f t="shared" si="2"/>
        <v>43</v>
      </c>
      <c r="F821" s="7" t="s">
        <v>29</v>
      </c>
      <c r="G821" s="10" t="s">
        <v>69</v>
      </c>
      <c r="H821" s="7">
        <v>2455.0</v>
      </c>
      <c r="I821" s="7" t="s">
        <v>23</v>
      </c>
      <c r="J821" s="11">
        <v>9186.0</v>
      </c>
      <c r="K821" s="12">
        <v>109.0</v>
      </c>
      <c r="L821" s="12">
        <v>36.0</v>
      </c>
      <c r="M821" s="13">
        <f t="shared" si="3"/>
        <v>1001274</v>
      </c>
      <c r="N821" s="11">
        <f t="shared" si="4"/>
        <v>330696</v>
      </c>
      <c r="O821" s="11">
        <f t="shared" si="5"/>
        <v>670578</v>
      </c>
      <c r="P821" s="14" t="str">
        <f>VLOOKUP(H821, products!$A$1:$B$13, 2, FALSE)</f>
        <v>Clothes</v>
      </c>
      <c r="Q821" s="14" t="str">
        <f>VLOOKUP(G821, countries!$A$1:$C$250, 1, TRUE)</f>
        <v>Romania</v>
      </c>
      <c r="R821" s="15" t="str">
        <f>VLOOKUP(Q821, countries!$A$1:$E$250, 4, FALSE)</f>
        <v>Europe</v>
      </c>
      <c r="S821" s="14" t="str">
        <f>VLOOKUP(R821, countries!$D$1:U$250, 2, FALSE)</f>
        <v>Northern Europe</v>
      </c>
      <c r="T821" s="14" t="str">
        <f t="shared" si="6"/>
        <v>2014-08</v>
      </c>
      <c r="U821" s="14" t="str">
        <f t="shared" si="7"/>
        <v>08</v>
      </c>
    </row>
    <row r="822">
      <c r="A822" s="7">
        <v>1.59232509E8</v>
      </c>
      <c r="B822" s="8">
        <v>41857.0</v>
      </c>
      <c r="C822" s="8" t="str">
        <f t="shared" si="1"/>
        <v>Wednesday</v>
      </c>
      <c r="D822" s="8">
        <v>41834.0</v>
      </c>
      <c r="E822" s="9">
        <f t="shared" si="2"/>
        <v>23</v>
      </c>
      <c r="F822" s="7" t="s">
        <v>40</v>
      </c>
      <c r="G822" s="10" t="s">
        <v>41</v>
      </c>
      <c r="H822" s="7">
        <v>4594.0</v>
      </c>
      <c r="I822" s="7" t="s">
        <v>26</v>
      </c>
      <c r="J822" s="11">
        <v>9293.0</v>
      </c>
      <c r="K822" s="12">
        <v>9.0</v>
      </c>
      <c r="L822" s="12">
        <v>7.0</v>
      </c>
      <c r="M822" s="13">
        <f t="shared" si="3"/>
        <v>83637</v>
      </c>
      <c r="N822" s="11">
        <f t="shared" si="4"/>
        <v>65051</v>
      </c>
      <c r="O822" s="11">
        <f t="shared" si="5"/>
        <v>18586</v>
      </c>
      <c r="P822" s="14" t="str">
        <f>VLOOKUP(H822, products!$A$1:$B$13, 2, FALSE)</f>
        <v>Fruits</v>
      </c>
      <c r="Q822" s="14" t="str">
        <f>VLOOKUP(G822, countries!$A$1:$C$250, 1, TRUE)</f>
        <v>Chad</v>
      </c>
      <c r="R822" s="15" t="str">
        <f>VLOOKUP(Q822, countries!$A$1:$E$250, 4, FALSE)</f>
        <v>Africa</v>
      </c>
      <c r="S822" s="14" t="str">
        <f>VLOOKUP(R822, countries!$D$1:U$250, 2, FALSE)</f>
        <v>Northern Africa</v>
      </c>
      <c r="T822" s="14" t="str">
        <f t="shared" si="6"/>
        <v>2014-08</v>
      </c>
      <c r="U822" s="14" t="str">
        <f t="shared" si="7"/>
        <v>08</v>
      </c>
    </row>
    <row r="823">
      <c r="A823" s="7">
        <v>2.63098371E8</v>
      </c>
      <c r="B823" s="8">
        <v>41857.0</v>
      </c>
      <c r="C823" s="8" t="str">
        <f t="shared" si="1"/>
        <v>Wednesday</v>
      </c>
      <c r="D823" s="8">
        <v>41736.0</v>
      </c>
      <c r="E823" s="9">
        <f t="shared" si="2"/>
        <v>121</v>
      </c>
      <c r="F823" s="7" t="s">
        <v>24</v>
      </c>
      <c r="G823" s="10" t="s">
        <v>71</v>
      </c>
      <c r="H823" s="7">
        <v>3127.0</v>
      </c>
      <c r="I823" s="7" t="s">
        <v>26</v>
      </c>
      <c r="J823" s="11">
        <v>5509.0</v>
      </c>
      <c r="K823" s="12">
        <v>82.0</v>
      </c>
      <c r="L823" s="12">
        <v>57.0</v>
      </c>
      <c r="M823" s="13">
        <f t="shared" si="3"/>
        <v>451738</v>
      </c>
      <c r="N823" s="11">
        <f t="shared" si="4"/>
        <v>314013</v>
      </c>
      <c r="O823" s="11">
        <f t="shared" si="5"/>
        <v>137725</v>
      </c>
      <c r="P823" s="14" t="str">
        <f>VLOOKUP(H823, products!$A$1:$B$13, 2, FALSE)</f>
        <v>Personal Care</v>
      </c>
      <c r="Q823" s="14" t="str">
        <f>VLOOKUP(G823, countries!$A$1:$C$250, 1, TRUE)</f>
        <v>Mayotte</v>
      </c>
      <c r="R823" s="15" t="str">
        <f>VLOOKUP(Q823, countries!$A$1:$E$250, 4, FALSE)</f>
        <v>Africa</v>
      </c>
      <c r="S823" s="14" t="str">
        <f>VLOOKUP(R823, countries!$D$1:U$250, 2, FALSE)</f>
        <v>Northern Africa</v>
      </c>
      <c r="T823" s="14" t="str">
        <f t="shared" si="6"/>
        <v>2014-08</v>
      </c>
      <c r="U823" s="14" t="str">
        <f t="shared" si="7"/>
        <v>08</v>
      </c>
    </row>
    <row r="824">
      <c r="A824" s="7">
        <v>1.40461766E8</v>
      </c>
      <c r="B824" s="8">
        <v>41858.0</v>
      </c>
      <c r="C824" s="8" t="str">
        <f t="shared" si="1"/>
        <v>Thursday</v>
      </c>
      <c r="D824" s="8">
        <v>41840.0</v>
      </c>
      <c r="E824" s="9">
        <f t="shared" si="2"/>
        <v>18</v>
      </c>
      <c r="F824" s="7" t="s">
        <v>21</v>
      </c>
      <c r="G824" s="10" t="s">
        <v>66</v>
      </c>
      <c r="H824" s="7">
        <v>8293.0</v>
      </c>
      <c r="I824" s="7" t="s">
        <v>26</v>
      </c>
      <c r="J824" s="11">
        <v>4613.0</v>
      </c>
      <c r="K824" s="12">
        <v>437.0</v>
      </c>
      <c r="L824" s="12">
        <v>263.0</v>
      </c>
      <c r="M824" s="13">
        <f t="shared" si="3"/>
        <v>2015881</v>
      </c>
      <c r="N824" s="11">
        <f t="shared" si="4"/>
        <v>1213219</v>
      </c>
      <c r="O824" s="11">
        <f t="shared" si="5"/>
        <v>802662</v>
      </c>
      <c r="P824" s="14" t="str">
        <f>VLOOKUP(H824, products!$A$1:$B$13, 2, FALSE)</f>
        <v>Cosmetics</v>
      </c>
      <c r="Q824" s="14" t="str">
        <f>VLOOKUP(G824, countries!$A$1:$C$250, 1, TRUE)</f>
        <v>Uganda</v>
      </c>
      <c r="R824" s="15" t="str">
        <f>VLOOKUP(Q824, countries!$A$1:$E$250, 4, FALSE)</f>
        <v>Africa</v>
      </c>
      <c r="S824" s="14" t="str">
        <f>VLOOKUP(R824, countries!$D$1:U$250, 2, FALSE)</f>
        <v>Northern Africa</v>
      </c>
      <c r="T824" s="14" t="str">
        <f t="shared" si="6"/>
        <v>2014-08</v>
      </c>
      <c r="U824" s="14" t="str">
        <f t="shared" si="7"/>
        <v>08</v>
      </c>
    </row>
    <row r="825">
      <c r="A825" s="7">
        <v>6.06224572E8</v>
      </c>
      <c r="B825" s="8">
        <v>41858.0</v>
      </c>
      <c r="C825" s="8" t="str">
        <f t="shared" si="1"/>
        <v>Thursday</v>
      </c>
      <c r="D825" s="8">
        <v>41835.0</v>
      </c>
      <c r="E825" s="9">
        <f t="shared" si="2"/>
        <v>23</v>
      </c>
      <c r="F825" s="7" t="s">
        <v>29</v>
      </c>
      <c r="G825" s="10" t="s">
        <v>58</v>
      </c>
      <c r="H825" s="7">
        <v>8293.0</v>
      </c>
      <c r="I825" s="7" t="s">
        <v>23</v>
      </c>
      <c r="J825" s="11">
        <v>4177.0</v>
      </c>
      <c r="K825" s="12">
        <v>437.0</v>
      </c>
      <c r="L825" s="12">
        <v>263.0</v>
      </c>
      <c r="M825" s="13">
        <f t="shared" si="3"/>
        <v>1825349</v>
      </c>
      <c r="N825" s="11">
        <f t="shared" si="4"/>
        <v>1098551</v>
      </c>
      <c r="O825" s="11">
        <f t="shared" si="5"/>
        <v>726798</v>
      </c>
      <c r="P825" s="14" t="str">
        <f>VLOOKUP(H825, products!$A$1:$B$13, 2, FALSE)</f>
        <v>Cosmetics</v>
      </c>
      <c r="Q825" s="14" t="str">
        <f>VLOOKUP(G825, countries!$A$1:$C$250, 1, TRUE)</f>
        <v>Djibouti</v>
      </c>
      <c r="R825" s="15" t="str">
        <f>VLOOKUP(Q825, countries!$A$1:$E$250, 4, FALSE)</f>
        <v>Africa</v>
      </c>
      <c r="S825" s="14" t="str">
        <f>VLOOKUP(R825, countries!$D$1:U$250, 2, FALSE)</f>
        <v>Northern Africa</v>
      </c>
      <c r="T825" s="14" t="str">
        <f t="shared" si="6"/>
        <v>2014-08</v>
      </c>
      <c r="U825" s="14" t="str">
        <f t="shared" si="7"/>
        <v>08</v>
      </c>
    </row>
    <row r="826">
      <c r="A826" s="7">
        <v>1.00640618E8</v>
      </c>
      <c r="B826" s="8">
        <v>41861.0</v>
      </c>
      <c r="C826" s="8" t="str">
        <f t="shared" si="1"/>
        <v>Sunday</v>
      </c>
      <c r="D826" s="8">
        <v>41930.0</v>
      </c>
      <c r="E826" s="9">
        <f>DATEDIF(B826, D826, "D")
</f>
        <v>69</v>
      </c>
      <c r="F826" s="7" t="s">
        <v>29</v>
      </c>
      <c r="G826" s="10" t="s">
        <v>53</v>
      </c>
      <c r="H826" s="7">
        <v>2103.0</v>
      </c>
      <c r="I826" s="7" t="s">
        <v>26</v>
      </c>
      <c r="J826" s="11">
        <v>650.0</v>
      </c>
      <c r="K826" s="12">
        <v>206.0</v>
      </c>
      <c r="L826" s="12">
        <v>117.0</v>
      </c>
      <c r="M826" s="13">
        <f t="shared" si="3"/>
        <v>133900</v>
      </c>
      <c r="N826" s="11">
        <f t="shared" si="4"/>
        <v>76050</v>
      </c>
      <c r="O826" s="11">
        <f t="shared" si="5"/>
        <v>57850</v>
      </c>
      <c r="P826" s="14" t="str">
        <f>VLOOKUP(H826, products!$A$1:$B$13, 2, FALSE)</f>
        <v>Cereal</v>
      </c>
      <c r="Q826" s="14" t="str">
        <f>VLOOKUP(G826, countries!$A$1:$C$250, 1, TRUE)</f>
        <v>Macedonia</v>
      </c>
      <c r="R826" s="15" t="str">
        <f>VLOOKUP(Q826, countries!$A$1:$E$250, 4, FALSE)</f>
        <v>Europe</v>
      </c>
      <c r="S826" s="14" t="str">
        <f>VLOOKUP(R826, countries!$D$1:U$250, 2, FALSE)</f>
        <v>Northern Europe</v>
      </c>
      <c r="T826" s="14" t="str">
        <f t="shared" si="6"/>
        <v>2014-08</v>
      </c>
      <c r="U826" s="14" t="str">
        <f t="shared" si="7"/>
        <v>08</v>
      </c>
    </row>
    <row r="827">
      <c r="A827" s="7">
        <v>9.87410676E8</v>
      </c>
      <c r="B827" s="8">
        <v>41864.0</v>
      </c>
      <c r="C827" s="8" t="str">
        <f t="shared" si="1"/>
        <v>Wednesday</v>
      </c>
      <c r="D827" s="8">
        <v>41799.0</v>
      </c>
      <c r="E827" s="9">
        <f t="shared" ref="E827:E1331" si="8">ABS(D827 - B827)
</f>
        <v>65</v>
      </c>
      <c r="F827" s="7" t="s">
        <v>21</v>
      </c>
      <c r="G827" s="10" t="s">
        <v>50</v>
      </c>
      <c r="H827" s="7">
        <v>2103.0</v>
      </c>
      <c r="I827" s="7" t="s">
        <v>23</v>
      </c>
      <c r="J827" s="11">
        <v>5616.0</v>
      </c>
      <c r="K827" s="12">
        <v>206.0</v>
      </c>
      <c r="L827" s="12">
        <v>117.0</v>
      </c>
      <c r="M827" s="13">
        <f t="shared" si="3"/>
        <v>1156896</v>
      </c>
      <c r="N827" s="11">
        <f t="shared" si="4"/>
        <v>657072</v>
      </c>
      <c r="O827" s="11">
        <f t="shared" si="5"/>
        <v>499824</v>
      </c>
      <c r="P827" s="14" t="str">
        <f>VLOOKUP(H827, products!$A$1:$B$13, 2, FALSE)</f>
        <v>Cereal</v>
      </c>
      <c r="Q827" s="14" t="str">
        <f>VLOOKUP(G827, countries!$A$1:$C$250, 1, TRUE)</f>
        <v>Austria</v>
      </c>
      <c r="R827" s="15" t="str">
        <f>VLOOKUP(Q827, countries!$A$1:$E$250, 4, FALSE)</f>
        <v>Europe</v>
      </c>
      <c r="S827" s="14" t="str">
        <f>VLOOKUP(R827, countries!$D$1:U$250, 2, FALSE)</f>
        <v>Northern Europe</v>
      </c>
      <c r="T827" s="14" t="str">
        <f t="shared" si="6"/>
        <v>2014-08</v>
      </c>
      <c r="U827" s="14" t="str">
        <f t="shared" si="7"/>
        <v>08</v>
      </c>
    </row>
    <row r="828">
      <c r="A828" s="7">
        <v>4.71348512E8</v>
      </c>
      <c r="B828" s="8">
        <v>41867.0</v>
      </c>
      <c r="C828" s="8" t="str">
        <f t="shared" si="1"/>
        <v>Saturday</v>
      </c>
      <c r="D828" s="8">
        <v>41649.0</v>
      </c>
      <c r="E828" s="9">
        <f t="shared" si="8"/>
        <v>218</v>
      </c>
      <c r="F828" s="7" t="s">
        <v>29</v>
      </c>
      <c r="G828" s="10" t="s">
        <v>48</v>
      </c>
      <c r="H828" s="7">
        <v>4594.0</v>
      </c>
      <c r="I828" s="7" t="s">
        <v>26</v>
      </c>
      <c r="J828" s="11">
        <v>1354.0</v>
      </c>
      <c r="K828" s="12">
        <v>9.0</v>
      </c>
      <c r="L828" s="12">
        <v>7.0</v>
      </c>
      <c r="M828" s="13">
        <f t="shared" si="3"/>
        <v>12186</v>
      </c>
      <c r="N828" s="11">
        <f t="shared" si="4"/>
        <v>9478</v>
      </c>
      <c r="O828" s="11">
        <f t="shared" si="5"/>
        <v>2708</v>
      </c>
      <c r="P828" s="14" t="str">
        <f>VLOOKUP(H828, products!$A$1:$B$13, 2, FALSE)</f>
        <v>Fruits</v>
      </c>
      <c r="Q828" s="14" t="str">
        <f>VLOOKUP(G828, countries!$A$1:$C$250, 1, TRUE)</f>
        <v>Gibraltar</v>
      </c>
      <c r="R828" s="15" t="str">
        <f>VLOOKUP(Q828, countries!$A$1:$E$250, 4, FALSE)</f>
        <v>Europe</v>
      </c>
      <c r="S828" s="14" t="str">
        <f>VLOOKUP(R828, countries!$D$1:U$250, 2, FALSE)</f>
        <v>Northern Europe</v>
      </c>
      <c r="T828" s="14" t="str">
        <f t="shared" si="6"/>
        <v>2014-08</v>
      </c>
      <c r="U828" s="14" t="str">
        <f t="shared" si="7"/>
        <v>08</v>
      </c>
    </row>
    <row r="829">
      <c r="A829" s="7">
        <v>2.65191352E8</v>
      </c>
      <c r="B829" s="8">
        <v>41869.0</v>
      </c>
      <c r="C829" s="8" t="str">
        <f t="shared" si="1"/>
        <v>Monday</v>
      </c>
      <c r="D829" s="8">
        <v>41908.0</v>
      </c>
      <c r="E829" s="9">
        <f t="shared" si="8"/>
        <v>39</v>
      </c>
      <c r="F829" s="7" t="s">
        <v>29</v>
      </c>
      <c r="G829" s="10" t="s">
        <v>56</v>
      </c>
      <c r="H829" s="7">
        <v>8969.0</v>
      </c>
      <c r="I829" s="7" t="s">
        <v>23</v>
      </c>
      <c r="J829" s="11">
        <v>4869.0</v>
      </c>
      <c r="K829" s="12">
        <v>153.0</v>
      </c>
      <c r="L829" s="12">
        <v>97.0</v>
      </c>
      <c r="M829" s="13">
        <f t="shared" si="3"/>
        <v>744957</v>
      </c>
      <c r="N829" s="11">
        <f t="shared" si="4"/>
        <v>472293</v>
      </c>
      <c r="O829" s="11">
        <f t="shared" si="5"/>
        <v>272664</v>
      </c>
      <c r="P829" s="14" t="str">
        <f>VLOOKUP(H829, products!$A$1:$B$13, 2, FALSE)</f>
        <v>Snacks</v>
      </c>
      <c r="Q829" s="14" t="str">
        <f>VLOOKUP(G829, countries!$A$1:$C$250, 1, TRUE)</f>
        <v>Spain</v>
      </c>
      <c r="R829" s="15" t="str">
        <f>VLOOKUP(Q829, countries!$A$1:$E$250, 4, FALSE)</f>
        <v>Europe</v>
      </c>
      <c r="S829" s="14" t="str">
        <f>VLOOKUP(R829, countries!$D$1:U$250, 2, FALSE)</f>
        <v>Northern Europe</v>
      </c>
      <c r="T829" s="14" t="str">
        <f t="shared" si="6"/>
        <v>2014-08</v>
      </c>
      <c r="U829" s="14" t="str">
        <f t="shared" si="7"/>
        <v>08</v>
      </c>
    </row>
    <row r="830">
      <c r="A830" s="7">
        <v>7.4732722E8</v>
      </c>
      <c r="B830" s="8">
        <v>41869.0</v>
      </c>
      <c r="C830" s="8" t="str">
        <f t="shared" si="1"/>
        <v>Monday</v>
      </c>
      <c r="D830" s="8">
        <v>41897.0</v>
      </c>
      <c r="E830" s="9">
        <f t="shared" si="8"/>
        <v>28</v>
      </c>
      <c r="F830" s="7" t="s">
        <v>40</v>
      </c>
      <c r="G830" s="10" t="s">
        <v>47</v>
      </c>
      <c r="H830" s="7">
        <v>8969.0</v>
      </c>
      <c r="I830" s="7" t="s">
        <v>26</v>
      </c>
      <c r="J830" s="11">
        <v>9587.0</v>
      </c>
      <c r="K830" s="12">
        <v>153.0</v>
      </c>
      <c r="L830" s="12">
        <v>97.0</v>
      </c>
      <c r="M830" s="13">
        <f t="shared" si="3"/>
        <v>1466811</v>
      </c>
      <c r="N830" s="11">
        <f t="shared" si="4"/>
        <v>929939</v>
      </c>
      <c r="O830" s="11">
        <f t="shared" si="5"/>
        <v>536872</v>
      </c>
      <c r="P830" s="14" t="str">
        <f>VLOOKUP(H830, products!$A$1:$B$13, 2, FALSE)</f>
        <v>Snacks</v>
      </c>
      <c r="Q830" s="14" t="str">
        <f>VLOOKUP(G830, countries!$A$1:$C$250, 1, TRUE)</f>
        <v>Romania</v>
      </c>
      <c r="R830" s="15" t="str">
        <f>VLOOKUP(Q830, countries!$A$1:$E$250, 4, FALSE)</f>
        <v>Europe</v>
      </c>
      <c r="S830" s="14" t="str">
        <f>VLOOKUP(R830, countries!$D$1:U$250, 2, FALSE)</f>
        <v>Northern Europe</v>
      </c>
      <c r="T830" s="14" t="str">
        <f t="shared" si="6"/>
        <v>2014-08</v>
      </c>
      <c r="U830" s="14" t="str">
        <f t="shared" si="7"/>
        <v>08</v>
      </c>
    </row>
    <row r="831">
      <c r="A831" s="7">
        <v>4.4718331E8</v>
      </c>
      <c r="B831" s="8">
        <v>41873.0</v>
      </c>
      <c r="C831" s="8" t="str">
        <f t="shared" si="1"/>
        <v>Friday</v>
      </c>
      <c r="D831" s="8">
        <v>41901.0</v>
      </c>
      <c r="E831" s="9">
        <f t="shared" si="8"/>
        <v>28</v>
      </c>
      <c r="F831" s="7" t="s">
        <v>21</v>
      </c>
      <c r="G831" s="10" t="s">
        <v>59</v>
      </c>
      <c r="H831" s="7">
        <v>8293.0</v>
      </c>
      <c r="I831" s="7" t="s">
        <v>23</v>
      </c>
      <c r="J831" s="11">
        <v>334.0</v>
      </c>
      <c r="K831" s="12">
        <v>437.0</v>
      </c>
      <c r="L831" s="12">
        <v>263.0</v>
      </c>
      <c r="M831" s="13">
        <f t="shared" si="3"/>
        <v>145958</v>
      </c>
      <c r="N831" s="11">
        <f t="shared" si="4"/>
        <v>87842</v>
      </c>
      <c r="O831" s="11">
        <f t="shared" si="5"/>
        <v>58116</v>
      </c>
      <c r="P831" s="14" t="str">
        <f>VLOOKUP(H831, products!$A$1:$B$13, 2, FALSE)</f>
        <v>Cosmetics</v>
      </c>
      <c r="Q831" s="14" t="str">
        <f>VLOOKUP(G831, countries!$A$1:$C$250, 1, TRUE)</f>
        <v>Slovenia</v>
      </c>
      <c r="R831" s="15" t="str">
        <f>VLOOKUP(Q831, countries!$A$1:$E$250, 4, FALSE)</f>
        <v>Europe</v>
      </c>
      <c r="S831" s="14" t="str">
        <f>VLOOKUP(R831, countries!$D$1:U$250, 2, FALSE)</f>
        <v>Northern Europe</v>
      </c>
      <c r="T831" s="14" t="str">
        <f t="shared" si="6"/>
        <v>2014-08</v>
      </c>
      <c r="U831" s="14" t="str">
        <f t="shared" si="7"/>
        <v>08</v>
      </c>
    </row>
    <row r="832">
      <c r="A832" s="7">
        <v>2.09736573E8</v>
      </c>
      <c r="B832" s="8">
        <v>41875.0</v>
      </c>
      <c r="C832" s="8" t="str">
        <f t="shared" si="1"/>
        <v>Sunday</v>
      </c>
      <c r="D832" s="8">
        <v>41906.0</v>
      </c>
      <c r="E832" s="9">
        <f t="shared" si="8"/>
        <v>31</v>
      </c>
      <c r="F832" s="7" t="s">
        <v>21</v>
      </c>
      <c r="G832" s="10" t="s">
        <v>56</v>
      </c>
      <c r="H832" s="7">
        <v>8681.0</v>
      </c>
      <c r="I832" s="7" t="s">
        <v>23</v>
      </c>
      <c r="J832" s="11">
        <v>4568.0</v>
      </c>
      <c r="K832" s="12">
        <v>651.0</v>
      </c>
      <c r="L832" s="12">
        <v>525.0</v>
      </c>
      <c r="M832" s="13">
        <f t="shared" si="3"/>
        <v>2973768</v>
      </c>
      <c r="N832" s="11">
        <f t="shared" si="4"/>
        <v>2398200</v>
      </c>
      <c r="O832" s="11">
        <f t="shared" si="5"/>
        <v>575568</v>
      </c>
      <c r="P832" s="14" t="str">
        <f>VLOOKUP(H832, products!$A$1:$B$13, 2, FALSE)</f>
        <v>Office Supplies</v>
      </c>
      <c r="Q832" s="14" t="str">
        <f>VLOOKUP(G832, countries!$A$1:$C$250, 1, TRUE)</f>
        <v>Spain</v>
      </c>
      <c r="R832" s="15" t="str">
        <f>VLOOKUP(Q832, countries!$A$1:$E$250, 4, FALSE)</f>
        <v>Europe</v>
      </c>
      <c r="S832" s="14" t="str">
        <f>VLOOKUP(R832, countries!$D$1:U$250, 2, FALSE)</f>
        <v>Northern Europe</v>
      </c>
      <c r="T832" s="14" t="str">
        <f t="shared" si="6"/>
        <v>2014-08</v>
      </c>
      <c r="U832" s="14" t="str">
        <f t="shared" si="7"/>
        <v>08</v>
      </c>
    </row>
    <row r="833">
      <c r="A833" s="7">
        <v>5.71161448E8</v>
      </c>
      <c r="B833" s="8">
        <v>41876.0</v>
      </c>
      <c r="C833" s="8" t="str">
        <f t="shared" si="1"/>
        <v>Monday</v>
      </c>
      <c r="D833" s="8">
        <v>41912.0</v>
      </c>
      <c r="E833" s="9">
        <f t="shared" si="8"/>
        <v>36</v>
      </c>
      <c r="F833" s="7" t="s">
        <v>24</v>
      </c>
      <c r="G833" s="10" t="s">
        <v>43</v>
      </c>
      <c r="H833" s="7">
        <v>7940.0</v>
      </c>
      <c r="I833" s="7" t="s">
        <v>26</v>
      </c>
      <c r="J833" s="11">
        <v>8220.0</v>
      </c>
      <c r="K833" s="12">
        <v>668.0</v>
      </c>
      <c r="L833" s="12">
        <v>503.0</v>
      </c>
      <c r="M833" s="13">
        <f t="shared" si="3"/>
        <v>5490960</v>
      </c>
      <c r="N833" s="11">
        <f t="shared" si="4"/>
        <v>4134660</v>
      </c>
      <c r="O833" s="11">
        <f t="shared" si="5"/>
        <v>1356300</v>
      </c>
      <c r="P833" s="14" t="str">
        <f>VLOOKUP(H833, products!$A$1:$B$13, 2, FALSE)</f>
        <v>Household</v>
      </c>
      <c r="Q833" s="14" t="str">
        <f>VLOOKUP(G833, countries!$A$1:$C$250, 1, TRUE)</f>
        <v>Cyprus</v>
      </c>
      <c r="R833" s="15" t="str">
        <f>VLOOKUP(Q833, countries!$A$1:$E$250, 4, FALSE)</f>
        <v>Asia</v>
      </c>
      <c r="S833" s="14" t="str">
        <f>VLOOKUP(R833, countries!$D$1:U$250, 2, FALSE)</f>
        <v>Southern Asia</v>
      </c>
      <c r="T833" s="14" t="str">
        <f t="shared" si="6"/>
        <v>2014-08</v>
      </c>
      <c r="U833" s="14" t="str">
        <f t="shared" si="7"/>
        <v>08</v>
      </c>
    </row>
    <row r="834">
      <c r="A834" s="7">
        <v>4.14359509E8</v>
      </c>
      <c r="B834" s="8">
        <v>41881.0</v>
      </c>
      <c r="C834" s="8" t="str">
        <f t="shared" si="1"/>
        <v>Saturday</v>
      </c>
      <c r="D834" s="8">
        <v>41952.0</v>
      </c>
      <c r="E834" s="9">
        <f t="shared" si="8"/>
        <v>71</v>
      </c>
      <c r="F834" s="7" t="s">
        <v>21</v>
      </c>
      <c r="G834" s="10" t="s">
        <v>47</v>
      </c>
      <c r="H834" s="7">
        <v>7331.0</v>
      </c>
      <c r="I834" s="7" t="s">
        <v>23</v>
      </c>
      <c r="J834" s="11">
        <v>7042.0</v>
      </c>
      <c r="K834" s="12">
        <v>255.0</v>
      </c>
      <c r="L834" s="12">
        <v>159.0</v>
      </c>
      <c r="M834" s="13">
        <f t="shared" si="3"/>
        <v>1795710</v>
      </c>
      <c r="N834" s="11">
        <f t="shared" si="4"/>
        <v>1119678</v>
      </c>
      <c r="O834" s="11">
        <f t="shared" si="5"/>
        <v>676032</v>
      </c>
      <c r="P834" s="14" t="str">
        <f>VLOOKUP(H834, products!$A$1:$B$13, 2, FALSE)</f>
        <v>Baby Food</v>
      </c>
      <c r="Q834" s="14" t="str">
        <f>VLOOKUP(G834, countries!$A$1:$C$250, 1, TRUE)</f>
        <v>Romania</v>
      </c>
      <c r="R834" s="15" t="str">
        <f>VLOOKUP(Q834, countries!$A$1:$E$250, 4, FALSE)</f>
        <v>Europe</v>
      </c>
      <c r="S834" s="14" t="str">
        <f>VLOOKUP(R834, countries!$D$1:U$250, 2, FALSE)</f>
        <v>Northern Europe</v>
      </c>
      <c r="T834" s="14" t="str">
        <f t="shared" si="6"/>
        <v>2014-08</v>
      </c>
      <c r="U834" s="14" t="str">
        <f t="shared" si="7"/>
        <v>08</v>
      </c>
    </row>
    <row r="835">
      <c r="A835" s="7">
        <v>2.85343968E8</v>
      </c>
      <c r="B835" s="8">
        <v>41882.0</v>
      </c>
      <c r="C835" s="8" t="str">
        <f t="shared" si="1"/>
        <v>Sunday</v>
      </c>
      <c r="D835" s="8">
        <v>41768.0</v>
      </c>
      <c r="E835" s="9">
        <f t="shared" si="8"/>
        <v>114</v>
      </c>
      <c r="F835" s="7" t="s">
        <v>21</v>
      </c>
      <c r="G835" s="10" t="s">
        <v>56</v>
      </c>
      <c r="H835" s="7">
        <v>5988.0</v>
      </c>
      <c r="I835" s="7" t="s">
        <v>26</v>
      </c>
      <c r="J835" s="11">
        <v>8476.0</v>
      </c>
      <c r="K835" s="12">
        <v>154.0</v>
      </c>
      <c r="L835" s="12">
        <v>91.0</v>
      </c>
      <c r="M835" s="13">
        <f t="shared" si="3"/>
        <v>1305304</v>
      </c>
      <c r="N835" s="11">
        <f t="shared" si="4"/>
        <v>771316</v>
      </c>
      <c r="O835" s="11">
        <f t="shared" si="5"/>
        <v>533988</v>
      </c>
      <c r="P835" s="14" t="str">
        <f>VLOOKUP(H835, products!$A$1:$B$13, 2, FALSE)</f>
        <v>Vegetables</v>
      </c>
      <c r="Q835" s="14" t="str">
        <f>VLOOKUP(G835, countries!$A$1:$C$250, 1, TRUE)</f>
        <v>Spain</v>
      </c>
      <c r="R835" s="15" t="str">
        <f>VLOOKUP(Q835, countries!$A$1:$E$250, 4, FALSE)</f>
        <v>Europe</v>
      </c>
      <c r="S835" s="14" t="str">
        <f>VLOOKUP(R835, countries!$D$1:U$250, 2, FALSE)</f>
        <v>Northern Europe</v>
      </c>
      <c r="T835" s="14" t="str">
        <f t="shared" si="6"/>
        <v>2014-08</v>
      </c>
      <c r="U835" s="14" t="str">
        <f t="shared" si="7"/>
        <v>08</v>
      </c>
    </row>
    <row r="836">
      <c r="A836" s="7">
        <v>7.32703387E8</v>
      </c>
      <c r="B836" s="8">
        <v>41883.0</v>
      </c>
      <c r="C836" s="8" t="str">
        <f t="shared" si="1"/>
        <v>Monday</v>
      </c>
      <c r="D836" s="8">
        <v>41667.0</v>
      </c>
      <c r="E836" s="9">
        <f t="shared" si="8"/>
        <v>216</v>
      </c>
      <c r="F836" s="7" t="s">
        <v>40</v>
      </c>
      <c r="G836" s="10" t="s">
        <v>49</v>
      </c>
      <c r="H836" s="7">
        <v>1270.0</v>
      </c>
      <c r="I836" s="7" t="s">
        <v>26</v>
      </c>
      <c r="J836" s="11">
        <v>2069.0</v>
      </c>
      <c r="K836" s="12">
        <v>47.0</v>
      </c>
      <c r="L836" s="12">
        <v>32.0</v>
      </c>
      <c r="M836" s="13">
        <f t="shared" si="3"/>
        <v>97243</v>
      </c>
      <c r="N836" s="11">
        <f t="shared" si="4"/>
        <v>66208</v>
      </c>
      <c r="O836" s="11">
        <f t="shared" si="5"/>
        <v>31035</v>
      </c>
      <c r="P836" s="14" t="str">
        <f>VLOOKUP(H836, products!$A$1:$B$13, 2, FALSE)</f>
        <v>Beverages</v>
      </c>
      <c r="Q836" s="14" t="str">
        <f>VLOOKUP(G836, countries!$A$1:$C$250, 1, TRUE)</f>
        <v>Lithuania</v>
      </c>
      <c r="R836" s="15" t="str">
        <f>VLOOKUP(Q836, countries!$A$1:$E$250, 4, FALSE)</f>
        <v>Europe</v>
      </c>
      <c r="S836" s="14" t="str">
        <f>VLOOKUP(R836, countries!$D$1:U$250, 2, FALSE)</f>
        <v>Northern Europe</v>
      </c>
      <c r="T836" s="14" t="str">
        <f t="shared" si="6"/>
        <v>2014-09</v>
      </c>
      <c r="U836" s="14" t="str">
        <f t="shared" si="7"/>
        <v>09</v>
      </c>
    </row>
    <row r="837">
      <c r="A837" s="7">
        <v>2.00507199E8</v>
      </c>
      <c r="B837" s="8">
        <v>41884.0</v>
      </c>
      <c r="C837" s="8" t="str">
        <f t="shared" si="1"/>
        <v>Tuesday</v>
      </c>
      <c r="D837" s="8">
        <v>41695.0</v>
      </c>
      <c r="E837" s="9">
        <f t="shared" si="8"/>
        <v>189</v>
      </c>
      <c r="F837" s="7" t="s">
        <v>21</v>
      </c>
      <c r="G837" s="10" t="s">
        <v>28</v>
      </c>
      <c r="H837" s="7">
        <v>8681.0</v>
      </c>
      <c r="I837" s="7" t="s">
        <v>23</v>
      </c>
      <c r="J837" s="11">
        <v>3391.0</v>
      </c>
      <c r="K837" s="12">
        <v>651.0</v>
      </c>
      <c r="L837" s="12">
        <v>525.0</v>
      </c>
      <c r="M837" s="13">
        <f t="shared" si="3"/>
        <v>2207541</v>
      </c>
      <c r="N837" s="11">
        <f t="shared" si="4"/>
        <v>1780275</v>
      </c>
      <c r="O837" s="11">
        <f t="shared" si="5"/>
        <v>427266</v>
      </c>
      <c r="P837" s="14" t="str">
        <f>VLOOKUP(H837, products!$A$1:$B$13, 2, FALSE)</f>
        <v>Office Supplies</v>
      </c>
      <c r="Q837" s="14" t="str">
        <f>VLOOKUP(G837, countries!$A$1:$C$250, 1, TRUE)</f>
        <v>Bermuda</v>
      </c>
      <c r="R837" s="15" t="str">
        <f>VLOOKUP(Q837, countries!$A$1:$E$250, 4, FALSE)</f>
        <v>Americas</v>
      </c>
      <c r="S837" s="14" t="str">
        <f>VLOOKUP(R837, countries!$D$1:U$250, 2, FALSE)</f>
        <v>Latin America and the Caribbean</v>
      </c>
      <c r="T837" s="14" t="str">
        <f t="shared" si="6"/>
        <v>2014-09</v>
      </c>
      <c r="U837" s="14" t="str">
        <f t="shared" si="7"/>
        <v>09</v>
      </c>
    </row>
    <row r="838">
      <c r="A838" s="7">
        <v>2.34082448E8</v>
      </c>
      <c r="B838" s="8">
        <v>41885.0</v>
      </c>
      <c r="C838" s="8" t="str">
        <f t="shared" si="1"/>
        <v>Wednesday</v>
      </c>
      <c r="D838" s="8">
        <v>41885.0</v>
      </c>
      <c r="E838" s="9">
        <f t="shared" si="8"/>
        <v>0</v>
      </c>
      <c r="F838" s="7" t="s">
        <v>21</v>
      </c>
      <c r="G838" s="10" t="s">
        <v>62</v>
      </c>
      <c r="H838" s="7">
        <v>2455.0</v>
      </c>
      <c r="I838" s="7" t="s">
        <v>26</v>
      </c>
      <c r="J838" s="11">
        <v>9053.0</v>
      </c>
      <c r="K838" s="12">
        <v>109.0</v>
      </c>
      <c r="L838" s="12">
        <v>36.0</v>
      </c>
      <c r="M838" s="13">
        <f t="shared" si="3"/>
        <v>986777</v>
      </c>
      <c r="N838" s="11">
        <f t="shared" si="4"/>
        <v>325908</v>
      </c>
      <c r="O838" s="11">
        <f t="shared" si="5"/>
        <v>660869</v>
      </c>
      <c r="P838" s="14" t="str">
        <f>VLOOKUP(H838, products!$A$1:$B$13, 2, FALSE)</f>
        <v>Clothes</v>
      </c>
      <c r="Q838" s="14" t="str">
        <f>VLOOKUP(G838, countries!$A$1:$C$250, 1, TRUE)</f>
        <v>Micronesia (Federated States of)</v>
      </c>
      <c r="R838" s="15" t="str">
        <f>VLOOKUP(Q838, countries!$A$1:$E$250, 4, FALSE)</f>
        <v>Oceania</v>
      </c>
      <c r="S838" s="14" t="str">
        <f>VLOOKUP(R838, countries!$D$1:U$250, 2, FALSE)</f>
        <v>Polynesia</v>
      </c>
      <c r="T838" s="14" t="str">
        <f t="shared" si="6"/>
        <v>2014-09</v>
      </c>
      <c r="U838" s="14" t="str">
        <f t="shared" si="7"/>
        <v>09</v>
      </c>
    </row>
    <row r="839">
      <c r="A839" s="7">
        <v>2.79816472E8</v>
      </c>
      <c r="B839" s="8">
        <v>41885.0</v>
      </c>
      <c r="C839" s="8" t="str">
        <f t="shared" si="1"/>
        <v>Wednesday</v>
      </c>
      <c r="D839" s="8">
        <v>41743.0</v>
      </c>
      <c r="E839" s="9">
        <f t="shared" si="8"/>
        <v>142</v>
      </c>
      <c r="F839" s="7" t="s">
        <v>40</v>
      </c>
      <c r="G839" s="10" t="s">
        <v>65</v>
      </c>
      <c r="H839" s="7">
        <v>8969.0</v>
      </c>
      <c r="I839" s="7" t="s">
        <v>23</v>
      </c>
      <c r="J839" s="11">
        <v>2767.0</v>
      </c>
      <c r="K839" s="12">
        <v>153.0</v>
      </c>
      <c r="L839" s="12">
        <v>97.0</v>
      </c>
      <c r="M839" s="13">
        <f t="shared" si="3"/>
        <v>423351</v>
      </c>
      <c r="N839" s="11">
        <f t="shared" si="4"/>
        <v>268399</v>
      </c>
      <c r="O839" s="11">
        <f t="shared" si="5"/>
        <v>154952</v>
      </c>
      <c r="P839" s="14" t="str">
        <f>VLOOKUP(H839, products!$A$1:$B$13, 2, FALSE)</f>
        <v>Snacks</v>
      </c>
      <c r="Q839" s="14" t="str">
        <f>VLOOKUP(G839, countries!$A$1:$C$250, 1, TRUE)</f>
        <v>Portugal</v>
      </c>
      <c r="R839" s="15" t="str">
        <f>VLOOKUP(Q839, countries!$A$1:$E$250, 4, FALSE)</f>
        <v>Europe</v>
      </c>
      <c r="S839" s="14" t="str">
        <f>VLOOKUP(R839, countries!$D$1:U$250, 2, FALSE)</f>
        <v>Northern Europe</v>
      </c>
      <c r="T839" s="14" t="str">
        <f t="shared" si="6"/>
        <v>2014-09</v>
      </c>
      <c r="U839" s="14" t="str">
        <f t="shared" si="7"/>
        <v>09</v>
      </c>
    </row>
    <row r="840">
      <c r="A840" s="7">
        <v>6.0188626E8</v>
      </c>
      <c r="B840" s="8">
        <v>41886.0</v>
      </c>
      <c r="C840" s="8" t="str">
        <f t="shared" si="1"/>
        <v>Thursday</v>
      </c>
      <c r="D840" s="8">
        <v>41786.0</v>
      </c>
      <c r="E840" s="9">
        <f t="shared" si="8"/>
        <v>100</v>
      </c>
      <c r="F840" s="7" t="s">
        <v>21</v>
      </c>
      <c r="G840" s="10" t="s">
        <v>64</v>
      </c>
      <c r="H840" s="7">
        <v>4594.0</v>
      </c>
      <c r="I840" s="7" t="s">
        <v>23</v>
      </c>
      <c r="J840" s="11">
        <v>374.0</v>
      </c>
      <c r="K840" s="12">
        <v>9.0</v>
      </c>
      <c r="L840" s="12">
        <v>7.0</v>
      </c>
      <c r="M840" s="13">
        <f t="shared" si="3"/>
        <v>3366</v>
      </c>
      <c r="N840" s="11">
        <f t="shared" si="4"/>
        <v>2618</v>
      </c>
      <c r="O840" s="11">
        <f t="shared" si="5"/>
        <v>748</v>
      </c>
      <c r="P840" s="14" t="str">
        <f>VLOOKUP(H840, products!$A$1:$B$13, 2, FALSE)</f>
        <v>Fruits</v>
      </c>
      <c r="Q840" s="14" t="str">
        <f>VLOOKUP(G840, countries!$A$1:$C$250, 1, TRUE)</f>
        <v>Finland</v>
      </c>
      <c r="R840" s="15" t="str">
        <f>VLOOKUP(Q840, countries!$A$1:$E$250, 4, FALSE)</f>
        <v>Europe</v>
      </c>
      <c r="S840" s="14" t="str">
        <f>VLOOKUP(R840, countries!$D$1:U$250, 2, FALSE)</f>
        <v>Northern Europe</v>
      </c>
      <c r="T840" s="14" t="str">
        <f t="shared" si="6"/>
        <v>2014-09</v>
      </c>
      <c r="U840" s="14" t="str">
        <f t="shared" si="7"/>
        <v>09</v>
      </c>
    </row>
    <row r="841">
      <c r="A841" s="7">
        <v>4.89600837E8</v>
      </c>
      <c r="B841" s="8">
        <v>41887.0</v>
      </c>
      <c r="C841" s="8" t="str">
        <f t="shared" si="1"/>
        <v>Friday</v>
      </c>
      <c r="D841" s="8">
        <v>41888.0</v>
      </c>
      <c r="E841" s="9">
        <f t="shared" si="8"/>
        <v>1</v>
      </c>
      <c r="F841" s="7" t="s">
        <v>21</v>
      </c>
      <c r="G841" s="10" t="s">
        <v>50</v>
      </c>
      <c r="H841" s="7">
        <v>5988.0</v>
      </c>
      <c r="I841" s="7" t="s">
        <v>23</v>
      </c>
      <c r="J841" s="11">
        <v>2622.0</v>
      </c>
      <c r="K841" s="12">
        <v>154.0</v>
      </c>
      <c r="L841" s="12">
        <v>91.0</v>
      </c>
      <c r="M841" s="13">
        <f t="shared" si="3"/>
        <v>403788</v>
      </c>
      <c r="N841" s="11">
        <f t="shared" si="4"/>
        <v>238602</v>
      </c>
      <c r="O841" s="11">
        <f t="shared" si="5"/>
        <v>165186</v>
      </c>
      <c r="P841" s="14" t="str">
        <f>VLOOKUP(H841, products!$A$1:$B$13, 2, FALSE)</f>
        <v>Vegetables</v>
      </c>
      <c r="Q841" s="14" t="str">
        <f>VLOOKUP(G841, countries!$A$1:$C$250, 1, TRUE)</f>
        <v>Austria</v>
      </c>
      <c r="R841" s="15" t="str">
        <f>VLOOKUP(Q841, countries!$A$1:$E$250, 4, FALSE)</f>
        <v>Europe</v>
      </c>
      <c r="S841" s="14" t="str">
        <f>VLOOKUP(R841, countries!$D$1:U$250, 2, FALSE)</f>
        <v>Northern Europe</v>
      </c>
      <c r="T841" s="14" t="str">
        <f t="shared" si="6"/>
        <v>2014-09</v>
      </c>
      <c r="U841" s="14" t="str">
        <f t="shared" si="7"/>
        <v>09</v>
      </c>
    </row>
    <row r="842">
      <c r="A842" s="7">
        <v>8.6582421E8</v>
      </c>
      <c r="B842" s="8">
        <v>41887.0</v>
      </c>
      <c r="C842" s="8" t="str">
        <f t="shared" si="1"/>
        <v>Friday</v>
      </c>
      <c r="D842" s="8">
        <v>41773.0</v>
      </c>
      <c r="E842" s="9">
        <f t="shared" si="8"/>
        <v>114</v>
      </c>
      <c r="F842" s="7" t="s">
        <v>29</v>
      </c>
      <c r="G842" s="10" t="s">
        <v>43</v>
      </c>
      <c r="H842" s="7">
        <v>8681.0</v>
      </c>
      <c r="I842" s="7" t="s">
        <v>26</v>
      </c>
      <c r="J842" s="11">
        <v>5479.0</v>
      </c>
      <c r="K842" s="12">
        <v>651.0</v>
      </c>
      <c r="L842" s="12">
        <v>525.0</v>
      </c>
      <c r="M842" s="13">
        <f t="shared" si="3"/>
        <v>3566829</v>
      </c>
      <c r="N842" s="11">
        <f t="shared" si="4"/>
        <v>2876475</v>
      </c>
      <c r="O842" s="11">
        <f t="shared" si="5"/>
        <v>690354</v>
      </c>
      <c r="P842" s="14" t="str">
        <f>VLOOKUP(H842, products!$A$1:$B$13, 2, FALSE)</f>
        <v>Office Supplies</v>
      </c>
      <c r="Q842" s="14" t="str">
        <f>VLOOKUP(G842, countries!$A$1:$C$250, 1, TRUE)</f>
        <v>Cyprus</v>
      </c>
      <c r="R842" s="15" t="str">
        <f>VLOOKUP(Q842, countries!$A$1:$E$250, 4, FALSE)</f>
        <v>Asia</v>
      </c>
      <c r="S842" s="14" t="str">
        <f>VLOOKUP(R842, countries!$D$1:U$250, 2, FALSE)</f>
        <v>Southern Asia</v>
      </c>
      <c r="T842" s="14" t="str">
        <f t="shared" si="6"/>
        <v>2014-09</v>
      </c>
      <c r="U842" s="14" t="str">
        <f t="shared" si="7"/>
        <v>09</v>
      </c>
    </row>
    <row r="843">
      <c r="A843" s="7">
        <v>1.75723588E8</v>
      </c>
      <c r="B843" s="8">
        <v>41888.0</v>
      </c>
      <c r="C843" s="8" t="str">
        <f t="shared" si="1"/>
        <v>Saturday</v>
      </c>
      <c r="D843" s="8">
        <v>41804.0</v>
      </c>
      <c r="E843" s="9">
        <f t="shared" si="8"/>
        <v>84</v>
      </c>
      <c r="F843" s="7" t="s">
        <v>24</v>
      </c>
      <c r="G843" s="10" t="s">
        <v>71</v>
      </c>
      <c r="H843" s="7">
        <v>7940.0</v>
      </c>
      <c r="I843" s="7" t="s">
        <v>26</v>
      </c>
      <c r="J843" s="11">
        <v>9370.0</v>
      </c>
      <c r="K843" s="12">
        <v>668.0</v>
      </c>
      <c r="L843" s="12">
        <v>503.0</v>
      </c>
      <c r="M843" s="13">
        <f t="shared" si="3"/>
        <v>6259160</v>
      </c>
      <c r="N843" s="11">
        <f t="shared" si="4"/>
        <v>4713110</v>
      </c>
      <c r="O843" s="11">
        <f t="shared" si="5"/>
        <v>1546050</v>
      </c>
      <c r="P843" s="14" t="str">
        <f>VLOOKUP(H843, products!$A$1:$B$13, 2, FALSE)</f>
        <v>Household</v>
      </c>
      <c r="Q843" s="14" t="str">
        <f>VLOOKUP(G843, countries!$A$1:$C$250, 1, TRUE)</f>
        <v>Mayotte</v>
      </c>
      <c r="R843" s="15" t="str">
        <f>VLOOKUP(Q843, countries!$A$1:$E$250, 4, FALSE)</f>
        <v>Africa</v>
      </c>
      <c r="S843" s="14" t="str">
        <f>VLOOKUP(R843, countries!$D$1:U$250, 2, FALSE)</f>
        <v>Northern Africa</v>
      </c>
      <c r="T843" s="14" t="str">
        <f t="shared" si="6"/>
        <v>2014-09</v>
      </c>
      <c r="U843" s="14" t="str">
        <f t="shared" si="7"/>
        <v>09</v>
      </c>
    </row>
    <row r="844">
      <c r="A844" s="7">
        <v>1.83910119E8</v>
      </c>
      <c r="B844" s="8">
        <v>41888.0</v>
      </c>
      <c r="C844" s="8" t="str">
        <f t="shared" si="1"/>
        <v>Saturday</v>
      </c>
      <c r="D844" s="8">
        <v>41949.0</v>
      </c>
      <c r="E844" s="9">
        <f t="shared" si="8"/>
        <v>61</v>
      </c>
      <c r="F844" s="7" t="s">
        <v>21</v>
      </c>
      <c r="G844" s="10" t="s">
        <v>66</v>
      </c>
      <c r="H844" s="7">
        <v>8293.0</v>
      </c>
      <c r="I844" s="7" t="s">
        <v>26</v>
      </c>
      <c r="J844" s="11">
        <v>1946.0</v>
      </c>
      <c r="K844" s="12">
        <v>437.0</v>
      </c>
      <c r="L844" s="12">
        <v>263.0</v>
      </c>
      <c r="M844" s="13">
        <f t="shared" si="3"/>
        <v>850402</v>
      </c>
      <c r="N844" s="11">
        <f t="shared" si="4"/>
        <v>511798</v>
      </c>
      <c r="O844" s="11">
        <f t="shared" si="5"/>
        <v>338604</v>
      </c>
      <c r="P844" s="14" t="str">
        <f>VLOOKUP(H844, products!$A$1:$B$13, 2, FALSE)</f>
        <v>Cosmetics</v>
      </c>
      <c r="Q844" s="14" t="str">
        <f>VLOOKUP(G844, countries!$A$1:$C$250, 1, TRUE)</f>
        <v>Uganda</v>
      </c>
      <c r="R844" s="15" t="str">
        <f>VLOOKUP(Q844, countries!$A$1:$E$250, 4, FALSE)</f>
        <v>Africa</v>
      </c>
      <c r="S844" s="14" t="str">
        <f>VLOOKUP(R844, countries!$D$1:U$250, 2, FALSE)</f>
        <v>Northern Africa</v>
      </c>
      <c r="T844" s="14" t="str">
        <f t="shared" si="6"/>
        <v>2014-09</v>
      </c>
      <c r="U844" s="14" t="str">
        <f t="shared" si="7"/>
        <v>09</v>
      </c>
    </row>
    <row r="845">
      <c r="A845" s="7">
        <v>1.38182103E8</v>
      </c>
      <c r="B845" s="8">
        <v>41890.0</v>
      </c>
      <c r="C845" s="8" t="str">
        <f t="shared" si="1"/>
        <v>Monday</v>
      </c>
      <c r="D845" s="8">
        <v>41867.0</v>
      </c>
      <c r="E845" s="9">
        <f t="shared" si="8"/>
        <v>23</v>
      </c>
      <c r="F845" s="7" t="s">
        <v>21</v>
      </c>
      <c r="G845" s="10" t="s">
        <v>54</v>
      </c>
      <c r="H845" s="7">
        <v>8681.0</v>
      </c>
      <c r="I845" s="7" t="s">
        <v>26</v>
      </c>
      <c r="J845" s="11">
        <v>10.0</v>
      </c>
      <c r="K845" s="12">
        <v>651.0</v>
      </c>
      <c r="L845" s="12">
        <v>525.0</v>
      </c>
      <c r="M845" s="13">
        <f t="shared" si="3"/>
        <v>6510</v>
      </c>
      <c r="N845" s="11">
        <f t="shared" si="4"/>
        <v>5250</v>
      </c>
      <c r="O845" s="11">
        <f t="shared" si="5"/>
        <v>1260</v>
      </c>
      <c r="P845" s="14" t="str">
        <f>VLOOKUP(H845, products!$A$1:$B$13, 2, FALSE)</f>
        <v>Office Supplies</v>
      </c>
      <c r="Q845" s="14" t="str">
        <f>VLOOKUP(G845, countries!$A$1:$C$250, 1, TRUE)</f>
        <v>Macedonia</v>
      </c>
      <c r="R845" s="15" t="str">
        <f>VLOOKUP(Q845, countries!$A$1:$E$250, 4, FALSE)</f>
        <v>Europe</v>
      </c>
      <c r="S845" s="14" t="str">
        <f>VLOOKUP(R845, countries!$D$1:U$250, 2, FALSE)</f>
        <v>Northern Europe</v>
      </c>
      <c r="T845" s="14" t="str">
        <f t="shared" si="6"/>
        <v>2014-09</v>
      </c>
      <c r="U845" s="14" t="str">
        <f t="shared" si="7"/>
        <v>09</v>
      </c>
    </row>
    <row r="846">
      <c r="A846" s="7">
        <v>4.05986297E8</v>
      </c>
      <c r="B846" s="8">
        <v>41894.0</v>
      </c>
      <c r="C846" s="8" t="str">
        <f t="shared" si="1"/>
        <v>Friday</v>
      </c>
      <c r="D846" s="8">
        <v>42036.0</v>
      </c>
      <c r="E846" s="9">
        <f t="shared" si="8"/>
        <v>142</v>
      </c>
      <c r="F846" s="7" t="s">
        <v>24</v>
      </c>
      <c r="G846" s="10" t="s">
        <v>46</v>
      </c>
      <c r="H846" s="7">
        <v>7331.0</v>
      </c>
      <c r="I846" s="7" t="s">
        <v>26</v>
      </c>
      <c r="J846" s="11">
        <v>9222.0</v>
      </c>
      <c r="K846" s="12">
        <v>255.0</v>
      </c>
      <c r="L846" s="12">
        <v>159.0</v>
      </c>
      <c r="M846" s="13">
        <f t="shared" si="3"/>
        <v>2351610</v>
      </c>
      <c r="N846" s="11">
        <f t="shared" si="4"/>
        <v>1466298</v>
      </c>
      <c r="O846" s="11">
        <f t="shared" si="5"/>
        <v>885312</v>
      </c>
      <c r="P846" s="14" t="str">
        <f>VLOOKUP(H846, products!$A$1:$B$13, 2, FALSE)</f>
        <v>Baby Food</v>
      </c>
      <c r="Q846" s="14" t="str">
        <f>VLOOKUP(G846, countries!$A$1:$C$250, 1, TRUE)</f>
        <v>Denmark</v>
      </c>
      <c r="R846" s="15" t="str">
        <f>VLOOKUP(Q846, countries!$A$1:$E$250, 4, FALSE)</f>
        <v>Europe</v>
      </c>
      <c r="S846" s="14" t="str">
        <f>VLOOKUP(R846, countries!$D$1:U$250, 2, FALSE)</f>
        <v>Northern Europe</v>
      </c>
      <c r="T846" s="14" t="str">
        <f t="shared" si="6"/>
        <v>2014-09</v>
      </c>
      <c r="U846" s="14" t="str">
        <f t="shared" si="7"/>
        <v>09</v>
      </c>
    </row>
    <row r="847">
      <c r="A847" s="7">
        <v>3.71814954E8</v>
      </c>
      <c r="B847" s="8">
        <v>41896.0</v>
      </c>
      <c r="C847" s="8" t="str">
        <f t="shared" si="1"/>
        <v>Sunday</v>
      </c>
      <c r="D847" s="8">
        <v>41861.0</v>
      </c>
      <c r="E847" s="9">
        <f t="shared" si="8"/>
        <v>35</v>
      </c>
      <c r="F847" s="7" t="s">
        <v>29</v>
      </c>
      <c r="G847" s="10" t="s">
        <v>69</v>
      </c>
      <c r="H847" s="7">
        <v>3127.0</v>
      </c>
      <c r="I847" s="7" t="s">
        <v>26</v>
      </c>
      <c r="J847" s="11">
        <v>7162.0</v>
      </c>
      <c r="K847" s="12">
        <v>82.0</v>
      </c>
      <c r="L847" s="12">
        <v>57.0</v>
      </c>
      <c r="M847" s="13">
        <f t="shared" si="3"/>
        <v>587284</v>
      </c>
      <c r="N847" s="11">
        <f t="shared" si="4"/>
        <v>408234</v>
      </c>
      <c r="O847" s="11">
        <f t="shared" si="5"/>
        <v>179050</v>
      </c>
      <c r="P847" s="14" t="str">
        <f>VLOOKUP(H847, products!$A$1:$B$13, 2, FALSE)</f>
        <v>Personal Care</v>
      </c>
      <c r="Q847" s="14" t="str">
        <f>VLOOKUP(G847, countries!$A$1:$C$250, 1, TRUE)</f>
        <v>Romania</v>
      </c>
      <c r="R847" s="15" t="str">
        <f>VLOOKUP(Q847, countries!$A$1:$E$250, 4, FALSE)</f>
        <v>Europe</v>
      </c>
      <c r="S847" s="14" t="str">
        <f>VLOOKUP(R847, countries!$D$1:U$250, 2, FALSE)</f>
        <v>Northern Europe</v>
      </c>
      <c r="T847" s="14" t="str">
        <f t="shared" si="6"/>
        <v>2014-09</v>
      </c>
      <c r="U847" s="14" t="str">
        <f t="shared" si="7"/>
        <v>09</v>
      </c>
    </row>
    <row r="848">
      <c r="A848" s="7">
        <v>6.6692146E8</v>
      </c>
      <c r="B848" s="8">
        <v>41896.0</v>
      </c>
      <c r="C848" s="8" t="str">
        <f t="shared" si="1"/>
        <v>Sunday</v>
      </c>
      <c r="D848" s="8">
        <v>41922.0</v>
      </c>
      <c r="E848" s="9">
        <f t="shared" si="8"/>
        <v>26</v>
      </c>
      <c r="F848" s="7" t="s">
        <v>40</v>
      </c>
      <c r="G848" s="10" t="s">
        <v>58</v>
      </c>
      <c r="H848" s="7">
        <v>2103.0</v>
      </c>
      <c r="I848" s="7" t="s">
        <v>26</v>
      </c>
      <c r="J848" s="11">
        <v>5735.0</v>
      </c>
      <c r="K848" s="12">
        <v>206.0</v>
      </c>
      <c r="L848" s="12">
        <v>117.0</v>
      </c>
      <c r="M848" s="13">
        <f t="shared" si="3"/>
        <v>1181410</v>
      </c>
      <c r="N848" s="11">
        <f t="shared" si="4"/>
        <v>670995</v>
      </c>
      <c r="O848" s="11">
        <f t="shared" si="5"/>
        <v>510415</v>
      </c>
      <c r="P848" s="14" t="str">
        <f>VLOOKUP(H848, products!$A$1:$B$13, 2, FALSE)</f>
        <v>Cereal</v>
      </c>
      <c r="Q848" s="14" t="str">
        <f>VLOOKUP(G848, countries!$A$1:$C$250, 1, TRUE)</f>
        <v>Djibouti</v>
      </c>
      <c r="R848" s="15" t="str">
        <f>VLOOKUP(Q848, countries!$A$1:$E$250, 4, FALSE)</f>
        <v>Africa</v>
      </c>
      <c r="S848" s="14" t="str">
        <f>VLOOKUP(R848, countries!$D$1:U$250, 2, FALSE)</f>
        <v>Northern Africa</v>
      </c>
      <c r="T848" s="14" t="str">
        <f t="shared" si="6"/>
        <v>2014-09</v>
      </c>
      <c r="U848" s="14" t="str">
        <f t="shared" si="7"/>
        <v>09</v>
      </c>
    </row>
    <row r="849">
      <c r="A849" s="7">
        <v>8.97638213E8</v>
      </c>
      <c r="B849" s="8">
        <v>41896.0</v>
      </c>
      <c r="C849" s="8" t="str">
        <f t="shared" si="1"/>
        <v>Sunday</v>
      </c>
      <c r="D849" s="8">
        <v>41861.0</v>
      </c>
      <c r="E849" s="9">
        <f t="shared" si="8"/>
        <v>35</v>
      </c>
      <c r="F849" s="7" t="s">
        <v>29</v>
      </c>
      <c r="G849" s="10" t="s">
        <v>65</v>
      </c>
      <c r="H849" s="7">
        <v>2103.0</v>
      </c>
      <c r="I849" s="7" t="s">
        <v>23</v>
      </c>
      <c r="J849" s="11">
        <v>9950.0</v>
      </c>
      <c r="K849" s="12">
        <v>206.0</v>
      </c>
      <c r="L849" s="12">
        <v>117.0</v>
      </c>
      <c r="M849" s="13">
        <f t="shared" si="3"/>
        <v>2049700</v>
      </c>
      <c r="N849" s="11">
        <f t="shared" si="4"/>
        <v>1164150</v>
      </c>
      <c r="O849" s="11">
        <f t="shared" si="5"/>
        <v>885550</v>
      </c>
      <c r="P849" s="14" t="str">
        <f>VLOOKUP(H849, products!$A$1:$B$13, 2, FALSE)</f>
        <v>Cereal</v>
      </c>
      <c r="Q849" s="14" t="str">
        <f>VLOOKUP(G849, countries!$A$1:$C$250, 1, TRUE)</f>
        <v>Portugal</v>
      </c>
      <c r="R849" s="15" t="str">
        <f>VLOOKUP(Q849, countries!$A$1:$E$250, 4, FALSE)</f>
        <v>Europe</v>
      </c>
      <c r="S849" s="14" t="str">
        <f>VLOOKUP(R849, countries!$D$1:U$250, 2, FALSE)</f>
        <v>Northern Europe</v>
      </c>
      <c r="T849" s="14" t="str">
        <f t="shared" si="6"/>
        <v>2014-09</v>
      </c>
      <c r="U849" s="14" t="str">
        <f t="shared" si="7"/>
        <v>09</v>
      </c>
    </row>
    <row r="850">
      <c r="A850" s="7">
        <v>6.3146094E8</v>
      </c>
      <c r="B850" s="8">
        <v>41907.0</v>
      </c>
      <c r="C850" s="8" t="str">
        <f t="shared" si="1"/>
        <v>Thursday</v>
      </c>
      <c r="D850" s="8">
        <v>41769.0</v>
      </c>
      <c r="E850" s="9">
        <f t="shared" si="8"/>
        <v>138</v>
      </c>
      <c r="F850" s="7" t="s">
        <v>29</v>
      </c>
      <c r="G850" s="10" t="s">
        <v>38</v>
      </c>
      <c r="H850" s="7">
        <v>8875.0</v>
      </c>
      <c r="I850" s="7" t="s">
        <v>23</v>
      </c>
      <c r="J850" s="11">
        <v>2180.0</v>
      </c>
      <c r="K850" s="12">
        <v>422.0</v>
      </c>
      <c r="L850" s="12">
        <v>365.0</v>
      </c>
      <c r="M850" s="13">
        <f t="shared" si="3"/>
        <v>919960</v>
      </c>
      <c r="N850" s="11">
        <f t="shared" si="4"/>
        <v>795700</v>
      </c>
      <c r="O850" s="11">
        <f t="shared" si="5"/>
        <v>124260</v>
      </c>
      <c r="P850" s="14" t="str">
        <f>VLOOKUP(H850, products!$A$1:$B$13, 2, FALSE)</f>
        <v>Meat</v>
      </c>
      <c r="Q850" s="14" t="str">
        <f>VLOOKUP(G850, countries!$A$1:$C$250, 1, TRUE)</f>
        <v>Svalbard and Jan Mayen</v>
      </c>
      <c r="R850" s="15" t="str">
        <f>VLOOKUP(Q850, countries!$A$1:$E$250, 4, FALSE)</f>
        <v>Europe</v>
      </c>
      <c r="S850" s="14" t="str">
        <f>VLOOKUP(R850, countries!$D$1:U$250, 2, FALSE)</f>
        <v>Northern Europe</v>
      </c>
      <c r="T850" s="14" t="str">
        <f t="shared" si="6"/>
        <v>2014-09</v>
      </c>
      <c r="U850" s="14" t="str">
        <f t="shared" si="7"/>
        <v>09</v>
      </c>
    </row>
    <row r="851">
      <c r="A851" s="7">
        <v>2.33709084E8</v>
      </c>
      <c r="B851" s="8">
        <v>41910.0</v>
      </c>
      <c r="C851" s="8" t="str">
        <f t="shared" si="1"/>
        <v>Sunday</v>
      </c>
      <c r="D851" s="8">
        <v>41928.0</v>
      </c>
      <c r="E851" s="9">
        <f t="shared" si="8"/>
        <v>18</v>
      </c>
      <c r="F851" s="7" t="s">
        <v>29</v>
      </c>
      <c r="G851" s="10" t="s">
        <v>32</v>
      </c>
      <c r="H851" s="7">
        <v>2455.0</v>
      </c>
      <c r="I851" s="7" t="s">
        <v>23</v>
      </c>
      <c r="J851" s="11">
        <v>8566.0</v>
      </c>
      <c r="K851" s="12">
        <v>109.0</v>
      </c>
      <c r="L851" s="12">
        <v>36.0</v>
      </c>
      <c r="M851" s="13">
        <f t="shared" si="3"/>
        <v>933694</v>
      </c>
      <c r="N851" s="11">
        <f t="shared" si="4"/>
        <v>308376</v>
      </c>
      <c r="O851" s="11">
        <f t="shared" si="5"/>
        <v>625318</v>
      </c>
      <c r="P851" s="14" t="str">
        <f>VLOOKUP(H851, products!$A$1:$B$13, 2, FALSE)</f>
        <v>Clothes</v>
      </c>
      <c r="Q851" s="14" t="str">
        <f>VLOOKUP(G851, countries!$A$1:$C$250, 1, TRUE)</f>
        <v>Luxembourg</v>
      </c>
      <c r="R851" s="15" t="str">
        <f>VLOOKUP(Q851, countries!$A$1:$E$250, 4, FALSE)</f>
        <v>Europe</v>
      </c>
      <c r="S851" s="14" t="str">
        <f>VLOOKUP(R851, countries!$D$1:U$250, 2, FALSE)</f>
        <v>Northern Europe</v>
      </c>
      <c r="T851" s="14" t="str">
        <f t="shared" si="6"/>
        <v>2014-09</v>
      </c>
      <c r="U851" s="14" t="str">
        <f t="shared" si="7"/>
        <v>09</v>
      </c>
    </row>
    <row r="852">
      <c r="A852" s="7">
        <v>2.64526593E8</v>
      </c>
      <c r="B852" s="8">
        <v>41912.0</v>
      </c>
      <c r="C852" s="8" t="str">
        <f t="shared" si="1"/>
        <v>Tuesday</v>
      </c>
      <c r="D852" s="8">
        <v>41830.0</v>
      </c>
      <c r="E852" s="9">
        <f t="shared" si="8"/>
        <v>82</v>
      </c>
      <c r="F852" s="7" t="s">
        <v>40</v>
      </c>
      <c r="G852" s="10" t="s">
        <v>47</v>
      </c>
      <c r="H852" s="7">
        <v>3127.0</v>
      </c>
      <c r="I852" s="7" t="s">
        <v>23</v>
      </c>
      <c r="J852" s="11">
        <v>8152.0</v>
      </c>
      <c r="K852" s="12">
        <v>82.0</v>
      </c>
      <c r="L852" s="12">
        <v>57.0</v>
      </c>
      <c r="M852" s="13">
        <f t="shared" si="3"/>
        <v>668464</v>
      </c>
      <c r="N852" s="11">
        <f t="shared" si="4"/>
        <v>464664</v>
      </c>
      <c r="O852" s="11">
        <f t="shared" si="5"/>
        <v>203800</v>
      </c>
      <c r="P852" s="14" t="str">
        <f>VLOOKUP(H852, products!$A$1:$B$13, 2, FALSE)</f>
        <v>Personal Care</v>
      </c>
      <c r="Q852" s="14" t="str">
        <f>VLOOKUP(G852, countries!$A$1:$C$250, 1, TRUE)</f>
        <v>Romania</v>
      </c>
      <c r="R852" s="15" t="str">
        <f>VLOOKUP(Q852, countries!$A$1:$E$250, 4, FALSE)</f>
        <v>Europe</v>
      </c>
      <c r="S852" s="14" t="str">
        <f>VLOOKUP(R852, countries!$D$1:U$250, 2, FALSE)</f>
        <v>Northern Europe</v>
      </c>
      <c r="T852" s="14" t="str">
        <f t="shared" si="6"/>
        <v>2014-09</v>
      </c>
      <c r="U852" s="14" t="str">
        <f t="shared" si="7"/>
        <v>09</v>
      </c>
    </row>
    <row r="853">
      <c r="A853" s="7">
        <v>7.42569196E8</v>
      </c>
      <c r="B853" s="8">
        <v>41912.0</v>
      </c>
      <c r="C853" s="8" t="str">
        <f t="shared" si="1"/>
        <v>Tuesday</v>
      </c>
      <c r="D853" s="8">
        <v>41960.0</v>
      </c>
      <c r="E853" s="9">
        <f t="shared" si="8"/>
        <v>48</v>
      </c>
      <c r="F853" s="7" t="s">
        <v>29</v>
      </c>
      <c r="G853" s="10" t="s">
        <v>45</v>
      </c>
      <c r="H853" s="7">
        <v>5988.0</v>
      </c>
      <c r="I853" s="7" t="s">
        <v>26</v>
      </c>
      <c r="J853" s="11">
        <v>1581.0</v>
      </c>
      <c r="K853" s="12">
        <v>154.0</v>
      </c>
      <c r="L853" s="12">
        <v>91.0</v>
      </c>
      <c r="M853" s="13">
        <f t="shared" si="3"/>
        <v>243474</v>
      </c>
      <c r="N853" s="11">
        <f t="shared" si="4"/>
        <v>143871</v>
      </c>
      <c r="O853" s="11">
        <f t="shared" si="5"/>
        <v>99603</v>
      </c>
      <c r="P853" s="14" t="str">
        <f>VLOOKUP(H853, products!$A$1:$B$13, 2, FALSE)</f>
        <v>Vegetables</v>
      </c>
      <c r="Q853" s="14" t="str">
        <f>VLOOKUP(G853, countries!$A$1:$C$250, 1, TRUE)</f>
        <v>Lithuania</v>
      </c>
      <c r="R853" s="15" t="str">
        <f>VLOOKUP(Q853, countries!$A$1:$E$250, 4, FALSE)</f>
        <v>Europe</v>
      </c>
      <c r="S853" s="14" t="str">
        <f>VLOOKUP(R853, countries!$D$1:U$250, 2, FALSE)</f>
        <v>Northern Europe</v>
      </c>
      <c r="T853" s="14" t="str">
        <f t="shared" si="6"/>
        <v>2014-09</v>
      </c>
      <c r="U853" s="14" t="str">
        <f t="shared" si="7"/>
        <v>09</v>
      </c>
    </row>
    <row r="854">
      <c r="A854" s="7">
        <v>2.79338395E8</v>
      </c>
      <c r="B854" s="8">
        <v>41913.0</v>
      </c>
      <c r="C854" s="8" t="str">
        <f t="shared" si="1"/>
        <v>Wednesday</v>
      </c>
      <c r="D854" s="8">
        <v>41694.0</v>
      </c>
      <c r="E854" s="9">
        <f t="shared" si="8"/>
        <v>219</v>
      </c>
      <c r="F854" s="7" t="s">
        <v>24</v>
      </c>
      <c r="G854" s="10" t="s">
        <v>69</v>
      </c>
      <c r="H854" s="7">
        <v>2103.0</v>
      </c>
      <c r="I854" s="7" t="s">
        <v>26</v>
      </c>
      <c r="J854" s="11">
        <v>1293.0</v>
      </c>
      <c r="K854" s="12">
        <v>206.0</v>
      </c>
      <c r="L854" s="12">
        <v>117.0</v>
      </c>
      <c r="M854" s="13">
        <f t="shared" si="3"/>
        <v>266358</v>
      </c>
      <c r="N854" s="11">
        <f t="shared" si="4"/>
        <v>151281</v>
      </c>
      <c r="O854" s="11">
        <f t="shared" si="5"/>
        <v>115077</v>
      </c>
      <c r="P854" s="14" t="str">
        <f>VLOOKUP(H854, products!$A$1:$B$13, 2, FALSE)</f>
        <v>Cereal</v>
      </c>
      <c r="Q854" s="14" t="str">
        <f>VLOOKUP(G854, countries!$A$1:$C$250, 1, TRUE)</f>
        <v>Romania</v>
      </c>
      <c r="R854" s="15" t="str">
        <f>VLOOKUP(Q854, countries!$A$1:$E$250, 4, FALSE)</f>
        <v>Europe</v>
      </c>
      <c r="S854" s="14" t="str">
        <f>VLOOKUP(R854, countries!$D$1:U$250, 2, FALSE)</f>
        <v>Northern Europe</v>
      </c>
      <c r="T854" s="14" t="str">
        <f t="shared" si="6"/>
        <v>2014-10</v>
      </c>
      <c r="U854" s="14" t="str">
        <f t="shared" si="7"/>
        <v>10</v>
      </c>
    </row>
    <row r="855">
      <c r="A855" s="7">
        <v>6.55328738E8</v>
      </c>
      <c r="B855" s="8">
        <v>41914.0</v>
      </c>
      <c r="C855" s="8" t="str">
        <f t="shared" si="1"/>
        <v>Thursday</v>
      </c>
      <c r="D855" s="8">
        <v>41720.0</v>
      </c>
      <c r="E855" s="9">
        <f t="shared" si="8"/>
        <v>194</v>
      </c>
      <c r="F855" s="7" t="s">
        <v>21</v>
      </c>
      <c r="G855" s="10" t="s">
        <v>34</v>
      </c>
      <c r="H855" s="7">
        <v>2103.0</v>
      </c>
      <c r="I855" s="7" t="s">
        <v>23</v>
      </c>
      <c r="J855" s="11">
        <v>5191.0</v>
      </c>
      <c r="K855" s="12">
        <v>206.0</v>
      </c>
      <c r="L855" s="12">
        <v>117.0</v>
      </c>
      <c r="M855" s="13">
        <f t="shared" si="3"/>
        <v>1069346</v>
      </c>
      <c r="N855" s="11">
        <f t="shared" si="4"/>
        <v>607347</v>
      </c>
      <c r="O855" s="11">
        <f t="shared" si="5"/>
        <v>461999</v>
      </c>
      <c r="P855" s="14" t="str">
        <f>VLOOKUP(H855, products!$A$1:$B$13, 2, FALSE)</f>
        <v>Cereal</v>
      </c>
      <c r="Q855" s="14" t="str">
        <f>VLOOKUP(G855, countries!$A$1:$C$250, 1, TRUE)</f>
        <v>Pitcairn</v>
      </c>
      <c r="R855" s="15" t="str">
        <f>VLOOKUP(Q855, countries!$A$1:$E$250, 4, FALSE)</f>
        <v>Oceania</v>
      </c>
      <c r="S855" s="14" t="str">
        <f>VLOOKUP(R855, countries!$D$1:U$250, 2, FALSE)</f>
        <v>Polynesia</v>
      </c>
      <c r="T855" s="14" t="str">
        <f t="shared" si="6"/>
        <v>2014-10</v>
      </c>
      <c r="U855" s="14" t="str">
        <f t="shared" si="7"/>
        <v>10</v>
      </c>
    </row>
    <row r="856">
      <c r="A856" s="7">
        <v>5.95395314E8</v>
      </c>
      <c r="B856" s="8">
        <v>41917.0</v>
      </c>
      <c r="C856" s="8" t="str">
        <f t="shared" si="1"/>
        <v>Sunday</v>
      </c>
      <c r="D856" s="8">
        <v>41789.0</v>
      </c>
      <c r="E856" s="9">
        <f t="shared" si="8"/>
        <v>128</v>
      </c>
      <c r="F856" s="7" t="s">
        <v>29</v>
      </c>
      <c r="G856" s="10" t="s">
        <v>59</v>
      </c>
      <c r="H856" s="7">
        <v>1270.0</v>
      </c>
      <c r="I856" s="7" t="s">
        <v>23</v>
      </c>
      <c r="J856" s="11">
        <v>9559.0</v>
      </c>
      <c r="K856" s="12">
        <v>47.0</v>
      </c>
      <c r="L856" s="12">
        <v>32.0</v>
      </c>
      <c r="M856" s="13">
        <f t="shared" si="3"/>
        <v>449273</v>
      </c>
      <c r="N856" s="11">
        <f t="shared" si="4"/>
        <v>305888</v>
      </c>
      <c r="O856" s="11">
        <f t="shared" si="5"/>
        <v>143385</v>
      </c>
      <c r="P856" s="14" t="str">
        <f>VLOOKUP(H856, products!$A$1:$B$13, 2, FALSE)</f>
        <v>Beverages</v>
      </c>
      <c r="Q856" s="14" t="str">
        <f>VLOOKUP(G856, countries!$A$1:$C$250, 1, TRUE)</f>
        <v>Slovenia</v>
      </c>
      <c r="R856" s="15" t="str">
        <f>VLOOKUP(Q856, countries!$A$1:$E$250, 4, FALSE)</f>
        <v>Europe</v>
      </c>
      <c r="S856" s="14" t="str">
        <f>VLOOKUP(R856, countries!$D$1:U$250, 2, FALSE)</f>
        <v>Northern Europe</v>
      </c>
      <c r="T856" s="14" t="str">
        <f t="shared" si="6"/>
        <v>2014-10</v>
      </c>
      <c r="U856" s="14" t="str">
        <f t="shared" si="7"/>
        <v>10</v>
      </c>
    </row>
    <row r="857">
      <c r="A857" s="7">
        <v>4.97554337E8</v>
      </c>
      <c r="B857" s="8">
        <v>41918.0</v>
      </c>
      <c r="C857" s="8" t="str">
        <f t="shared" si="1"/>
        <v>Monday</v>
      </c>
      <c r="D857" s="8">
        <v>41848.0</v>
      </c>
      <c r="E857" s="9">
        <f t="shared" si="8"/>
        <v>70</v>
      </c>
      <c r="F857" s="7" t="s">
        <v>40</v>
      </c>
      <c r="G857" s="10" t="s">
        <v>39</v>
      </c>
      <c r="H857" s="7">
        <v>2455.0</v>
      </c>
      <c r="I857" s="7" t="s">
        <v>26</v>
      </c>
      <c r="J857" s="11">
        <v>6240.0</v>
      </c>
      <c r="K857" s="12">
        <v>109.0</v>
      </c>
      <c r="L857" s="12">
        <v>36.0</v>
      </c>
      <c r="M857" s="13">
        <f t="shared" si="3"/>
        <v>680160</v>
      </c>
      <c r="N857" s="11">
        <f t="shared" si="4"/>
        <v>224640</v>
      </c>
      <c r="O857" s="11">
        <f t="shared" si="5"/>
        <v>455520</v>
      </c>
      <c r="P857" s="14" t="str">
        <f>VLOOKUP(H857, products!$A$1:$B$13, 2, FALSE)</f>
        <v>Clothes</v>
      </c>
      <c r="Q857" s="14" t="str">
        <f>VLOOKUP(G857, countries!$A$1:$C$250, 1, TRUE)</f>
        <v>Curaçao</v>
      </c>
      <c r="R857" s="15" t="str">
        <f>VLOOKUP(Q857, countries!$A$1:$E$250, 4, FALSE)</f>
        <v>Americas</v>
      </c>
      <c r="S857" s="14" t="str">
        <f>VLOOKUP(R857, countries!$D$1:U$250, 2, FALSE)</f>
        <v>Latin America and the Caribbean</v>
      </c>
      <c r="T857" s="14" t="str">
        <f t="shared" si="6"/>
        <v>2014-10</v>
      </c>
      <c r="U857" s="14" t="str">
        <f t="shared" si="7"/>
        <v>10</v>
      </c>
    </row>
    <row r="858">
      <c r="A858" s="7">
        <v>8.79923617E8</v>
      </c>
      <c r="B858" s="8">
        <v>41920.0</v>
      </c>
      <c r="C858" s="8" t="str">
        <f t="shared" si="1"/>
        <v>Wednesday</v>
      </c>
      <c r="D858" s="8">
        <v>41897.0</v>
      </c>
      <c r="E858" s="9">
        <f t="shared" si="8"/>
        <v>23</v>
      </c>
      <c r="F858" s="7" t="s">
        <v>29</v>
      </c>
      <c r="G858" s="10" t="s">
        <v>22</v>
      </c>
      <c r="H858" s="7">
        <v>7331.0</v>
      </c>
      <c r="I858" s="7" t="s">
        <v>26</v>
      </c>
      <c r="J858" s="11">
        <v>7807.0</v>
      </c>
      <c r="K858" s="12">
        <v>255.0</v>
      </c>
      <c r="L858" s="12">
        <v>159.0</v>
      </c>
      <c r="M858" s="13">
        <f t="shared" si="3"/>
        <v>1990785</v>
      </c>
      <c r="N858" s="11">
        <f t="shared" si="4"/>
        <v>1241313</v>
      </c>
      <c r="O858" s="11">
        <f t="shared" si="5"/>
        <v>749472</v>
      </c>
      <c r="P858" s="14" t="str">
        <f>VLOOKUP(H858, products!$A$1:$B$13, 2, FALSE)</f>
        <v>Baby Food</v>
      </c>
      <c r="Q858" s="14" t="str">
        <f>VLOOKUP(G858, countries!$A$1:$C$250, 1, TRUE)</f>
        <v>Hong Kong</v>
      </c>
      <c r="R858" s="15" t="str">
        <f>VLOOKUP(Q858, countries!$A$1:$E$250, 4, FALSE)</f>
        <v>Asia</v>
      </c>
      <c r="S858" s="14" t="str">
        <f>VLOOKUP(R858, countries!$D$1:U$250, 2, FALSE)</f>
        <v>Southern Asia</v>
      </c>
      <c r="T858" s="14" t="str">
        <f t="shared" si="6"/>
        <v>2014-10</v>
      </c>
      <c r="U858" s="14" t="str">
        <f t="shared" si="7"/>
        <v>10</v>
      </c>
    </row>
    <row r="859">
      <c r="A859" s="7">
        <v>3.47609412E8</v>
      </c>
      <c r="B859" s="8">
        <v>41921.0</v>
      </c>
      <c r="C859" s="8" t="str">
        <f t="shared" si="1"/>
        <v>Thursday</v>
      </c>
      <c r="D859" s="8">
        <v>41899.0</v>
      </c>
      <c r="E859" s="9">
        <f t="shared" si="8"/>
        <v>22</v>
      </c>
      <c r="F859" s="7" t="s">
        <v>21</v>
      </c>
      <c r="G859" s="10" t="s">
        <v>41</v>
      </c>
      <c r="H859" s="7">
        <v>8293.0</v>
      </c>
      <c r="I859" s="7" t="s">
        <v>23</v>
      </c>
      <c r="J859" s="11">
        <v>4205.0</v>
      </c>
      <c r="K859" s="12">
        <v>437.0</v>
      </c>
      <c r="L859" s="12">
        <v>263.0</v>
      </c>
      <c r="M859" s="13">
        <f t="shared" si="3"/>
        <v>1837585</v>
      </c>
      <c r="N859" s="11">
        <f t="shared" si="4"/>
        <v>1105915</v>
      </c>
      <c r="O859" s="11">
        <f t="shared" si="5"/>
        <v>731670</v>
      </c>
      <c r="P859" s="14" t="str">
        <f>VLOOKUP(H859, products!$A$1:$B$13, 2, FALSE)</f>
        <v>Cosmetics</v>
      </c>
      <c r="Q859" s="14" t="str">
        <f>VLOOKUP(G859, countries!$A$1:$C$250, 1, TRUE)</f>
        <v>Chad</v>
      </c>
      <c r="R859" s="15" t="str">
        <f>VLOOKUP(Q859, countries!$A$1:$E$250, 4, FALSE)</f>
        <v>Africa</v>
      </c>
      <c r="S859" s="14" t="str">
        <f>VLOOKUP(R859, countries!$D$1:U$250, 2, FALSE)</f>
        <v>Northern Africa</v>
      </c>
      <c r="T859" s="14" t="str">
        <f t="shared" si="6"/>
        <v>2014-10</v>
      </c>
      <c r="U859" s="14" t="str">
        <f t="shared" si="7"/>
        <v>10</v>
      </c>
    </row>
    <row r="860">
      <c r="A860" s="7">
        <v>8.73432672E8</v>
      </c>
      <c r="B860" s="8">
        <v>41921.0</v>
      </c>
      <c r="C860" s="8" t="str">
        <f t="shared" si="1"/>
        <v>Thursday</v>
      </c>
      <c r="D860" s="8">
        <v>41899.0</v>
      </c>
      <c r="E860" s="9">
        <f t="shared" si="8"/>
        <v>22</v>
      </c>
      <c r="F860" s="7" t="s">
        <v>21</v>
      </c>
      <c r="G860" s="10" t="s">
        <v>38</v>
      </c>
      <c r="H860" s="7">
        <v>7940.0</v>
      </c>
      <c r="I860" s="7" t="s">
        <v>26</v>
      </c>
      <c r="J860" s="11">
        <v>6992.0</v>
      </c>
      <c r="K860" s="12">
        <v>668.0</v>
      </c>
      <c r="L860" s="12">
        <v>503.0</v>
      </c>
      <c r="M860" s="13">
        <f t="shared" si="3"/>
        <v>4670656</v>
      </c>
      <c r="N860" s="11">
        <f t="shared" si="4"/>
        <v>3516976</v>
      </c>
      <c r="O860" s="11">
        <f t="shared" si="5"/>
        <v>1153680</v>
      </c>
      <c r="P860" s="14" t="str">
        <f>VLOOKUP(H860, products!$A$1:$B$13, 2, FALSE)</f>
        <v>Household</v>
      </c>
      <c r="Q860" s="14" t="str">
        <f>VLOOKUP(G860, countries!$A$1:$C$250, 1, TRUE)</f>
        <v>Svalbard and Jan Mayen</v>
      </c>
      <c r="R860" s="15" t="str">
        <f>VLOOKUP(Q860, countries!$A$1:$E$250, 4, FALSE)</f>
        <v>Europe</v>
      </c>
      <c r="S860" s="14" t="str">
        <f>VLOOKUP(R860, countries!$D$1:U$250, 2, FALSE)</f>
        <v>Northern Europe</v>
      </c>
      <c r="T860" s="14" t="str">
        <f t="shared" si="6"/>
        <v>2014-10</v>
      </c>
      <c r="U860" s="14" t="str">
        <f t="shared" si="7"/>
        <v>10</v>
      </c>
    </row>
    <row r="861">
      <c r="A861" s="7">
        <v>7.34189975E8</v>
      </c>
      <c r="B861" s="8">
        <v>41923.0</v>
      </c>
      <c r="C861" s="8" t="str">
        <f t="shared" si="1"/>
        <v>Saturday</v>
      </c>
      <c r="D861" s="8">
        <v>41972.0</v>
      </c>
      <c r="E861" s="9">
        <f t="shared" si="8"/>
        <v>49</v>
      </c>
      <c r="F861" s="7" t="s">
        <v>40</v>
      </c>
      <c r="G861" s="10" t="s">
        <v>46</v>
      </c>
      <c r="H861" s="7">
        <v>2103.0</v>
      </c>
      <c r="I861" s="7" t="s">
        <v>26</v>
      </c>
      <c r="J861" s="11">
        <v>1984.0</v>
      </c>
      <c r="K861" s="12">
        <v>206.0</v>
      </c>
      <c r="L861" s="12">
        <v>117.0</v>
      </c>
      <c r="M861" s="13">
        <f t="shared" si="3"/>
        <v>408704</v>
      </c>
      <c r="N861" s="11">
        <f t="shared" si="4"/>
        <v>232128</v>
      </c>
      <c r="O861" s="11">
        <f t="shared" si="5"/>
        <v>176576</v>
      </c>
      <c r="P861" s="14" t="str">
        <f>VLOOKUP(H861, products!$A$1:$B$13, 2, FALSE)</f>
        <v>Cereal</v>
      </c>
      <c r="Q861" s="14" t="str">
        <f>VLOOKUP(G861, countries!$A$1:$C$250, 1, TRUE)</f>
        <v>Denmark</v>
      </c>
      <c r="R861" s="15" t="str">
        <f>VLOOKUP(Q861, countries!$A$1:$E$250, 4, FALSE)</f>
        <v>Europe</v>
      </c>
      <c r="S861" s="14" t="str">
        <f>VLOOKUP(R861, countries!$D$1:U$250, 2, FALSE)</f>
        <v>Northern Europe</v>
      </c>
      <c r="T861" s="14" t="str">
        <f t="shared" si="6"/>
        <v>2014-10</v>
      </c>
      <c r="U861" s="14" t="str">
        <f t="shared" si="7"/>
        <v>10</v>
      </c>
    </row>
    <row r="862">
      <c r="A862" s="7">
        <v>5.44284856E8</v>
      </c>
      <c r="B862" s="8">
        <v>41926.0</v>
      </c>
      <c r="C862" s="8" t="str">
        <f t="shared" si="1"/>
        <v>Tuesday</v>
      </c>
      <c r="D862" s="8">
        <v>41937.0</v>
      </c>
      <c r="E862" s="9">
        <f t="shared" si="8"/>
        <v>11</v>
      </c>
      <c r="F862" s="7" t="s">
        <v>29</v>
      </c>
      <c r="G862" s="10" t="s">
        <v>49</v>
      </c>
      <c r="H862" s="7">
        <v>7940.0</v>
      </c>
      <c r="I862" s="7" t="s">
        <v>23</v>
      </c>
      <c r="J862" s="11">
        <v>4839.0</v>
      </c>
      <c r="K862" s="12">
        <v>668.0</v>
      </c>
      <c r="L862" s="12">
        <v>503.0</v>
      </c>
      <c r="M862" s="13">
        <f t="shared" si="3"/>
        <v>3232452</v>
      </c>
      <c r="N862" s="11">
        <f t="shared" si="4"/>
        <v>2434017</v>
      </c>
      <c r="O862" s="11">
        <f t="shared" si="5"/>
        <v>798435</v>
      </c>
      <c r="P862" s="14" t="str">
        <f>VLOOKUP(H862, products!$A$1:$B$13, 2, FALSE)</f>
        <v>Household</v>
      </c>
      <c r="Q862" s="14" t="str">
        <f>VLOOKUP(G862, countries!$A$1:$C$250, 1, TRUE)</f>
        <v>Lithuania</v>
      </c>
      <c r="R862" s="15" t="str">
        <f>VLOOKUP(Q862, countries!$A$1:$E$250, 4, FALSE)</f>
        <v>Europe</v>
      </c>
      <c r="S862" s="14" t="str">
        <f>VLOOKUP(R862, countries!$D$1:U$250, 2, FALSE)</f>
        <v>Northern Europe</v>
      </c>
      <c r="T862" s="14" t="str">
        <f t="shared" si="6"/>
        <v>2014-10</v>
      </c>
      <c r="U862" s="14" t="str">
        <f t="shared" si="7"/>
        <v>10</v>
      </c>
    </row>
    <row r="863">
      <c r="A863" s="7">
        <v>1.94785726E8</v>
      </c>
      <c r="B863" s="8">
        <v>41928.0</v>
      </c>
      <c r="C863" s="8" t="str">
        <f t="shared" si="1"/>
        <v>Thursday</v>
      </c>
      <c r="D863" s="8">
        <v>41956.0</v>
      </c>
      <c r="E863" s="9">
        <f t="shared" si="8"/>
        <v>28</v>
      </c>
      <c r="F863" s="7" t="s">
        <v>24</v>
      </c>
      <c r="G863" s="10" t="s">
        <v>25</v>
      </c>
      <c r="H863" s="7">
        <v>2103.0</v>
      </c>
      <c r="I863" s="7" t="s">
        <v>23</v>
      </c>
      <c r="J863" s="11">
        <v>280.0</v>
      </c>
      <c r="K863" s="12">
        <v>206.0</v>
      </c>
      <c r="L863" s="12">
        <v>117.0</v>
      </c>
      <c r="M863" s="13">
        <f t="shared" si="3"/>
        <v>57680</v>
      </c>
      <c r="N863" s="11">
        <f t="shared" si="4"/>
        <v>32760</v>
      </c>
      <c r="O863" s="11">
        <f t="shared" si="5"/>
        <v>24920</v>
      </c>
      <c r="P863" s="14" t="str">
        <f>VLOOKUP(H863, products!$A$1:$B$13, 2, FALSE)</f>
        <v>Cereal</v>
      </c>
      <c r="Q863" s="14" t="str">
        <f>VLOOKUP(G863, countries!$A$1:$C$250, 1, TRUE)</f>
        <v>Libya</v>
      </c>
      <c r="R863" s="15" t="str">
        <f>VLOOKUP(Q863, countries!$A$1:$E$250, 4, FALSE)</f>
        <v>Africa</v>
      </c>
      <c r="S863" s="14" t="str">
        <f>VLOOKUP(R863, countries!$D$1:U$250, 2, FALSE)</f>
        <v>Northern Africa</v>
      </c>
      <c r="T863" s="14" t="str">
        <f t="shared" si="6"/>
        <v>2014-10</v>
      </c>
      <c r="U863" s="14" t="str">
        <f t="shared" si="7"/>
        <v>10</v>
      </c>
    </row>
    <row r="864">
      <c r="A864" s="7">
        <v>3.02744853E8</v>
      </c>
      <c r="B864" s="8">
        <v>41928.0</v>
      </c>
      <c r="C864" s="8" t="str">
        <f t="shared" si="1"/>
        <v>Thursday</v>
      </c>
      <c r="D864" s="8">
        <v>41681.0</v>
      </c>
      <c r="E864" s="9">
        <f t="shared" si="8"/>
        <v>247</v>
      </c>
      <c r="F864" s="7" t="s">
        <v>40</v>
      </c>
      <c r="G864" s="10" t="s">
        <v>22</v>
      </c>
      <c r="H864" s="7">
        <v>3127.0</v>
      </c>
      <c r="I864" s="7" t="s">
        <v>23</v>
      </c>
      <c r="J864" s="11">
        <v>7785.0</v>
      </c>
      <c r="K864" s="12">
        <v>82.0</v>
      </c>
      <c r="L864" s="12">
        <v>57.0</v>
      </c>
      <c r="M864" s="13">
        <f t="shared" si="3"/>
        <v>638370</v>
      </c>
      <c r="N864" s="11">
        <f t="shared" si="4"/>
        <v>443745</v>
      </c>
      <c r="O864" s="11">
        <f t="shared" si="5"/>
        <v>194625</v>
      </c>
      <c r="P864" s="14" t="str">
        <f>VLOOKUP(H864, products!$A$1:$B$13, 2, FALSE)</f>
        <v>Personal Care</v>
      </c>
      <c r="Q864" s="14" t="str">
        <f>VLOOKUP(G864, countries!$A$1:$C$250, 1, TRUE)</f>
        <v>Hong Kong</v>
      </c>
      <c r="R864" s="15" t="str">
        <f>VLOOKUP(Q864, countries!$A$1:$E$250, 4, FALSE)</f>
        <v>Asia</v>
      </c>
      <c r="S864" s="14" t="str">
        <f>VLOOKUP(R864, countries!$D$1:U$250, 2, FALSE)</f>
        <v>Southern Asia</v>
      </c>
      <c r="T864" s="14" t="str">
        <f t="shared" si="6"/>
        <v>2014-10</v>
      </c>
      <c r="U864" s="14" t="str">
        <f t="shared" si="7"/>
        <v>10</v>
      </c>
    </row>
    <row r="865">
      <c r="A865" s="7">
        <v>2.3186115E8</v>
      </c>
      <c r="B865" s="8">
        <v>41929.0</v>
      </c>
      <c r="C865" s="8" t="str">
        <f t="shared" si="1"/>
        <v>Friday</v>
      </c>
      <c r="D865" s="8">
        <v>41650.0</v>
      </c>
      <c r="E865" s="9">
        <f t="shared" si="8"/>
        <v>279</v>
      </c>
      <c r="F865" s="7" t="s">
        <v>24</v>
      </c>
      <c r="G865" s="10" t="s">
        <v>31</v>
      </c>
      <c r="H865" s="7">
        <v>8293.0</v>
      </c>
      <c r="I865" s="7" t="s">
        <v>26</v>
      </c>
      <c r="J865" s="11">
        <v>1722.0</v>
      </c>
      <c r="K865" s="12">
        <v>437.0</v>
      </c>
      <c r="L865" s="12">
        <v>263.0</v>
      </c>
      <c r="M865" s="13">
        <f t="shared" si="3"/>
        <v>752514</v>
      </c>
      <c r="N865" s="11">
        <f t="shared" si="4"/>
        <v>452886</v>
      </c>
      <c r="O865" s="11">
        <f t="shared" si="5"/>
        <v>299628</v>
      </c>
      <c r="P865" s="14" t="str">
        <f>VLOOKUP(H865, products!$A$1:$B$13, 2, FALSE)</f>
        <v>Cosmetics</v>
      </c>
      <c r="Q865" s="14" t="str">
        <f>VLOOKUP(G865, countries!$A$1:$C$250, 1, TRUE)</f>
        <v>Bhutan</v>
      </c>
      <c r="R865" s="15" t="str">
        <f>VLOOKUP(Q865, countries!$A$1:$E$250, 4, FALSE)</f>
        <v>Asia</v>
      </c>
      <c r="S865" s="14" t="str">
        <f>VLOOKUP(R865, countries!$D$1:U$250, 2, FALSE)</f>
        <v>Southern Asia</v>
      </c>
      <c r="T865" s="14" t="str">
        <f t="shared" si="6"/>
        <v>2014-10</v>
      </c>
      <c r="U865" s="14" t="str">
        <f t="shared" si="7"/>
        <v>10</v>
      </c>
    </row>
    <row r="866">
      <c r="A866" s="7">
        <v>4.29123675E8</v>
      </c>
      <c r="B866" s="8">
        <v>41930.0</v>
      </c>
      <c r="C866" s="8" t="str">
        <f t="shared" si="1"/>
        <v>Saturday</v>
      </c>
      <c r="D866" s="8">
        <v>41954.0</v>
      </c>
      <c r="E866" s="9">
        <f t="shared" si="8"/>
        <v>24</v>
      </c>
      <c r="F866" s="7" t="s">
        <v>29</v>
      </c>
      <c r="G866" s="10" t="s">
        <v>30</v>
      </c>
      <c r="H866" s="7">
        <v>8969.0</v>
      </c>
      <c r="I866" s="7" t="s">
        <v>23</v>
      </c>
      <c r="J866" s="11">
        <v>6086.0</v>
      </c>
      <c r="K866" s="12">
        <v>153.0</v>
      </c>
      <c r="L866" s="12">
        <v>97.0</v>
      </c>
      <c r="M866" s="13">
        <f t="shared" si="3"/>
        <v>931158</v>
      </c>
      <c r="N866" s="11">
        <f t="shared" si="4"/>
        <v>590342</v>
      </c>
      <c r="O866" s="11">
        <f t="shared" si="5"/>
        <v>340816</v>
      </c>
      <c r="P866" s="14" t="str">
        <f>VLOOKUP(H866, products!$A$1:$B$13, 2, FALSE)</f>
        <v>Snacks</v>
      </c>
      <c r="Q866" s="14" t="str">
        <f>VLOOKUP(G866, countries!$A$1:$C$250, 1, TRUE)</f>
        <v>United States Minor Outlying Islands</v>
      </c>
      <c r="R866" s="15" t="str">
        <f>VLOOKUP(Q866, countries!$A$1:$E$250, 4, FALSE)</f>
        <v>Oceania</v>
      </c>
      <c r="S866" s="14" t="str">
        <f>VLOOKUP(R866, countries!$D$1:U$250, 2, FALSE)</f>
        <v>Polynesia</v>
      </c>
      <c r="T866" s="14" t="str">
        <f t="shared" si="6"/>
        <v>2014-10</v>
      </c>
      <c r="U866" s="14" t="str">
        <f t="shared" si="7"/>
        <v>10</v>
      </c>
    </row>
    <row r="867">
      <c r="A867" s="7">
        <v>6.40476596E8</v>
      </c>
      <c r="B867" s="8">
        <v>41933.0</v>
      </c>
      <c r="C867" s="8" t="str">
        <f t="shared" si="1"/>
        <v>Tuesday</v>
      </c>
      <c r="D867" s="8">
        <v>41936.0</v>
      </c>
      <c r="E867" s="9">
        <f t="shared" si="8"/>
        <v>3</v>
      </c>
      <c r="F867" s="7" t="s">
        <v>40</v>
      </c>
      <c r="G867" s="10" t="s">
        <v>63</v>
      </c>
      <c r="H867" s="7">
        <v>4594.0</v>
      </c>
      <c r="I867" s="7" t="s">
        <v>26</v>
      </c>
      <c r="J867" s="11">
        <v>112.0</v>
      </c>
      <c r="K867" s="12">
        <v>9.0</v>
      </c>
      <c r="L867" s="12">
        <v>7.0</v>
      </c>
      <c r="M867" s="13">
        <f t="shared" si="3"/>
        <v>1008</v>
      </c>
      <c r="N867" s="11">
        <f t="shared" si="4"/>
        <v>784</v>
      </c>
      <c r="O867" s="11">
        <f t="shared" si="5"/>
        <v>224</v>
      </c>
      <c r="P867" s="14" t="str">
        <f>VLOOKUP(H867, products!$A$1:$B$13, 2, FALSE)</f>
        <v>Fruits</v>
      </c>
      <c r="Q867" s="14" t="str">
        <f>VLOOKUP(G867, countries!$A$1:$C$250, 1, TRUE)</f>
        <v>Ireland</v>
      </c>
      <c r="R867" s="15" t="str">
        <f>VLOOKUP(Q867, countries!$A$1:$E$250, 4, FALSE)</f>
        <v>Europe</v>
      </c>
      <c r="S867" s="14" t="str">
        <f>VLOOKUP(R867, countries!$D$1:U$250, 2, FALSE)</f>
        <v>Northern Europe</v>
      </c>
      <c r="T867" s="14" t="str">
        <f t="shared" si="6"/>
        <v>2014-10</v>
      </c>
      <c r="U867" s="14" t="str">
        <f t="shared" si="7"/>
        <v>10</v>
      </c>
    </row>
    <row r="868">
      <c r="A868" s="7">
        <v>1.84120833E8</v>
      </c>
      <c r="B868" s="8">
        <v>41939.0</v>
      </c>
      <c r="C868" s="8" t="str">
        <f t="shared" si="1"/>
        <v>Monday</v>
      </c>
      <c r="D868" s="8">
        <v>41943.0</v>
      </c>
      <c r="E868" s="9">
        <f t="shared" si="8"/>
        <v>4</v>
      </c>
      <c r="F868" s="7" t="s">
        <v>40</v>
      </c>
      <c r="G868" s="10" t="s">
        <v>58</v>
      </c>
      <c r="H868" s="7">
        <v>2455.0</v>
      </c>
      <c r="I868" s="7" t="s">
        <v>23</v>
      </c>
      <c r="J868" s="11">
        <v>4301.0</v>
      </c>
      <c r="K868" s="12">
        <v>109.0</v>
      </c>
      <c r="L868" s="12">
        <v>36.0</v>
      </c>
      <c r="M868" s="13">
        <f t="shared" si="3"/>
        <v>468809</v>
      </c>
      <c r="N868" s="11">
        <f t="shared" si="4"/>
        <v>154836</v>
      </c>
      <c r="O868" s="11">
        <f t="shared" si="5"/>
        <v>313973</v>
      </c>
      <c r="P868" s="14" t="str">
        <f>VLOOKUP(H868, products!$A$1:$B$13, 2, FALSE)</f>
        <v>Clothes</v>
      </c>
      <c r="Q868" s="14" t="str">
        <f>VLOOKUP(G868, countries!$A$1:$C$250, 1, TRUE)</f>
        <v>Djibouti</v>
      </c>
      <c r="R868" s="15" t="str">
        <f>VLOOKUP(Q868, countries!$A$1:$E$250, 4, FALSE)</f>
        <v>Africa</v>
      </c>
      <c r="S868" s="14" t="str">
        <f>VLOOKUP(R868, countries!$D$1:U$250, 2, FALSE)</f>
        <v>Northern Africa</v>
      </c>
      <c r="T868" s="14" t="str">
        <f t="shared" si="6"/>
        <v>2014-10</v>
      </c>
      <c r="U868" s="14" t="str">
        <f t="shared" si="7"/>
        <v>10</v>
      </c>
    </row>
    <row r="869">
      <c r="A869" s="7">
        <v>3.97874438E8</v>
      </c>
      <c r="B869" s="8">
        <v>41941.0</v>
      </c>
      <c r="C869" s="8" t="str">
        <f t="shared" si="1"/>
        <v>Wednesday</v>
      </c>
      <c r="D869" s="8">
        <v>41651.0</v>
      </c>
      <c r="E869" s="9">
        <f t="shared" si="8"/>
        <v>290</v>
      </c>
      <c r="F869" s="7" t="s">
        <v>29</v>
      </c>
      <c r="G869" s="10" t="s">
        <v>27</v>
      </c>
      <c r="H869" s="7">
        <v>1270.0</v>
      </c>
      <c r="I869" s="7" t="s">
        <v>26</v>
      </c>
      <c r="J869" s="11">
        <v>8743.0</v>
      </c>
      <c r="K869" s="12">
        <v>47.0</v>
      </c>
      <c r="L869" s="12">
        <v>32.0</v>
      </c>
      <c r="M869" s="13">
        <f t="shared" si="3"/>
        <v>410921</v>
      </c>
      <c r="N869" s="11">
        <f t="shared" si="4"/>
        <v>279776</v>
      </c>
      <c r="O869" s="11">
        <f t="shared" si="5"/>
        <v>131145</v>
      </c>
      <c r="P869" s="14" t="str">
        <f>VLOOKUP(H869, products!$A$1:$B$13, 2, FALSE)</f>
        <v>Beverages</v>
      </c>
      <c r="Q869" s="14" t="str">
        <f>VLOOKUP(G869, countries!$A$1:$C$250, 1, TRUE)</f>
        <v>Svalbard and Jan Mayen</v>
      </c>
      <c r="R869" s="15" t="str">
        <f>VLOOKUP(Q869, countries!$A$1:$E$250, 4, FALSE)</f>
        <v>Europe</v>
      </c>
      <c r="S869" s="14" t="str">
        <f>VLOOKUP(R869, countries!$D$1:U$250, 2, FALSE)</f>
        <v>Northern Europe</v>
      </c>
      <c r="T869" s="14" t="str">
        <f t="shared" si="6"/>
        <v>2014-10</v>
      </c>
      <c r="U869" s="14" t="str">
        <f t="shared" si="7"/>
        <v>10</v>
      </c>
    </row>
    <row r="870">
      <c r="A870" s="7">
        <v>5.49048888E8</v>
      </c>
      <c r="B870" s="8">
        <v>41943.0</v>
      </c>
      <c r="C870" s="8" t="str">
        <f t="shared" si="1"/>
        <v>Friday</v>
      </c>
      <c r="D870" s="8">
        <v>41682.0</v>
      </c>
      <c r="E870" s="9">
        <f t="shared" si="8"/>
        <v>261</v>
      </c>
      <c r="F870" s="7" t="s">
        <v>40</v>
      </c>
      <c r="G870" s="10" t="s">
        <v>45</v>
      </c>
      <c r="H870" s="7">
        <v>8681.0</v>
      </c>
      <c r="I870" s="7" t="s">
        <v>26</v>
      </c>
      <c r="J870" s="11">
        <v>4622.0</v>
      </c>
      <c r="K870" s="12">
        <v>651.0</v>
      </c>
      <c r="L870" s="12">
        <v>525.0</v>
      </c>
      <c r="M870" s="13">
        <f t="shared" si="3"/>
        <v>3008922</v>
      </c>
      <c r="N870" s="11">
        <f t="shared" si="4"/>
        <v>2426550</v>
      </c>
      <c r="O870" s="11">
        <f t="shared" si="5"/>
        <v>582372</v>
      </c>
      <c r="P870" s="14" t="str">
        <f>VLOOKUP(H870, products!$A$1:$B$13, 2, FALSE)</f>
        <v>Office Supplies</v>
      </c>
      <c r="Q870" s="14" t="str">
        <f>VLOOKUP(G870, countries!$A$1:$C$250, 1, TRUE)</f>
        <v>Lithuania</v>
      </c>
      <c r="R870" s="15" t="str">
        <f>VLOOKUP(Q870, countries!$A$1:$E$250, 4, FALSE)</f>
        <v>Europe</v>
      </c>
      <c r="S870" s="14" t="str">
        <f>VLOOKUP(R870, countries!$D$1:U$250, 2, FALSE)</f>
        <v>Northern Europe</v>
      </c>
      <c r="T870" s="14" t="str">
        <f t="shared" si="6"/>
        <v>2014-10</v>
      </c>
      <c r="U870" s="14" t="str">
        <f t="shared" si="7"/>
        <v>10</v>
      </c>
    </row>
    <row r="871">
      <c r="A871" s="7">
        <v>5.08014523E8</v>
      </c>
      <c r="B871" s="8">
        <v>41946.0</v>
      </c>
      <c r="C871" s="8" t="str">
        <f t="shared" si="1"/>
        <v>Monday</v>
      </c>
      <c r="D871" s="8">
        <v>41718.0</v>
      </c>
      <c r="E871" s="9">
        <f t="shared" si="8"/>
        <v>228</v>
      </c>
      <c r="F871" s="7" t="s">
        <v>40</v>
      </c>
      <c r="G871" s="10" t="s">
        <v>30</v>
      </c>
      <c r="H871" s="7">
        <v>2455.0</v>
      </c>
      <c r="I871" s="7" t="s">
        <v>23</v>
      </c>
      <c r="J871" s="11">
        <v>1642.0</v>
      </c>
      <c r="K871" s="12">
        <v>109.0</v>
      </c>
      <c r="L871" s="12">
        <v>36.0</v>
      </c>
      <c r="M871" s="13">
        <f t="shared" si="3"/>
        <v>178978</v>
      </c>
      <c r="N871" s="11">
        <f t="shared" si="4"/>
        <v>59112</v>
      </c>
      <c r="O871" s="11">
        <f t="shared" si="5"/>
        <v>119866</v>
      </c>
      <c r="P871" s="14" t="str">
        <f>VLOOKUP(H871, products!$A$1:$B$13, 2, FALSE)</f>
        <v>Clothes</v>
      </c>
      <c r="Q871" s="14" t="str">
        <f>VLOOKUP(G871, countries!$A$1:$C$250, 1, TRUE)</f>
        <v>United States Minor Outlying Islands</v>
      </c>
      <c r="R871" s="15" t="str">
        <f>VLOOKUP(Q871, countries!$A$1:$E$250, 4, FALSE)</f>
        <v>Oceania</v>
      </c>
      <c r="S871" s="14" t="str">
        <f>VLOOKUP(R871, countries!$D$1:U$250, 2, FALSE)</f>
        <v>Polynesia</v>
      </c>
      <c r="T871" s="14" t="str">
        <f t="shared" si="6"/>
        <v>2014-11</v>
      </c>
      <c r="U871" s="14" t="str">
        <f t="shared" si="7"/>
        <v>11</v>
      </c>
    </row>
    <row r="872">
      <c r="A872" s="7">
        <v>8.94589078E8</v>
      </c>
      <c r="B872" s="8">
        <v>41946.0</v>
      </c>
      <c r="C872" s="8" t="str">
        <f t="shared" si="1"/>
        <v>Monday</v>
      </c>
      <c r="D872" s="8">
        <v>41916.0</v>
      </c>
      <c r="E872" s="9">
        <f t="shared" si="8"/>
        <v>30</v>
      </c>
      <c r="F872" s="7" t="s">
        <v>29</v>
      </c>
      <c r="G872" s="10" t="s">
        <v>51</v>
      </c>
      <c r="H872" s="7">
        <v>5988.0</v>
      </c>
      <c r="I872" s="7" t="s">
        <v>26</v>
      </c>
      <c r="J872" s="11">
        <v>7643.0</v>
      </c>
      <c r="K872" s="12">
        <v>154.0</v>
      </c>
      <c r="L872" s="12">
        <v>91.0</v>
      </c>
      <c r="M872" s="13">
        <f t="shared" si="3"/>
        <v>1177022</v>
      </c>
      <c r="N872" s="11">
        <f t="shared" si="4"/>
        <v>695513</v>
      </c>
      <c r="O872" s="11">
        <f t="shared" si="5"/>
        <v>481509</v>
      </c>
      <c r="P872" s="14" t="str">
        <f>VLOOKUP(H872, products!$A$1:$B$13, 2, FALSE)</f>
        <v>Vegetables</v>
      </c>
      <c r="Q872" s="14" t="str">
        <f>VLOOKUP(G872, countries!$A$1:$C$250, 1, TRUE)</f>
        <v>Micronesia (Federated States of)</v>
      </c>
      <c r="R872" s="15" t="str">
        <f>VLOOKUP(Q872, countries!$A$1:$E$250, 4, FALSE)</f>
        <v>Oceania</v>
      </c>
      <c r="S872" s="14" t="str">
        <f>VLOOKUP(R872, countries!$D$1:U$250, 2, FALSE)</f>
        <v>Polynesia</v>
      </c>
      <c r="T872" s="14" t="str">
        <f t="shared" si="6"/>
        <v>2014-11</v>
      </c>
      <c r="U872" s="14" t="str">
        <f t="shared" si="7"/>
        <v>11</v>
      </c>
    </row>
    <row r="873">
      <c r="A873" s="7">
        <v>9.75823962E8</v>
      </c>
      <c r="B873" s="8">
        <v>41946.0</v>
      </c>
      <c r="C873" s="8" t="str">
        <f t="shared" si="1"/>
        <v>Monday</v>
      </c>
      <c r="D873" s="8">
        <v>41855.0</v>
      </c>
      <c r="E873" s="9">
        <f t="shared" si="8"/>
        <v>91</v>
      </c>
      <c r="F873" s="7" t="s">
        <v>24</v>
      </c>
      <c r="G873" s="10" t="s">
        <v>48</v>
      </c>
      <c r="H873" s="7">
        <v>8681.0</v>
      </c>
      <c r="I873" s="7" t="s">
        <v>26</v>
      </c>
      <c r="J873" s="11">
        <v>6850.0</v>
      </c>
      <c r="K873" s="12">
        <v>651.0</v>
      </c>
      <c r="L873" s="12">
        <v>525.0</v>
      </c>
      <c r="M873" s="13">
        <f t="shared" si="3"/>
        <v>4459350</v>
      </c>
      <c r="N873" s="11">
        <f t="shared" si="4"/>
        <v>3596250</v>
      </c>
      <c r="O873" s="11">
        <f t="shared" si="5"/>
        <v>863100</v>
      </c>
      <c r="P873" s="14" t="str">
        <f>VLOOKUP(H873, products!$A$1:$B$13, 2, FALSE)</f>
        <v>Office Supplies</v>
      </c>
      <c r="Q873" s="14" t="str">
        <f>VLOOKUP(G873, countries!$A$1:$C$250, 1, TRUE)</f>
        <v>Gibraltar</v>
      </c>
      <c r="R873" s="15" t="str">
        <f>VLOOKUP(Q873, countries!$A$1:$E$250, 4, FALSE)</f>
        <v>Europe</v>
      </c>
      <c r="S873" s="14" t="str">
        <f>VLOOKUP(R873, countries!$D$1:U$250, 2, FALSE)</f>
        <v>Northern Europe</v>
      </c>
      <c r="T873" s="14" t="str">
        <f t="shared" si="6"/>
        <v>2014-11</v>
      </c>
      <c r="U873" s="14" t="str">
        <f t="shared" si="7"/>
        <v>11</v>
      </c>
    </row>
    <row r="874">
      <c r="A874" s="7">
        <v>6.51247489E8</v>
      </c>
      <c r="B874" s="8">
        <v>41949.0</v>
      </c>
      <c r="C874" s="8" t="str">
        <f t="shared" si="1"/>
        <v>Thursday</v>
      </c>
      <c r="D874" s="8">
        <v>41677.0</v>
      </c>
      <c r="E874" s="9">
        <f t="shared" si="8"/>
        <v>272</v>
      </c>
      <c r="F874" s="7" t="s">
        <v>21</v>
      </c>
      <c r="G874" s="10" t="s">
        <v>28</v>
      </c>
      <c r="H874" s="7">
        <v>5988.0</v>
      </c>
      <c r="I874" s="7" t="s">
        <v>23</v>
      </c>
      <c r="J874" s="11">
        <v>7459.0</v>
      </c>
      <c r="K874" s="12">
        <v>154.0</v>
      </c>
      <c r="L874" s="12">
        <v>91.0</v>
      </c>
      <c r="M874" s="13">
        <f t="shared" si="3"/>
        <v>1148686</v>
      </c>
      <c r="N874" s="11">
        <f t="shared" si="4"/>
        <v>678769</v>
      </c>
      <c r="O874" s="11">
        <f t="shared" si="5"/>
        <v>469917</v>
      </c>
      <c r="P874" s="14" t="str">
        <f>VLOOKUP(H874, products!$A$1:$B$13, 2, FALSE)</f>
        <v>Vegetables</v>
      </c>
      <c r="Q874" s="14" t="str">
        <f>VLOOKUP(G874, countries!$A$1:$C$250, 1, TRUE)</f>
        <v>Bermuda</v>
      </c>
      <c r="R874" s="15" t="str">
        <f>VLOOKUP(Q874, countries!$A$1:$E$250, 4, FALSE)</f>
        <v>Americas</v>
      </c>
      <c r="S874" s="14" t="str">
        <f>VLOOKUP(R874, countries!$D$1:U$250, 2, FALSE)</f>
        <v>Latin America and the Caribbean</v>
      </c>
      <c r="T874" s="14" t="str">
        <f t="shared" si="6"/>
        <v>2014-11</v>
      </c>
      <c r="U874" s="14" t="str">
        <f t="shared" si="7"/>
        <v>11</v>
      </c>
    </row>
    <row r="875">
      <c r="A875" s="7">
        <v>8.50562655E8</v>
      </c>
      <c r="B875" s="8">
        <v>41951.0</v>
      </c>
      <c r="C875" s="8" t="str">
        <f t="shared" si="1"/>
        <v>Saturday</v>
      </c>
      <c r="D875" s="8">
        <v>41907.0</v>
      </c>
      <c r="E875" s="9">
        <f t="shared" si="8"/>
        <v>44</v>
      </c>
      <c r="F875" s="7" t="s">
        <v>29</v>
      </c>
      <c r="G875" s="10" t="s">
        <v>41</v>
      </c>
      <c r="H875" s="7">
        <v>7331.0</v>
      </c>
      <c r="I875" s="7" t="s">
        <v>23</v>
      </c>
      <c r="J875" s="11">
        <v>9246.0</v>
      </c>
      <c r="K875" s="12">
        <v>255.0</v>
      </c>
      <c r="L875" s="12">
        <v>159.0</v>
      </c>
      <c r="M875" s="13">
        <f t="shared" si="3"/>
        <v>2357730</v>
      </c>
      <c r="N875" s="11">
        <f t="shared" si="4"/>
        <v>1470114</v>
      </c>
      <c r="O875" s="11">
        <f t="shared" si="5"/>
        <v>887616</v>
      </c>
      <c r="P875" s="14" t="str">
        <f>VLOOKUP(H875, products!$A$1:$B$13, 2, FALSE)</f>
        <v>Baby Food</v>
      </c>
      <c r="Q875" s="14" t="str">
        <f>VLOOKUP(G875, countries!$A$1:$C$250, 1, TRUE)</f>
        <v>Chad</v>
      </c>
      <c r="R875" s="15" t="str">
        <f>VLOOKUP(Q875, countries!$A$1:$E$250, 4, FALSE)</f>
        <v>Africa</v>
      </c>
      <c r="S875" s="14" t="str">
        <f>VLOOKUP(R875, countries!$D$1:U$250, 2, FALSE)</f>
        <v>Northern Africa</v>
      </c>
      <c r="T875" s="14" t="str">
        <f t="shared" si="6"/>
        <v>2014-11</v>
      </c>
      <c r="U875" s="14" t="str">
        <f t="shared" si="7"/>
        <v>11</v>
      </c>
    </row>
    <row r="876">
      <c r="A876" s="7">
        <v>2.70358788E8</v>
      </c>
      <c r="B876" s="8">
        <v>41955.0</v>
      </c>
      <c r="C876" s="8" t="str">
        <f t="shared" si="1"/>
        <v>Wednesday</v>
      </c>
      <c r="D876" s="8">
        <v>42028.0</v>
      </c>
      <c r="E876" s="9">
        <f t="shared" si="8"/>
        <v>73</v>
      </c>
      <c r="F876" s="7" t="s">
        <v>29</v>
      </c>
      <c r="G876" s="10" t="s">
        <v>44</v>
      </c>
      <c r="H876" s="7">
        <v>1270.0</v>
      </c>
      <c r="I876" s="7" t="s">
        <v>23</v>
      </c>
      <c r="J876" s="11">
        <v>4028.0</v>
      </c>
      <c r="K876" s="12">
        <v>47.0</v>
      </c>
      <c r="L876" s="12">
        <v>32.0</v>
      </c>
      <c r="M876" s="13">
        <f t="shared" si="3"/>
        <v>189316</v>
      </c>
      <c r="N876" s="11">
        <f t="shared" si="4"/>
        <v>128896</v>
      </c>
      <c r="O876" s="11">
        <f t="shared" si="5"/>
        <v>60420</v>
      </c>
      <c r="P876" s="14" t="str">
        <f>VLOOKUP(H876, products!$A$1:$B$13, 2, FALSE)</f>
        <v>Beverages</v>
      </c>
      <c r="Q876" s="14" t="str">
        <f>VLOOKUP(G876, countries!$A$1:$C$250, 1, TRUE)</f>
        <v>Åland Islands</v>
      </c>
      <c r="R876" s="15" t="str">
        <f>VLOOKUP(Q876, countries!$A$1:$E$250, 4, FALSE)</f>
        <v>Europe</v>
      </c>
      <c r="S876" s="14" t="str">
        <f>VLOOKUP(R876, countries!$D$1:U$250, 2, FALSE)</f>
        <v>Northern Europe</v>
      </c>
      <c r="T876" s="14" t="str">
        <f t="shared" si="6"/>
        <v>2014-11</v>
      </c>
      <c r="U876" s="14" t="str">
        <f t="shared" si="7"/>
        <v>11</v>
      </c>
    </row>
    <row r="877">
      <c r="A877" s="7">
        <v>3.99256312E8</v>
      </c>
      <c r="B877" s="8">
        <v>41955.0</v>
      </c>
      <c r="C877" s="8" t="str">
        <f t="shared" si="1"/>
        <v>Wednesday</v>
      </c>
      <c r="D877" s="8">
        <v>42125.0</v>
      </c>
      <c r="E877" s="9">
        <f t="shared" si="8"/>
        <v>170</v>
      </c>
      <c r="F877" s="7" t="s">
        <v>24</v>
      </c>
      <c r="G877" s="10" t="s">
        <v>38</v>
      </c>
      <c r="H877" s="7">
        <v>4594.0</v>
      </c>
      <c r="I877" s="7" t="s">
        <v>26</v>
      </c>
      <c r="J877" s="11">
        <v>7670.0</v>
      </c>
      <c r="K877" s="12">
        <v>9.0</v>
      </c>
      <c r="L877" s="12">
        <v>7.0</v>
      </c>
      <c r="M877" s="13">
        <f t="shared" si="3"/>
        <v>69030</v>
      </c>
      <c r="N877" s="11">
        <f t="shared" si="4"/>
        <v>53690</v>
      </c>
      <c r="O877" s="11">
        <f t="shared" si="5"/>
        <v>15340</v>
      </c>
      <c r="P877" s="14" t="str">
        <f>VLOOKUP(H877, products!$A$1:$B$13, 2, FALSE)</f>
        <v>Fruits</v>
      </c>
      <c r="Q877" s="14" t="str">
        <f>VLOOKUP(G877, countries!$A$1:$C$250, 1, TRUE)</f>
        <v>Svalbard and Jan Mayen</v>
      </c>
      <c r="R877" s="15" t="str">
        <f>VLOOKUP(Q877, countries!$A$1:$E$250, 4, FALSE)</f>
        <v>Europe</v>
      </c>
      <c r="S877" s="14" t="str">
        <f>VLOOKUP(R877, countries!$D$1:U$250, 2, FALSE)</f>
        <v>Northern Europe</v>
      </c>
      <c r="T877" s="14" t="str">
        <f t="shared" si="6"/>
        <v>2014-11</v>
      </c>
      <c r="U877" s="14" t="str">
        <f t="shared" si="7"/>
        <v>11</v>
      </c>
    </row>
    <row r="878">
      <c r="A878" s="7">
        <v>7.91890084E8</v>
      </c>
      <c r="B878" s="8">
        <v>41965.0</v>
      </c>
      <c r="C878" s="8" t="str">
        <f t="shared" si="1"/>
        <v>Saturday</v>
      </c>
      <c r="D878" s="8">
        <v>41988.0</v>
      </c>
      <c r="E878" s="9">
        <f t="shared" si="8"/>
        <v>23</v>
      </c>
      <c r="F878" s="7" t="s">
        <v>40</v>
      </c>
      <c r="G878" s="10" t="s">
        <v>72</v>
      </c>
      <c r="H878" s="7">
        <v>2103.0</v>
      </c>
      <c r="I878" s="7" t="s">
        <v>23</v>
      </c>
      <c r="J878" s="11">
        <v>6728.0</v>
      </c>
      <c r="K878" s="12">
        <v>206.0</v>
      </c>
      <c r="L878" s="12">
        <v>117.0</v>
      </c>
      <c r="M878" s="13">
        <f t="shared" si="3"/>
        <v>1385968</v>
      </c>
      <c r="N878" s="11">
        <f t="shared" si="4"/>
        <v>787176</v>
      </c>
      <c r="O878" s="11">
        <f t="shared" si="5"/>
        <v>598792</v>
      </c>
      <c r="P878" s="14" t="str">
        <f>VLOOKUP(H878, products!$A$1:$B$13, 2, FALSE)</f>
        <v>Cereal</v>
      </c>
      <c r="Q878" s="14" t="str">
        <f>VLOOKUP(G878, countries!$A$1:$C$250, 1, TRUE)</f>
        <v>Barbados</v>
      </c>
      <c r="R878" s="15" t="str">
        <f>VLOOKUP(Q878, countries!$A$1:$E$250, 4, FALSE)</f>
        <v>Americas</v>
      </c>
      <c r="S878" s="14" t="str">
        <f>VLOOKUP(R878, countries!$D$1:U$250, 2, FALSE)</f>
        <v>Latin America and the Caribbean</v>
      </c>
      <c r="T878" s="14" t="str">
        <f t="shared" si="6"/>
        <v>2014-11</v>
      </c>
      <c r="U878" s="14" t="str">
        <f t="shared" si="7"/>
        <v>11</v>
      </c>
    </row>
    <row r="879">
      <c r="A879" s="7">
        <v>7.00304019E8</v>
      </c>
      <c r="B879" s="8">
        <v>41966.0</v>
      </c>
      <c r="C879" s="8" t="str">
        <f t="shared" si="1"/>
        <v>Sunday</v>
      </c>
      <c r="D879" s="8">
        <v>41994.0</v>
      </c>
      <c r="E879" s="9">
        <f t="shared" si="8"/>
        <v>28</v>
      </c>
      <c r="F879" s="7" t="s">
        <v>29</v>
      </c>
      <c r="G879" s="10" t="s">
        <v>38</v>
      </c>
      <c r="H879" s="7">
        <v>3127.0</v>
      </c>
      <c r="I879" s="7" t="s">
        <v>23</v>
      </c>
      <c r="J879" s="11">
        <v>4376.0</v>
      </c>
      <c r="K879" s="12">
        <v>82.0</v>
      </c>
      <c r="L879" s="12">
        <v>57.0</v>
      </c>
      <c r="M879" s="13">
        <f t="shared" si="3"/>
        <v>358832</v>
      </c>
      <c r="N879" s="11">
        <f t="shared" si="4"/>
        <v>249432</v>
      </c>
      <c r="O879" s="11">
        <f t="shared" si="5"/>
        <v>109400</v>
      </c>
      <c r="P879" s="14" t="str">
        <f>VLOOKUP(H879, products!$A$1:$B$13, 2, FALSE)</f>
        <v>Personal Care</v>
      </c>
      <c r="Q879" s="14" t="str">
        <f>VLOOKUP(G879, countries!$A$1:$C$250, 1, TRUE)</f>
        <v>Svalbard and Jan Mayen</v>
      </c>
      <c r="R879" s="15" t="str">
        <f>VLOOKUP(Q879, countries!$A$1:$E$250, 4, FALSE)</f>
        <v>Europe</v>
      </c>
      <c r="S879" s="14" t="str">
        <f>VLOOKUP(R879, countries!$D$1:U$250, 2, FALSE)</f>
        <v>Northern Europe</v>
      </c>
      <c r="T879" s="14" t="str">
        <f t="shared" si="6"/>
        <v>2014-11</v>
      </c>
      <c r="U879" s="14" t="str">
        <f t="shared" si="7"/>
        <v>11</v>
      </c>
    </row>
    <row r="880">
      <c r="A880" s="7">
        <v>7.74926936E8</v>
      </c>
      <c r="B880" s="8">
        <v>41967.0</v>
      </c>
      <c r="C880" s="8" t="str">
        <f t="shared" si="1"/>
        <v>Monday</v>
      </c>
      <c r="D880" s="8">
        <v>41970.0</v>
      </c>
      <c r="E880" s="9">
        <f t="shared" si="8"/>
        <v>3</v>
      </c>
      <c r="F880" s="7" t="s">
        <v>29</v>
      </c>
      <c r="G880" s="10" t="s">
        <v>43</v>
      </c>
      <c r="H880" s="7">
        <v>4594.0</v>
      </c>
      <c r="I880" s="7" t="s">
        <v>23</v>
      </c>
      <c r="J880" s="11">
        <v>6956.0</v>
      </c>
      <c r="K880" s="12">
        <v>9.0</v>
      </c>
      <c r="L880" s="12">
        <v>7.0</v>
      </c>
      <c r="M880" s="13">
        <f t="shared" si="3"/>
        <v>62604</v>
      </c>
      <c r="N880" s="11">
        <f t="shared" si="4"/>
        <v>48692</v>
      </c>
      <c r="O880" s="11">
        <f t="shared" si="5"/>
        <v>13912</v>
      </c>
      <c r="P880" s="14" t="str">
        <f>VLOOKUP(H880, products!$A$1:$B$13, 2, FALSE)</f>
        <v>Fruits</v>
      </c>
      <c r="Q880" s="14" t="str">
        <f>VLOOKUP(G880, countries!$A$1:$C$250, 1, TRUE)</f>
        <v>Cyprus</v>
      </c>
      <c r="R880" s="15" t="str">
        <f>VLOOKUP(Q880, countries!$A$1:$E$250, 4, FALSE)</f>
        <v>Asia</v>
      </c>
      <c r="S880" s="14" t="str">
        <f>VLOOKUP(R880, countries!$D$1:U$250, 2, FALSE)</f>
        <v>Southern Asia</v>
      </c>
      <c r="T880" s="14" t="str">
        <f t="shared" si="6"/>
        <v>2014-11</v>
      </c>
      <c r="U880" s="14" t="str">
        <f t="shared" si="7"/>
        <v>11</v>
      </c>
    </row>
    <row r="881">
      <c r="A881" s="7">
        <v>8.49431836E8</v>
      </c>
      <c r="B881" s="8">
        <v>41968.0</v>
      </c>
      <c r="C881" s="8" t="str">
        <f t="shared" si="1"/>
        <v>Tuesday</v>
      </c>
      <c r="D881" s="8">
        <v>41971.0</v>
      </c>
      <c r="E881" s="9">
        <f t="shared" si="8"/>
        <v>3</v>
      </c>
      <c r="F881" s="7" t="s">
        <v>24</v>
      </c>
      <c r="G881" s="10" t="s">
        <v>32</v>
      </c>
      <c r="H881" s="7">
        <v>8875.0</v>
      </c>
      <c r="I881" s="7" t="s">
        <v>26</v>
      </c>
      <c r="J881" s="11">
        <v>4611.0</v>
      </c>
      <c r="K881" s="12">
        <v>422.0</v>
      </c>
      <c r="L881" s="12">
        <v>365.0</v>
      </c>
      <c r="M881" s="13">
        <f t="shared" si="3"/>
        <v>1945842</v>
      </c>
      <c r="N881" s="11">
        <f t="shared" si="4"/>
        <v>1683015</v>
      </c>
      <c r="O881" s="11">
        <f t="shared" si="5"/>
        <v>262827</v>
      </c>
      <c r="P881" s="14" t="str">
        <f>VLOOKUP(H881, products!$A$1:$B$13, 2, FALSE)</f>
        <v>Meat</v>
      </c>
      <c r="Q881" s="14" t="str">
        <f>VLOOKUP(G881, countries!$A$1:$C$250, 1, TRUE)</f>
        <v>Luxembourg</v>
      </c>
      <c r="R881" s="15" t="str">
        <f>VLOOKUP(Q881, countries!$A$1:$E$250, 4, FALSE)</f>
        <v>Europe</v>
      </c>
      <c r="S881" s="14" t="str">
        <f>VLOOKUP(R881, countries!$D$1:U$250, 2, FALSE)</f>
        <v>Northern Europe</v>
      </c>
      <c r="T881" s="14" t="str">
        <f t="shared" si="6"/>
        <v>2014-11</v>
      </c>
      <c r="U881" s="14" t="str">
        <f t="shared" si="7"/>
        <v>11</v>
      </c>
    </row>
    <row r="882">
      <c r="A882" s="7">
        <v>3.62258565E8</v>
      </c>
      <c r="B882" s="8">
        <v>41972.0</v>
      </c>
      <c r="C882" s="8" t="str">
        <f t="shared" si="1"/>
        <v>Saturday</v>
      </c>
      <c r="D882" s="8">
        <v>41987.0</v>
      </c>
      <c r="E882" s="9">
        <f t="shared" si="8"/>
        <v>15</v>
      </c>
      <c r="F882" s="7" t="s">
        <v>21</v>
      </c>
      <c r="G882" s="10" t="s">
        <v>37</v>
      </c>
      <c r="H882" s="7">
        <v>4594.0</v>
      </c>
      <c r="I882" s="7" t="s">
        <v>23</v>
      </c>
      <c r="J882" s="11">
        <v>9214.0</v>
      </c>
      <c r="K882" s="12">
        <v>9.0</v>
      </c>
      <c r="L882" s="12">
        <v>7.0</v>
      </c>
      <c r="M882" s="13">
        <f t="shared" si="3"/>
        <v>82926</v>
      </c>
      <c r="N882" s="11">
        <f t="shared" si="4"/>
        <v>64498</v>
      </c>
      <c r="O882" s="11">
        <f t="shared" si="5"/>
        <v>18428</v>
      </c>
      <c r="P882" s="14" t="str">
        <f>VLOOKUP(H882, products!$A$1:$B$13, 2, FALSE)</f>
        <v>Fruits</v>
      </c>
      <c r="Q882" s="14" t="str">
        <f>VLOOKUP(G882, countries!$A$1:$C$250, 1, TRUE)</f>
        <v>Argentina</v>
      </c>
      <c r="R882" s="15" t="str">
        <f>VLOOKUP(Q882, countries!$A$1:$E$250, 4, FALSE)</f>
        <v>Americas</v>
      </c>
      <c r="S882" s="14" t="str">
        <f>VLOOKUP(R882, countries!$D$1:U$250, 2, FALSE)</f>
        <v>Latin America and the Caribbean</v>
      </c>
      <c r="T882" s="14" t="str">
        <f t="shared" si="6"/>
        <v>2014-11</v>
      </c>
      <c r="U882" s="14" t="str">
        <f t="shared" si="7"/>
        <v>11</v>
      </c>
    </row>
    <row r="883">
      <c r="A883" s="7">
        <v>6.0502938E8</v>
      </c>
      <c r="B883" s="8">
        <v>41975.0</v>
      </c>
      <c r="C883" s="8" t="str">
        <f t="shared" si="1"/>
        <v>Tuesday</v>
      </c>
      <c r="D883" s="8">
        <v>41688.0</v>
      </c>
      <c r="E883" s="9">
        <f t="shared" si="8"/>
        <v>287</v>
      </c>
      <c r="F883" s="7" t="s">
        <v>40</v>
      </c>
      <c r="G883" s="10" t="s">
        <v>64</v>
      </c>
      <c r="H883" s="7">
        <v>4594.0</v>
      </c>
      <c r="I883" s="7" t="s">
        <v>23</v>
      </c>
      <c r="J883" s="11">
        <v>493.0</v>
      </c>
      <c r="K883" s="12">
        <v>9.0</v>
      </c>
      <c r="L883" s="12">
        <v>7.0</v>
      </c>
      <c r="M883" s="13">
        <f t="shared" si="3"/>
        <v>4437</v>
      </c>
      <c r="N883" s="11">
        <f t="shared" si="4"/>
        <v>3451</v>
      </c>
      <c r="O883" s="11">
        <f t="shared" si="5"/>
        <v>986</v>
      </c>
      <c r="P883" s="14" t="str">
        <f>VLOOKUP(H883, products!$A$1:$B$13, 2, FALSE)</f>
        <v>Fruits</v>
      </c>
      <c r="Q883" s="14" t="str">
        <f>VLOOKUP(G883, countries!$A$1:$C$250, 1, TRUE)</f>
        <v>Finland</v>
      </c>
      <c r="R883" s="15" t="str">
        <f>VLOOKUP(Q883, countries!$A$1:$E$250, 4, FALSE)</f>
        <v>Europe</v>
      </c>
      <c r="S883" s="14" t="str">
        <f>VLOOKUP(R883, countries!$D$1:U$250, 2, FALSE)</f>
        <v>Northern Europe</v>
      </c>
      <c r="T883" s="14" t="str">
        <f t="shared" si="6"/>
        <v>2014-12</v>
      </c>
      <c r="U883" s="14" t="str">
        <f t="shared" si="7"/>
        <v>12</v>
      </c>
    </row>
    <row r="884">
      <c r="A884" s="7">
        <v>8.61252868E8</v>
      </c>
      <c r="B884" s="8">
        <v>41976.0</v>
      </c>
      <c r="C884" s="8" t="str">
        <f t="shared" si="1"/>
        <v>Wednesday</v>
      </c>
      <c r="D884" s="8">
        <v>41726.0</v>
      </c>
      <c r="E884" s="9">
        <f t="shared" si="8"/>
        <v>250</v>
      </c>
      <c r="F884" s="7" t="s">
        <v>24</v>
      </c>
      <c r="G884" s="10" t="s">
        <v>50</v>
      </c>
      <c r="H884" s="7">
        <v>8681.0</v>
      </c>
      <c r="I884" s="7" t="s">
        <v>26</v>
      </c>
      <c r="J884" s="11">
        <v>2717.0</v>
      </c>
      <c r="K884" s="12">
        <v>651.0</v>
      </c>
      <c r="L884" s="12">
        <v>525.0</v>
      </c>
      <c r="M884" s="13">
        <f t="shared" si="3"/>
        <v>1768767</v>
      </c>
      <c r="N884" s="11">
        <f t="shared" si="4"/>
        <v>1426425</v>
      </c>
      <c r="O884" s="11">
        <f t="shared" si="5"/>
        <v>342342</v>
      </c>
      <c r="P884" s="14" t="str">
        <f>VLOOKUP(H884, products!$A$1:$B$13, 2, FALSE)</f>
        <v>Office Supplies</v>
      </c>
      <c r="Q884" s="14" t="str">
        <f>VLOOKUP(G884, countries!$A$1:$C$250, 1, TRUE)</f>
        <v>Austria</v>
      </c>
      <c r="R884" s="15" t="str">
        <f>VLOOKUP(Q884, countries!$A$1:$E$250, 4, FALSE)</f>
        <v>Europe</v>
      </c>
      <c r="S884" s="14" t="str">
        <f>VLOOKUP(R884, countries!$D$1:U$250, 2, FALSE)</f>
        <v>Northern Europe</v>
      </c>
      <c r="T884" s="14" t="str">
        <f t="shared" si="6"/>
        <v>2014-12</v>
      </c>
      <c r="U884" s="14" t="str">
        <f t="shared" si="7"/>
        <v>12</v>
      </c>
    </row>
    <row r="885">
      <c r="A885" s="7">
        <v>8.71147E8</v>
      </c>
      <c r="B885" s="8">
        <v>41981.0</v>
      </c>
      <c r="C885" s="8" t="str">
        <f t="shared" si="1"/>
        <v>Monday</v>
      </c>
      <c r="D885" s="8">
        <v>41876.0</v>
      </c>
      <c r="E885" s="9">
        <f t="shared" si="8"/>
        <v>105</v>
      </c>
      <c r="F885" s="7" t="s">
        <v>21</v>
      </c>
      <c r="G885" s="10" t="s">
        <v>59</v>
      </c>
      <c r="H885" s="7">
        <v>7940.0</v>
      </c>
      <c r="I885" s="7" t="s">
        <v>26</v>
      </c>
      <c r="J885" s="11">
        <v>611.0</v>
      </c>
      <c r="K885" s="12">
        <v>668.0</v>
      </c>
      <c r="L885" s="12">
        <v>503.0</v>
      </c>
      <c r="M885" s="13">
        <f t="shared" si="3"/>
        <v>408148</v>
      </c>
      <c r="N885" s="11">
        <f t="shared" si="4"/>
        <v>307333</v>
      </c>
      <c r="O885" s="11">
        <f t="shared" si="5"/>
        <v>100815</v>
      </c>
      <c r="P885" s="14" t="str">
        <f>VLOOKUP(H885, products!$A$1:$B$13, 2, FALSE)</f>
        <v>Household</v>
      </c>
      <c r="Q885" s="14" t="str">
        <f>VLOOKUP(G885, countries!$A$1:$C$250, 1, TRUE)</f>
        <v>Slovenia</v>
      </c>
      <c r="R885" s="15" t="str">
        <f>VLOOKUP(Q885, countries!$A$1:$E$250, 4, FALSE)</f>
        <v>Europe</v>
      </c>
      <c r="S885" s="14" t="str">
        <f>VLOOKUP(R885, countries!$D$1:U$250, 2, FALSE)</f>
        <v>Northern Europe</v>
      </c>
      <c r="T885" s="14" t="str">
        <f t="shared" si="6"/>
        <v>2014-12</v>
      </c>
      <c r="U885" s="14" t="str">
        <f t="shared" si="7"/>
        <v>12</v>
      </c>
    </row>
    <row r="886">
      <c r="A886" s="7">
        <v>7.54541289E8</v>
      </c>
      <c r="B886" s="8">
        <v>41985.0</v>
      </c>
      <c r="C886" s="8" t="str">
        <f t="shared" si="1"/>
        <v>Friday</v>
      </c>
      <c r="D886" s="8">
        <v>41992.0</v>
      </c>
      <c r="E886" s="9">
        <f t="shared" si="8"/>
        <v>7</v>
      </c>
      <c r="F886" s="7" t="s">
        <v>24</v>
      </c>
      <c r="G886" s="10" t="s">
        <v>35</v>
      </c>
      <c r="H886" s="7">
        <v>3127.0</v>
      </c>
      <c r="I886" s="7" t="s">
        <v>23</v>
      </c>
      <c r="J886" s="11">
        <v>4390.0</v>
      </c>
      <c r="K886" s="12">
        <v>82.0</v>
      </c>
      <c r="L886" s="12">
        <v>57.0</v>
      </c>
      <c r="M886" s="13">
        <f t="shared" si="3"/>
        <v>359980</v>
      </c>
      <c r="N886" s="11">
        <f t="shared" si="4"/>
        <v>250230</v>
      </c>
      <c r="O886" s="11">
        <f t="shared" si="5"/>
        <v>109750</v>
      </c>
      <c r="P886" s="14" t="str">
        <f>VLOOKUP(H886, products!$A$1:$B$13, 2, FALSE)</f>
        <v>Personal Care</v>
      </c>
      <c r="Q886" s="14" t="str">
        <f>VLOOKUP(G886, countries!$A$1:$C$250, 1, TRUE)</f>
        <v>American Samoa</v>
      </c>
      <c r="R886" s="15" t="str">
        <f>VLOOKUP(Q886, countries!$A$1:$E$250, 4, FALSE)</f>
        <v>Oceania</v>
      </c>
      <c r="S886" s="14" t="str">
        <f>VLOOKUP(R886, countries!$D$1:U$250, 2, FALSE)</f>
        <v>Polynesia</v>
      </c>
      <c r="T886" s="14" t="str">
        <f t="shared" si="6"/>
        <v>2014-12</v>
      </c>
      <c r="U886" s="14" t="str">
        <f t="shared" si="7"/>
        <v>12</v>
      </c>
    </row>
    <row r="887">
      <c r="A887" s="7">
        <v>9.4424771E8</v>
      </c>
      <c r="B887" s="8">
        <v>41992.0</v>
      </c>
      <c r="C887" s="8" t="str">
        <f t="shared" si="1"/>
        <v>Friday</v>
      </c>
      <c r="D887" s="8">
        <v>42035.0</v>
      </c>
      <c r="E887" s="9">
        <f t="shared" si="8"/>
        <v>43</v>
      </c>
      <c r="F887" s="7" t="s">
        <v>40</v>
      </c>
      <c r="G887" s="10" t="s">
        <v>28</v>
      </c>
      <c r="H887" s="7">
        <v>7331.0</v>
      </c>
      <c r="I887" s="7" t="s">
        <v>26</v>
      </c>
      <c r="J887" s="11">
        <v>2736.0</v>
      </c>
      <c r="K887" s="12">
        <v>255.0</v>
      </c>
      <c r="L887" s="12">
        <v>159.0</v>
      </c>
      <c r="M887" s="13">
        <f t="shared" si="3"/>
        <v>697680</v>
      </c>
      <c r="N887" s="11">
        <f t="shared" si="4"/>
        <v>435024</v>
      </c>
      <c r="O887" s="11">
        <f t="shared" si="5"/>
        <v>262656</v>
      </c>
      <c r="P887" s="14" t="str">
        <f>VLOOKUP(H887, products!$A$1:$B$13, 2, FALSE)</f>
        <v>Baby Food</v>
      </c>
      <c r="Q887" s="14" t="str">
        <f>VLOOKUP(G887, countries!$A$1:$C$250, 1, TRUE)</f>
        <v>Bermuda</v>
      </c>
      <c r="R887" s="15" t="str">
        <f>VLOOKUP(Q887, countries!$A$1:$E$250, 4, FALSE)</f>
        <v>Americas</v>
      </c>
      <c r="S887" s="14" t="str">
        <f>VLOOKUP(R887, countries!$D$1:U$250, 2, FALSE)</f>
        <v>Latin America and the Caribbean</v>
      </c>
      <c r="T887" s="14" t="str">
        <f t="shared" si="6"/>
        <v>2014-12</v>
      </c>
      <c r="U887" s="14" t="str">
        <f t="shared" si="7"/>
        <v>12</v>
      </c>
    </row>
    <row r="888">
      <c r="A888" s="7">
        <v>5.53107821E8</v>
      </c>
      <c r="B888" s="8">
        <v>41994.0</v>
      </c>
      <c r="C888" s="8" t="str">
        <f t="shared" si="1"/>
        <v>Sunday</v>
      </c>
      <c r="D888" s="8">
        <v>42017.0</v>
      </c>
      <c r="E888" s="9">
        <f t="shared" si="8"/>
        <v>23</v>
      </c>
      <c r="F888" s="7" t="s">
        <v>29</v>
      </c>
      <c r="G888" s="10" t="s">
        <v>39</v>
      </c>
      <c r="H888" s="7">
        <v>3127.0</v>
      </c>
      <c r="I888" s="7" t="s">
        <v>26</v>
      </c>
      <c r="J888" s="11">
        <v>5751.0</v>
      </c>
      <c r="K888" s="12">
        <v>82.0</v>
      </c>
      <c r="L888" s="12">
        <v>57.0</v>
      </c>
      <c r="M888" s="13">
        <f t="shared" si="3"/>
        <v>471582</v>
      </c>
      <c r="N888" s="11">
        <f t="shared" si="4"/>
        <v>327807</v>
      </c>
      <c r="O888" s="11">
        <f t="shared" si="5"/>
        <v>143775</v>
      </c>
      <c r="P888" s="14" t="str">
        <f>VLOOKUP(H888, products!$A$1:$B$13, 2, FALSE)</f>
        <v>Personal Care</v>
      </c>
      <c r="Q888" s="14" t="str">
        <f>VLOOKUP(G888, countries!$A$1:$C$250, 1, TRUE)</f>
        <v>Curaçao</v>
      </c>
      <c r="R888" s="15" t="str">
        <f>VLOOKUP(Q888, countries!$A$1:$E$250, 4, FALSE)</f>
        <v>Americas</v>
      </c>
      <c r="S888" s="14" t="str">
        <f>VLOOKUP(R888, countries!$D$1:U$250, 2, FALSE)</f>
        <v>Latin America and the Caribbean</v>
      </c>
      <c r="T888" s="14" t="str">
        <f t="shared" si="6"/>
        <v>2014-12</v>
      </c>
      <c r="U888" s="14" t="str">
        <f t="shared" si="7"/>
        <v>12</v>
      </c>
    </row>
    <row r="889">
      <c r="A889" s="7">
        <v>8.39437711E8</v>
      </c>
      <c r="B889" s="8">
        <v>41996.0</v>
      </c>
      <c r="C889" s="8" t="str">
        <f t="shared" si="1"/>
        <v>Tuesday</v>
      </c>
      <c r="D889" s="8">
        <v>41997.0</v>
      </c>
      <c r="E889" s="9">
        <f t="shared" si="8"/>
        <v>1</v>
      </c>
      <c r="F889" s="7" t="s">
        <v>24</v>
      </c>
      <c r="G889" s="10" t="s">
        <v>31</v>
      </c>
      <c r="H889" s="7">
        <v>2455.0</v>
      </c>
      <c r="I889" s="7" t="s">
        <v>23</v>
      </c>
      <c r="J889" s="11">
        <v>7128.0</v>
      </c>
      <c r="K889" s="12">
        <v>109.0</v>
      </c>
      <c r="L889" s="12">
        <v>36.0</v>
      </c>
      <c r="M889" s="13">
        <f t="shared" si="3"/>
        <v>776952</v>
      </c>
      <c r="N889" s="11">
        <f t="shared" si="4"/>
        <v>256608</v>
      </c>
      <c r="O889" s="11">
        <f t="shared" si="5"/>
        <v>520344</v>
      </c>
      <c r="P889" s="14" t="str">
        <f>VLOOKUP(H889, products!$A$1:$B$13, 2, FALSE)</f>
        <v>Clothes</v>
      </c>
      <c r="Q889" s="14" t="str">
        <f>VLOOKUP(G889, countries!$A$1:$C$250, 1, TRUE)</f>
        <v>Bhutan</v>
      </c>
      <c r="R889" s="15" t="str">
        <f>VLOOKUP(Q889, countries!$A$1:$E$250, 4, FALSE)</f>
        <v>Asia</v>
      </c>
      <c r="S889" s="14" t="str">
        <f>VLOOKUP(R889, countries!$D$1:U$250, 2, FALSE)</f>
        <v>Southern Asia</v>
      </c>
      <c r="T889" s="14" t="str">
        <f t="shared" si="6"/>
        <v>2014-12</v>
      </c>
      <c r="U889" s="14" t="str">
        <f t="shared" si="7"/>
        <v>12</v>
      </c>
    </row>
    <row r="890">
      <c r="A890" s="7">
        <v>5.25321424E8</v>
      </c>
      <c r="B890" s="8">
        <v>41998.0</v>
      </c>
      <c r="C890" s="8" t="str">
        <f t="shared" si="1"/>
        <v>Thursday</v>
      </c>
      <c r="D890" s="8">
        <v>42004.0</v>
      </c>
      <c r="E890" s="9">
        <f t="shared" si="8"/>
        <v>6</v>
      </c>
      <c r="F890" s="7" t="s">
        <v>40</v>
      </c>
      <c r="G890" s="10" t="s">
        <v>62</v>
      </c>
      <c r="H890" s="7">
        <v>7940.0</v>
      </c>
      <c r="I890" s="7" t="s">
        <v>26</v>
      </c>
      <c r="J890" s="11">
        <v>3138.0</v>
      </c>
      <c r="K890" s="12">
        <v>668.0</v>
      </c>
      <c r="L890" s="12">
        <v>503.0</v>
      </c>
      <c r="M890" s="13">
        <f t="shared" si="3"/>
        <v>2096184</v>
      </c>
      <c r="N890" s="11">
        <f t="shared" si="4"/>
        <v>1578414</v>
      </c>
      <c r="O890" s="11">
        <f t="shared" si="5"/>
        <v>517770</v>
      </c>
      <c r="P890" s="14" t="str">
        <f>VLOOKUP(H890, products!$A$1:$B$13, 2, FALSE)</f>
        <v>Household</v>
      </c>
      <c r="Q890" s="14" t="str">
        <f>VLOOKUP(G890, countries!$A$1:$C$250, 1, TRUE)</f>
        <v>Micronesia (Federated States of)</v>
      </c>
      <c r="R890" s="15" t="str">
        <f>VLOOKUP(Q890, countries!$A$1:$E$250, 4, FALSE)</f>
        <v>Oceania</v>
      </c>
      <c r="S890" s="14" t="str">
        <f>VLOOKUP(R890, countries!$D$1:U$250, 2, FALSE)</f>
        <v>Polynesia</v>
      </c>
      <c r="T890" s="14" t="str">
        <f t="shared" si="6"/>
        <v>2014-12</v>
      </c>
      <c r="U890" s="14" t="str">
        <f t="shared" si="7"/>
        <v>12</v>
      </c>
    </row>
    <row r="891">
      <c r="A891" s="7">
        <v>2.51907765E8</v>
      </c>
      <c r="B891" s="8">
        <v>42007.0</v>
      </c>
      <c r="C891" s="8" t="str">
        <f t="shared" si="1"/>
        <v>Saturday</v>
      </c>
      <c r="D891" s="8">
        <v>42189.0</v>
      </c>
      <c r="E891" s="9">
        <f t="shared" si="8"/>
        <v>182</v>
      </c>
      <c r="F891" s="7" t="s">
        <v>21</v>
      </c>
      <c r="G891" s="10" t="s">
        <v>30</v>
      </c>
      <c r="H891" s="7">
        <v>8969.0</v>
      </c>
      <c r="I891" s="7" t="s">
        <v>23</v>
      </c>
      <c r="J891" s="11">
        <v>3961.0</v>
      </c>
      <c r="K891" s="12">
        <v>153.0</v>
      </c>
      <c r="L891" s="12">
        <v>97.0</v>
      </c>
      <c r="M891" s="13">
        <f t="shared" si="3"/>
        <v>606033</v>
      </c>
      <c r="N891" s="11">
        <f t="shared" si="4"/>
        <v>384217</v>
      </c>
      <c r="O891" s="11">
        <f t="shared" si="5"/>
        <v>221816</v>
      </c>
      <c r="P891" s="14" t="str">
        <f>VLOOKUP(H891, products!$A$1:$B$13, 2, FALSE)</f>
        <v>Snacks</v>
      </c>
      <c r="Q891" s="14" t="str">
        <f>VLOOKUP(G891, countries!$A$1:$C$250, 1, TRUE)</f>
        <v>United States Minor Outlying Islands</v>
      </c>
      <c r="R891" s="15" t="str">
        <f>VLOOKUP(Q891, countries!$A$1:$E$250, 4, FALSE)</f>
        <v>Oceania</v>
      </c>
      <c r="S891" s="14" t="str">
        <f>VLOOKUP(R891, countries!$D$1:U$250, 2, FALSE)</f>
        <v>Polynesia</v>
      </c>
      <c r="T891" s="14" t="str">
        <f t="shared" si="6"/>
        <v>2015-01</v>
      </c>
      <c r="U891" s="14" t="str">
        <f t="shared" si="7"/>
        <v>01</v>
      </c>
    </row>
    <row r="892">
      <c r="A892" s="7">
        <v>6.40295922E8</v>
      </c>
      <c r="B892" s="8">
        <v>42008.0</v>
      </c>
      <c r="C892" s="8" t="str">
        <f t="shared" si="1"/>
        <v>Sunday</v>
      </c>
      <c r="D892" s="8">
        <v>42067.0</v>
      </c>
      <c r="E892" s="9">
        <f t="shared" si="8"/>
        <v>59</v>
      </c>
      <c r="F892" s="7" t="s">
        <v>29</v>
      </c>
      <c r="G892" s="10" t="s">
        <v>42</v>
      </c>
      <c r="H892" s="7">
        <v>7331.0</v>
      </c>
      <c r="I892" s="7" t="s">
        <v>26</v>
      </c>
      <c r="J892" s="11">
        <v>6647.0</v>
      </c>
      <c r="K892" s="12">
        <v>255.0</v>
      </c>
      <c r="L892" s="12">
        <v>159.0</v>
      </c>
      <c r="M892" s="13">
        <f t="shared" si="3"/>
        <v>1694985</v>
      </c>
      <c r="N892" s="11">
        <f t="shared" si="4"/>
        <v>1056873</v>
      </c>
      <c r="O892" s="11">
        <f t="shared" si="5"/>
        <v>638112</v>
      </c>
      <c r="P892" s="14" t="str">
        <f>VLOOKUP(H892, products!$A$1:$B$13, 2, FALSE)</f>
        <v>Baby Food</v>
      </c>
      <c r="Q892" s="14" t="str">
        <f>VLOOKUP(G892, countries!$A$1:$C$250, 1, TRUE)</f>
        <v>Bhutan</v>
      </c>
      <c r="R892" s="15" t="str">
        <f>VLOOKUP(Q892, countries!$A$1:$E$250, 4, FALSE)</f>
        <v>Asia</v>
      </c>
      <c r="S892" s="14" t="str">
        <f>VLOOKUP(R892, countries!$D$1:U$250, 2, FALSE)</f>
        <v>Southern Asia</v>
      </c>
      <c r="T892" s="14" t="str">
        <f t="shared" si="6"/>
        <v>2015-01</v>
      </c>
      <c r="U892" s="14" t="str">
        <f t="shared" si="7"/>
        <v>01</v>
      </c>
    </row>
    <row r="893">
      <c r="A893" s="7">
        <v>3.99115979E8</v>
      </c>
      <c r="B893" s="8">
        <v>42010.0</v>
      </c>
      <c r="C893" s="8" t="str">
        <f t="shared" si="1"/>
        <v>Tuesday</v>
      </c>
      <c r="D893" s="8">
        <v>42179.0</v>
      </c>
      <c r="E893" s="9">
        <f t="shared" si="8"/>
        <v>169</v>
      </c>
      <c r="F893" s="7" t="s">
        <v>40</v>
      </c>
      <c r="G893" s="10" t="s">
        <v>55</v>
      </c>
      <c r="H893" s="7">
        <v>5988.0</v>
      </c>
      <c r="I893" s="7" t="s">
        <v>26</v>
      </c>
      <c r="J893" s="11">
        <v>6142.0</v>
      </c>
      <c r="K893" s="12">
        <v>154.0</v>
      </c>
      <c r="L893" s="12">
        <v>91.0</v>
      </c>
      <c r="M893" s="13">
        <f t="shared" si="3"/>
        <v>945868</v>
      </c>
      <c r="N893" s="11">
        <f t="shared" si="4"/>
        <v>558922</v>
      </c>
      <c r="O893" s="11">
        <f t="shared" si="5"/>
        <v>386946</v>
      </c>
      <c r="P893" s="14" t="str">
        <f>VLOOKUP(H893, products!$A$1:$B$13, 2, FALSE)</f>
        <v>Vegetables</v>
      </c>
      <c r="Q893" s="14" t="str">
        <f>VLOOKUP(G893, countries!$A$1:$C$250, 1, TRUE)</f>
        <v>Eritrea</v>
      </c>
      <c r="R893" s="15" t="str">
        <f>VLOOKUP(Q893, countries!$A$1:$E$250, 4, FALSE)</f>
        <v>Africa</v>
      </c>
      <c r="S893" s="14" t="str">
        <f>VLOOKUP(R893, countries!$D$1:U$250, 2, FALSE)</f>
        <v>Northern Africa</v>
      </c>
      <c r="T893" s="14" t="str">
        <f t="shared" si="6"/>
        <v>2015-01</v>
      </c>
      <c r="U893" s="14" t="str">
        <f t="shared" si="7"/>
        <v>01</v>
      </c>
    </row>
    <row r="894">
      <c r="A894" s="7">
        <v>1.86597907E8</v>
      </c>
      <c r="B894" s="8">
        <v>42015.0</v>
      </c>
      <c r="C894" s="8" t="str">
        <f t="shared" si="1"/>
        <v>Sunday</v>
      </c>
      <c r="D894" s="8">
        <v>42353.0</v>
      </c>
      <c r="E894" s="9">
        <f t="shared" si="8"/>
        <v>338</v>
      </c>
      <c r="F894" s="7" t="s">
        <v>29</v>
      </c>
      <c r="G894" s="10" t="s">
        <v>25</v>
      </c>
      <c r="H894" s="7">
        <v>8681.0</v>
      </c>
      <c r="I894" s="7" t="s">
        <v>26</v>
      </c>
      <c r="J894" s="11">
        <v>7322.0</v>
      </c>
      <c r="K894" s="12">
        <v>651.0</v>
      </c>
      <c r="L894" s="12">
        <v>525.0</v>
      </c>
      <c r="M894" s="13">
        <f t="shared" si="3"/>
        <v>4766622</v>
      </c>
      <c r="N894" s="11">
        <f t="shared" si="4"/>
        <v>3844050</v>
      </c>
      <c r="O894" s="11">
        <f t="shared" si="5"/>
        <v>922572</v>
      </c>
      <c r="P894" s="14" t="str">
        <f>VLOOKUP(H894, products!$A$1:$B$13, 2, FALSE)</f>
        <v>Office Supplies</v>
      </c>
      <c r="Q894" s="14" t="str">
        <f>VLOOKUP(G894, countries!$A$1:$C$250, 1, TRUE)</f>
        <v>Libya</v>
      </c>
      <c r="R894" s="15" t="str">
        <f>VLOOKUP(Q894, countries!$A$1:$E$250, 4, FALSE)</f>
        <v>Africa</v>
      </c>
      <c r="S894" s="14" t="str">
        <f>VLOOKUP(R894, countries!$D$1:U$250, 2, FALSE)</f>
        <v>Northern Africa</v>
      </c>
      <c r="T894" s="14" t="str">
        <f t="shared" si="6"/>
        <v>2015-01</v>
      </c>
      <c r="U894" s="14" t="str">
        <f t="shared" si="7"/>
        <v>01</v>
      </c>
    </row>
    <row r="895">
      <c r="A895" s="7">
        <v>1.19935786E8</v>
      </c>
      <c r="B895" s="8">
        <v>42018.0</v>
      </c>
      <c r="C895" s="8" t="str">
        <f t="shared" si="1"/>
        <v>Wednesday</v>
      </c>
      <c r="D895" s="8">
        <v>42031.0</v>
      </c>
      <c r="E895" s="9">
        <f t="shared" si="8"/>
        <v>13</v>
      </c>
      <c r="F895" s="7" t="s">
        <v>24</v>
      </c>
      <c r="G895" s="10" t="s">
        <v>47</v>
      </c>
      <c r="H895" s="7">
        <v>3127.0</v>
      </c>
      <c r="I895" s="7" t="s">
        <v>23</v>
      </c>
      <c r="J895" s="11">
        <v>519.0</v>
      </c>
      <c r="K895" s="12">
        <v>82.0</v>
      </c>
      <c r="L895" s="12">
        <v>57.0</v>
      </c>
      <c r="M895" s="13">
        <f t="shared" si="3"/>
        <v>42558</v>
      </c>
      <c r="N895" s="11">
        <f t="shared" si="4"/>
        <v>29583</v>
      </c>
      <c r="O895" s="11">
        <f t="shared" si="5"/>
        <v>12975</v>
      </c>
      <c r="P895" s="14" t="str">
        <f>VLOOKUP(H895, products!$A$1:$B$13, 2, FALSE)</f>
        <v>Personal Care</v>
      </c>
      <c r="Q895" s="14" t="str">
        <f>VLOOKUP(G895, countries!$A$1:$C$250, 1, TRUE)</f>
        <v>Romania</v>
      </c>
      <c r="R895" s="15" t="str">
        <f>VLOOKUP(Q895, countries!$A$1:$E$250, 4, FALSE)</f>
        <v>Europe</v>
      </c>
      <c r="S895" s="14" t="str">
        <f>VLOOKUP(R895, countries!$D$1:U$250, 2, FALSE)</f>
        <v>Northern Europe</v>
      </c>
      <c r="T895" s="14" t="str">
        <f t="shared" si="6"/>
        <v>2015-01</v>
      </c>
      <c r="U895" s="14" t="str">
        <f t="shared" si="7"/>
        <v>01</v>
      </c>
    </row>
    <row r="896">
      <c r="A896" s="7">
        <v>2.09357202E8</v>
      </c>
      <c r="B896" s="8">
        <v>42018.0</v>
      </c>
      <c r="C896" s="8" t="str">
        <f t="shared" si="1"/>
        <v>Wednesday</v>
      </c>
      <c r="D896" s="8">
        <v>42026.0</v>
      </c>
      <c r="E896" s="9">
        <f t="shared" si="8"/>
        <v>8</v>
      </c>
      <c r="F896" s="7" t="s">
        <v>40</v>
      </c>
      <c r="G896" s="10" t="s">
        <v>27</v>
      </c>
      <c r="H896" s="7">
        <v>2103.0</v>
      </c>
      <c r="I896" s="7" t="s">
        <v>26</v>
      </c>
      <c r="J896" s="11">
        <v>2303.0</v>
      </c>
      <c r="K896" s="12">
        <v>206.0</v>
      </c>
      <c r="L896" s="12">
        <v>117.0</v>
      </c>
      <c r="M896" s="13">
        <f t="shared" si="3"/>
        <v>474418</v>
      </c>
      <c r="N896" s="11">
        <f t="shared" si="4"/>
        <v>269451</v>
      </c>
      <c r="O896" s="11">
        <f t="shared" si="5"/>
        <v>204967</v>
      </c>
      <c r="P896" s="14" t="str">
        <f>VLOOKUP(H896, products!$A$1:$B$13, 2, FALSE)</f>
        <v>Cereal</v>
      </c>
      <c r="Q896" s="14" t="str">
        <f>VLOOKUP(G896, countries!$A$1:$C$250, 1, TRUE)</f>
        <v>Svalbard and Jan Mayen</v>
      </c>
      <c r="R896" s="15" t="str">
        <f>VLOOKUP(Q896, countries!$A$1:$E$250, 4, FALSE)</f>
        <v>Europe</v>
      </c>
      <c r="S896" s="14" t="str">
        <f>VLOOKUP(R896, countries!$D$1:U$250, 2, FALSE)</f>
        <v>Northern Europe</v>
      </c>
      <c r="T896" s="14" t="str">
        <f t="shared" si="6"/>
        <v>2015-01</v>
      </c>
      <c r="U896" s="14" t="str">
        <f t="shared" si="7"/>
        <v>01</v>
      </c>
    </row>
    <row r="897">
      <c r="A897" s="7">
        <v>4.52471768E8</v>
      </c>
      <c r="B897" s="8">
        <v>42018.0</v>
      </c>
      <c r="C897" s="8" t="str">
        <f t="shared" si="1"/>
        <v>Wednesday</v>
      </c>
      <c r="D897" s="8">
        <v>42279.0</v>
      </c>
      <c r="E897" s="9">
        <f t="shared" si="8"/>
        <v>261</v>
      </c>
      <c r="F897" s="7" t="s">
        <v>24</v>
      </c>
      <c r="G897" s="10" t="s">
        <v>36</v>
      </c>
      <c r="H897" s="7">
        <v>4594.0</v>
      </c>
      <c r="I897" s="7" t="s">
        <v>23</v>
      </c>
      <c r="J897" s="11">
        <v>5306.0</v>
      </c>
      <c r="K897" s="12">
        <v>9.0</v>
      </c>
      <c r="L897" s="12">
        <v>7.0</v>
      </c>
      <c r="M897" s="13">
        <f t="shared" si="3"/>
        <v>47754</v>
      </c>
      <c r="N897" s="11">
        <f t="shared" si="4"/>
        <v>37142</v>
      </c>
      <c r="O897" s="11">
        <f t="shared" si="5"/>
        <v>10612</v>
      </c>
      <c r="P897" s="14" t="str">
        <f>VLOOKUP(H897, products!$A$1:$B$13, 2, FALSE)</f>
        <v>Fruits</v>
      </c>
      <c r="Q897" s="14" t="str">
        <f>VLOOKUP(G897, countries!$A$1:$C$250, 1, TRUE)</f>
        <v>Svalbard and Jan Mayen</v>
      </c>
      <c r="R897" s="15" t="str">
        <f>VLOOKUP(Q897, countries!$A$1:$E$250, 4, FALSE)</f>
        <v>Europe</v>
      </c>
      <c r="S897" s="14" t="str">
        <f>VLOOKUP(R897, countries!$D$1:U$250, 2, FALSE)</f>
        <v>Northern Europe</v>
      </c>
      <c r="T897" s="14" t="str">
        <f t="shared" si="6"/>
        <v>2015-01</v>
      </c>
      <c r="U897" s="14" t="str">
        <f t="shared" si="7"/>
        <v>01</v>
      </c>
    </row>
    <row r="898">
      <c r="A898" s="7">
        <v>2.88073384E8</v>
      </c>
      <c r="B898" s="8">
        <v>42019.0</v>
      </c>
      <c r="C898" s="8" t="str">
        <f t="shared" si="1"/>
        <v>Thursday</v>
      </c>
      <c r="D898" s="8">
        <v>42051.0</v>
      </c>
      <c r="E898" s="9">
        <f t="shared" si="8"/>
        <v>32</v>
      </c>
      <c r="F898" s="7" t="s">
        <v>40</v>
      </c>
      <c r="G898" s="10" t="s">
        <v>48</v>
      </c>
      <c r="H898" s="7">
        <v>7331.0</v>
      </c>
      <c r="I898" s="7" t="s">
        <v>23</v>
      </c>
      <c r="J898" s="11">
        <v>6171.0</v>
      </c>
      <c r="K898" s="12">
        <v>255.0</v>
      </c>
      <c r="L898" s="12">
        <v>159.0</v>
      </c>
      <c r="M898" s="13">
        <f t="shared" si="3"/>
        <v>1573605</v>
      </c>
      <c r="N898" s="11">
        <f t="shared" si="4"/>
        <v>981189</v>
      </c>
      <c r="O898" s="11">
        <f t="shared" si="5"/>
        <v>592416</v>
      </c>
      <c r="P898" s="14" t="str">
        <f>VLOOKUP(H898, products!$A$1:$B$13, 2, FALSE)</f>
        <v>Baby Food</v>
      </c>
      <c r="Q898" s="14" t="str">
        <f>VLOOKUP(G898, countries!$A$1:$C$250, 1, TRUE)</f>
        <v>Gibraltar</v>
      </c>
      <c r="R898" s="15" t="str">
        <f>VLOOKUP(Q898, countries!$A$1:$E$250, 4, FALSE)</f>
        <v>Europe</v>
      </c>
      <c r="S898" s="14" t="str">
        <f>VLOOKUP(R898, countries!$D$1:U$250, 2, FALSE)</f>
        <v>Northern Europe</v>
      </c>
      <c r="T898" s="14" t="str">
        <f t="shared" si="6"/>
        <v>2015-01</v>
      </c>
      <c r="U898" s="14" t="str">
        <f t="shared" si="7"/>
        <v>01</v>
      </c>
    </row>
    <row r="899">
      <c r="A899" s="7">
        <v>2.95787847E8</v>
      </c>
      <c r="B899" s="8">
        <v>42022.0</v>
      </c>
      <c r="C899" s="8" t="str">
        <f t="shared" si="1"/>
        <v>Sunday</v>
      </c>
      <c r="D899" s="8">
        <v>42051.0</v>
      </c>
      <c r="E899" s="9">
        <f t="shared" si="8"/>
        <v>29</v>
      </c>
      <c r="F899" s="7" t="s">
        <v>40</v>
      </c>
      <c r="G899" s="10" t="s">
        <v>25</v>
      </c>
      <c r="H899" s="7">
        <v>7331.0</v>
      </c>
      <c r="I899" s="7" t="s">
        <v>26</v>
      </c>
      <c r="J899" s="11">
        <v>9052.0</v>
      </c>
      <c r="K899" s="12">
        <v>255.0</v>
      </c>
      <c r="L899" s="12">
        <v>159.0</v>
      </c>
      <c r="M899" s="13">
        <f t="shared" si="3"/>
        <v>2308260</v>
      </c>
      <c r="N899" s="11">
        <f t="shared" si="4"/>
        <v>1439268</v>
      </c>
      <c r="O899" s="11">
        <f t="shared" si="5"/>
        <v>868992</v>
      </c>
      <c r="P899" s="14" t="str">
        <f>VLOOKUP(H899, products!$A$1:$B$13, 2, FALSE)</f>
        <v>Baby Food</v>
      </c>
      <c r="Q899" s="14" t="str">
        <f>VLOOKUP(G899, countries!$A$1:$C$250, 1, TRUE)</f>
        <v>Libya</v>
      </c>
      <c r="R899" s="15" t="str">
        <f>VLOOKUP(Q899, countries!$A$1:$E$250, 4, FALSE)</f>
        <v>Africa</v>
      </c>
      <c r="S899" s="14" t="str">
        <f>VLOOKUP(R899, countries!$D$1:U$250, 2, FALSE)</f>
        <v>Northern Africa</v>
      </c>
      <c r="T899" s="14" t="str">
        <f t="shared" si="6"/>
        <v>2015-01</v>
      </c>
      <c r="U899" s="14" t="str">
        <f t="shared" si="7"/>
        <v>01</v>
      </c>
    </row>
    <row r="900">
      <c r="A900" s="7">
        <v>4.37083184E8</v>
      </c>
      <c r="B900" s="8">
        <v>42022.0</v>
      </c>
      <c r="C900" s="8" t="str">
        <f t="shared" si="1"/>
        <v>Sunday</v>
      </c>
      <c r="D900" s="8">
        <v>42054.0</v>
      </c>
      <c r="E900" s="9">
        <f t="shared" si="8"/>
        <v>32</v>
      </c>
      <c r="F900" s="7" t="s">
        <v>21</v>
      </c>
      <c r="G900" s="10" t="s">
        <v>36</v>
      </c>
      <c r="H900" s="7">
        <v>8875.0</v>
      </c>
      <c r="I900" s="7" t="s">
        <v>26</v>
      </c>
      <c r="J900" s="11">
        <v>1482.0</v>
      </c>
      <c r="K900" s="12">
        <v>422.0</v>
      </c>
      <c r="L900" s="12">
        <v>365.0</v>
      </c>
      <c r="M900" s="13">
        <f t="shared" si="3"/>
        <v>625404</v>
      </c>
      <c r="N900" s="11">
        <f t="shared" si="4"/>
        <v>540930</v>
      </c>
      <c r="O900" s="11">
        <f t="shared" si="5"/>
        <v>84474</v>
      </c>
      <c r="P900" s="14" t="str">
        <f>VLOOKUP(H900, products!$A$1:$B$13, 2, FALSE)</f>
        <v>Meat</v>
      </c>
      <c r="Q900" s="14" t="str">
        <f>VLOOKUP(G900, countries!$A$1:$C$250, 1, TRUE)</f>
        <v>Svalbard and Jan Mayen</v>
      </c>
      <c r="R900" s="15" t="str">
        <f>VLOOKUP(Q900, countries!$A$1:$E$250, 4, FALSE)</f>
        <v>Europe</v>
      </c>
      <c r="S900" s="14" t="str">
        <f>VLOOKUP(R900, countries!$D$1:U$250, 2, FALSE)</f>
        <v>Northern Europe</v>
      </c>
      <c r="T900" s="14" t="str">
        <f t="shared" si="6"/>
        <v>2015-01</v>
      </c>
      <c r="U900" s="14" t="str">
        <f t="shared" si="7"/>
        <v>01</v>
      </c>
    </row>
    <row r="901">
      <c r="A901" s="7">
        <v>2.82917964E8</v>
      </c>
      <c r="B901" s="8">
        <v>42024.0</v>
      </c>
      <c r="C901" s="8" t="str">
        <f t="shared" si="1"/>
        <v>Tuesday</v>
      </c>
      <c r="D901" s="8">
        <v>42031.0</v>
      </c>
      <c r="E901" s="9">
        <f t="shared" si="8"/>
        <v>7</v>
      </c>
      <c r="F901" s="7" t="s">
        <v>24</v>
      </c>
      <c r="G901" s="10" t="s">
        <v>69</v>
      </c>
      <c r="H901" s="7">
        <v>8681.0</v>
      </c>
      <c r="I901" s="7" t="s">
        <v>23</v>
      </c>
      <c r="J901" s="11">
        <v>567.0</v>
      </c>
      <c r="K901" s="12">
        <v>651.0</v>
      </c>
      <c r="L901" s="12">
        <v>525.0</v>
      </c>
      <c r="M901" s="13">
        <f t="shared" si="3"/>
        <v>369117</v>
      </c>
      <c r="N901" s="11">
        <f t="shared" si="4"/>
        <v>297675</v>
      </c>
      <c r="O901" s="11">
        <f t="shared" si="5"/>
        <v>71442</v>
      </c>
      <c r="P901" s="14" t="str">
        <f>VLOOKUP(H901, products!$A$1:$B$13, 2, FALSE)</f>
        <v>Office Supplies</v>
      </c>
      <c r="Q901" s="14" t="str">
        <f>VLOOKUP(G901, countries!$A$1:$C$250, 1, TRUE)</f>
        <v>Romania</v>
      </c>
      <c r="R901" s="15" t="str">
        <f>VLOOKUP(Q901, countries!$A$1:$E$250, 4, FALSE)</f>
        <v>Europe</v>
      </c>
      <c r="S901" s="14" t="str">
        <f>VLOOKUP(R901, countries!$D$1:U$250, 2, FALSE)</f>
        <v>Northern Europe</v>
      </c>
      <c r="T901" s="14" t="str">
        <f t="shared" si="6"/>
        <v>2015-01</v>
      </c>
      <c r="U901" s="14" t="str">
        <f t="shared" si="7"/>
        <v>01</v>
      </c>
    </row>
    <row r="902">
      <c r="A902" s="7">
        <v>5.38430345E8</v>
      </c>
      <c r="B902" s="8">
        <v>42025.0</v>
      </c>
      <c r="C902" s="8" t="str">
        <f t="shared" si="1"/>
        <v>Wednesday</v>
      </c>
      <c r="D902" s="8">
        <v>42280.0</v>
      </c>
      <c r="E902" s="9">
        <f t="shared" si="8"/>
        <v>255</v>
      </c>
      <c r="F902" s="7" t="s">
        <v>40</v>
      </c>
      <c r="G902" s="10" t="s">
        <v>22</v>
      </c>
      <c r="H902" s="7">
        <v>2455.0</v>
      </c>
      <c r="I902" s="7" t="s">
        <v>23</v>
      </c>
      <c r="J902" s="11">
        <v>2359.0</v>
      </c>
      <c r="K902" s="12">
        <v>109.0</v>
      </c>
      <c r="L902" s="12">
        <v>36.0</v>
      </c>
      <c r="M902" s="13">
        <f t="shared" si="3"/>
        <v>257131</v>
      </c>
      <c r="N902" s="11">
        <f t="shared" si="4"/>
        <v>84924</v>
      </c>
      <c r="O902" s="11">
        <f t="shared" si="5"/>
        <v>172207</v>
      </c>
      <c r="P902" s="14" t="str">
        <f>VLOOKUP(H902, products!$A$1:$B$13, 2, FALSE)</f>
        <v>Clothes</v>
      </c>
      <c r="Q902" s="14" t="str">
        <f>VLOOKUP(G902, countries!$A$1:$C$250, 1, TRUE)</f>
        <v>Hong Kong</v>
      </c>
      <c r="R902" s="15" t="str">
        <f>VLOOKUP(Q902, countries!$A$1:$E$250, 4, FALSE)</f>
        <v>Asia</v>
      </c>
      <c r="S902" s="14" t="str">
        <f>VLOOKUP(R902, countries!$D$1:U$250, 2, FALSE)</f>
        <v>Southern Asia</v>
      </c>
      <c r="T902" s="14" t="str">
        <f t="shared" si="6"/>
        <v>2015-01</v>
      </c>
      <c r="U902" s="14" t="str">
        <f t="shared" si="7"/>
        <v>01</v>
      </c>
    </row>
    <row r="903">
      <c r="A903" s="7">
        <v>3.1168884E8</v>
      </c>
      <c r="B903" s="8">
        <v>42026.0</v>
      </c>
      <c r="C903" s="8" t="str">
        <f t="shared" si="1"/>
        <v>Thursday</v>
      </c>
      <c r="D903" s="8">
        <v>42049.0</v>
      </c>
      <c r="E903" s="9">
        <f t="shared" si="8"/>
        <v>23</v>
      </c>
      <c r="F903" s="7" t="s">
        <v>24</v>
      </c>
      <c r="G903" s="10" t="s">
        <v>52</v>
      </c>
      <c r="H903" s="7">
        <v>3127.0</v>
      </c>
      <c r="I903" s="7" t="s">
        <v>23</v>
      </c>
      <c r="J903" s="11">
        <v>4509.0</v>
      </c>
      <c r="K903" s="12">
        <v>82.0</v>
      </c>
      <c r="L903" s="12">
        <v>57.0</v>
      </c>
      <c r="M903" s="13">
        <f t="shared" si="3"/>
        <v>369738</v>
      </c>
      <c r="N903" s="11">
        <f t="shared" si="4"/>
        <v>257013</v>
      </c>
      <c r="O903" s="11">
        <f t="shared" si="5"/>
        <v>112725</v>
      </c>
      <c r="P903" s="14" t="str">
        <f>VLOOKUP(H903, products!$A$1:$B$13, 2, FALSE)</f>
        <v>Personal Care</v>
      </c>
      <c r="Q903" s="14" t="str">
        <f>VLOOKUP(G903, countries!$A$1:$C$250, 1, TRUE)</f>
        <v>Gambia</v>
      </c>
      <c r="R903" s="15" t="str">
        <f>VLOOKUP(Q903, countries!$A$1:$E$250, 4, FALSE)</f>
        <v>Africa</v>
      </c>
      <c r="S903" s="14" t="str">
        <f>VLOOKUP(R903, countries!$D$1:U$250, 2, FALSE)</f>
        <v>Northern Africa</v>
      </c>
      <c r="T903" s="14" t="str">
        <f t="shared" si="6"/>
        <v>2015-01</v>
      </c>
      <c r="U903" s="14" t="str">
        <f t="shared" si="7"/>
        <v>01</v>
      </c>
    </row>
    <row r="904">
      <c r="A904" s="7">
        <v>7.56395232E8</v>
      </c>
      <c r="B904" s="8">
        <v>42026.0</v>
      </c>
      <c r="C904" s="8" t="str">
        <f t="shared" si="1"/>
        <v>Thursday</v>
      </c>
      <c r="D904" s="8">
        <v>42076.0</v>
      </c>
      <c r="E904" s="9">
        <f t="shared" si="8"/>
        <v>50</v>
      </c>
      <c r="F904" s="7" t="s">
        <v>40</v>
      </c>
      <c r="G904" s="10" t="s">
        <v>43</v>
      </c>
      <c r="H904" s="7">
        <v>8875.0</v>
      </c>
      <c r="I904" s="7" t="s">
        <v>26</v>
      </c>
      <c r="J904" s="11">
        <v>3013.0</v>
      </c>
      <c r="K904" s="12">
        <v>422.0</v>
      </c>
      <c r="L904" s="12">
        <v>365.0</v>
      </c>
      <c r="M904" s="13">
        <f t="shared" si="3"/>
        <v>1271486</v>
      </c>
      <c r="N904" s="11">
        <f t="shared" si="4"/>
        <v>1099745</v>
      </c>
      <c r="O904" s="11">
        <f t="shared" si="5"/>
        <v>171741</v>
      </c>
      <c r="P904" s="14" t="str">
        <f>VLOOKUP(H904, products!$A$1:$B$13, 2, FALSE)</f>
        <v>Meat</v>
      </c>
      <c r="Q904" s="14" t="str">
        <f>VLOOKUP(G904, countries!$A$1:$C$250, 1, TRUE)</f>
        <v>Cyprus</v>
      </c>
      <c r="R904" s="15" t="str">
        <f>VLOOKUP(Q904, countries!$A$1:$E$250, 4, FALSE)</f>
        <v>Asia</v>
      </c>
      <c r="S904" s="14" t="str">
        <f>VLOOKUP(R904, countries!$D$1:U$250, 2, FALSE)</f>
        <v>Southern Asia</v>
      </c>
      <c r="T904" s="14" t="str">
        <f t="shared" si="6"/>
        <v>2015-01</v>
      </c>
      <c r="U904" s="14" t="str">
        <f t="shared" si="7"/>
        <v>01</v>
      </c>
    </row>
    <row r="905">
      <c r="A905" s="7">
        <v>1.17929494E8</v>
      </c>
      <c r="B905" s="8">
        <v>42028.0</v>
      </c>
      <c r="C905" s="8" t="str">
        <f t="shared" si="1"/>
        <v>Saturday</v>
      </c>
      <c r="D905" s="8">
        <v>42038.0</v>
      </c>
      <c r="E905" s="9">
        <f t="shared" si="8"/>
        <v>10</v>
      </c>
      <c r="F905" s="7" t="s">
        <v>40</v>
      </c>
      <c r="G905" s="10" t="s">
        <v>30</v>
      </c>
      <c r="H905" s="7">
        <v>4594.0</v>
      </c>
      <c r="I905" s="7" t="s">
        <v>23</v>
      </c>
      <c r="J905" s="11">
        <v>6813.0</v>
      </c>
      <c r="K905" s="12">
        <v>9.0</v>
      </c>
      <c r="L905" s="12">
        <v>7.0</v>
      </c>
      <c r="M905" s="13">
        <f t="shared" si="3"/>
        <v>61317</v>
      </c>
      <c r="N905" s="11">
        <f t="shared" si="4"/>
        <v>47691</v>
      </c>
      <c r="O905" s="11">
        <f t="shared" si="5"/>
        <v>13626</v>
      </c>
      <c r="P905" s="14" t="str">
        <f>VLOOKUP(H905, products!$A$1:$B$13, 2, FALSE)</f>
        <v>Fruits</v>
      </c>
      <c r="Q905" s="14" t="str">
        <f>VLOOKUP(G905, countries!$A$1:$C$250, 1, TRUE)</f>
        <v>United States Minor Outlying Islands</v>
      </c>
      <c r="R905" s="15" t="str">
        <f>VLOOKUP(Q905, countries!$A$1:$E$250, 4, FALSE)</f>
        <v>Oceania</v>
      </c>
      <c r="S905" s="14" t="str">
        <f>VLOOKUP(R905, countries!$D$1:U$250, 2, FALSE)</f>
        <v>Polynesia</v>
      </c>
      <c r="T905" s="14" t="str">
        <f t="shared" si="6"/>
        <v>2015-01</v>
      </c>
      <c r="U905" s="14" t="str">
        <f t="shared" si="7"/>
        <v>01</v>
      </c>
    </row>
    <row r="906">
      <c r="A906" s="7">
        <v>3.80684268E8</v>
      </c>
      <c r="B906" s="8">
        <v>42034.0</v>
      </c>
      <c r="C906" s="8" t="str">
        <f t="shared" si="1"/>
        <v>Friday</v>
      </c>
      <c r="D906" s="8">
        <v>42058.0</v>
      </c>
      <c r="E906" s="9">
        <f t="shared" si="8"/>
        <v>24</v>
      </c>
      <c r="F906" s="7" t="s">
        <v>29</v>
      </c>
      <c r="G906" s="10" t="s">
        <v>45</v>
      </c>
      <c r="H906" s="7">
        <v>8293.0</v>
      </c>
      <c r="I906" s="7" t="s">
        <v>23</v>
      </c>
      <c r="J906" s="11">
        <v>1789.0</v>
      </c>
      <c r="K906" s="12">
        <v>437.0</v>
      </c>
      <c r="L906" s="12">
        <v>263.0</v>
      </c>
      <c r="M906" s="13">
        <f t="shared" si="3"/>
        <v>781793</v>
      </c>
      <c r="N906" s="11">
        <f t="shared" si="4"/>
        <v>470507</v>
      </c>
      <c r="O906" s="11">
        <f t="shared" si="5"/>
        <v>311286</v>
      </c>
      <c r="P906" s="14" t="str">
        <f>VLOOKUP(H906, products!$A$1:$B$13, 2, FALSE)</f>
        <v>Cosmetics</v>
      </c>
      <c r="Q906" s="14" t="str">
        <f>VLOOKUP(G906, countries!$A$1:$C$250, 1, TRUE)</f>
        <v>Lithuania</v>
      </c>
      <c r="R906" s="15" t="str">
        <f>VLOOKUP(Q906, countries!$A$1:$E$250, 4, FALSE)</f>
        <v>Europe</v>
      </c>
      <c r="S906" s="14" t="str">
        <f>VLOOKUP(R906, countries!$D$1:U$250, 2, FALSE)</f>
        <v>Northern Europe</v>
      </c>
      <c r="T906" s="14" t="str">
        <f t="shared" si="6"/>
        <v>2015-01</v>
      </c>
      <c r="U906" s="14" t="str">
        <f t="shared" si="7"/>
        <v>01</v>
      </c>
    </row>
    <row r="907">
      <c r="A907" s="7">
        <v>3.55534589E8</v>
      </c>
      <c r="B907" s="8">
        <v>42035.0</v>
      </c>
      <c r="C907" s="8" t="str">
        <f t="shared" si="1"/>
        <v>Saturday</v>
      </c>
      <c r="D907" s="8">
        <v>42157.0</v>
      </c>
      <c r="E907" s="9">
        <f t="shared" si="8"/>
        <v>122</v>
      </c>
      <c r="F907" s="7" t="s">
        <v>40</v>
      </c>
      <c r="G907" s="10" t="s">
        <v>48</v>
      </c>
      <c r="H907" s="7">
        <v>2455.0</v>
      </c>
      <c r="I907" s="7" t="s">
        <v>26</v>
      </c>
      <c r="J907" s="11">
        <v>9440.0</v>
      </c>
      <c r="K907" s="12">
        <v>109.0</v>
      </c>
      <c r="L907" s="12">
        <v>36.0</v>
      </c>
      <c r="M907" s="13">
        <f t="shared" si="3"/>
        <v>1028960</v>
      </c>
      <c r="N907" s="11">
        <f t="shared" si="4"/>
        <v>339840</v>
      </c>
      <c r="O907" s="11">
        <f t="shared" si="5"/>
        <v>689120</v>
      </c>
      <c r="P907" s="14" t="str">
        <f>VLOOKUP(H907, products!$A$1:$B$13, 2, FALSE)</f>
        <v>Clothes</v>
      </c>
      <c r="Q907" s="14" t="str">
        <f>VLOOKUP(G907, countries!$A$1:$C$250, 1, TRUE)</f>
        <v>Gibraltar</v>
      </c>
      <c r="R907" s="15" t="str">
        <f>VLOOKUP(Q907, countries!$A$1:$E$250, 4, FALSE)</f>
        <v>Europe</v>
      </c>
      <c r="S907" s="14" t="str">
        <f>VLOOKUP(R907, countries!$D$1:U$250, 2, FALSE)</f>
        <v>Northern Europe</v>
      </c>
      <c r="T907" s="14" t="str">
        <f t="shared" si="6"/>
        <v>2015-01</v>
      </c>
      <c r="U907" s="14" t="str">
        <f t="shared" si="7"/>
        <v>01</v>
      </c>
    </row>
    <row r="908">
      <c r="A908" s="7">
        <v>2.51208674E8</v>
      </c>
      <c r="B908" s="8">
        <v>42041.0</v>
      </c>
      <c r="C908" s="8" t="str">
        <f t="shared" si="1"/>
        <v>Friday</v>
      </c>
      <c r="D908" s="8">
        <v>42204.0</v>
      </c>
      <c r="E908" s="9">
        <f t="shared" si="8"/>
        <v>163</v>
      </c>
      <c r="F908" s="7" t="s">
        <v>29</v>
      </c>
      <c r="G908" s="10" t="s">
        <v>37</v>
      </c>
      <c r="H908" s="7">
        <v>8875.0</v>
      </c>
      <c r="I908" s="7" t="s">
        <v>23</v>
      </c>
      <c r="J908" s="11">
        <v>7084.0</v>
      </c>
      <c r="K908" s="12">
        <v>422.0</v>
      </c>
      <c r="L908" s="12">
        <v>365.0</v>
      </c>
      <c r="M908" s="13">
        <f t="shared" si="3"/>
        <v>2989448</v>
      </c>
      <c r="N908" s="11">
        <f t="shared" si="4"/>
        <v>2585660</v>
      </c>
      <c r="O908" s="11">
        <f t="shared" si="5"/>
        <v>403788</v>
      </c>
      <c r="P908" s="14" t="str">
        <f>VLOOKUP(H908, products!$A$1:$B$13, 2, FALSE)</f>
        <v>Meat</v>
      </c>
      <c r="Q908" s="14" t="str">
        <f>VLOOKUP(G908, countries!$A$1:$C$250, 1, TRUE)</f>
        <v>Argentina</v>
      </c>
      <c r="R908" s="15" t="str">
        <f>VLOOKUP(Q908, countries!$A$1:$E$250, 4, FALSE)</f>
        <v>Americas</v>
      </c>
      <c r="S908" s="14" t="str">
        <f>VLOOKUP(R908, countries!$D$1:U$250, 2, FALSE)</f>
        <v>Latin America and the Caribbean</v>
      </c>
      <c r="T908" s="14" t="str">
        <f t="shared" si="6"/>
        <v>2015-02</v>
      </c>
      <c r="U908" s="14" t="str">
        <f t="shared" si="7"/>
        <v>02</v>
      </c>
    </row>
    <row r="909">
      <c r="A909" s="7">
        <v>6.27432048E8</v>
      </c>
      <c r="B909" s="8">
        <v>42041.0</v>
      </c>
      <c r="C909" s="8" t="str">
        <f t="shared" si="1"/>
        <v>Friday</v>
      </c>
      <c r="D909" s="8">
        <v>42178.0</v>
      </c>
      <c r="E909" s="9">
        <f t="shared" si="8"/>
        <v>137</v>
      </c>
      <c r="F909" s="7" t="s">
        <v>21</v>
      </c>
      <c r="G909" s="10" t="s">
        <v>39</v>
      </c>
      <c r="H909" s="7">
        <v>3127.0</v>
      </c>
      <c r="I909" s="7" t="s">
        <v>26</v>
      </c>
      <c r="J909" s="11">
        <v>9941.0</v>
      </c>
      <c r="K909" s="12">
        <v>82.0</v>
      </c>
      <c r="L909" s="12">
        <v>57.0</v>
      </c>
      <c r="M909" s="13">
        <f t="shared" si="3"/>
        <v>815162</v>
      </c>
      <c r="N909" s="11">
        <f t="shared" si="4"/>
        <v>566637</v>
      </c>
      <c r="O909" s="11">
        <f t="shared" si="5"/>
        <v>248525</v>
      </c>
      <c r="P909" s="14" t="str">
        <f>VLOOKUP(H909, products!$A$1:$B$13, 2, FALSE)</f>
        <v>Personal Care</v>
      </c>
      <c r="Q909" s="14" t="str">
        <f>VLOOKUP(G909, countries!$A$1:$C$250, 1, TRUE)</f>
        <v>Curaçao</v>
      </c>
      <c r="R909" s="15" t="str">
        <f>VLOOKUP(Q909, countries!$A$1:$E$250, 4, FALSE)</f>
        <v>Americas</v>
      </c>
      <c r="S909" s="14" t="str">
        <f>VLOOKUP(R909, countries!$D$1:U$250, 2, FALSE)</f>
        <v>Latin America and the Caribbean</v>
      </c>
      <c r="T909" s="14" t="str">
        <f t="shared" si="6"/>
        <v>2015-02</v>
      </c>
      <c r="U909" s="14" t="str">
        <f t="shared" si="7"/>
        <v>02</v>
      </c>
    </row>
    <row r="910">
      <c r="A910" s="7">
        <v>4.31753098E8</v>
      </c>
      <c r="B910" s="8">
        <v>42044.0</v>
      </c>
      <c r="C910" s="8" t="str">
        <f t="shared" si="1"/>
        <v>Monday</v>
      </c>
      <c r="D910" s="8">
        <v>42296.0</v>
      </c>
      <c r="E910" s="9">
        <f t="shared" si="8"/>
        <v>252</v>
      </c>
      <c r="F910" s="7" t="s">
        <v>29</v>
      </c>
      <c r="G910" s="10" t="s">
        <v>27</v>
      </c>
      <c r="H910" s="7">
        <v>1270.0</v>
      </c>
      <c r="I910" s="7" t="s">
        <v>26</v>
      </c>
      <c r="J910" s="11">
        <v>4191.0</v>
      </c>
      <c r="K910" s="12">
        <v>47.0</v>
      </c>
      <c r="L910" s="12">
        <v>32.0</v>
      </c>
      <c r="M910" s="13">
        <f t="shared" si="3"/>
        <v>196977</v>
      </c>
      <c r="N910" s="11">
        <f t="shared" si="4"/>
        <v>134112</v>
      </c>
      <c r="O910" s="11">
        <f t="shared" si="5"/>
        <v>62865</v>
      </c>
      <c r="P910" s="14" t="str">
        <f>VLOOKUP(H910, products!$A$1:$B$13, 2, FALSE)</f>
        <v>Beverages</v>
      </c>
      <c r="Q910" s="14" t="str">
        <f>VLOOKUP(G910, countries!$A$1:$C$250, 1, TRUE)</f>
        <v>Svalbard and Jan Mayen</v>
      </c>
      <c r="R910" s="15" t="str">
        <f>VLOOKUP(Q910, countries!$A$1:$E$250, 4, FALSE)</f>
        <v>Europe</v>
      </c>
      <c r="S910" s="14" t="str">
        <f>VLOOKUP(R910, countries!$D$1:U$250, 2, FALSE)</f>
        <v>Northern Europe</v>
      </c>
      <c r="T910" s="14" t="str">
        <f t="shared" si="6"/>
        <v>2015-02</v>
      </c>
      <c r="U910" s="14" t="str">
        <f t="shared" si="7"/>
        <v>02</v>
      </c>
    </row>
    <row r="911">
      <c r="A911" s="7">
        <v>6.41537463E8</v>
      </c>
      <c r="B911" s="8">
        <v>42046.0</v>
      </c>
      <c r="C911" s="8" t="str">
        <f t="shared" si="1"/>
        <v>Wednesday</v>
      </c>
      <c r="D911" s="8">
        <v>42352.0</v>
      </c>
      <c r="E911" s="9">
        <f t="shared" si="8"/>
        <v>306</v>
      </c>
      <c r="F911" s="7" t="s">
        <v>40</v>
      </c>
      <c r="G911" s="10" t="s">
        <v>28</v>
      </c>
      <c r="H911" s="7">
        <v>8681.0</v>
      </c>
      <c r="I911" s="7" t="s">
        <v>26</v>
      </c>
      <c r="J911" s="11">
        <v>4047.0</v>
      </c>
      <c r="K911" s="12">
        <v>651.0</v>
      </c>
      <c r="L911" s="12">
        <v>525.0</v>
      </c>
      <c r="M911" s="13">
        <f t="shared" si="3"/>
        <v>2634597</v>
      </c>
      <c r="N911" s="11">
        <f t="shared" si="4"/>
        <v>2124675</v>
      </c>
      <c r="O911" s="11">
        <f t="shared" si="5"/>
        <v>509922</v>
      </c>
      <c r="P911" s="14" t="str">
        <f>VLOOKUP(H911, products!$A$1:$B$13, 2, FALSE)</f>
        <v>Office Supplies</v>
      </c>
      <c r="Q911" s="14" t="str">
        <f>VLOOKUP(G911, countries!$A$1:$C$250, 1, TRUE)</f>
        <v>Bermuda</v>
      </c>
      <c r="R911" s="15" t="str">
        <f>VLOOKUP(Q911, countries!$A$1:$E$250, 4, FALSE)</f>
        <v>Americas</v>
      </c>
      <c r="S911" s="14" t="str">
        <f>VLOOKUP(R911, countries!$D$1:U$250, 2, FALSE)</f>
        <v>Latin America and the Caribbean</v>
      </c>
      <c r="T911" s="14" t="str">
        <f t="shared" si="6"/>
        <v>2015-02</v>
      </c>
      <c r="U911" s="14" t="str">
        <f t="shared" si="7"/>
        <v>02</v>
      </c>
    </row>
    <row r="912">
      <c r="A912" s="7">
        <v>9.34718358E8</v>
      </c>
      <c r="B912" s="8">
        <v>42047.0</v>
      </c>
      <c r="C912" s="8" t="str">
        <f t="shared" si="1"/>
        <v>Thursday</v>
      </c>
      <c r="D912" s="8">
        <v>42354.0</v>
      </c>
      <c r="E912" s="9">
        <f t="shared" si="8"/>
        <v>307</v>
      </c>
      <c r="F912" s="7" t="s">
        <v>40</v>
      </c>
      <c r="G912" s="10" t="s">
        <v>60</v>
      </c>
      <c r="H912" s="7">
        <v>5988.0</v>
      </c>
      <c r="I912" s="7" t="s">
        <v>26</v>
      </c>
      <c r="J912" s="11">
        <v>2789.0</v>
      </c>
      <c r="K912" s="12">
        <v>154.0</v>
      </c>
      <c r="L912" s="12">
        <v>91.0</v>
      </c>
      <c r="M912" s="13">
        <f t="shared" si="3"/>
        <v>429506</v>
      </c>
      <c r="N912" s="11">
        <f t="shared" si="4"/>
        <v>253799</v>
      </c>
      <c r="O912" s="11">
        <f t="shared" si="5"/>
        <v>175707</v>
      </c>
      <c r="P912" s="14" t="str">
        <f>VLOOKUP(H912, products!$A$1:$B$13, 2, FALSE)</f>
        <v>Vegetables</v>
      </c>
      <c r="Q912" s="14" t="str">
        <f>VLOOKUP(G912, countries!$A$1:$C$250, 1, TRUE)</f>
        <v>Ireland</v>
      </c>
      <c r="R912" s="15" t="str">
        <f>VLOOKUP(Q912, countries!$A$1:$E$250, 4, FALSE)</f>
        <v>Europe</v>
      </c>
      <c r="S912" s="14" t="str">
        <f>VLOOKUP(R912, countries!$D$1:U$250, 2, FALSE)</f>
        <v>Northern Europe</v>
      </c>
      <c r="T912" s="14" t="str">
        <f t="shared" si="6"/>
        <v>2015-02</v>
      </c>
      <c r="U912" s="14" t="str">
        <f t="shared" si="7"/>
        <v>02</v>
      </c>
    </row>
    <row r="913">
      <c r="A913" s="7">
        <v>7.06176555E8</v>
      </c>
      <c r="B913" s="8">
        <v>42048.0</v>
      </c>
      <c r="C913" s="8" t="str">
        <f t="shared" si="1"/>
        <v>Friday</v>
      </c>
      <c r="D913" s="8">
        <v>42061.0</v>
      </c>
      <c r="E913" s="9">
        <f t="shared" si="8"/>
        <v>13</v>
      </c>
      <c r="F913" s="7" t="s">
        <v>21</v>
      </c>
      <c r="G913" s="10" t="s">
        <v>63</v>
      </c>
      <c r="H913" s="7">
        <v>5988.0</v>
      </c>
      <c r="I913" s="7" t="s">
        <v>23</v>
      </c>
      <c r="J913" s="11">
        <v>2190.0</v>
      </c>
      <c r="K913" s="12">
        <v>154.0</v>
      </c>
      <c r="L913" s="12">
        <v>91.0</v>
      </c>
      <c r="M913" s="13">
        <f t="shared" si="3"/>
        <v>337260</v>
      </c>
      <c r="N913" s="11">
        <f t="shared" si="4"/>
        <v>199290</v>
      </c>
      <c r="O913" s="11">
        <f t="shared" si="5"/>
        <v>137970</v>
      </c>
      <c r="P913" s="14" t="str">
        <f>VLOOKUP(H913, products!$A$1:$B$13, 2, FALSE)</f>
        <v>Vegetables</v>
      </c>
      <c r="Q913" s="14" t="str">
        <f>VLOOKUP(G913, countries!$A$1:$C$250, 1, TRUE)</f>
        <v>Ireland</v>
      </c>
      <c r="R913" s="15" t="str">
        <f>VLOOKUP(Q913, countries!$A$1:$E$250, 4, FALSE)</f>
        <v>Europe</v>
      </c>
      <c r="S913" s="14" t="str">
        <f>VLOOKUP(R913, countries!$D$1:U$250, 2, FALSE)</f>
        <v>Northern Europe</v>
      </c>
      <c r="T913" s="14" t="str">
        <f t="shared" si="6"/>
        <v>2015-02</v>
      </c>
      <c r="U913" s="14" t="str">
        <f t="shared" si="7"/>
        <v>02</v>
      </c>
    </row>
    <row r="914">
      <c r="A914" s="7">
        <v>5.8078221E8</v>
      </c>
      <c r="B914" s="8">
        <v>42051.0</v>
      </c>
      <c r="C914" s="8" t="str">
        <f t="shared" si="1"/>
        <v>Monday</v>
      </c>
      <c r="D914" s="8">
        <v>42055.0</v>
      </c>
      <c r="E914" s="9">
        <f t="shared" si="8"/>
        <v>4</v>
      </c>
      <c r="F914" s="7" t="s">
        <v>21</v>
      </c>
      <c r="G914" s="10" t="s">
        <v>30</v>
      </c>
      <c r="H914" s="7">
        <v>8681.0</v>
      </c>
      <c r="I914" s="7" t="s">
        <v>26</v>
      </c>
      <c r="J914" s="11">
        <v>5217.0</v>
      </c>
      <c r="K914" s="12">
        <v>651.0</v>
      </c>
      <c r="L914" s="12">
        <v>525.0</v>
      </c>
      <c r="M914" s="13">
        <f t="shared" si="3"/>
        <v>3396267</v>
      </c>
      <c r="N914" s="11">
        <f t="shared" si="4"/>
        <v>2738925</v>
      </c>
      <c r="O914" s="11">
        <f t="shared" si="5"/>
        <v>657342</v>
      </c>
      <c r="P914" s="14" t="str">
        <f>VLOOKUP(H914, products!$A$1:$B$13, 2, FALSE)</f>
        <v>Office Supplies</v>
      </c>
      <c r="Q914" s="14" t="str">
        <f>VLOOKUP(G914, countries!$A$1:$C$250, 1, TRUE)</f>
        <v>United States Minor Outlying Islands</v>
      </c>
      <c r="R914" s="15" t="str">
        <f>VLOOKUP(Q914, countries!$A$1:$E$250, 4, FALSE)</f>
        <v>Oceania</v>
      </c>
      <c r="S914" s="14" t="str">
        <f>VLOOKUP(R914, countries!$D$1:U$250, 2, FALSE)</f>
        <v>Polynesia</v>
      </c>
      <c r="T914" s="14" t="str">
        <f t="shared" si="6"/>
        <v>2015-02</v>
      </c>
      <c r="U914" s="14" t="str">
        <f t="shared" si="7"/>
        <v>02</v>
      </c>
    </row>
    <row r="915">
      <c r="A915" s="7">
        <v>3.84976232E8</v>
      </c>
      <c r="B915" s="8">
        <v>42053.0</v>
      </c>
      <c r="C915" s="8" t="str">
        <f t="shared" si="1"/>
        <v>Wednesday</v>
      </c>
      <c r="D915" s="8">
        <v>42067.0</v>
      </c>
      <c r="E915" s="9">
        <f t="shared" si="8"/>
        <v>14</v>
      </c>
      <c r="F915" s="7" t="s">
        <v>24</v>
      </c>
      <c r="G915" s="10" t="s">
        <v>63</v>
      </c>
      <c r="H915" s="7">
        <v>8681.0</v>
      </c>
      <c r="I915" s="7" t="s">
        <v>26</v>
      </c>
      <c r="J915" s="11">
        <v>1877.0</v>
      </c>
      <c r="K915" s="12">
        <v>651.0</v>
      </c>
      <c r="L915" s="12">
        <v>525.0</v>
      </c>
      <c r="M915" s="13">
        <f t="shared" si="3"/>
        <v>1221927</v>
      </c>
      <c r="N915" s="11">
        <f t="shared" si="4"/>
        <v>985425</v>
      </c>
      <c r="O915" s="11">
        <f t="shared" si="5"/>
        <v>236502</v>
      </c>
      <c r="P915" s="14" t="str">
        <f>VLOOKUP(H915, products!$A$1:$B$13, 2, FALSE)</f>
        <v>Office Supplies</v>
      </c>
      <c r="Q915" s="14" t="str">
        <f>VLOOKUP(G915, countries!$A$1:$C$250, 1, TRUE)</f>
        <v>Ireland</v>
      </c>
      <c r="R915" s="15" t="str">
        <f>VLOOKUP(Q915, countries!$A$1:$E$250, 4, FALSE)</f>
        <v>Europe</v>
      </c>
      <c r="S915" s="14" t="str">
        <f>VLOOKUP(R915, countries!$D$1:U$250, 2, FALSE)</f>
        <v>Northern Europe</v>
      </c>
      <c r="T915" s="14" t="str">
        <f t="shared" si="6"/>
        <v>2015-02</v>
      </c>
      <c r="U915" s="14" t="str">
        <f t="shared" si="7"/>
        <v>02</v>
      </c>
    </row>
    <row r="916">
      <c r="A916" s="7">
        <v>6.5528711E8</v>
      </c>
      <c r="B916" s="8">
        <v>42053.0</v>
      </c>
      <c r="C916" s="8" t="str">
        <f t="shared" si="1"/>
        <v>Wednesday</v>
      </c>
      <c r="D916" s="8">
        <v>42057.0</v>
      </c>
      <c r="E916" s="9">
        <f t="shared" si="8"/>
        <v>4</v>
      </c>
      <c r="F916" s="7" t="s">
        <v>40</v>
      </c>
      <c r="G916" s="10" t="s">
        <v>65</v>
      </c>
      <c r="H916" s="7">
        <v>7940.0</v>
      </c>
      <c r="I916" s="7" t="s">
        <v>23</v>
      </c>
      <c r="J916" s="11">
        <v>2873.0</v>
      </c>
      <c r="K916" s="12">
        <v>668.0</v>
      </c>
      <c r="L916" s="12">
        <v>503.0</v>
      </c>
      <c r="M916" s="13">
        <f t="shared" si="3"/>
        <v>1919164</v>
      </c>
      <c r="N916" s="11">
        <f t="shared" si="4"/>
        <v>1445119</v>
      </c>
      <c r="O916" s="11">
        <f t="shared" si="5"/>
        <v>474045</v>
      </c>
      <c r="P916" s="14" t="str">
        <f>VLOOKUP(H916, products!$A$1:$B$13, 2, FALSE)</f>
        <v>Household</v>
      </c>
      <c r="Q916" s="14" t="str">
        <f>VLOOKUP(G916, countries!$A$1:$C$250, 1, TRUE)</f>
        <v>Portugal</v>
      </c>
      <c r="R916" s="15" t="str">
        <f>VLOOKUP(Q916, countries!$A$1:$E$250, 4, FALSE)</f>
        <v>Europe</v>
      </c>
      <c r="S916" s="14" t="str">
        <f>VLOOKUP(R916, countries!$D$1:U$250, 2, FALSE)</f>
        <v>Northern Europe</v>
      </c>
      <c r="T916" s="14" t="str">
        <f t="shared" si="6"/>
        <v>2015-02</v>
      </c>
      <c r="U916" s="14" t="str">
        <f t="shared" si="7"/>
        <v>02</v>
      </c>
    </row>
    <row r="917">
      <c r="A917" s="7">
        <v>1.08407437E8</v>
      </c>
      <c r="B917" s="8">
        <v>42054.0</v>
      </c>
      <c r="C917" s="8" t="str">
        <f t="shared" si="1"/>
        <v>Thursday</v>
      </c>
      <c r="D917" s="8">
        <v>42090.0</v>
      </c>
      <c r="E917" s="9">
        <f t="shared" si="8"/>
        <v>36</v>
      </c>
      <c r="F917" s="7" t="s">
        <v>21</v>
      </c>
      <c r="G917" s="10" t="s">
        <v>47</v>
      </c>
      <c r="H917" s="7">
        <v>7331.0</v>
      </c>
      <c r="I917" s="7" t="s">
        <v>23</v>
      </c>
      <c r="J917" s="11">
        <v>9025.0</v>
      </c>
      <c r="K917" s="12">
        <v>255.0</v>
      </c>
      <c r="L917" s="12">
        <v>159.0</v>
      </c>
      <c r="M917" s="13">
        <f t="shared" si="3"/>
        <v>2301375</v>
      </c>
      <c r="N917" s="11">
        <f t="shared" si="4"/>
        <v>1434975</v>
      </c>
      <c r="O917" s="11">
        <f t="shared" si="5"/>
        <v>866400</v>
      </c>
      <c r="P917" s="14" t="str">
        <f>VLOOKUP(H917, products!$A$1:$B$13, 2, FALSE)</f>
        <v>Baby Food</v>
      </c>
      <c r="Q917" s="14" t="str">
        <f>VLOOKUP(G917, countries!$A$1:$C$250, 1, TRUE)</f>
        <v>Romania</v>
      </c>
      <c r="R917" s="15" t="str">
        <f>VLOOKUP(Q917, countries!$A$1:$E$250, 4, FALSE)</f>
        <v>Europe</v>
      </c>
      <c r="S917" s="14" t="str">
        <f>VLOOKUP(R917, countries!$D$1:U$250, 2, FALSE)</f>
        <v>Northern Europe</v>
      </c>
      <c r="T917" s="14" t="str">
        <f t="shared" si="6"/>
        <v>2015-02</v>
      </c>
      <c r="U917" s="14" t="str">
        <f t="shared" si="7"/>
        <v>02</v>
      </c>
    </row>
    <row r="918">
      <c r="A918" s="7">
        <v>2.12903726E8</v>
      </c>
      <c r="B918" s="8">
        <v>42061.0</v>
      </c>
      <c r="C918" s="8" t="str">
        <f t="shared" si="1"/>
        <v>Thursday</v>
      </c>
      <c r="D918" s="8">
        <v>42061.0</v>
      </c>
      <c r="E918" s="9">
        <f t="shared" si="8"/>
        <v>0</v>
      </c>
      <c r="F918" s="7" t="s">
        <v>24</v>
      </c>
      <c r="G918" s="10" t="s">
        <v>35</v>
      </c>
      <c r="H918" s="7">
        <v>8875.0</v>
      </c>
      <c r="I918" s="7" t="s">
        <v>26</v>
      </c>
      <c r="J918" s="11">
        <v>1798.0</v>
      </c>
      <c r="K918" s="12">
        <v>422.0</v>
      </c>
      <c r="L918" s="12">
        <v>365.0</v>
      </c>
      <c r="M918" s="13">
        <f t="shared" si="3"/>
        <v>758756</v>
      </c>
      <c r="N918" s="11">
        <f t="shared" si="4"/>
        <v>656270</v>
      </c>
      <c r="O918" s="11">
        <f t="shared" si="5"/>
        <v>102486</v>
      </c>
      <c r="P918" s="14" t="str">
        <f>VLOOKUP(H918, products!$A$1:$B$13, 2, FALSE)</f>
        <v>Meat</v>
      </c>
      <c r="Q918" s="14" t="str">
        <f>VLOOKUP(G918, countries!$A$1:$C$250, 1, TRUE)</f>
        <v>American Samoa</v>
      </c>
      <c r="R918" s="15" t="str">
        <f>VLOOKUP(Q918, countries!$A$1:$E$250, 4, FALSE)</f>
        <v>Oceania</v>
      </c>
      <c r="S918" s="14" t="str">
        <f>VLOOKUP(R918, countries!$D$1:U$250, 2, FALSE)</f>
        <v>Polynesia</v>
      </c>
      <c r="T918" s="14" t="str">
        <f t="shared" si="6"/>
        <v>2015-02</v>
      </c>
      <c r="U918" s="14" t="str">
        <f t="shared" si="7"/>
        <v>02</v>
      </c>
    </row>
    <row r="919">
      <c r="A919" s="7">
        <v>6.36907756E8</v>
      </c>
      <c r="B919" s="8">
        <v>42061.0</v>
      </c>
      <c r="C919" s="8" t="str">
        <f t="shared" si="1"/>
        <v>Thursday</v>
      </c>
      <c r="D919" s="8">
        <v>42008.0</v>
      </c>
      <c r="E919" s="9">
        <f t="shared" si="8"/>
        <v>53</v>
      </c>
      <c r="F919" s="7" t="s">
        <v>21</v>
      </c>
      <c r="G919" s="10" t="s">
        <v>61</v>
      </c>
      <c r="H919" s="7">
        <v>5988.0</v>
      </c>
      <c r="I919" s="7" t="s">
        <v>26</v>
      </c>
      <c r="J919" s="11">
        <v>4013.0</v>
      </c>
      <c r="K919" s="12">
        <v>154.0</v>
      </c>
      <c r="L919" s="12">
        <v>91.0</v>
      </c>
      <c r="M919" s="13">
        <f t="shared" si="3"/>
        <v>618002</v>
      </c>
      <c r="N919" s="11">
        <f t="shared" si="4"/>
        <v>365183</v>
      </c>
      <c r="O919" s="11">
        <f t="shared" si="5"/>
        <v>252819</v>
      </c>
      <c r="P919" s="14" t="str">
        <f>VLOOKUP(H919, products!$A$1:$B$13, 2, FALSE)</f>
        <v>Vegetables</v>
      </c>
      <c r="Q919" s="14" t="str">
        <f>VLOOKUP(G919, countries!$A$1:$C$250, 1, TRUE)</f>
        <v>Gambia</v>
      </c>
      <c r="R919" s="15" t="str">
        <f>VLOOKUP(Q919, countries!$A$1:$E$250, 4, FALSE)</f>
        <v>Africa</v>
      </c>
      <c r="S919" s="14" t="str">
        <f>VLOOKUP(R919, countries!$D$1:U$250, 2, FALSE)</f>
        <v>Northern Africa</v>
      </c>
      <c r="T919" s="14" t="str">
        <f t="shared" si="6"/>
        <v>2015-02</v>
      </c>
      <c r="U919" s="14" t="str">
        <f t="shared" si="7"/>
        <v>02</v>
      </c>
    </row>
    <row r="920">
      <c r="A920" s="7">
        <v>5.75552117E8</v>
      </c>
      <c r="B920" s="8">
        <v>42067.0</v>
      </c>
      <c r="C920" s="8" t="str">
        <f t="shared" si="1"/>
        <v>Wednesday</v>
      </c>
      <c r="D920" s="8">
        <v>42120.0</v>
      </c>
      <c r="E920" s="9">
        <f t="shared" si="8"/>
        <v>53</v>
      </c>
      <c r="F920" s="7" t="s">
        <v>21</v>
      </c>
      <c r="G920" s="10" t="s">
        <v>50</v>
      </c>
      <c r="H920" s="7">
        <v>8681.0</v>
      </c>
      <c r="I920" s="7" t="s">
        <v>23</v>
      </c>
      <c r="J920" s="11">
        <v>7516.0</v>
      </c>
      <c r="K920" s="12">
        <v>651.0</v>
      </c>
      <c r="L920" s="12">
        <v>525.0</v>
      </c>
      <c r="M920" s="13">
        <f t="shared" si="3"/>
        <v>4892916</v>
      </c>
      <c r="N920" s="11">
        <f t="shared" si="4"/>
        <v>3945900</v>
      </c>
      <c r="O920" s="11">
        <f t="shared" si="5"/>
        <v>947016</v>
      </c>
      <c r="P920" s="14" t="str">
        <f>VLOOKUP(H920, products!$A$1:$B$13, 2, FALSE)</f>
        <v>Office Supplies</v>
      </c>
      <c r="Q920" s="14" t="str">
        <f>VLOOKUP(G920, countries!$A$1:$C$250, 1, TRUE)</f>
        <v>Austria</v>
      </c>
      <c r="R920" s="15" t="str">
        <f>VLOOKUP(Q920, countries!$A$1:$E$250, 4, FALSE)</f>
        <v>Europe</v>
      </c>
      <c r="S920" s="14" t="str">
        <f>VLOOKUP(R920, countries!$D$1:U$250, 2, FALSE)</f>
        <v>Northern Europe</v>
      </c>
      <c r="T920" s="14" t="str">
        <f t="shared" si="6"/>
        <v>2015-03</v>
      </c>
      <c r="U920" s="14" t="str">
        <f t="shared" si="7"/>
        <v>03</v>
      </c>
    </row>
    <row r="921">
      <c r="A921" s="7">
        <v>5.60762631E8</v>
      </c>
      <c r="B921" s="8">
        <v>42070.0</v>
      </c>
      <c r="C921" s="8" t="str">
        <f t="shared" si="1"/>
        <v>Saturday</v>
      </c>
      <c r="D921" s="8">
        <v>42201.0</v>
      </c>
      <c r="E921" s="9">
        <f t="shared" si="8"/>
        <v>131</v>
      </c>
      <c r="F921" s="7" t="s">
        <v>40</v>
      </c>
      <c r="G921" s="10" t="s">
        <v>52</v>
      </c>
      <c r="H921" s="7">
        <v>8681.0</v>
      </c>
      <c r="I921" s="7" t="s">
        <v>26</v>
      </c>
      <c r="J921" s="11">
        <v>979.0</v>
      </c>
      <c r="K921" s="12">
        <v>651.0</v>
      </c>
      <c r="L921" s="12">
        <v>525.0</v>
      </c>
      <c r="M921" s="13">
        <f t="shared" si="3"/>
        <v>637329</v>
      </c>
      <c r="N921" s="11">
        <f t="shared" si="4"/>
        <v>513975</v>
      </c>
      <c r="O921" s="11">
        <f t="shared" si="5"/>
        <v>123354</v>
      </c>
      <c r="P921" s="14" t="str">
        <f>VLOOKUP(H921, products!$A$1:$B$13, 2, FALSE)</f>
        <v>Office Supplies</v>
      </c>
      <c r="Q921" s="14" t="str">
        <f>VLOOKUP(G921, countries!$A$1:$C$250, 1, TRUE)</f>
        <v>Gambia</v>
      </c>
      <c r="R921" s="15" t="str">
        <f>VLOOKUP(Q921, countries!$A$1:$E$250, 4, FALSE)</f>
        <v>Africa</v>
      </c>
      <c r="S921" s="14" t="str">
        <f>VLOOKUP(R921, countries!$D$1:U$250, 2, FALSE)</f>
        <v>Northern Africa</v>
      </c>
      <c r="T921" s="14" t="str">
        <f t="shared" si="6"/>
        <v>2015-03</v>
      </c>
      <c r="U921" s="14" t="str">
        <f t="shared" si="7"/>
        <v>03</v>
      </c>
    </row>
    <row r="922">
      <c r="A922" s="7">
        <v>4.04789817E8</v>
      </c>
      <c r="B922" s="8">
        <v>42071.0</v>
      </c>
      <c r="C922" s="8" t="str">
        <f t="shared" si="1"/>
        <v>Sunday</v>
      </c>
      <c r="D922" s="8">
        <v>42225.0</v>
      </c>
      <c r="E922" s="9">
        <f t="shared" si="8"/>
        <v>154</v>
      </c>
      <c r="F922" s="7" t="s">
        <v>24</v>
      </c>
      <c r="G922" s="10" t="s">
        <v>65</v>
      </c>
      <c r="H922" s="7">
        <v>7331.0</v>
      </c>
      <c r="I922" s="7" t="s">
        <v>26</v>
      </c>
      <c r="J922" s="11">
        <v>5157.0</v>
      </c>
      <c r="K922" s="12">
        <v>255.0</v>
      </c>
      <c r="L922" s="12">
        <v>159.0</v>
      </c>
      <c r="M922" s="13">
        <f t="shared" si="3"/>
        <v>1315035</v>
      </c>
      <c r="N922" s="11">
        <f t="shared" si="4"/>
        <v>819963</v>
      </c>
      <c r="O922" s="11">
        <f t="shared" si="5"/>
        <v>495072</v>
      </c>
      <c r="P922" s="14" t="str">
        <f>VLOOKUP(H922, products!$A$1:$B$13, 2, FALSE)</f>
        <v>Baby Food</v>
      </c>
      <c r="Q922" s="14" t="str">
        <f>VLOOKUP(G922, countries!$A$1:$C$250, 1, TRUE)</f>
        <v>Portugal</v>
      </c>
      <c r="R922" s="15" t="str">
        <f>VLOOKUP(Q922, countries!$A$1:$E$250, 4, FALSE)</f>
        <v>Europe</v>
      </c>
      <c r="S922" s="14" t="str">
        <f>VLOOKUP(R922, countries!$D$1:U$250, 2, FALSE)</f>
        <v>Northern Europe</v>
      </c>
      <c r="T922" s="14" t="str">
        <f t="shared" si="6"/>
        <v>2015-03</v>
      </c>
      <c r="U922" s="14" t="str">
        <f t="shared" si="7"/>
        <v>03</v>
      </c>
    </row>
    <row r="923">
      <c r="A923" s="7">
        <v>4.27432811E8</v>
      </c>
      <c r="B923" s="8">
        <v>42075.0</v>
      </c>
      <c r="C923" s="8" t="str">
        <f t="shared" si="1"/>
        <v>Thursday</v>
      </c>
      <c r="D923" s="8">
        <v>42320.0</v>
      </c>
      <c r="E923" s="9">
        <f t="shared" si="8"/>
        <v>245</v>
      </c>
      <c r="F923" s="7" t="s">
        <v>40</v>
      </c>
      <c r="G923" s="10" t="s">
        <v>70</v>
      </c>
      <c r="H923" s="7">
        <v>8969.0</v>
      </c>
      <c r="I923" s="7" t="s">
        <v>26</v>
      </c>
      <c r="J923" s="11">
        <v>5722.0</v>
      </c>
      <c r="K923" s="12">
        <v>153.0</v>
      </c>
      <c r="L923" s="12">
        <v>97.0</v>
      </c>
      <c r="M923" s="13">
        <f t="shared" si="3"/>
        <v>875466</v>
      </c>
      <c r="N923" s="11">
        <f t="shared" si="4"/>
        <v>555034</v>
      </c>
      <c r="O923" s="11">
        <f t="shared" si="5"/>
        <v>320432</v>
      </c>
      <c r="P923" s="14" t="str">
        <f>VLOOKUP(H923, products!$A$1:$B$13, 2, FALSE)</f>
        <v>Snacks</v>
      </c>
      <c r="Q923" s="14" t="str">
        <f>VLOOKUP(G923, countries!$A$1:$C$250, 1, TRUE)</f>
        <v>Fiji</v>
      </c>
      <c r="R923" s="15" t="str">
        <f>VLOOKUP(Q923, countries!$A$1:$E$250, 4, FALSE)</f>
        <v>Oceania</v>
      </c>
      <c r="S923" s="14" t="str">
        <f>VLOOKUP(R923, countries!$D$1:U$250, 2, FALSE)</f>
        <v>Polynesia</v>
      </c>
      <c r="T923" s="14" t="str">
        <f t="shared" si="6"/>
        <v>2015-03</v>
      </c>
      <c r="U923" s="14" t="str">
        <f t="shared" si="7"/>
        <v>03</v>
      </c>
    </row>
    <row r="924">
      <c r="A924" s="7">
        <v>4.21660268E8</v>
      </c>
      <c r="B924" s="8">
        <v>42077.0</v>
      </c>
      <c r="C924" s="8" t="str">
        <f t="shared" si="1"/>
        <v>Saturday</v>
      </c>
      <c r="D924" s="8">
        <v>42312.0</v>
      </c>
      <c r="E924" s="9">
        <f t="shared" si="8"/>
        <v>235</v>
      </c>
      <c r="F924" s="7" t="s">
        <v>21</v>
      </c>
      <c r="G924" s="10" t="s">
        <v>60</v>
      </c>
      <c r="H924" s="7">
        <v>7940.0</v>
      </c>
      <c r="I924" s="7" t="s">
        <v>23</v>
      </c>
      <c r="J924" s="11">
        <v>7498.0</v>
      </c>
      <c r="K924" s="12">
        <v>668.0</v>
      </c>
      <c r="L924" s="12">
        <v>503.0</v>
      </c>
      <c r="M924" s="13">
        <f t="shared" si="3"/>
        <v>5008664</v>
      </c>
      <c r="N924" s="11">
        <f t="shared" si="4"/>
        <v>3771494</v>
      </c>
      <c r="O924" s="11">
        <f t="shared" si="5"/>
        <v>1237170</v>
      </c>
      <c r="P924" s="14" t="str">
        <f>VLOOKUP(H924, products!$A$1:$B$13, 2, FALSE)</f>
        <v>Household</v>
      </c>
      <c r="Q924" s="14" t="str">
        <f>VLOOKUP(G924, countries!$A$1:$C$250, 1, TRUE)</f>
        <v>Ireland</v>
      </c>
      <c r="R924" s="15" t="str">
        <f>VLOOKUP(Q924, countries!$A$1:$E$250, 4, FALSE)</f>
        <v>Europe</v>
      </c>
      <c r="S924" s="14" t="str">
        <f>VLOOKUP(R924, countries!$D$1:U$250, 2, FALSE)</f>
        <v>Northern Europe</v>
      </c>
      <c r="T924" s="14" t="str">
        <f t="shared" si="6"/>
        <v>2015-03</v>
      </c>
      <c r="U924" s="14" t="str">
        <f t="shared" si="7"/>
        <v>03</v>
      </c>
    </row>
    <row r="925">
      <c r="A925" s="7">
        <v>1.03450715E8</v>
      </c>
      <c r="B925" s="8">
        <v>42078.0</v>
      </c>
      <c r="C925" s="8" t="str">
        <f t="shared" si="1"/>
        <v>Sunday</v>
      </c>
      <c r="D925" s="8">
        <v>42112.0</v>
      </c>
      <c r="E925" s="9">
        <f t="shared" si="8"/>
        <v>34</v>
      </c>
      <c r="F925" s="7" t="s">
        <v>40</v>
      </c>
      <c r="G925" s="10" t="s">
        <v>27</v>
      </c>
      <c r="H925" s="7">
        <v>8681.0</v>
      </c>
      <c r="I925" s="7" t="s">
        <v>26</v>
      </c>
      <c r="J925" s="11">
        <v>2220.0</v>
      </c>
      <c r="K925" s="12">
        <v>651.0</v>
      </c>
      <c r="L925" s="12">
        <v>525.0</v>
      </c>
      <c r="M925" s="13">
        <f t="shared" si="3"/>
        <v>1445220</v>
      </c>
      <c r="N925" s="11">
        <f t="shared" si="4"/>
        <v>1165500</v>
      </c>
      <c r="O925" s="11">
        <f t="shared" si="5"/>
        <v>279720</v>
      </c>
      <c r="P925" s="14" t="str">
        <f>VLOOKUP(H925, products!$A$1:$B$13, 2, FALSE)</f>
        <v>Office Supplies</v>
      </c>
      <c r="Q925" s="14" t="str">
        <f>VLOOKUP(G925, countries!$A$1:$C$250, 1, TRUE)</f>
        <v>Svalbard and Jan Mayen</v>
      </c>
      <c r="R925" s="15" t="str">
        <f>VLOOKUP(Q925, countries!$A$1:$E$250, 4, FALSE)</f>
        <v>Europe</v>
      </c>
      <c r="S925" s="14" t="str">
        <f>VLOOKUP(R925, countries!$D$1:U$250, 2, FALSE)</f>
        <v>Northern Europe</v>
      </c>
      <c r="T925" s="14" t="str">
        <f t="shared" si="6"/>
        <v>2015-03</v>
      </c>
      <c r="U925" s="14" t="str">
        <f t="shared" si="7"/>
        <v>03</v>
      </c>
    </row>
    <row r="926">
      <c r="A926" s="7">
        <v>6.04124295E8</v>
      </c>
      <c r="B926" s="8">
        <v>42079.0</v>
      </c>
      <c r="C926" s="8" t="str">
        <f t="shared" si="1"/>
        <v>Monday</v>
      </c>
      <c r="D926" s="8">
        <v>42039.0</v>
      </c>
      <c r="E926" s="9">
        <f t="shared" si="8"/>
        <v>40</v>
      </c>
      <c r="F926" s="7" t="s">
        <v>21</v>
      </c>
      <c r="G926" s="10" t="s">
        <v>33</v>
      </c>
      <c r="H926" s="7">
        <v>8875.0</v>
      </c>
      <c r="I926" s="7" t="s">
        <v>26</v>
      </c>
      <c r="J926" s="11">
        <v>2659.0</v>
      </c>
      <c r="K926" s="12">
        <v>422.0</v>
      </c>
      <c r="L926" s="12">
        <v>365.0</v>
      </c>
      <c r="M926" s="13">
        <f t="shared" si="3"/>
        <v>1122098</v>
      </c>
      <c r="N926" s="11">
        <f t="shared" si="4"/>
        <v>970535</v>
      </c>
      <c r="O926" s="11">
        <f t="shared" si="5"/>
        <v>151563</v>
      </c>
      <c r="P926" s="14" t="str">
        <f>VLOOKUP(H926, products!$A$1:$B$13, 2, FALSE)</f>
        <v>Meat</v>
      </c>
      <c r="Q926" s="14" t="str">
        <f>VLOOKUP(G926, countries!$A$1:$C$250, 1, TRUE)</f>
        <v>Micronesia (Federated States of)</v>
      </c>
      <c r="R926" s="15" t="str">
        <f>VLOOKUP(Q926, countries!$A$1:$E$250, 4, FALSE)</f>
        <v>Oceania</v>
      </c>
      <c r="S926" s="14" t="str">
        <f>VLOOKUP(R926, countries!$D$1:U$250, 2, FALSE)</f>
        <v>Polynesia</v>
      </c>
      <c r="T926" s="14" t="str">
        <f t="shared" si="6"/>
        <v>2015-03</v>
      </c>
      <c r="U926" s="14" t="str">
        <f t="shared" si="7"/>
        <v>03</v>
      </c>
    </row>
    <row r="927">
      <c r="A927" s="7">
        <v>6.97638976E8</v>
      </c>
      <c r="B927" s="8">
        <v>42079.0</v>
      </c>
      <c r="C927" s="8" t="str">
        <f t="shared" si="1"/>
        <v>Monday</v>
      </c>
      <c r="D927" s="8">
        <v>42089.0</v>
      </c>
      <c r="E927" s="9">
        <f t="shared" si="8"/>
        <v>10</v>
      </c>
      <c r="F927" s="7" t="s">
        <v>24</v>
      </c>
      <c r="G927" s="10" t="s">
        <v>56</v>
      </c>
      <c r="H927" s="7">
        <v>5988.0</v>
      </c>
      <c r="I927" s="7" t="s">
        <v>23</v>
      </c>
      <c r="J927" s="11">
        <v>5731.0</v>
      </c>
      <c r="K927" s="12">
        <v>154.0</v>
      </c>
      <c r="L927" s="12">
        <v>91.0</v>
      </c>
      <c r="M927" s="13">
        <f t="shared" si="3"/>
        <v>882574</v>
      </c>
      <c r="N927" s="11">
        <f t="shared" si="4"/>
        <v>521521</v>
      </c>
      <c r="O927" s="11">
        <f t="shared" si="5"/>
        <v>361053</v>
      </c>
      <c r="P927" s="14" t="str">
        <f>VLOOKUP(H927, products!$A$1:$B$13, 2, FALSE)</f>
        <v>Vegetables</v>
      </c>
      <c r="Q927" s="14" t="str">
        <f>VLOOKUP(G927, countries!$A$1:$C$250, 1, TRUE)</f>
        <v>Spain</v>
      </c>
      <c r="R927" s="15" t="str">
        <f>VLOOKUP(Q927, countries!$A$1:$E$250, 4, FALSE)</f>
        <v>Europe</v>
      </c>
      <c r="S927" s="14" t="str">
        <f>VLOOKUP(R927, countries!$D$1:U$250, 2, FALSE)</f>
        <v>Northern Europe</v>
      </c>
      <c r="T927" s="14" t="str">
        <f t="shared" si="6"/>
        <v>2015-03</v>
      </c>
      <c r="U927" s="14" t="str">
        <f t="shared" si="7"/>
        <v>03</v>
      </c>
    </row>
    <row r="928">
      <c r="A928" s="7">
        <v>4.39725911E8</v>
      </c>
      <c r="B928" s="8">
        <v>42080.0</v>
      </c>
      <c r="C928" s="8" t="str">
        <f t="shared" si="1"/>
        <v>Tuesday</v>
      </c>
      <c r="D928" s="8">
        <v>42189.0</v>
      </c>
      <c r="E928" s="9">
        <f t="shared" si="8"/>
        <v>109</v>
      </c>
      <c r="F928" s="7" t="s">
        <v>24</v>
      </c>
      <c r="G928" s="10" t="s">
        <v>37</v>
      </c>
      <c r="H928" s="7">
        <v>4594.0</v>
      </c>
      <c r="I928" s="7" t="s">
        <v>23</v>
      </c>
      <c r="J928" s="11">
        <v>3524.0</v>
      </c>
      <c r="K928" s="12">
        <v>9.0</v>
      </c>
      <c r="L928" s="12">
        <v>7.0</v>
      </c>
      <c r="M928" s="13">
        <f t="shared" si="3"/>
        <v>31716</v>
      </c>
      <c r="N928" s="11">
        <f t="shared" si="4"/>
        <v>24668</v>
      </c>
      <c r="O928" s="11">
        <f t="shared" si="5"/>
        <v>7048</v>
      </c>
      <c r="P928" s="14" t="str">
        <f>VLOOKUP(H928, products!$A$1:$B$13, 2, FALSE)</f>
        <v>Fruits</v>
      </c>
      <c r="Q928" s="14" t="str">
        <f>VLOOKUP(G928, countries!$A$1:$C$250, 1, TRUE)</f>
        <v>Argentina</v>
      </c>
      <c r="R928" s="15" t="str">
        <f>VLOOKUP(Q928, countries!$A$1:$E$250, 4, FALSE)</f>
        <v>Americas</v>
      </c>
      <c r="S928" s="14" t="str">
        <f>VLOOKUP(R928, countries!$D$1:U$250, 2, FALSE)</f>
        <v>Latin America and the Caribbean</v>
      </c>
      <c r="T928" s="14" t="str">
        <f t="shared" si="6"/>
        <v>2015-03</v>
      </c>
      <c r="U928" s="14" t="str">
        <f t="shared" si="7"/>
        <v>03</v>
      </c>
    </row>
    <row r="929">
      <c r="A929" s="7">
        <v>9.46421372E8</v>
      </c>
      <c r="B929" s="8">
        <v>42082.0</v>
      </c>
      <c r="C929" s="8" t="str">
        <f t="shared" si="1"/>
        <v>Thursday</v>
      </c>
      <c r="D929" s="8">
        <v>42084.0</v>
      </c>
      <c r="E929" s="9">
        <f t="shared" si="8"/>
        <v>2</v>
      </c>
      <c r="F929" s="7" t="s">
        <v>29</v>
      </c>
      <c r="G929" s="10" t="s">
        <v>66</v>
      </c>
      <c r="H929" s="7">
        <v>1270.0</v>
      </c>
      <c r="I929" s="7" t="s">
        <v>23</v>
      </c>
      <c r="J929" s="11">
        <v>5971.0</v>
      </c>
      <c r="K929" s="12">
        <v>47.0</v>
      </c>
      <c r="L929" s="12">
        <v>32.0</v>
      </c>
      <c r="M929" s="13">
        <f t="shared" si="3"/>
        <v>280637</v>
      </c>
      <c r="N929" s="11">
        <f t="shared" si="4"/>
        <v>191072</v>
      </c>
      <c r="O929" s="11">
        <f t="shared" si="5"/>
        <v>89565</v>
      </c>
      <c r="P929" s="14" t="str">
        <f>VLOOKUP(H929, products!$A$1:$B$13, 2, FALSE)</f>
        <v>Beverages</v>
      </c>
      <c r="Q929" s="14" t="str">
        <f>VLOOKUP(G929, countries!$A$1:$C$250, 1, TRUE)</f>
        <v>Uganda</v>
      </c>
      <c r="R929" s="15" t="str">
        <f>VLOOKUP(Q929, countries!$A$1:$E$250, 4, FALSE)</f>
        <v>Africa</v>
      </c>
      <c r="S929" s="14" t="str">
        <f>VLOOKUP(R929, countries!$D$1:U$250, 2, FALSE)</f>
        <v>Northern Africa</v>
      </c>
      <c r="T929" s="14" t="str">
        <f t="shared" si="6"/>
        <v>2015-03</v>
      </c>
      <c r="U929" s="14" t="str">
        <f t="shared" si="7"/>
        <v>03</v>
      </c>
    </row>
    <row r="930">
      <c r="A930" s="7">
        <v>4.43347108E8</v>
      </c>
      <c r="B930" s="8">
        <v>42083.0</v>
      </c>
      <c r="C930" s="8" t="str">
        <f t="shared" si="1"/>
        <v>Friday</v>
      </c>
      <c r="D930" s="8">
        <v>42251.0</v>
      </c>
      <c r="E930" s="9">
        <f t="shared" si="8"/>
        <v>168</v>
      </c>
      <c r="F930" s="7" t="s">
        <v>29</v>
      </c>
      <c r="G930" s="10" t="s">
        <v>35</v>
      </c>
      <c r="H930" s="7">
        <v>2103.0</v>
      </c>
      <c r="I930" s="7" t="s">
        <v>23</v>
      </c>
      <c r="J930" s="11">
        <v>5116.0</v>
      </c>
      <c r="K930" s="12">
        <v>206.0</v>
      </c>
      <c r="L930" s="12">
        <v>117.0</v>
      </c>
      <c r="M930" s="13">
        <f t="shared" si="3"/>
        <v>1053896</v>
      </c>
      <c r="N930" s="11">
        <f t="shared" si="4"/>
        <v>598572</v>
      </c>
      <c r="O930" s="11">
        <f t="shared" si="5"/>
        <v>455324</v>
      </c>
      <c r="P930" s="14" t="str">
        <f>VLOOKUP(H930, products!$A$1:$B$13, 2, FALSE)</f>
        <v>Cereal</v>
      </c>
      <c r="Q930" s="14" t="str">
        <f>VLOOKUP(G930, countries!$A$1:$C$250, 1, TRUE)</f>
        <v>American Samoa</v>
      </c>
      <c r="R930" s="15" t="str">
        <f>VLOOKUP(Q930, countries!$A$1:$E$250, 4, FALSE)</f>
        <v>Oceania</v>
      </c>
      <c r="S930" s="14" t="str">
        <f>VLOOKUP(R930, countries!$D$1:U$250, 2, FALSE)</f>
        <v>Polynesia</v>
      </c>
      <c r="T930" s="14" t="str">
        <f t="shared" si="6"/>
        <v>2015-03</v>
      </c>
      <c r="U930" s="14" t="str">
        <f t="shared" si="7"/>
        <v>03</v>
      </c>
    </row>
    <row r="931">
      <c r="A931" s="7">
        <v>2.76784074E8</v>
      </c>
      <c r="B931" s="8">
        <v>42084.0</v>
      </c>
      <c r="C931" s="8" t="str">
        <f t="shared" si="1"/>
        <v>Saturday</v>
      </c>
      <c r="D931" s="8">
        <v>42109.0</v>
      </c>
      <c r="E931" s="9">
        <f t="shared" si="8"/>
        <v>25</v>
      </c>
      <c r="F931" s="7" t="s">
        <v>21</v>
      </c>
      <c r="G931" s="10" t="s">
        <v>46</v>
      </c>
      <c r="H931" s="7">
        <v>2455.0</v>
      </c>
      <c r="I931" s="7" t="s">
        <v>26</v>
      </c>
      <c r="J931" s="11">
        <v>5413.0</v>
      </c>
      <c r="K931" s="12">
        <v>109.0</v>
      </c>
      <c r="L931" s="12">
        <v>36.0</v>
      </c>
      <c r="M931" s="13">
        <f t="shared" si="3"/>
        <v>590017</v>
      </c>
      <c r="N931" s="11">
        <f t="shared" si="4"/>
        <v>194868</v>
      </c>
      <c r="O931" s="11">
        <f t="shared" si="5"/>
        <v>395149</v>
      </c>
      <c r="P931" s="14" t="str">
        <f>VLOOKUP(H931, products!$A$1:$B$13, 2, FALSE)</f>
        <v>Clothes</v>
      </c>
      <c r="Q931" s="14" t="str">
        <f>VLOOKUP(G931, countries!$A$1:$C$250, 1, TRUE)</f>
        <v>Denmark</v>
      </c>
      <c r="R931" s="15" t="str">
        <f>VLOOKUP(Q931, countries!$A$1:$E$250, 4, FALSE)</f>
        <v>Europe</v>
      </c>
      <c r="S931" s="14" t="str">
        <f>VLOOKUP(R931, countries!$D$1:U$250, 2, FALSE)</f>
        <v>Northern Europe</v>
      </c>
      <c r="T931" s="14" t="str">
        <f t="shared" si="6"/>
        <v>2015-03</v>
      </c>
      <c r="U931" s="14" t="str">
        <f t="shared" si="7"/>
        <v>03</v>
      </c>
    </row>
    <row r="932">
      <c r="A932" s="7">
        <v>5.1171211E8</v>
      </c>
      <c r="B932" s="8">
        <v>42084.0</v>
      </c>
      <c r="C932" s="8" t="str">
        <f t="shared" si="1"/>
        <v>Saturday</v>
      </c>
      <c r="D932" s="8">
        <v>42190.0</v>
      </c>
      <c r="E932" s="9">
        <f t="shared" si="8"/>
        <v>106</v>
      </c>
      <c r="F932" s="7" t="s">
        <v>21</v>
      </c>
      <c r="G932" s="10" t="s">
        <v>50</v>
      </c>
      <c r="H932" s="7">
        <v>8681.0</v>
      </c>
      <c r="I932" s="7" t="s">
        <v>23</v>
      </c>
      <c r="J932" s="11">
        <v>5839.0</v>
      </c>
      <c r="K932" s="12">
        <v>651.0</v>
      </c>
      <c r="L932" s="12">
        <v>525.0</v>
      </c>
      <c r="M932" s="13">
        <f t="shared" si="3"/>
        <v>3801189</v>
      </c>
      <c r="N932" s="11">
        <f t="shared" si="4"/>
        <v>3065475</v>
      </c>
      <c r="O932" s="11">
        <f t="shared" si="5"/>
        <v>735714</v>
      </c>
      <c r="P932" s="14" t="str">
        <f>VLOOKUP(H932, products!$A$1:$B$13, 2, FALSE)</f>
        <v>Office Supplies</v>
      </c>
      <c r="Q932" s="14" t="str">
        <f>VLOOKUP(G932, countries!$A$1:$C$250, 1, TRUE)</f>
        <v>Austria</v>
      </c>
      <c r="R932" s="15" t="str">
        <f>VLOOKUP(Q932, countries!$A$1:$E$250, 4, FALSE)</f>
        <v>Europe</v>
      </c>
      <c r="S932" s="14" t="str">
        <f>VLOOKUP(R932, countries!$D$1:U$250, 2, FALSE)</f>
        <v>Northern Europe</v>
      </c>
      <c r="T932" s="14" t="str">
        <f t="shared" si="6"/>
        <v>2015-03</v>
      </c>
      <c r="U932" s="14" t="str">
        <f t="shared" si="7"/>
        <v>03</v>
      </c>
    </row>
    <row r="933">
      <c r="A933" s="7">
        <v>1.64259612E8</v>
      </c>
      <c r="B933" s="8">
        <v>42085.0</v>
      </c>
      <c r="C933" s="8" t="str">
        <f t="shared" si="1"/>
        <v>Sunday</v>
      </c>
      <c r="D933" s="8">
        <v>42123.0</v>
      </c>
      <c r="E933" s="9">
        <f t="shared" si="8"/>
        <v>38</v>
      </c>
      <c r="F933" s="7" t="s">
        <v>29</v>
      </c>
      <c r="G933" s="10" t="s">
        <v>72</v>
      </c>
      <c r="H933" s="7">
        <v>8875.0</v>
      </c>
      <c r="I933" s="7" t="s">
        <v>23</v>
      </c>
      <c r="J933" s="11">
        <v>6924.0</v>
      </c>
      <c r="K933" s="12">
        <v>422.0</v>
      </c>
      <c r="L933" s="12">
        <v>365.0</v>
      </c>
      <c r="M933" s="13">
        <f t="shared" si="3"/>
        <v>2921928</v>
      </c>
      <c r="N933" s="11">
        <f t="shared" si="4"/>
        <v>2527260</v>
      </c>
      <c r="O933" s="11">
        <f t="shared" si="5"/>
        <v>394668</v>
      </c>
      <c r="P933" s="14" t="str">
        <f>VLOOKUP(H933, products!$A$1:$B$13, 2, FALSE)</f>
        <v>Meat</v>
      </c>
      <c r="Q933" s="14" t="str">
        <f>VLOOKUP(G933, countries!$A$1:$C$250, 1, TRUE)</f>
        <v>Barbados</v>
      </c>
      <c r="R933" s="15" t="str">
        <f>VLOOKUP(Q933, countries!$A$1:$E$250, 4, FALSE)</f>
        <v>Americas</v>
      </c>
      <c r="S933" s="14" t="str">
        <f>VLOOKUP(R933, countries!$D$1:U$250, 2, FALSE)</f>
        <v>Latin America and the Caribbean</v>
      </c>
      <c r="T933" s="14" t="str">
        <f t="shared" si="6"/>
        <v>2015-03</v>
      </c>
      <c r="U933" s="14" t="str">
        <f t="shared" si="7"/>
        <v>03</v>
      </c>
    </row>
    <row r="934">
      <c r="A934" s="7">
        <v>7.12595832E8</v>
      </c>
      <c r="B934" s="8">
        <v>42087.0</v>
      </c>
      <c r="C934" s="8" t="str">
        <f t="shared" si="1"/>
        <v>Tuesday</v>
      </c>
      <c r="D934" s="8">
        <v>42091.0</v>
      </c>
      <c r="E934" s="9">
        <f t="shared" si="8"/>
        <v>4</v>
      </c>
      <c r="F934" s="7" t="s">
        <v>40</v>
      </c>
      <c r="G934" s="10" t="s">
        <v>66</v>
      </c>
      <c r="H934" s="7">
        <v>1270.0</v>
      </c>
      <c r="I934" s="7" t="s">
        <v>26</v>
      </c>
      <c r="J934" s="11">
        <v>1797.0</v>
      </c>
      <c r="K934" s="12">
        <v>47.0</v>
      </c>
      <c r="L934" s="12">
        <v>32.0</v>
      </c>
      <c r="M934" s="13">
        <f t="shared" si="3"/>
        <v>84459</v>
      </c>
      <c r="N934" s="11">
        <f t="shared" si="4"/>
        <v>57504</v>
      </c>
      <c r="O934" s="11">
        <f t="shared" si="5"/>
        <v>26955</v>
      </c>
      <c r="P934" s="14" t="str">
        <f>VLOOKUP(H934, products!$A$1:$B$13, 2, FALSE)</f>
        <v>Beverages</v>
      </c>
      <c r="Q934" s="14" t="str">
        <f>VLOOKUP(G934, countries!$A$1:$C$250, 1, TRUE)</f>
        <v>Uganda</v>
      </c>
      <c r="R934" s="15" t="str">
        <f>VLOOKUP(Q934, countries!$A$1:$E$250, 4, FALSE)</f>
        <v>Africa</v>
      </c>
      <c r="S934" s="14" t="str">
        <f>VLOOKUP(R934, countries!$D$1:U$250, 2, FALSE)</f>
        <v>Northern Africa</v>
      </c>
      <c r="T934" s="14" t="str">
        <f t="shared" si="6"/>
        <v>2015-03</v>
      </c>
      <c r="U934" s="14" t="str">
        <f t="shared" si="7"/>
        <v>03</v>
      </c>
    </row>
    <row r="935">
      <c r="A935" s="7">
        <v>9.01789844E8</v>
      </c>
      <c r="B935" s="8">
        <v>42087.0</v>
      </c>
      <c r="C935" s="8" t="str">
        <f t="shared" si="1"/>
        <v>Tuesday</v>
      </c>
      <c r="D935" s="8">
        <v>42129.0</v>
      </c>
      <c r="E935" s="9">
        <f t="shared" si="8"/>
        <v>42</v>
      </c>
      <c r="F935" s="7" t="s">
        <v>40</v>
      </c>
      <c r="G935" s="10" t="s">
        <v>51</v>
      </c>
      <c r="H935" s="7">
        <v>8875.0</v>
      </c>
      <c r="I935" s="7" t="s">
        <v>26</v>
      </c>
      <c r="J935" s="11">
        <v>8509.0</v>
      </c>
      <c r="K935" s="12">
        <v>422.0</v>
      </c>
      <c r="L935" s="12">
        <v>365.0</v>
      </c>
      <c r="M935" s="13">
        <f t="shared" si="3"/>
        <v>3590798</v>
      </c>
      <c r="N935" s="11">
        <f t="shared" si="4"/>
        <v>3105785</v>
      </c>
      <c r="O935" s="11">
        <f t="shared" si="5"/>
        <v>485013</v>
      </c>
      <c r="P935" s="14" t="str">
        <f>VLOOKUP(H935, products!$A$1:$B$13, 2, FALSE)</f>
        <v>Meat</v>
      </c>
      <c r="Q935" s="14" t="str">
        <f>VLOOKUP(G935, countries!$A$1:$C$250, 1, TRUE)</f>
        <v>Micronesia (Federated States of)</v>
      </c>
      <c r="R935" s="15" t="str">
        <f>VLOOKUP(Q935, countries!$A$1:$E$250, 4, FALSE)</f>
        <v>Oceania</v>
      </c>
      <c r="S935" s="14" t="str">
        <f>VLOOKUP(R935, countries!$D$1:U$250, 2, FALSE)</f>
        <v>Polynesia</v>
      </c>
      <c r="T935" s="14" t="str">
        <f t="shared" si="6"/>
        <v>2015-03</v>
      </c>
      <c r="U935" s="14" t="str">
        <f t="shared" si="7"/>
        <v>03</v>
      </c>
    </row>
    <row r="936">
      <c r="A936" s="7">
        <v>3.92252957E8</v>
      </c>
      <c r="B936" s="8">
        <v>42095.0</v>
      </c>
      <c r="C936" s="8" t="str">
        <f t="shared" si="1"/>
        <v>Wednesday</v>
      </c>
      <c r="D936" s="8">
        <v>42057.0</v>
      </c>
      <c r="E936" s="9">
        <f t="shared" si="8"/>
        <v>38</v>
      </c>
      <c r="F936" s="7" t="s">
        <v>29</v>
      </c>
      <c r="G936" s="10" t="s">
        <v>55</v>
      </c>
      <c r="H936" s="7">
        <v>2103.0</v>
      </c>
      <c r="I936" s="7" t="s">
        <v>23</v>
      </c>
      <c r="J936" s="11">
        <v>5222.0</v>
      </c>
      <c r="K936" s="12">
        <v>206.0</v>
      </c>
      <c r="L936" s="12">
        <v>117.0</v>
      </c>
      <c r="M936" s="13">
        <f t="shared" si="3"/>
        <v>1075732</v>
      </c>
      <c r="N936" s="11">
        <f t="shared" si="4"/>
        <v>610974</v>
      </c>
      <c r="O936" s="11">
        <f t="shared" si="5"/>
        <v>464758</v>
      </c>
      <c r="P936" s="14" t="str">
        <f>VLOOKUP(H936, products!$A$1:$B$13, 2, FALSE)</f>
        <v>Cereal</v>
      </c>
      <c r="Q936" s="14" t="str">
        <f>VLOOKUP(G936, countries!$A$1:$C$250, 1, TRUE)</f>
        <v>Eritrea</v>
      </c>
      <c r="R936" s="15" t="str">
        <f>VLOOKUP(Q936, countries!$A$1:$E$250, 4, FALSE)</f>
        <v>Africa</v>
      </c>
      <c r="S936" s="14" t="str">
        <f>VLOOKUP(R936, countries!$D$1:U$250, 2, FALSE)</f>
        <v>Northern Africa</v>
      </c>
      <c r="T936" s="14" t="str">
        <f t="shared" si="6"/>
        <v>2015-04</v>
      </c>
      <c r="U936" s="14" t="str">
        <f t="shared" si="7"/>
        <v>04</v>
      </c>
    </row>
    <row r="937">
      <c r="A937" s="7">
        <v>1.84412229E8</v>
      </c>
      <c r="B937" s="8">
        <v>42098.0</v>
      </c>
      <c r="C937" s="8" t="str">
        <f t="shared" si="1"/>
        <v>Saturday</v>
      </c>
      <c r="D937" s="8">
        <v>42189.0</v>
      </c>
      <c r="E937" s="9">
        <f t="shared" si="8"/>
        <v>91</v>
      </c>
      <c r="F937" s="7" t="s">
        <v>21</v>
      </c>
      <c r="G937" s="10" t="s">
        <v>42</v>
      </c>
      <c r="H937" s="7">
        <v>7331.0</v>
      </c>
      <c r="I937" s="7" t="s">
        <v>26</v>
      </c>
      <c r="J937" s="11">
        <v>531.0</v>
      </c>
      <c r="K937" s="12">
        <v>255.0</v>
      </c>
      <c r="L937" s="12">
        <v>159.0</v>
      </c>
      <c r="M937" s="13">
        <f t="shared" si="3"/>
        <v>135405</v>
      </c>
      <c r="N937" s="11">
        <f t="shared" si="4"/>
        <v>84429</v>
      </c>
      <c r="O937" s="11">
        <f t="shared" si="5"/>
        <v>50976</v>
      </c>
      <c r="P937" s="14" t="str">
        <f>VLOOKUP(H937, products!$A$1:$B$13, 2, FALSE)</f>
        <v>Baby Food</v>
      </c>
      <c r="Q937" s="14" t="str">
        <f>VLOOKUP(G937, countries!$A$1:$C$250, 1, TRUE)</f>
        <v>Bhutan</v>
      </c>
      <c r="R937" s="15" t="str">
        <f>VLOOKUP(Q937, countries!$A$1:$E$250, 4, FALSE)</f>
        <v>Asia</v>
      </c>
      <c r="S937" s="14" t="str">
        <f>VLOOKUP(R937, countries!$D$1:U$250, 2, FALSE)</f>
        <v>Southern Asia</v>
      </c>
      <c r="T937" s="14" t="str">
        <f t="shared" si="6"/>
        <v>2015-04</v>
      </c>
      <c r="U937" s="14" t="str">
        <f t="shared" si="7"/>
        <v>04</v>
      </c>
    </row>
    <row r="938">
      <c r="A938" s="7">
        <v>4.58816373E8</v>
      </c>
      <c r="B938" s="8">
        <v>42098.0</v>
      </c>
      <c r="C938" s="8" t="str">
        <f t="shared" si="1"/>
        <v>Saturday</v>
      </c>
      <c r="D938" s="8">
        <v>42110.0</v>
      </c>
      <c r="E938" s="9">
        <f t="shared" si="8"/>
        <v>12</v>
      </c>
      <c r="F938" s="7" t="s">
        <v>24</v>
      </c>
      <c r="G938" s="10" t="s">
        <v>30</v>
      </c>
      <c r="H938" s="7">
        <v>8681.0</v>
      </c>
      <c r="I938" s="7" t="s">
        <v>23</v>
      </c>
      <c r="J938" s="11">
        <v>2815.0</v>
      </c>
      <c r="K938" s="12">
        <v>651.0</v>
      </c>
      <c r="L938" s="12">
        <v>525.0</v>
      </c>
      <c r="M938" s="13">
        <f t="shared" si="3"/>
        <v>1832565</v>
      </c>
      <c r="N938" s="11">
        <f t="shared" si="4"/>
        <v>1477875</v>
      </c>
      <c r="O938" s="11">
        <f t="shared" si="5"/>
        <v>354690</v>
      </c>
      <c r="P938" s="14" t="str">
        <f>VLOOKUP(H938, products!$A$1:$B$13, 2, FALSE)</f>
        <v>Office Supplies</v>
      </c>
      <c r="Q938" s="14" t="str">
        <f>VLOOKUP(G938, countries!$A$1:$C$250, 1, TRUE)</f>
        <v>United States Minor Outlying Islands</v>
      </c>
      <c r="R938" s="15" t="str">
        <f>VLOOKUP(Q938, countries!$A$1:$E$250, 4, FALSE)</f>
        <v>Oceania</v>
      </c>
      <c r="S938" s="14" t="str">
        <f>VLOOKUP(R938, countries!$D$1:U$250, 2, FALSE)</f>
        <v>Polynesia</v>
      </c>
      <c r="T938" s="14" t="str">
        <f t="shared" si="6"/>
        <v>2015-04</v>
      </c>
      <c r="U938" s="14" t="str">
        <f t="shared" si="7"/>
        <v>04</v>
      </c>
    </row>
    <row r="939">
      <c r="A939" s="7">
        <v>4.81114327E8</v>
      </c>
      <c r="B939" s="8">
        <v>42105.0</v>
      </c>
      <c r="C939" s="8" t="str">
        <f t="shared" si="1"/>
        <v>Saturday</v>
      </c>
      <c r="D939" s="8">
        <v>42332.0</v>
      </c>
      <c r="E939" s="9">
        <f t="shared" si="8"/>
        <v>227</v>
      </c>
      <c r="F939" s="7" t="s">
        <v>29</v>
      </c>
      <c r="G939" s="10" t="s">
        <v>53</v>
      </c>
      <c r="H939" s="7">
        <v>2103.0</v>
      </c>
      <c r="I939" s="7" t="s">
        <v>26</v>
      </c>
      <c r="J939" s="11">
        <v>1276.0</v>
      </c>
      <c r="K939" s="12">
        <v>206.0</v>
      </c>
      <c r="L939" s="12">
        <v>117.0</v>
      </c>
      <c r="M939" s="13">
        <f t="shared" si="3"/>
        <v>262856</v>
      </c>
      <c r="N939" s="11">
        <f t="shared" si="4"/>
        <v>149292</v>
      </c>
      <c r="O939" s="11">
        <f t="shared" si="5"/>
        <v>113564</v>
      </c>
      <c r="P939" s="14" t="str">
        <f>VLOOKUP(H939, products!$A$1:$B$13, 2, FALSE)</f>
        <v>Cereal</v>
      </c>
      <c r="Q939" s="14" t="str">
        <f>VLOOKUP(G939, countries!$A$1:$C$250, 1, TRUE)</f>
        <v>Macedonia</v>
      </c>
      <c r="R939" s="15" t="str">
        <f>VLOOKUP(Q939, countries!$A$1:$E$250, 4, FALSE)</f>
        <v>Europe</v>
      </c>
      <c r="S939" s="14" t="str">
        <f>VLOOKUP(R939, countries!$D$1:U$250, 2, FALSE)</f>
        <v>Northern Europe</v>
      </c>
      <c r="T939" s="14" t="str">
        <f t="shared" si="6"/>
        <v>2015-04</v>
      </c>
      <c r="U939" s="14" t="str">
        <f t="shared" si="7"/>
        <v>04</v>
      </c>
    </row>
    <row r="940">
      <c r="A940" s="7">
        <v>1.15363156E8</v>
      </c>
      <c r="B940" s="8">
        <v>42106.0</v>
      </c>
      <c r="C940" s="8" t="str">
        <f t="shared" si="1"/>
        <v>Sunday</v>
      </c>
      <c r="D940" s="8">
        <v>42644.0</v>
      </c>
      <c r="E940" s="9">
        <f t="shared" si="8"/>
        <v>538</v>
      </c>
      <c r="F940" s="7" t="s">
        <v>40</v>
      </c>
      <c r="G940" s="10" t="s">
        <v>66</v>
      </c>
      <c r="H940" s="7">
        <v>8681.0</v>
      </c>
      <c r="I940" s="7" t="s">
        <v>23</v>
      </c>
      <c r="J940" s="11">
        <v>7376.0</v>
      </c>
      <c r="K940" s="12">
        <v>651.0</v>
      </c>
      <c r="L940" s="12">
        <v>525.0</v>
      </c>
      <c r="M940" s="13">
        <f t="shared" si="3"/>
        <v>4801776</v>
      </c>
      <c r="N940" s="11">
        <f t="shared" si="4"/>
        <v>3872400</v>
      </c>
      <c r="O940" s="11">
        <f t="shared" si="5"/>
        <v>929376</v>
      </c>
      <c r="P940" s="14" t="str">
        <f>VLOOKUP(H940, products!$A$1:$B$13, 2, FALSE)</f>
        <v>Office Supplies</v>
      </c>
      <c r="Q940" s="14" t="str">
        <f>VLOOKUP(G940, countries!$A$1:$C$250, 1, TRUE)</f>
        <v>Uganda</v>
      </c>
      <c r="R940" s="15" t="str">
        <f>VLOOKUP(Q940, countries!$A$1:$E$250, 4, FALSE)</f>
        <v>Africa</v>
      </c>
      <c r="S940" s="14" t="str">
        <f>VLOOKUP(R940, countries!$D$1:U$250, 2, FALSE)</f>
        <v>Northern Africa</v>
      </c>
      <c r="T940" s="14" t="str">
        <f t="shared" si="6"/>
        <v>2015-04</v>
      </c>
      <c r="U940" s="14" t="str">
        <f t="shared" si="7"/>
        <v>04</v>
      </c>
    </row>
    <row r="941">
      <c r="A941" s="7">
        <v>8.1197704E8</v>
      </c>
      <c r="B941" s="8">
        <v>42109.0</v>
      </c>
      <c r="C941" s="8" t="str">
        <f t="shared" si="1"/>
        <v>Wednesday</v>
      </c>
      <c r="D941" s="8">
        <v>42152.0</v>
      </c>
      <c r="E941" s="9">
        <f t="shared" si="8"/>
        <v>43</v>
      </c>
      <c r="F941" s="7" t="s">
        <v>29</v>
      </c>
      <c r="G941" s="10" t="s">
        <v>41</v>
      </c>
      <c r="H941" s="7">
        <v>8293.0</v>
      </c>
      <c r="I941" s="7" t="s">
        <v>26</v>
      </c>
      <c r="J941" s="11">
        <v>905.0</v>
      </c>
      <c r="K941" s="12">
        <v>437.0</v>
      </c>
      <c r="L941" s="12">
        <v>263.0</v>
      </c>
      <c r="M941" s="13">
        <f t="shared" si="3"/>
        <v>395485</v>
      </c>
      <c r="N941" s="11">
        <f t="shared" si="4"/>
        <v>238015</v>
      </c>
      <c r="O941" s="11">
        <f t="shared" si="5"/>
        <v>157470</v>
      </c>
      <c r="P941" s="14" t="str">
        <f>VLOOKUP(H941, products!$A$1:$B$13, 2, FALSE)</f>
        <v>Cosmetics</v>
      </c>
      <c r="Q941" s="14" t="str">
        <f>VLOOKUP(G941, countries!$A$1:$C$250, 1, TRUE)</f>
        <v>Chad</v>
      </c>
      <c r="R941" s="15" t="str">
        <f>VLOOKUP(Q941, countries!$A$1:$E$250, 4, FALSE)</f>
        <v>Africa</v>
      </c>
      <c r="S941" s="14" t="str">
        <f>VLOOKUP(R941, countries!$D$1:U$250, 2, FALSE)</f>
        <v>Northern Africa</v>
      </c>
      <c r="T941" s="14" t="str">
        <f t="shared" si="6"/>
        <v>2015-04</v>
      </c>
      <c r="U941" s="14" t="str">
        <f t="shared" si="7"/>
        <v>04</v>
      </c>
    </row>
    <row r="942">
      <c r="A942" s="7">
        <v>4.97506701E8</v>
      </c>
      <c r="B942" s="8">
        <v>42112.0</v>
      </c>
      <c r="C942" s="8" t="str">
        <f t="shared" si="1"/>
        <v>Saturday</v>
      </c>
      <c r="D942" s="8">
        <v>42282.0</v>
      </c>
      <c r="E942" s="9">
        <f t="shared" si="8"/>
        <v>170</v>
      </c>
      <c r="F942" s="7" t="s">
        <v>40</v>
      </c>
      <c r="G942" s="10" t="s">
        <v>60</v>
      </c>
      <c r="H942" s="7">
        <v>7331.0</v>
      </c>
      <c r="I942" s="7" t="s">
        <v>26</v>
      </c>
      <c r="J942" s="11">
        <v>2144.0</v>
      </c>
      <c r="K942" s="12">
        <v>255.0</v>
      </c>
      <c r="L942" s="12">
        <v>159.0</v>
      </c>
      <c r="M942" s="13">
        <f t="shared" si="3"/>
        <v>546720</v>
      </c>
      <c r="N942" s="11">
        <f t="shared" si="4"/>
        <v>340896</v>
      </c>
      <c r="O942" s="11">
        <f t="shared" si="5"/>
        <v>205824</v>
      </c>
      <c r="P942" s="14" t="str">
        <f>VLOOKUP(H942, products!$A$1:$B$13, 2, FALSE)</f>
        <v>Baby Food</v>
      </c>
      <c r="Q942" s="14" t="str">
        <f>VLOOKUP(G942, countries!$A$1:$C$250, 1, TRUE)</f>
        <v>Ireland</v>
      </c>
      <c r="R942" s="15" t="str">
        <f>VLOOKUP(Q942, countries!$A$1:$E$250, 4, FALSE)</f>
        <v>Europe</v>
      </c>
      <c r="S942" s="14" t="str">
        <f>VLOOKUP(R942, countries!$D$1:U$250, 2, FALSE)</f>
        <v>Northern Europe</v>
      </c>
      <c r="T942" s="14" t="str">
        <f t="shared" si="6"/>
        <v>2015-04</v>
      </c>
      <c r="U942" s="14" t="str">
        <f t="shared" si="7"/>
        <v>04</v>
      </c>
    </row>
    <row r="943">
      <c r="A943" s="7">
        <v>9.89403665E8</v>
      </c>
      <c r="B943" s="8">
        <v>42116.0</v>
      </c>
      <c r="C943" s="8" t="str">
        <f t="shared" si="1"/>
        <v>Wednesday</v>
      </c>
      <c r="D943" s="8">
        <v>42149.0</v>
      </c>
      <c r="E943" s="9">
        <f t="shared" si="8"/>
        <v>33</v>
      </c>
      <c r="F943" s="7" t="s">
        <v>29</v>
      </c>
      <c r="G943" s="10" t="s">
        <v>33</v>
      </c>
      <c r="H943" s="7">
        <v>2455.0</v>
      </c>
      <c r="I943" s="7" t="s">
        <v>26</v>
      </c>
      <c r="J943" s="11">
        <v>5386.0</v>
      </c>
      <c r="K943" s="12">
        <v>109.0</v>
      </c>
      <c r="L943" s="12">
        <v>36.0</v>
      </c>
      <c r="M943" s="13">
        <f t="shared" si="3"/>
        <v>587074</v>
      </c>
      <c r="N943" s="11">
        <f t="shared" si="4"/>
        <v>193896</v>
      </c>
      <c r="O943" s="11">
        <f t="shared" si="5"/>
        <v>393178</v>
      </c>
      <c r="P943" s="14" t="str">
        <f>VLOOKUP(H943, products!$A$1:$B$13, 2, FALSE)</f>
        <v>Clothes</v>
      </c>
      <c r="Q943" s="14" t="str">
        <f>VLOOKUP(G943, countries!$A$1:$C$250, 1, TRUE)</f>
        <v>Micronesia (Federated States of)</v>
      </c>
      <c r="R943" s="15" t="str">
        <f>VLOOKUP(Q943, countries!$A$1:$E$250, 4, FALSE)</f>
        <v>Oceania</v>
      </c>
      <c r="S943" s="14" t="str">
        <f>VLOOKUP(R943, countries!$D$1:U$250, 2, FALSE)</f>
        <v>Polynesia</v>
      </c>
      <c r="T943" s="14" t="str">
        <f t="shared" si="6"/>
        <v>2015-04</v>
      </c>
      <c r="U943" s="14" t="str">
        <f t="shared" si="7"/>
        <v>04</v>
      </c>
    </row>
    <row r="944">
      <c r="A944" s="7">
        <v>6.02357041E8</v>
      </c>
      <c r="B944" s="8">
        <v>42118.0</v>
      </c>
      <c r="C944" s="8" t="str">
        <f t="shared" si="1"/>
        <v>Friday</v>
      </c>
      <c r="D944" s="8">
        <v>42129.0</v>
      </c>
      <c r="E944" s="9">
        <f t="shared" si="8"/>
        <v>11</v>
      </c>
      <c r="F944" s="7" t="s">
        <v>24</v>
      </c>
      <c r="G944" s="10" t="s">
        <v>69</v>
      </c>
      <c r="H944" s="7">
        <v>3127.0</v>
      </c>
      <c r="I944" s="7" t="s">
        <v>26</v>
      </c>
      <c r="J944" s="11">
        <v>9689.0</v>
      </c>
      <c r="K944" s="12">
        <v>82.0</v>
      </c>
      <c r="L944" s="12">
        <v>57.0</v>
      </c>
      <c r="M944" s="13">
        <f t="shared" si="3"/>
        <v>794498</v>
      </c>
      <c r="N944" s="11">
        <f t="shared" si="4"/>
        <v>552273</v>
      </c>
      <c r="O944" s="11">
        <f t="shared" si="5"/>
        <v>242225</v>
      </c>
      <c r="P944" s="14" t="str">
        <f>VLOOKUP(H944, products!$A$1:$B$13, 2, FALSE)</f>
        <v>Personal Care</v>
      </c>
      <c r="Q944" s="14" t="str">
        <f>VLOOKUP(G944, countries!$A$1:$C$250, 1, TRUE)</f>
        <v>Romania</v>
      </c>
      <c r="R944" s="15" t="str">
        <f>VLOOKUP(Q944, countries!$A$1:$E$250, 4, FALSE)</f>
        <v>Europe</v>
      </c>
      <c r="S944" s="14" t="str">
        <f>VLOOKUP(R944, countries!$D$1:U$250, 2, FALSE)</f>
        <v>Northern Europe</v>
      </c>
      <c r="T944" s="14" t="str">
        <f t="shared" si="6"/>
        <v>2015-04</v>
      </c>
      <c r="U944" s="14" t="str">
        <f t="shared" si="7"/>
        <v>04</v>
      </c>
    </row>
    <row r="945">
      <c r="A945" s="7">
        <v>2.96073234E8</v>
      </c>
      <c r="B945" s="8">
        <v>42121.0</v>
      </c>
      <c r="C945" s="8" t="str">
        <f t="shared" si="1"/>
        <v>Monday</v>
      </c>
      <c r="D945" s="8">
        <v>42100.0</v>
      </c>
      <c r="E945" s="9">
        <f t="shared" si="8"/>
        <v>21</v>
      </c>
      <c r="F945" s="7" t="s">
        <v>21</v>
      </c>
      <c r="G945" s="10" t="s">
        <v>51</v>
      </c>
      <c r="H945" s="7">
        <v>7331.0</v>
      </c>
      <c r="I945" s="7" t="s">
        <v>23</v>
      </c>
      <c r="J945" s="11">
        <v>3504.0</v>
      </c>
      <c r="K945" s="12">
        <v>255.0</v>
      </c>
      <c r="L945" s="12">
        <v>159.0</v>
      </c>
      <c r="M945" s="13">
        <f t="shared" si="3"/>
        <v>893520</v>
      </c>
      <c r="N945" s="11">
        <f t="shared" si="4"/>
        <v>557136</v>
      </c>
      <c r="O945" s="11">
        <f t="shared" si="5"/>
        <v>336384</v>
      </c>
      <c r="P945" s="14" t="str">
        <f>VLOOKUP(H945, products!$A$1:$B$13, 2, FALSE)</f>
        <v>Baby Food</v>
      </c>
      <c r="Q945" s="14" t="str">
        <f>VLOOKUP(G945, countries!$A$1:$C$250, 1, TRUE)</f>
        <v>Micronesia (Federated States of)</v>
      </c>
      <c r="R945" s="15" t="str">
        <f>VLOOKUP(Q945, countries!$A$1:$E$250, 4, FALSE)</f>
        <v>Oceania</v>
      </c>
      <c r="S945" s="14" t="str">
        <f>VLOOKUP(R945, countries!$D$1:U$250, 2, FALSE)</f>
        <v>Polynesia</v>
      </c>
      <c r="T945" s="14" t="str">
        <f t="shared" si="6"/>
        <v>2015-04</v>
      </c>
      <c r="U945" s="14" t="str">
        <f t="shared" si="7"/>
        <v>04</v>
      </c>
    </row>
    <row r="946">
      <c r="A946" s="7">
        <v>2.12319648E8</v>
      </c>
      <c r="B946" s="8">
        <v>42124.0</v>
      </c>
      <c r="C946" s="8" t="str">
        <f t="shared" si="1"/>
        <v>Thursday</v>
      </c>
      <c r="D946" s="8">
        <v>42139.0</v>
      </c>
      <c r="E946" s="9">
        <f t="shared" si="8"/>
        <v>15</v>
      </c>
      <c r="F946" s="7" t="s">
        <v>24</v>
      </c>
      <c r="G946" s="10" t="s">
        <v>33</v>
      </c>
      <c r="H946" s="7">
        <v>1270.0</v>
      </c>
      <c r="I946" s="7" t="s">
        <v>23</v>
      </c>
      <c r="J946" s="11">
        <v>8957.0</v>
      </c>
      <c r="K946" s="12">
        <v>47.0</v>
      </c>
      <c r="L946" s="12">
        <v>32.0</v>
      </c>
      <c r="M946" s="13">
        <f t="shared" si="3"/>
        <v>420979</v>
      </c>
      <c r="N946" s="11">
        <f t="shared" si="4"/>
        <v>286624</v>
      </c>
      <c r="O946" s="11">
        <f t="shared" si="5"/>
        <v>134355</v>
      </c>
      <c r="P946" s="14" t="str">
        <f>VLOOKUP(H946, products!$A$1:$B$13, 2, FALSE)</f>
        <v>Beverages</v>
      </c>
      <c r="Q946" s="14" t="str">
        <f>VLOOKUP(G946, countries!$A$1:$C$250, 1, TRUE)</f>
        <v>Micronesia (Federated States of)</v>
      </c>
      <c r="R946" s="15" t="str">
        <f>VLOOKUP(Q946, countries!$A$1:$E$250, 4, FALSE)</f>
        <v>Oceania</v>
      </c>
      <c r="S946" s="14" t="str">
        <f>VLOOKUP(R946, countries!$D$1:U$250, 2, FALSE)</f>
        <v>Polynesia</v>
      </c>
      <c r="T946" s="14" t="str">
        <f t="shared" si="6"/>
        <v>2015-04</v>
      </c>
      <c r="U946" s="14" t="str">
        <f t="shared" si="7"/>
        <v>04</v>
      </c>
    </row>
    <row r="947">
      <c r="A947" s="7">
        <v>5.87598884E8</v>
      </c>
      <c r="B947" s="8">
        <v>42129.0</v>
      </c>
      <c r="C947" s="8" t="str">
        <f t="shared" si="1"/>
        <v>Tuesday</v>
      </c>
      <c r="D947" s="8">
        <v>42168.0</v>
      </c>
      <c r="E947" s="9">
        <f t="shared" si="8"/>
        <v>39</v>
      </c>
      <c r="F947" s="7" t="s">
        <v>40</v>
      </c>
      <c r="G947" s="10" t="s">
        <v>48</v>
      </c>
      <c r="H947" s="7">
        <v>2103.0</v>
      </c>
      <c r="I947" s="7" t="s">
        <v>26</v>
      </c>
      <c r="J947" s="11">
        <v>2422.0</v>
      </c>
      <c r="K947" s="12">
        <v>206.0</v>
      </c>
      <c r="L947" s="12">
        <v>117.0</v>
      </c>
      <c r="M947" s="13">
        <f t="shared" si="3"/>
        <v>498932</v>
      </c>
      <c r="N947" s="11">
        <f t="shared" si="4"/>
        <v>283374</v>
      </c>
      <c r="O947" s="11">
        <f t="shared" si="5"/>
        <v>215558</v>
      </c>
      <c r="P947" s="14" t="str">
        <f>VLOOKUP(H947, products!$A$1:$B$13, 2, FALSE)</f>
        <v>Cereal</v>
      </c>
      <c r="Q947" s="14" t="str">
        <f>VLOOKUP(G947, countries!$A$1:$C$250, 1, TRUE)</f>
        <v>Gibraltar</v>
      </c>
      <c r="R947" s="15" t="str">
        <f>VLOOKUP(Q947, countries!$A$1:$E$250, 4, FALSE)</f>
        <v>Europe</v>
      </c>
      <c r="S947" s="14" t="str">
        <f>VLOOKUP(R947, countries!$D$1:U$250, 2, FALSE)</f>
        <v>Northern Europe</v>
      </c>
      <c r="T947" s="14" t="str">
        <f t="shared" si="6"/>
        <v>2015-05</v>
      </c>
      <c r="U947" s="14" t="str">
        <f t="shared" si="7"/>
        <v>05</v>
      </c>
    </row>
    <row r="948">
      <c r="A948" s="7">
        <v>9.26280772E8</v>
      </c>
      <c r="B948" s="8">
        <v>42131.0</v>
      </c>
      <c r="C948" s="8" t="str">
        <f t="shared" si="1"/>
        <v>Thursday</v>
      </c>
      <c r="D948" s="8">
        <v>42206.0</v>
      </c>
      <c r="E948" s="9">
        <f t="shared" si="8"/>
        <v>75</v>
      </c>
      <c r="F948" s="7" t="s">
        <v>40</v>
      </c>
      <c r="G948" s="10" t="s">
        <v>49</v>
      </c>
      <c r="H948" s="7">
        <v>1270.0</v>
      </c>
      <c r="I948" s="7" t="s">
        <v>23</v>
      </c>
      <c r="J948" s="11">
        <v>5919.0</v>
      </c>
      <c r="K948" s="12">
        <v>47.0</v>
      </c>
      <c r="L948" s="12">
        <v>32.0</v>
      </c>
      <c r="M948" s="13">
        <f t="shared" si="3"/>
        <v>278193</v>
      </c>
      <c r="N948" s="11">
        <f t="shared" si="4"/>
        <v>189408</v>
      </c>
      <c r="O948" s="11">
        <f t="shared" si="5"/>
        <v>88785</v>
      </c>
      <c r="P948" s="14" t="str">
        <f>VLOOKUP(H948, products!$A$1:$B$13, 2, FALSE)</f>
        <v>Beverages</v>
      </c>
      <c r="Q948" s="14" t="str">
        <f>VLOOKUP(G948, countries!$A$1:$C$250, 1, TRUE)</f>
        <v>Lithuania</v>
      </c>
      <c r="R948" s="15" t="str">
        <f>VLOOKUP(Q948, countries!$A$1:$E$250, 4, FALSE)</f>
        <v>Europe</v>
      </c>
      <c r="S948" s="14" t="str">
        <f>VLOOKUP(R948, countries!$D$1:U$250, 2, FALSE)</f>
        <v>Northern Europe</v>
      </c>
      <c r="T948" s="14" t="str">
        <f t="shared" si="6"/>
        <v>2015-05</v>
      </c>
      <c r="U948" s="14" t="str">
        <f t="shared" si="7"/>
        <v>05</v>
      </c>
    </row>
    <row r="949">
      <c r="A949" s="7">
        <v>2.60630738E8</v>
      </c>
      <c r="B949" s="8">
        <v>42135.0</v>
      </c>
      <c r="C949" s="8" t="str">
        <f t="shared" si="1"/>
        <v>Monday</v>
      </c>
      <c r="D949" s="8">
        <v>42357.0</v>
      </c>
      <c r="E949" s="9">
        <f t="shared" si="8"/>
        <v>222</v>
      </c>
      <c r="F949" s="7" t="s">
        <v>29</v>
      </c>
      <c r="G949" s="10" t="s">
        <v>30</v>
      </c>
      <c r="H949" s="7">
        <v>8293.0</v>
      </c>
      <c r="I949" s="7" t="s">
        <v>26</v>
      </c>
      <c r="J949" s="11">
        <v>5282.0</v>
      </c>
      <c r="K949" s="12">
        <v>437.0</v>
      </c>
      <c r="L949" s="12">
        <v>263.0</v>
      </c>
      <c r="M949" s="13">
        <f t="shared" si="3"/>
        <v>2308234</v>
      </c>
      <c r="N949" s="11">
        <f t="shared" si="4"/>
        <v>1389166</v>
      </c>
      <c r="O949" s="11">
        <f t="shared" si="5"/>
        <v>919068</v>
      </c>
      <c r="P949" s="14" t="str">
        <f>VLOOKUP(H949, products!$A$1:$B$13, 2, FALSE)</f>
        <v>Cosmetics</v>
      </c>
      <c r="Q949" s="14" t="str">
        <f>VLOOKUP(G949, countries!$A$1:$C$250, 1, TRUE)</f>
        <v>United States Minor Outlying Islands</v>
      </c>
      <c r="R949" s="15" t="str">
        <f>VLOOKUP(Q949, countries!$A$1:$E$250, 4, FALSE)</f>
        <v>Oceania</v>
      </c>
      <c r="S949" s="14" t="str">
        <f>VLOOKUP(R949, countries!$D$1:U$250, 2, FALSE)</f>
        <v>Polynesia</v>
      </c>
      <c r="T949" s="14" t="str">
        <f t="shared" si="6"/>
        <v>2015-05</v>
      </c>
      <c r="U949" s="14" t="str">
        <f t="shared" si="7"/>
        <v>05</v>
      </c>
    </row>
    <row r="950">
      <c r="A950" s="7">
        <v>1.20419871E8</v>
      </c>
      <c r="B950" s="8">
        <v>42137.0</v>
      </c>
      <c r="C950" s="8" t="str">
        <f t="shared" si="1"/>
        <v>Wednesday</v>
      </c>
      <c r="D950" s="8">
        <v>42181.0</v>
      </c>
      <c r="E950" s="9">
        <f t="shared" si="8"/>
        <v>44</v>
      </c>
      <c r="F950" s="7" t="s">
        <v>40</v>
      </c>
      <c r="G950" s="10" t="s">
        <v>49</v>
      </c>
      <c r="H950" s="7">
        <v>3127.0</v>
      </c>
      <c r="I950" s="7" t="s">
        <v>26</v>
      </c>
      <c r="J950" s="11">
        <v>3771.0</v>
      </c>
      <c r="K950" s="12">
        <v>82.0</v>
      </c>
      <c r="L950" s="12">
        <v>57.0</v>
      </c>
      <c r="M950" s="13">
        <f t="shared" si="3"/>
        <v>309222</v>
      </c>
      <c r="N950" s="11">
        <f t="shared" si="4"/>
        <v>214947</v>
      </c>
      <c r="O950" s="11">
        <f t="shared" si="5"/>
        <v>94275</v>
      </c>
      <c r="P950" s="14" t="str">
        <f>VLOOKUP(H950, products!$A$1:$B$13, 2, FALSE)</f>
        <v>Personal Care</v>
      </c>
      <c r="Q950" s="14" t="str">
        <f>VLOOKUP(G950, countries!$A$1:$C$250, 1, TRUE)</f>
        <v>Lithuania</v>
      </c>
      <c r="R950" s="15" t="str">
        <f>VLOOKUP(Q950, countries!$A$1:$E$250, 4, FALSE)</f>
        <v>Europe</v>
      </c>
      <c r="S950" s="14" t="str">
        <f>VLOOKUP(R950, countries!$D$1:U$250, 2, FALSE)</f>
        <v>Northern Europe</v>
      </c>
      <c r="T950" s="14" t="str">
        <f t="shared" si="6"/>
        <v>2015-05</v>
      </c>
      <c r="U950" s="14" t="str">
        <f t="shared" si="7"/>
        <v>05</v>
      </c>
    </row>
    <row r="951">
      <c r="A951" s="7">
        <v>4.77633464E8</v>
      </c>
      <c r="B951" s="8">
        <v>42138.0</v>
      </c>
      <c r="C951" s="8" t="str">
        <f t="shared" si="1"/>
        <v>Thursday</v>
      </c>
      <c r="D951" s="8">
        <v>42191.0</v>
      </c>
      <c r="E951" s="9">
        <f t="shared" si="8"/>
        <v>53</v>
      </c>
      <c r="F951" s="7" t="s">
        <v>40</v>
      </c>
      <c r="G951" s="10" t="s">
        <v>53</v>
      </c>
      <c r="H951" s="7">
        <v>8293.0</v>
      </c>
      <c r="I951" s="7" t="s">
        <v>26</v>
      </c>
      <c r="J951" s="11">
        <v>1211.0</v>
      </c>
      <c r="K951" s="12">
        <v>437.0</v>
      </c>
      <c r="L951" s="12">
        <v>263.0</v>
      </c>
      <c r="M951" s="13">
        <f t="shared" si="3"/>
        <v>529207</v>
      </c>
      <c r="N951" s="11">
        <f t="shared" si="4"/>
        <v>318493</v>
      </c>
      <c r="O951" s="11">
        <f t="shared" si="5"/>
        <v>210714</v>
      </c>
      <c r="P951" s="14" t="str">
        <f>VLOOKUP(H951, products!$A$1:$B$13, 2, FALSE)</f>
        <v>Cosmetics</v>
      </c>
      <c r="Q951" s="14" t="str">
        <f>VLOOKUP(G951, countries!$A$1:$C$250, 1, TRUE)</f>
        <v>Macedonia</v>
      </c>
      <c r="R951" s="15" t="str">
        <f>VLOOKUP(Q951, countries!$A$1:$E$250, 4, FALSE)</f>
        <v>Europe</v>
      </c>
      <c r="S951" s="14" t="str">
        <f>VLOOKUP(R951, countries!$D$1:U$250, 2, FALSE)</f>
        <v>Northern Europe</v>
      </c>
      <c r="T951" s="14" t="str">
        <f t="shared" si="6"/>
        <v>2015-05</v>
      </c>
      <c r="U951" s="14" t="str">
        <f t="shared" si="7"/>
        <v>05</v>
      </c>
    </row>
    <row r="952">
      <c r="A952" s="7">
        <v>5.12662255E8</v>
      </c>
      <c r="B952" s="8">
        <v>42139.0</v>
      </c>
      <c r="C952" s="8" t="str">
        <f t="shared" si="1"/>
        <v>Friday</v>
      </c>
      <c r="D952" s="8">
        <v>42177.0</v>
      </c>
      <c r="E952" s="9">
        <f t="shared" si="8"/>
        <v>38</v>
      </c>
      <c r="F952" s="7" t="s">
        <v>24</v>
      </c>
      <c r="G952" s="10" t="s">
        <v>43</v>
      </c>
      <c r="H952" s="7">
        <v>7940.0</v>
      </c>
      <c r="I952" s="7" t="s">
        <v>23</v>
      </c>
      <c r="J952" s="11">
        <v>7009.0</v>
      </c>
      <c r="K952" s="12">
        <v>668.0</v>
      </c>
      <c r="L952" s="12">
        <v>503.0</v>
      </c>
      <c r="M952" s="13">
        <f t="shared" si="3"/>
        <v>4682012</v>
      </c>
      <c r="N952" s="11">
        <f t="shared" si="4"/>
        <v>3525527</v>
      </c>
      <c r="O952" s="11">
        <f t="shared" si="5"/>
        <v>1156485</v>
      </c>
      <c r="P952" s="14" t="str">
        <f>VLOOKUP(H952, products!$A$1:$B$13, 2, FALSE)</f>
        <v>Household</v>
      </c>
      <c r="Q952" s="14" t="str">
        <f>VLOOKUP(G952, countries!$A$1:$C$250, 1, TRUE)</f>
        <v>Cyprus</v>
      </c>
      <c r="R952" s="15" t="str">
        <f>VLOOKUP(Q952, countries!$A$1:$E$250, 4, FALSE)</f>
        <v>Asia</v>
      </c>
      <c r="S952" s="14" t="str">
        <f>VLOOKUP(R952, countries!$D$1:U$250, 2, FALSE)</f>
        <v>Southern Asia</v>
      </c>
      <c r="T952" s="14" t="str">
        <f t="shared" si="6"/>
        <v>2015-05</v>
      </c>
      <c r="U952" s="14" t="str">
        <f t="shared" si="7"/>
        <v>05</v>
      </c>
    </row>
    <row r="953">
      <c r="A953" s="7">
        <v>1.50293242E8</v>
      </c>
      <c r="B953" s="8">
        <v>42143.0</v>
      </c>
      <c r="C953" s="8" t="str">
        <f t="shared" si="1"/>
        <v>Tuesday</v>
      </c>
      <c r="D953" s="8">
        <v>42176.0</v>
      </c>
      <c r="E953" s="9">
        <f t="shared" si="8"/>
        <v>33</v>
      </c>
      <c r="F953" s="7" t="s">
        <v>40</v>
      </c>
      <c r="G953" s="10" t="s">
        <v>30</v>
      </c>
      <c r="H953" s="7">
        <v>8681.0</v>
      </c>
      <c r="I953" s="7" t="s">
        <v>23</v>
      </c>
      <c r="J953" s="11">
        <v>3965.0</v>
      </c>
      <c r="K953" s="12">
        <v>651.0</v>
      </c>
      <c r="L953" s="12">
        <v>525.0</v>
      </c>
      <c r="M953" s="13">
        <f t="shared" si="3"/>
        <v>2581215</v>
      </c>
      <c r="N953" s="11">
        <f t="shared" si="4"/>
        <v>2081625</v>
      </c>
      <c r="O953" s="11">
        <f t="shared" si="5"/>
        <v>499590</v>
      </c>
      <c r="P953" s="14" t="str">
        <f>VLOOKUP(H953, products!$A$1:$B$13, 2, FALSE)</f>
        <v>Office Supplies</v>
      </c>
      <c r="Q953" s="14" t="str">
        <f>VLOOKUP(G953, countries!$A$1:$C$250, 1, TRUE)</f>
        <v>United States Minor Outlying Islands</v>
      </c>
      <c r="R953" s="15" t="str">
        <f>VLOOKUP(Q953, countries!$A$1:$E$250, 4, FALSE)</f>
        <v>Oceania</v>
      </c>
      <c r="S953" s="14" t="str">
        <f>VLOOKUP(R953, countries!$D$1:U$250, 2, FALSE)</f>
        <v>Polynesia</v>
      </c>
      <c r="T953" s="14" t="str">
        <f t="shared" si="6"/>
        <v>2015-05</v>
      </c>
      <c r="U953" s="14" t="str">
        <f t="shared" si="7"/>
        <v>05</v>
      </c>
    </row>
    <row r="954">
      <c r="A954" s="7">
        <v>1.58479773E8</v>
      </c>
      <c r="B954" s="8">
        <v>42143.0</v>
      </c>
      <c r="C954" s="8" t="str">
        <f t="shared" si="1"/>
        <v>Tuesday</v>
      </c>
      <c r="D954" s="8">
        <v>42173.0</v>
      </c>
      <c r="E954" s="9">
        <f t="shared" si="8"/>
        <v>30</v>
      </c>
      <c r="F954" s="7" t="s">
        <v>24</v>
      </c>
      <c r="G954" s="10" t="s">
        <v>69</v>
      </c>
      <c r="H954" s="7">
        <v>7331.0</v>
      </c>
      <c r="I954" s="7" t="s">
        <v>23</v>
      </c>
      <c r="J954" s="11">
        <v>6542.0</v>
      </c>
      <c r="K954" s="12">
        <v>255.0</v>
      </c>
      <c r="L954" s="12">
        <v>159.0</v>
      </c>
      <c r="M954" s="13">
        <f t="shared" si="3"/>
        <v>1668210</v>
      </c>
      <c r="N954" s="11">
        <f t="shared" si="4"/>
        <v>1040178</v>
      </c>
      <c r="O954" s="11">
        <f t="shared" si="5"/>
        <v>628032</v>
      </c>
      <c r="P954" s="14" t="str">
        <f>VLOOKUP(H954, products!$A$1:$B$13, 2, FALSE)</f>
        <v>Baby Food</v>
      </c>
      <c r="Q954" s="14" t="str">
        <f>VLOOKUP(G954, countries!$A$1:$C$250, 1, TRUE)</f>
        <v>Romania</v>
      </c>
      <c r="R954" s="15" t="str">
        <f>VLOOKUP(Q954, countries!$A$1:$E$250, 4, FALSE)</f>
        <v>Europe</v>
      </c>
      <c r="S954" s="14" t="str">
        <f>VLOOKUP(R954, countries!$D$1:U$250, 2, FALSE)</f>
        <v>Northern Europe</v>
      </c>
      <c r="T954" s="14" t="str">
        <f t="shared" si="6"/>
        <v>2015-05</v>
      </c>
      <c r="U954" s="14" t="str">
        <f t="shared" si="7"/>
        <v>05</v>
      </c>
    </row>
    <row r="955">
      <c r="A955" s="7">
        <v>3.22524106E8</v>
      </c>
      <c r="B955" s="8">
        <v>42144.0</v>
      </c>
      <c r="C955" s="8" t="str">
        <f t="shared" si="1"/>
        <v>Wednesday</v>
      </c>
      <c r="D955" s="8">
        <v>42144.0</v>
      </c>
      <c r="E955" s="9">
        <f t="shared" si="8"/>
        <v>0</v>
      </c>
      <c r="F955" s="7" t="s">
        <v>21</v>
      </c>
      <c r="G955" s="10" t="s">
        <v>43</v>
      </c>
      <c r="H955" s="7">
        <v>2103.0</v>
      </c>
      <c r="I955" s="7" t="s">
        <v>23</v>
      </c>
      <c r="J955" s="11">
        <v>905.0</v>
      </c>
      <c r="K955" s="12">
        <v>206.0</v>
      </c>
      <c r="L955" s="12">
        <v>117.0</v>
      </c>
      <c r="M955" s="13">
        <f t="shared" si="3"/>
        <v>186430</v>
      </c>
      <c r="N955" s="11">
        <f t="shared" si="4"/>
        <v>105885</v>
      </c>
      <c r="O955" s="11">
        <f t="shared" si="5"/>
        <v>80545</v>
      </c>
      <c r="P955" s="14" t="str">
        <f>VLOOKUP(H955, products!$A$1:$B$13, 2, FALSE)</f>
        <v>Cereal</v>
      </c>
      <c r="Q955" s="14" t="str">
        <f>VLOOKUP(G955, countries!$A$1:$C$250, 1, TRUE)</f>
        <v>Cyprus</v>
      </c>
      <c r="R955" s="15" t="str">
        <f>VLOOKUP(Q955, countries!$A$1:$E$250, 4, FALSE)</f>
        <v>Asia</v>
      </c>
      <c r="S955" s="14" t="str">
        <f>VLOOKUP(R955, countries!$D$1:U$250, 2, FALSE)</f>
        <v>Southern Asia</v>
      </c>
      <c r="T955" s="14" t="str">
        <f t="shared" si="6"/>
        <v>2015-05</v>
      </c>
      <c r="U955" s="14" t="str">
        <f t="shared" si="7"/>
        <v>05</v>
      </c>
    </row>
    <row r="956">
      <c r="A956" s="7">
        <v>3.5743488E8</v>
      </c>
      <c r="B956" s="8">
        <v>42146.0</v>
      </c>
      <c r="C956" s="8" t="str">
        <f t="shared" si="1"/>
        <v>Friday</v>
      </c>
      <c r="D956" s="8">
        <v>42184.0</v>
      </c>
      <c r="E956" s="9">
        <f t="shared" si="8"/>
        <v>38</v>
      </c>
      <c r="F956" s="7" t="s">
        <v>21</v>
      </c>
      <c r="G956" s="10" t="s">
        <v>62</v>
      </c>
      <c r="H956" s="7">
        <v>8293.0</v>
      </c>
      <c r="I956" s="7" t="s">
        <v>26</v>
      </c>
      <c r="J956" s="11">
        <v>1779.0</v>
      </c>
      <c r="K956" s="12">
        <v>437.0</v>
      </c>
      <c r="L956" s="12">
        <v>263.0</v>
      </c>
      <c r="M956" s="13">
        <f t="shared" si="3"/>
        <v>777423</v>
      </c>
      <c r="N956" s="11">
        <f t="shared" si="4"/>
        <v>467877</v>
      </c>
      <c r="O956" s="11">
        <f t="shared" si="5"/>
        <v>309546</v>
      </c>
      <c r="P956" s="14" t="str">
        <f>VLOOKUP(H956, products!$A$1:$B$13, 2, FALSE)</f>
        <v>Cosmetics</v>
      </c>
      <c r="Q956" s="14" t="str">
        <f>VLOOKUP(G956, countries!$A$1:$C$250, 1, TRUE)</f>
        <v>Micronesia (Federated States of)</v>
      </c>
      <c r="R956" s="15" t="str">
        <f>VLOOKUP(Q956, countries!$A$1:$E$250, 4, FALSE)</f>
        <v>Oceania</v>
      </c>
      <c r="S956" s="14" t="str">
        <f>VLOOKUP(R956, countries!$D$1:U$250, 2, FALSE)</f>
        <v>Polynesia</v>
      </c>
      <c r="T956" s="14" t="str">
        <f t="shared" si="6"/>
        <v>2015-05</v>
      </c>
      <c r="U956" s="14" t="str">
        <f t="shared" si="7"/>
        <v>05</v>
      </c>
    </row>
    <row r="957">
      <c r="A957" s="7">
        <v>3.39999663E8</v>
      </c>
      <c r="B957" s="8">
        <v>42150.0</v>
      </c>
      <c r="C957" s="8" t="str">
        <f t="shared" si="1"/>
        <v>Tuesday</v>
      </c>
      <c r="D957" s="8">
        <v>42168.0</v>
      </c>
      <c r="E957" s="9">
        <f t="shared" si="8"/>
        <v>18</v>
      </c>
      <c r="F957" s="7" t="s">
        <v>24</v>
      </c>
      <c r="G957" s="10" t="s">
        <v>51</v>
      </c>
      <c r="H957" s="7">
        <v>8969.0</v>
      </c>
      <c r="I957" s="7" t="s">
        <v>26</v>
      </c>
      <c r="J957" s="11">
        <v>2311.0</v>
      </c>
      <c r="K957" s="12">
        <v>153.0</v>
      </c>
      <c r="L957" s="12">
        <v>97.0</v>
      </c>
      <c r="M957" s="13">
        <f t="shared" si="3"/>
        <v>353583</v>
      </c>
      <c r="N957" s="11">
        <f t="shared" si="4"/>
        <v>224167</v>
      </c>
      <c r="O957" s="11">
        <f t="shared" si="5"/>
        <v>129416</v>
      </c>
      <c r="P957" s="14" t="str">
        <f>VLOOKUP(H957, products!$A$1:$B$13, 2, FALSE)</f>
        <v>Snacks</v>
      </c>
      <c r="Q957" s="14" t="str">
        <f>VLOOKUP(G957, countries!$A$1:$C$250, 1, TRUE)</f>
        <v>Micronesia (Federated States of)</v>
      </c>
      <c r="R957" s="15" t="str">
        <f>VLOOKUP(Q957, countries!$A$1:$E$250, 4, FALSE)</f>
        <v>Oceania</v>
      </c>
      <c r="S957" s="14" t="str">
        <f>VLOOKUP(R957, countries!$D$1:U$250, 2, FALSE)</f>
        <v>Polynesia</v>
      </c>
      <c r="T957" s="14" t="str">
        <f t="shared" si="6"/>
        <v>2015-05</v>
      </c>
      <c r="U957" s="14" t="str">
        <f t="shared" si="7"/>
        <v>05</v>
      </c>
    </row>
    <row r="958">
      <c r="A958" s="7">
        <v>5.49187934E8</v>
      </c>
      <c r="B958" s="8">
        <v>42154.0</v>
      </c>
      <c r="C958" s="8" t="str">
        <f t="shared" si="1"/>
        <v>Saturday</v>
      </c>
      <c r="D958" s="8">
        <v>42202.0</v>
      </c>
      <c r="E958" s="9">
        <f t="shared" si="8"/>
        <v>48</v>
      </c>
      <c r="F958" s="7" t="s">
        <v>40</v>
      </c>
      <c r="G958" s="10" t="s">
        <v>27</v>
      </c>
      <c r="H958" s="7">
        <v>8293.0</v>
      </c>
      <c r="I958" s="7" t="s">
        <v>26</v>
      </c>
      <c r="J958" s="11">
        <v>5769.0</v>
      </c>
      <c r="K958" s="12">
        <v>437.0</v>
      </c>
      <c r="L958" s="12">
        <v>263.0</v>
      </c>
      <c r="M958" s="13">
        <f t="shared" si="3"/>
        <v>2521053</v>
      </c>
      <c r="N958" s="11">
        <f t="shared" si="4"/>
        <v>1517247</v>
      </c>
      <c r="O958" s="11">
        <f t="shared" si="5"/>
        <v>1003806</v>
      </c>
      <c r="P958" s="14" t="str">
        <f>VLOOKUP(H958, products!$A$1:$B$13, 2, FALSE)</f>
        <v>Cosmetics</v>
      </c>
      <c r="Q958" s="14" t="str">
        <f>VLOOKUP(G958, countries!$A$1:$C$250, 1, TRUE)</f>
        <v>Svalbard and Jan Mayen</v>
      </c>
      <c r="R958" s="15" t="str">
        <f>VLOOKUP(Q958, countries!$A$1:$E$250, 4, FALSE)</f>
        <v>Europe</v>
      </c>
      <c r="S958" s="14" t="str">
        <f>VLOOKUP(R958, countries!$D$1:U$250, 2, FALSE)</f>
        <v>Northern Europe</v>
      </c>
      <c r="T958" s="14" t="str">
        <f t="shared" si="6"/>
        <v>2015-05</v>
      </c>
      <c r="U958" s="14" t="str">
        <f t="shared" si="7"/>
        <v>05</v>
      </c>
    </row>
    <row r="959">
      <c r="A959" s="7">
        <v>6.59193694E8</v>
      </c>
      <c r="B959" s="8">
        <v>42155.0</v>
      </c>
      <c r="C959" s="8" t="str">
        <f t="shared" si="1"/>
        <v>Sunday</v>
      </c>
      <c r="D959" s="8">
        <v>42314.0</v>
      </c>
      <c r="E959" s="9">
        <f t="shared" si="8"/>
        <v>159</v>
      </c>
      <c r="F959" s="7" t="s">
        <v>29</v>
      </c>
      <c r="G959" s="10" t="s">
        <v>56</v>
      </c>
      <c r="H959" s="7">
        <v>8681.0</v>
      </c>
      <c r="I959" s="7" t="s">
        <v>26</v>
      </c>
      <c r="J959" s="11">
        <v>8918.0</v>
      </c>
      <c r="K959" s="12">
        <v>651.0</v>
      </c>
      <c r="L959" s="12">
        <v>525.0</v>
      </c>
      <c r="M959" s="13">
        <f t="shared" si="3"/>
        <v>5805618</v>
      </c>
      <c r="N959" s="11">
        <f t="shared" si="4"/>
        <v>4681950</v>
      </c>
      <c r="O959" s="11">
        <f t="shared" si="5"/>
        <v>1123668</v>
      </c>
      <c r="P959" s="14" t="str">
        <f>VLOOKUP(H959, products!$A$1:$B$13, 2, FALSE)</f>
        <v>Office Supplies</v>
      </c>
      <c r="Q959" s="14" t="str">
        <f>VLOOKUP(G959, countries!$A$1:$C$250, 1, TRUE)</f>
        <v>Spain</v>
      </c>
      <c r="R959" s="15" t="str">
        <f>VLOOKUP(Q959, countries!$A$1:$E$250, 4, FALSE)</f>
        <v>Europe</v>
      </c>
      <c r="S959" s="14" t="str">
        <f>VLOOKUP(R959, countries!$D$1:U$250, 2, FALSE)</f>
        <v>Northern Europe</v>
      </c>
      <c r="T959" s="14" t="str">
        <f t="shared" si="6"/>
        <v>2015-05</v>
      </c>
      <c r="U959" s="14" t="str">
        <f t="shared" si="7"/>
        <v>05</v>
      </c>
    </row>
    <row r="960">
      <c r="A960" s="7">
        <v>8.01352488E8</v>
      </c>
      <c r="B960" s="8">
        <v>42160.0</v>
      </c>
      <c r="C960" s="8" t="str">
        <f t="shared" si="1"/>
        <v>Friday</v>
      </c>
      <c r="D960" s="8">
        <v>42147.0</v>
      </c>
      <c r="E960" s="9">
        <f t="shared" si="8"/>
        <v>13</v>
      </c>
      <c r="F960" s="7" t="s">
        <v>29</v>
      </c>
      <c r="G960" s="10" t="s">
        <v>52</v>
      </c>
      <c r="H960" s="7">
        <v>8293.0</v>
      </c>
      <c r="I960" s="7" t="s">
        <v>23</v>
      </c>
      <c r="J960" s="11">
        <v>6864.0</v>
      </c>
      <c r="K960" s="12">
        <v>437.0</v>
      </c>
      <c r="L960" s="12">
        <v>263.0</v>
      </c>
      <c r="M960" s="13">
        <f t="shared" si="3"/>
        <v>2999568</v>
      </c>
      <c r="N960" s="11">
        <f t="shared" si="4"/>
        <v>1805232</v>
      </c>
      <c r="O960" s="11">
        <f t="shared" si="5"/>
        <v>1194336</v>
      </c>
      <c r="P960" s="14" t="str">
        <f>VLOOKUP(H960, products!$A$1:$B$13, 2, FALSE)</f>
        <v>Cosmetics</v>
      </c>
      <c r="Q960" s="14" t="str">
        <f>VLOOKUP(G960, countries!$A$1:$C$250, 1, TRUE)</f>
        <v>Gambia</v>
      </c>
      <c r="R960" s="15" t="str">
        <f>VLOOKUP(Q960, countries!$A$1:$E$250, 4, FALSE)</f>
        <v>Africa</v>
      </c>
      <c r="S960" s="14" t="str">
        <f>VLOOKUP(R960, countries!$D$1:U$250, 2, FALSE)</f>
        <v>Northern Africa</v>
      </c>
      <c r="T960" s="14" t="str">
        <f t="shared" si="6"/>
        <v>2015-06</v>
      </c>
      <c r="U960" s="14" t="str">
        <f t="shared" si="7"/>
        <v>06</v>
      </c>
    </row>
    <row r="961">
      <c r="A961" s="7">
        <v>4.45952498E8</v>
      </c>
      <c r="B961" s="8">
        <v>42161.0</v>
      </c>
      <c r="C961" s="8" t="str">
        <f t="shared" si="1"/>
        <v>Saturday</v>
      </c>
      <c r="D961" s="8">
        <v>42192.0</v>
      </c>
      <c r="E961" s="9">
        <f t="shared" si="8"/>
        <v>31</v>
      </c>
      <c r="F961" s="7" t="s">
        <v>21</v>
      </c>
      <c r="G961" s="10" t="s">
        <v>53</v>
      </c>
      <c r="H961" s="7">
        <v>2103.0</v>
      </c>
      <c r="I961" s="7" t="s">
        <v>23</v>
      </c>
      <c r="J961" s="11">
        <v>6109.0</v>
      </c>
      <c r="K961" s="12">
        <v>206.0</v>
      </c>
      <c r="L961" s="12">
        <v>117.0</v>
      </c>
      <c r="M961" s="13">
        <f t="shared" si="3"/>
        <v>1258454</v>
      </c>
      <c r="N961" s="11">
        <f t="shared" si="4"/>
        <v>714753</v>
      </c>
      <c r="O961" s="11">
        <f t="shared" si="5"/>
        <v>543701</v>
      </c>
      <c r="P961" s="14" t="str">
        <f>VLOOKUP(H961, products!$A$1:$B$13, 2, FALSE)</f>
        <v>Cereal</v>
      </c>
      <c r="Q961" s="14" t="str">
        <f>VLOOKUP(G961, countries!$A$1:$C$250, 1, TRUE)</f>
        <v>Macedonia</v>
      </c>
      <c r="R961" s="15" t="str">
        <f>VLOOKUP(Q961, countries!$A$1:$E$250, 4, FALSE)</f>
        <v>Europe</v>
      </c>
      <c r="S961" s="14" t="str">
        <f>VLOOKUP(R961, countries!$D$1:U$250, 2, FALSE)</f>
        <v>Northern Europe</v>
      </c>
      <c r="T961" s="14" t="str">
        <f t="shared" si="6"/>
        <v>2015-06</v>
      </c>
      <c r="U961" s="14" t="str">
        <f t="shared" si="7"/>
        <v>06</v>
      </c>
    </row>
    <row r="962">
      <c r="A962" s="7">
        <v>3.85080945E8</v>
      </c>
      <c r="B962" s="8">
        <v>42166.0</v>
      </c>
      <c r="C962" s="8" t="str">
        <f t="shared" si="1"/>
        <v>Thursday</v>
      </c>
      <c r="D962" s="8">
        <v>42196.0</v>
      </c>
      <c r="E962" s="9">
        <f t="shared" si="8"/>
        <v>30</v>
      </c>
      <c r="F962" s="7" t="s">
        <v>29</v>
      </c>
      <c r="G962" s="10" t="s">
        <v>39</v>
      </c>
      <c r="H962" s="7">
        <v>8293.0</v>
      </c>
      <c r="I962" s="7" t="s">
        <v>23</v>
      </c>
      <c r="J962" s="11">
        <v>2864.0</v>
      </c>
      <c r="K962" s="12">
        <v>437.0</v>
      </c>
      <c r="L962" s="12">
        <v>263.0</v>
      </c>
      <c r="M962" s="13">
        <f t="shared" si="3"/>
        <v>1251568</v>
      </c>
      <c r="N962" s="11">
        <f t="shared" si="4"/>
        <v>753232</v>
      </c>
      <c r="O962" s="11">
        <f t="shared" si="5"/>
        <v>498336</v>
      </c>
      <c r="P962" s="14" t="str">
        <f>VLOOKUP(H962, products!$A$1:$B$13, 2, FALSE)</f>
        <v>Cosmetics</v>
      </c>
      <c r="Q962" s="14" t="str">
        <f>VLOOKUP(G962, countries!$A$1:$C$250, 1, TRUE)</f>
        <v>Curaçao</v>
      </c>
      <c r="R962" s="15" t="str">
        <f>VLOOKUP(Q962, countries!$A$1:$E$250, 4, FALSE)</f>
        <v>Americas</v>
      </c>
      <c r="S962" s="14" t="str">
        <f>VLOOKUP(R962, countries!$D$1:U$250, 2, FALSE)</f>
        <v>Latin America and the Caribbean</v>
      </c>
      <c r="T962" s="14" t="str">
        <f t="shared" si="6"/>
        <v>2015-06</v>
      </c>
      <c r="U962" s="14" t="str">
        <f t="shared" si="7"/>
        <v>06</v>
      </c>
    </row>
    <row r="963">
      <c r="A963" s="7">
        <v>5.16994559E8</v>
      </c>
      <c r="B963" s="8">
        <v>42169.0</v>
      </c>
      <c r="C963" s="8" t="str">
        <f t="shared" si="1"/>
        <v>Sunday</v>
      </c>
      <c r="D963" s="8">
        <v>42175.0</v>
      </c>
      <c r="E963" s="9">
        <f t="shared" si="8"/>
        <v>6</v>
      </c>
      <c r="F963" s="7" t="s">
        <v>40</v>
      </c>
      <c r="G963" s="10" t="s">
        <v>48</v>
      </c>
      <c r="H963" s="7">
        <v>4594.0</v>
      </c>
      <c r="I963" s="7" t="s">
        <v>23</v>
      </c>
      <c r="J963" s="11">
        <v>9034.0</v>
      </c>
      <c r="K963" s="12">
        <v>9.0</v>
      </c>
      <c r="L963" s="12">
        <v>7.0</v>
      </c>
      <c r="M963" s="13">
        <f t="shared" si="3"/>
        <v>81306</v>
      </c>
      <c r="N963" s="11">
        <f t="shared" si="4"/>
        <v>63238</v>
      </c>
      <c r="O963" s="11">
        <f t="shared" si="5"/>
        <v>18068</v>
      </c>
      <c r="P963" s="14" t="str">
        <f>VLOOKUP(H963, products!$A$1:$B$13, 2, FALSE)</f>
        <v>Fruits</v>
      </c>
      <c r="Q963" s="14" t="str">
        <f>VLOOKUP(G963, countries!$A$1:$C$250, 1, TRUE)</f>
        <v>Gibraltar</v>
      </c>
      <c r="R963" s="15" t="str">
        <f>VLOOKUP(Q963, countries!$A$1:$E$250, 4, FALSE)</f>
        <v>Europe</v>
      </c>
      <c r="S963" s="14" t="str">
        <f>VLOOKUP(R963, countries!$D$1:U$250, 2, FALSE)</f>
        <v>Northern Europe</v>
      </c>
      <c r="T963" s="14" t="str">
        <f t="shared" si="6"/>
        <v>2015-06</v>
      </c>
      <c r="U963" s="14" t="str">
        <f t="shared" si="7"/>
        <v>06</v>
      </c>
    </row>
    <row r="964">
      <c r="A964" s="7">
        <v>2.61640536E8</v>
      </c>
      <c r="B964" s="8">
        <v>42177.0</v>
      </c>
      <c r="C964" s="8" t="str">
        <f t="shared" si="1"/>
        <v>Monday</v>
      </c>
      <c r="D964" s="8">
        <v>42012.0</v>
      </c>
      <c r="E964" s="9">
        <f t="shared" si="8"/>
        <v>165</v>
      </c>
      <c r="F964" s="7" t="s">
        <v>29</v>
      </c>
      <c r="G964" s="10" t="s">
        <v>42</v>
      </c>
      <c r="H964" s="7">
        <v>7940.0</v>
      </c>
      <c r="I964" s="7" t="s">
        <v>23</v>
      </c>
      <c r="J964" s="11">
        <v>4104.0</v>
      </c>
      <c r="K964" s="12">
        <v>668.0</v>
      </c>
      <c r="L964" s="12">
        <v>503.0</v>
      </c>
      <c r="M964" s="13">
        <f t="shared" si="3"/>
        <v>2741472</v>
      </c>
      <c r="N964" s="11">
        <f t="shared" si="4"/>
        <v>2064312</v>
      </c>
      <c r="O964" s="11">
        <f t="shared" si="5"/>
        <v>677160</v>
      </c>
      <c r="P964" s="14" t="str">
        <f>VLOOKUP(H964, products!$A$1:$B$13, 2, FALSE)</f>
        <v>Household</v>
      </c>
      <c r="Q964" s="14" t="str">
        <f>VLOOKUP(G964, countries!$A$1:$C$250, 1, TRUE)</f>
        <v>Bhutan</v>
      </c>
      <c r="R964" s="15" t="str">
        <f>VLOOKUP(Q964, countries!$A$1:$E$250, 4, FALSE)</f>
        <v>Asia</v>
      </c>
      <c r="S964" s="14" t="str">
        <f>VLOOKUP(R964, countries!$D$1:U$250, 2, FALSE)</f>
        <v>Southern Asia</v>
      </c>
      <c r="T964" s="14" t="str">
        <f t="shared" si="6"/>
        <v>2015-06</v>
      </c>
      <c r="U964" s="14" t="str">
        <f t="shared" si="7"/>
        <v>06</v>
      </c>
    </row>
    <row r="965">
      <c r="A965" s="7">
        <v>6.93831098E8</v>
      </c>
      <c r="B965" s="8">
        <v>42178.0</v>
      </c>
      <c r="C965" s="8" t="str">
        <f t="shared" si="1"/>
        <v>Tuesday</v>
      </c>
      <c r="D965" s="8">
        <v>42199.0</v>
      </c>
      <c r="E965" s="9">
        <f t="shared" si="8"/>
        <v>21</v>
      </c>
      <c r="F965" s="7" t="s">
        <v>40</v>
      </c>
      <c r="G965" s="10" t="s">
        <v>47</v>
      </c>
      <c r="H965" s="7">
        <v>7331.0</v>
      </c>
      <c r="I965" s="7" t="s">
        <v>23</v>
      </c>
      <c r="J965" s="11">
        <v>8895.0</v>
      </c>
      <c r="K965" s="12">
        <v>255.0</v>
      </c>
      <c r="L965" s="12">
        <v>159.0</v>
      </c>
      <c r="M965" s="13">
        <f t="shared" si="3"/>
        <v>2268225</v>
      </c>
      <c r="N965" s="11">
        <f t="shared" si="4"/>
        <v>1414305</v>
      </c>
      <c r="O965" s="11">
        <f t="shared" si="5"/>
        <v>853920</v>
      </c>
      <c r="P965" s="14" t="str">
        <f>VLOOKUP(H965, products!$A$1:$B$13, 2, FALSE)</f>
        <v>Baby Food</v>
      </c>
      <c r="Q965" s="14" t="str">
        <f>VLOOKUP(G965, countries!$A$1:$C$250, 1, TRUE)</f>
        <v>Romania</v>
      </c>
      <c r="R965" s="15" t="str">
        <f>VLOOKUP(Q965, countries!$A$1:$E$250, 4, FALSE)</f>
        <v>Europe</v>
      </c>
      <c r="S965" s="14" t="str">
        <f>VLOOKUP(R965, countries!$D$1:U$250, 2, FALSE)</f>
        <v>Northern Europe</v>
      </c>
      <c r="T965" s="14" t="str">
        <f t="shared" si="6"/>
        <v>2015-06</v>
      </c>
      <c r="U965" s="14" t="str">
        <f t="shared" si="7"/>
        <v>06</v>
      </c>
    </row>
    <row r="966">
      <c r="A966" s="7">
        <v>2.0303663E8</v>
      </c>
      <c r="B966" s="8">
        <v>42179.0</v>
      </c>
      <c r="C966" s="8" t="str">
        <f t="shared" si="1"/>
        <v>Wednesday</v>
      </c>
      <c r="D966" s="8">
        <v>42213.0</v>
      </c>
      <c r="E966" s="9">
        <f t="shared" si="8"/>
        <v>34</v>
      </c>
      <c r="F966" s="7" t="s">
        <v>24</v>
      </c>
      <c r="G966" s="10" t="s">
        <v>61</v>
      </c>
      <c r="H966" s="7">
        <v>7331.0</v>
      </c>
      <c r="I966" s="7" t="s">
        <v>26</v>
      </c>
      <c r="J966" s="11">
        <v>1905.0</v>
      </c>
      <c r="K966" s="12">
        <v>255.0</v>
      </c>
      <c r="L966" s="12">
        <v>159.0</v>
      </c>
      <c r="M966" s="13">
        <f t="shared" si="3"/>
        <v>485775</v>
      </c>
      <c r="N966" s="11">
        <f t="shared" si="4"/>
        <v>302895</v>
      </c>
      <c r="O966" s="11">
        <f t="shared" si="5"/>
        <v>182880</v>
      </c>
      <c r="P966" s="14" t="str">
        <f>VLOOKUP(H966, products!$A$1:$B$13, 2, FALSE)</f>
        <v>Baby Food</v>
      </c>
      <c r="Q966" s="14" t="str">
        <f>VLOOKUP(G966, countries!$A$1:$C$250, 1, TRUE)</f>
        <v>Gambia</v>
      </c>
      <c r="R966" s="15" t="str">
        <f>VLOOKUP(Q966, countries!$A$1:$E$250, 4, FALSE)</f>
        <v>Africa</v>
      </c>
      <c r="S966" s="14" t="str">
        <f>VLOOKUP(R966, countries!$D$1:U$250, 2, FALSE)</f>
        <v>Northern Africa</v>
      </c>
      <c r="T966" s="14" t="str">
        <f t="shared" si="6"/>
        <v>2015-06</v>
      </c>
      <c r="U966" s="14" t="str">
        <f t="shared" si="7"/>
        <v>06</v>
      </c>
    </row>
    <row r="967">
      <c r="A967" s="7">
        <v>7.6172403E8</v>
      </c>
      <c r="B967" s="8">
        <v>42181.0</v>
      </c>
      <c r="C967" s="8" t="str">
        <f t="shared" si="1"/>
        <v>Friday</v>
      </c>
      <c r="D967" s="8">
        <v>42229.0</v>
      </c>
      <c r="E967" s="9">
        <f t="shared" si="8"/>
        <v>48</v>
      </c>
      <c r="F967" s="7" t="s">
        <v>40</v>
      </c>
      <c r="G967" s="10" t="s">
        <v>30</v>
      </c>
      <c r="H967" s="7">
        <v>1270.0</v>
      </c>
      <c r="I967" s="7" t="s">
        <v>26</v>
      </c>
      <c r="J967" s="11">
        <v>9923.0</v>
      </c>
      <c r="K967" s="12">
        <v>47.0</v>
      </c>
      <c r="L967" s="12">
        <v>32.0</v>
      </c>
      <c r="M967" s="13">
        <f t="shared" si="3"/>
        <v>466381</v>
      </c>
      <c r="N967" s="11">
        <f t="shared" si="4"/>
        <v>317536</v>
      </c>
      <c r="O967" s="11">
        <f t="shared" si="5"/>
        <v>148845</v>
      </c>
      <c r="P967" s="14" t="str">
        <f>VLOOKUP(H967, products!$A$1:$B$13, 2, FALSE)</f>
        <v>Beverages</v>
      </c>
      <c r="Q967" s="14" t="str">
        <f>VLOOKUP(G967, countries!$A$1:$C$250, 1, TRUE)</f>
        <v>United States Minor Outlying Islands</v>
      </c>
      <c r="R967" s="15" t="str">
        <f>VLOOKUP(Q967, countries!$A$1:$E$250, 4, FALSE)</f>
        <v>Oceania</v>
      </c>
      <c r="S967" s="14" t="str">
        <f>VLOOKUP(R967, countries!$D$1:U$250, 2, FALSE)</f>
        <v>Polynesia</v>
      </c>
      <c r="T967" s="14" t="str">
        <f t="shared" si="6"/>
        <v>2015-06</v>
      </c>
      <c r="U967" s="14" t="str">
        <f t="shared" si="7"/>
        <v>06</v>
      </c>
    </row>
    <row r="968">
      <c r="A968" s="7">
        <v>7.2622317E8</v>
      </c>
      <c r="B968" s="8">
        <v>42182.0</v>
      </c>
      <c r="C968" s="8" t="str">
        <f t="shared" si="1"/>
        <v>Saturday</v>
      </c>
      <c r="D968" s="8">
        <v>42216.0</v>
      </c>
      <c r="E968" s="9">
        <f t="shared" si="8"/>
        <v>34</v>
      </c>
      <c r="F968" s="7" t="s">
        <v>21</v>
      </c>
      <c r="G968" s="10" t="s">
        <v>41</v>
      </c>
      <c r="H968" s="7">
        <v>7331.0</v>
      </c>
      <c r="I968" s="7" t="s">
        <v>23</v>
      </c>
      <c r="J968" s="11">
        <v>4429.0</v>
      </c>
      <c r="K968" s="12">
        <v>255.0</v>
      </c>
      <c r="L968" s="12">
        <v>159.0</v>
      </c>
      <c r="M968" s="13">
        <f t="shared" si="3"/>
        <v>1129395</v>
      </c>
      <c r="N968" s="11">
        <f t="shared" si="4"/>
        <v>704211</v>
      </c>
      <c r="O968" s="11">
        <f t="shared" si="5"/>
        <v>425184</v>
      </c>
      <c r="P968" s="14" t="str">
        <f>VLOOKUP(H968, products!$A$1:$B$13, 2, FALSE)</f>
        <v>Baby Food</v>
      </c>
      <c r="Q968" s="14" t="str">
        <f>VLOOKUP(G968, countries!$A$1:$C$250, 1, TRUE)</f>
        <v>Chad</v>
      </c>
      <c r="R968" s="15" t="str">
        <f>VLOOKUP(Q968, countries!$A$1:$E$250, 4, FALSE)</f>
        <v>Africa</v>
      </c>
      <c r="S968" s="14" t="str">
        <f>VLOOKUP(R968, countries!$D$1:U$250, 2, FALSE)</f>
        <v>Northern Africa</v>
      </c>
      <c r="T968" s="14" t="str">
        <f t="shared" si="6"/>
        <v>2015-06</v>
      </c>
      <c r="U968" s="14" t="str">
        <f t="shared" si="7"/>
        <v>06</v>
      </c>
    </row>
    <row r="969">
      <c r="A969" s="7">
        <v>7.20229613E8</v>
      </c>
      <c r="B969" s="8">
        <v>42188.0</v>
      </c>
      <c r="C969" s="8" t="str">
        <f t="shared" si="1"/>
        <v>Friday</v>
      </c>
      <c r="D969" s="8">
        <v>42311.0</v>
      </c>
      <c r="E969" s="9">
        <f t="shared" si="8"/>
        <v>123</v>
      </c>
      <c r="F969" s="7" t="s">
        <v>21</v>
      </c>
      <c r="G969" s="10" t="s">
        <v>30</v>
      </c>
      <c r="H969" s="7">
        <v>4594.0</v>
      </c>
      <c r="I969" s="7" t="s">
        <v>26</v>
      </c>
      <c r="J969" s="11">
        <v>803.0</v>
      </c>
      <c r="K969" s="12">
        <v>9.0</v>
      </c>
      <c r="L969" s="12">
        <v>7.0</v>
      </c>
      <c r="M969" s="13">
        <f t="shared" si="3"/>
        <v>7227</v>
      </c>
      <c r="N969" s="11">
        <f t="shared" si="4"/>
        <v>5621</v>
      </c>
      <c r="O969" s="11">
        <f t="shared" si="5"/>
        <v>1606</v>
      </c>
      <c r="P969" s="14" t="str">
        <f>VLOOKUP(H969, products!$A$1:$B$13, 2, FALSE)</f>
        <v>Fruits</v>
      </c>
      <c r="Q969" s="14" t="str">
        <f>VLOOKUP(G969, countries!$A$1:$C$250, 1, TRUE)</f>
        <v>United States Minor Outlying Islands</v>
      </c>
      <c r="R969" s="15" t="str">
        <f>VLOOKUP(Q969, countries!$A$1:$E$250, 4, FALSE)</f>
        <v>Oceania</v>
      </c>
      <c r="S969" s="14" t="str">
        <f>VLOOKUP(R969, countries!$D$1:U$250, 2, FALSE)</f>
        <v>Polynesia</v>
      </c>
      <c r="T969" s="14" t="str">
        <f t="shared" si="6"/>
        <v>2015-07</v>
      </c>
      <c r="U969" s="14" t="str">
        <f t="shared" si="7"/>
        <v>07</v>
      </c>
    </row>
    <row r="970">
      <c r="A970" s="7">
        <v>9.94406735E8</v>
      </c>
      <c r="B970" s="8">
        <v>42191.0</v>
      </c>
      <c r="C970" s="8" t="str">
        <f t="shared" si="1"/>
        <v>Monday</v>
      </c>
      <c r="D970" s="8">
        <v>42185.0</v>
      </c>
      <c r="E970" s="9">
        <f t="shared" si="8"/>
        <v>6</v>
      </c>
      <c r="F970" s="7" t="s">
        <v>29</v>
      </c>
      <c r="G970" s="10" t="s">
        <v>51</v>
      </c>
      <c r="H970" s="7">
        <v>1270.0</v>
      </c>
      <c r="I970" s="7" t="s">
        <v>26</v>
      </c>
      <c r="J970" s="11">
        <v>5906.0</v>
      </c>
      <c r="K970" s="12">
        <v>47.0</v>
      </c>
      <c r="L970" s="12">
        <v>32.0</v>
      </c>
      <c r="M970" s="13">
        <f t="shared" si="3"/>
        <v>277582</v>
      </c>
      <c r="N970" s="11">
        <f t="shared" si="4"/>
        <v>188992</v>
      </c>
      <c r="O970" s="11">
        <f t="shared" si="5"/>
        <v>88590</v>
      </c>
      <c r="P970" s="14" t="str">
        <f>VLOOKUP(H970, products!$A$1:$B$13, 2, FALSE)</f>
        <v>Beverages</v>
      </c>
      <c r="Q970" s="14" t="str">
        <f>VLOOKUP(G970, countries!$A$1:$C$250, 1, TRUE)</f>
        <v>Micronesia (Federated States of)</v>
      </c>
      <c r="R970" s="15" t="str">
        <f>VLOOKUP(Q970, countries!$A$1:$E$250, 4, FALSE)</f>
        <v>Oceania</v>
      </c>
      <c r="S970" s="14" t="str">
        <f>VLOOKUP(R970, countries!$D$1:U$250, 2, FALSE)</f>
        <v>Polynesia</v>
      </c>
      <c r="T970" s="14" t="str">
        <f t="shared" si="6"/>
        <v>2015-07</v>
      </c>
      <c r="U970" s="14" t="str">
        <f t="shared" si="7"/>
        <v>07</v>
      </c>
    </row>
    <row r="971">
      <c r="A971" s="7">
        <v>2.04418504E8</v>
      </c>
      <c r="B971" s="8">
        <v>42193.0</v>
      </c>
      <c r="C971" s="8" t="str">
        <f t="shared" si="1"/>
        <v>Wednesday</v>
      </c>
      <c r="D971" s="8">
        <v>42072.0</v>
      </c>
      <c r="E971" s="9">
        <f t="shared" si="8"/>
        <v>121</v>
      </c>
      <c r="F971" s="7" t="s">
        <v>21</v>
      </c>
      <c r="G971" s="10" t="s">
        <v>46</v>
      </c>
      <c r="H971" s="7">
        <v>5988.0</v>
      </c>
      <c r="I971" s="7" t="s">
        <v>23</v>
      </c>
      <c r="J971" s="11">
        <v>833.0</v>
      </c>
      <c r="K971" s="12">
        <v>154.0</v>
      </c>
      <c r="L971" s="12">
        <v>91.0</v>
      </c>
      <c r="M971" s="13">
        <f t="shared" si="3"/>
        <v>128282</v>
      </c>
      <c r="N971" s="11">
        <f t="shared" si="4"/>
        <v>75803</v>
      </c>
      <c r="O971" s="11">
        <f t="shared" si="5"/>
        <v>52479</v>
      </c>
      <c r="P971" s="14" t="str">
        <f>VLOOKUP(H971, products!$A$1:$B$13, 2, FALSE)</f>
        <v>Vegetables</v>
      </c>
      <c r="Q971" s="14" t="str">
        <f>VLOOKUP(G971, countries!$A$1:$C$250, 1, TRUE)</f>
        <v>Denmark</v>
      </c>
      <c r="R971" s="15" t="str">
        <f>VLOOKUP(Q971, countries!$A$1:$E$250, 4, FALSE)</f>
        <v>Europe</v>
      </c>
      <c r="S971" s="14" t="str">
        <f>VLOOKUP(R971, countries!$D$1:U$250, 2, FALSE)</f>
        <v>Northern Europe</v>
      </c>
      <c r="T971" s="14" t="str">
        <f t="shared" si="6"/>
        <v>2015-07</v>
      </c>
      <c r="U971" s="14" t="str">
        <f t="shared" si="7"/>
        <v>07</v>
      </c>
    </row>
    <row r="972">
      <c r="A972" s="7">
        <v>3.18523538E8</v>
      </c>
      <c r="B972" s="8">
        <v>42195.0</v>
      </c>
      <c r="C972" s="8" t="str">
        <f t="shared" si="1"/>
        <v>Friday</v>
      </c>
      <c r="D972" s="8">
        <v>42135.0</v>
      </c>
      <c r="E972" s="9">
        <f t="shared" si="8"/>
        <v>60</v>
      </c>
      <c r="F972" s="7" t="s">
        <v>29</v>
      </c>
      <c r="G972" s="10" t="s">
        <v>67</v>
      </c>
      <c r="H972" s="7">
        <v>2103.0</v>
      </c>
      <c r="I972" s="7" t="s">
        <v>26</v>
      </c>
      <c r="J972" s="11">
        <v>7048.0</v>
      </c>
      <c r="K972" s="12">
        <v>206.0</v>
      </c>
      <c r="L972" s="12">
        <v>117.0</v>
      </c>
      <c r="M972" s="13">
        <f t="shared" si="3"/>
        <v>1451888</v>
      </c>
      <c r="N972" s="11">
        <f t="shared" si="4"/>
        <v>824616</v>
      </c>
      <c r="O972" s="11">
        <f t="shared" si="5"/>
        <v>627272</v>
      </c>
      <c r="P972" s="14" t="str">
        <f>VLOOKUP(H972, products!$A$1:$B$13, 2, FALSE)</f>
        <v>Cereal</v>
      </c>
      <c r="Q972" s="14" t="str">
        <f>VLOOKUP(G972, countries!$A$1:$C$250, 1, TRUE)</f>
        <v>Eritrea</v>
      </c>
      <c r="R972" s="15" t="str">
        <f>VLOOKUP(Q972, countries!$A$1:$E$250, 4, FALSE)</f>
        <v>Africa</v>
      </c>
      <c r="S972" s="14" t="str">
        <f>VLOOKUP(R972, countries!$D$1:U$250, 2, FALSE)</f>
        <v>Northern Africa</v>
      </c>
      <c r="T972" s="14" t="str">
        <f t="shared" si="6"/>
        <v>2015-07</v>
      </c>
      <c r="U972" s="14" t="str">
        <f t="shared" si="7"/>
        <v>07</v>
      </c>
    </row>
    <row r="973">
      <c r="A973" s="7">
        <v>5.30702579E8</v>
      </c>
      <c r="B973" s="8">
        <v>42195.0</v>
      </c>
      <c r="C973" s="8" t="str">
        <f t="shared" si="1"/>
        <v>Friday</v>
      </c>
      <c r="D973" s="8">
        <v>42258.0</v>
      </c>
      <c r="E973" s="9">
        <f t="shared" si="8"/>
        <v>63</v>
      </c>
      <c r="F973" s="7" t="s">
        <v>29</v>
      </c>
      <c r="G973" s="10" t="s">
        <v>52</v>
      </c>
      <c r="H973" s="7">
        <v>7331.0</v>
      </c>
      <c r="I973" s="7" t="s">
        <v>23</v>
      </c>
      <c r="J973" s="11">
        <v>5541.0</v>
      </c>
      <c r="K973" s="12">
        <v>255.0</v>
      </c>
      <c r="L973" s="12">
        <v>159.0</v>
      </c>
      <c r="M973" s="13">
        <f t="shared" si="3"/>
        <v>1412955</v>
      </c>
      <c r="N973" s="11">
        <f t="shared" si="4"/>
        <v>881019</v>
      </c>
      <c r="O973" s="11">
        <f t="shared" si="5"/>
        <v>531936</v>
      </c>
      <c r="P973" s="14" t="str">
        <f>VLOOKUP(H973, products!$A$1:$B$13, 2, FALSE)</f>
        <v>Baby Food</v>
      </c>
      <c r="Q973" s="14" t="str">
        <f>VLOOKUP(G973, countries!$A$1:$C$250, 1, TRUE)</f>
        <v>Gambia</v>
      </c>
      <c r="R973" s="15" t="str">
        <f>VLOOKUP(Q973, countries!$A$1:$E$250, 4, FALSE)</f>
        <v>Africa</v>
      </c>
      <c r="S973" s="14" t="str">
        <f>VLOOKUP(R973, countries!$D$1:U$250, 2, FALSE)</f>
        <v>Northern Africa</v>
      </c>
      <c r="T973" s="14" t="str">
        <f t="shared" si="6"/>
        <v>2015-07</v>
      </c>
      <c r="U973" s="14" t="str">
        <f t="shared" si="7"/>
        <v>07</v>
      </c>
    </row>
    <row r="974">
      <c r="A974" s="7">
        <v>2.46922719E8</v>
      </c>
      <c r="B974" s="8">
        <v>42198.0</v>
      </c>
      <c r="C974" s="8" t="str">
        <f t="shared" si="1"/>
        <v>Monday</v>
      </c>
      <c r="D974" s="8">
        <v>42214.0</v>
      </c>
      <c r="E974" s="9">
        <f t="shared" si="8"/>
        <v>16</v>
      </c>
      <c r="F974" s="7" t="s">
        <v>40</v>
      </c>
      <c r="G974" s="10" t="s">
        <v>44</v>
      </c>
      <c r="H974" s="7">
        <v>8681.0</v>
      </c>
      <c r="I974" s="7" t="s">
        <v>26</v>
      </c>
      <c r="J974" s="11">
        <v>8775.0</v>
      </c>
      <c r="K974" s="12">
        <v>651.0</v>
      </c>
      <c r="L974" s="12">
        <v>525.0</v>
      </c>
      <c r="M974" s="13">
        <f t="shared" si="3"/>
        <v>5712525</v>
      </c>
      <c r="N974" s="11">
        <f t="shared" si="4"/>
        <v>4606875</v>
      </c>
      <c r="O974" s="11">
        <f t="shared" si="5"/>
        <v>1105650</v>
      </c>
      <c r="P974" s="14" t="str">
        <f>VLOOKUP(H974, products!$A$1:$B$13, 2, FALSE)</f>
        <v>Office Supplies</v>
      </c>
      <c r="Q974" s="14" t="str">
        <f>VLOOKUP(G974, countries!$A$1:$C$250, 1, TRUE)</f>
        <v>Åland Islands</v>
      </c>
      <c r="R974" s="15" t="str">
        <f>VLOOKUP(Q974, countries!$A$1:$E$250, 4, FALSE)</f>
        <v>Europe</v>
      </c>
      <c r="S974" s="14" t="str">
        <f>VLOOKUP(R974, countries!$D$1:U$250, 2, FALSE)</f>
        <v>Northern Europe</v>
      </c>
      <c r="T974" s="14" t="str">
        <f t="shared" si="6"/>
        <v>2015-07</v>
      </c>
      <c r="U974" s="14" t="str">
        <f t="shared" si="7"/>
        <v>07</v>
      </c>
    </row>
    <row r="975">
      <c r="A975" s="7">
        <v>8.50872075E8</v>
      </c>
      <c r="B975" s="8">
        <v>42203.0</v>
      </c>
      <c r="C975" s="8" t="str">
        <f t="shared" si="1"/>
        <v>Saturday</v>
      </c>
      <c r="D975" s="8">
        <v>42012.0</v>
      </c>
      <c r="E975" s="9">
        <f t="shared" si="8"/>
        <v>191</v>
      </c>
      <c r="F975" s="7" t="s">
        <v>40</v>
      </c>
      <c r="G975" s="10" t="s">
        <v>43</v>
      </c>
      <c r="H975" s="7">
        <v>7331.0</v>
      </c>
      <c r="I975" s="7" t="s">
        <v>23</v>
      </c>
      <c r="J975" s="11">
        <v>810.0</v>
      </c>
      <c r="K975" s="12">
        <v>255.0</v>
      </c>
      <c r="L975" s="12">
        <v>159.0</v>
      </c>
      <c r="M975" s="13">
        <f t="shared" si="3"/>
        <v>206550</v>
      </c>
      <c r="N975" s="11">
        <f t="shared" si="4"/>
        <v>128790</v>
      </c>
      <c r="O975" s="11">
        <f t="shared" si="5"/>
        <v>77760</v>
      </c>
      <c r="P975" s="14" t="str">
        <f>VLOOKUP(H975, products!$A$1:$B$13, 2, FALSE)</f>
        <v>Baby Food</v>
      </c>
      <c r="Q975" s="14" t="str">
        <f>VLOOKUP(G975, countries!$A$1:$C$250, 1, TRUE)</f>
        <v>Cyprus</v>
      </c>
      <c r="R975" s="15" t="str">
        <f>VLOOKUP(Q975, countries!$A$1:$E$250, 4, FALSE)</f>
        <v>Asia</v>
      </c>
      <c r="S975" s="14" t="str">
        <f>VLOOKUP(R975, countries!$D$1:U$250, 2, FALSE)</f>
        <v>Southern Asia</v>
      </c>
      <c r="T975" s="14" t="str">
        <f t="shared" si="6"/>
        <v>2015-07</v>
      </c>
      <c r="U975" s="14" t="str">
        <f t="shared" si="7"/>
        <v>07</v>
      </c>
    </row>
    <row r="976">
      <c r="A976" s="7">
        <v>5.34709155E8</v>
      </c>
      <c r="B976" s="8">
        <v>42204.0</v>
      </c>
      <c r="C976" s="8" t="str">
        <f t="shared" si="1"/>
        <v>Sunday</v>
      </c>
      <c r="D976" s="8">
        <v>42044.0</v>
      </c>
      <c r="E976" s="9">
        <f t="shared" si="8"/>
        <v>160</v>
      </c>
      <c r="F976" s="7" t="s">
        <v>40</v>
      </c>
      <c r="G976" s="10" t="s">
        <v>34</v>
      </c>
      <c r="H976" s="7">
        <v>5988.0</v>
      </c>
      <c r="I976" s="7" t="s">
        <v>26</v>
      </c>
      <c r="J976" s="11">
        <v>1176.0</v>
      </c>
      <c r="K976" s="12">
        <v>154.0</v>
      </c>
      <c r="L976" s="12">
        <v>91.0</v>
      </c>
      <c r="M976" s="13">
        <f t="shared" si="3"/>
        <v>181104</v>
      </c>
      <c r="N976" s="11">
        <f t="shared" si="4"/>
        <v>107016</v>
      </c>
      <c r="O976" s="11">
        <f t="shared" si="5"/>
        <v>74088</v>
      </c>
      <c r="P976" s="14" t="str">
        <f>VLOOKUP(H976, products!$A$1:$B$13, 2, FALSE)</f>
        <v>Vegetables</v>
      </c>
      <c r="Q976" s="14" t="str">
        <f>VLOOKUP(G976, countries!$A$1:$C$250, 1, TRUE)</f>
        <v>Pitcairn</v>
      </c>
      <c r="R976" s="15" t="str">
        <f>VLOOKUP(Q976, countries!$A$1:$E$250, 4, FALSE)</f>
        <v>Oceania</v>
      </c>
      <c r="S976" s="14" t="str">
        <f>VLOOKUP(R976, countries!$D$1:U$250, 2, FALSE)</f>
        <v>Polynesia</v>
      </c>
      <c r="T976" s="14" t="str">
        <f t="shared" si="6"/>
        <v>2015-07</v>
      </c>
      <c r="U976" s="14" t="str">
        <f t="shared" si="7"/>
        <v>07</v>
      </c>
    </row>
    <row r="977">
      <c r="A977" s="7">
        <v>8.6929177E8</v>
      </c>
      <c r="B977" s="8">
        <v>42204.0</v>
      </c>
      <c r="C977" s="8" t="str">
        <f t="shared" si="1"/>
        <v>Sunday</v>
      </c>
      <c r="D977" s="8">
        <v>42237.0</v>
      </c>
      <c r="E977" s="9">
        <f t="shared" si="8"/>
        <v>33</v>
      </c>
      <c r="F977" s="7" t="s">
        <v>24</v>
      </c>
      <c r="G977" s="10" t="s">
        <v>41</v>
      </c>
      <c r="H977" s="7">
        <v>7940.0</v>
      </c>
      <c r="I977" s="7" t="s">
        <v>23</v>
      </c>
      <c r="J977" s="11">
        <v>1607.0</v>
      </c>
      <c r="K977" s="12">
        <v>668.0</v>
      </c>
      <c r="L977" s="12">
        <v>503.0</v>
      </c>
      <c r="M977" s="13">
        <f t="shared" si="3"/>
        <v>1073476</v>
      </c>
      <c r="N977" s="11">
        <f t="shared" si="4"/>
        <v>808321</v>
      </c>
      <c r="O977" s="11">
        <f t="shared" si="5"/>
        <v>265155</v>
      </c>
      <c r="P977" s="14" t="str">
        <f>VLOOKUP(H977, products!$A$1:$B$13, 2, FALSE)</f>
        <v>Household</v>
      </c>
      <c r="Q977" s="14" t="str">
        <f>VLOOKUP(G977, countries!$A$1:$C$250, 1, TRUE)</f>
        <v>Chad</v>
      </c>
      <c r="R977" s="15" t="str">
        <f>VLOOKUP(Q977, countries!$A$1:$E$250, 4, FALSE)</f>
        <v>Africa</v>
      </c>
      <c r="S977" s="14" t="str">
        <f>VLOOKUP(R977, countries!$D$1:U$250, 2, FALSE)</f>
        <v>Northern Africa</v>
      </c>
      <c r="T977" s="14" t="str">
        <f t="shared" si="6"/>
        <v>2015-07</v>
      </c>
      <c r="U977" s="14" t="str">
        <f t="shared" si="7"/>
        <v>07</v>
      </c>
    </row>
    <row r="978">
      <c r="A978" s="7">
        <v>5.07040774E8</v>
      </c>
      <c r="B978" s="8">
        <v>42207.0</v>
      </c>
      <c r="C978" s="8" t="str">
        <f t="shared" si="1"/>
        <v>Wednesday</v>
      </c>
      <c r="D978" s="8">
        <v>42210.0</v>
      </c>
      <c r="E978" s="9">
        <f t="shared" si="8"/>
        <v>3</v>
      </c>
      <c r="F978" s="7" t="s">
        <v>24</v>
      </c>
      <c r="G978" s="10" t="s">
        <v>67</v>
      </c>
      <c r="H978" s="7">
        <v>8969.0</v>
      </c>
      <c r="I978" s="7" t="s">
        <v>26</v>
      </c>
      <c r="J978" s="11">
        <v>3488.0</v>
      </c>
      <c r="K978" s="12">
        <v>153.0</v>
      </c>
      <c r="L978" s="12">
        <v>97.0</v>
      </c>
      <c r="M978" s="13">
        <f t="shared" si="3"/>
        <v>533664</v>
      </c>
      <c r="N978" s="11">
        <f t="shared" si="4"/>
        <v>338336</v>
      </c>
      <c r="O978" s="11">
        <f t="shared" si="5"/>
        <v>195328</v>
      </c>
      <c r="P978" s="14" t="str">
        <f>VLOOKUP(H978, products!$A$1:$B$13, 2, FALSE)</f>
        <v>Snacks</v>
      </c>
      <c r="Q978" s="14" t="str">
        <f>VLOOKUP(G978, countries!$A$1:$C$250, 1, TRUE)</f>
        <v>Eritrea</v>
      </c>
      <c r="R978" s="15" t="str">
        <f>VLOOKUP(Q978, countries!$A$1:$E$250, 4, FALSE)</f>
        <v>Africa</v>
      </c>
      <c r="S978" s="14" t="str">
        <f>VLOOKUP(R978, countries!$D$1:U$250, 2, FALSE)</f>
        <v>Northern Africa</v>
      </c>
      <c r="T978" s="14" t="str">
        <f t="shared" si="6"/>
        <v>2015-07</v>
      </c>
      <c r="U978" s="14" t="str">
        <f t="shared" si="7"/>
        <v>07</v>
      </c>
    </row>
    <row r="979">
      <c r="A979" s="7">
        <v>3.09188163E8</v>
      </c>
      <c r="B979" s="8">
        <v>42209.0</v>
      </c>
      <c r="C979" s="8" t="str">
        <f t="shared" si="1"/>
        <v>Friday</v>
      </c>
      <c r="D979" s="8">
        <v>42346.0</v>
      </c>
      <c r="E979" s="9">
        <f t="shared" si="8"/>
        <v>137</v>
      </c>
      <c r="F979" s="7" t="s">
        <v>21</v>
      </c>
      <c r="G979" s="10" t="s">
        <v>72</v>
      </c>
      <c r="H979" s="7">
        <v>4594.0</v>
      </c>
      <c r="I979" s="7" t="s">
        <v>26</v>
      </c>
      <c r="J979" s="11">
        <v>4503.0</v>
      </c>
      <c r="K979" s="12">
        <v>9.0</v>
      </c>
      <c r="L979" s="12">
        <v>7.0</v>
      </c>
      <c r="M979" s="13">
        <f t="shared" si="3"/>
        <v>40527</v>
      </c>
      <c r="N979" s="11">
        <f t="shared" si="4"/>
        <v>31521</v>
      </c>
      <c r="O979" s="11">
        <f t="shared" si="5"/>
        <v>9006</v>
      </c>
      <c r="P979" s="14" t="str">
        <f>VLOOKUP(H979, products!$A$1:$B$13, 2, FALSE)</f>
        <v>Fruits</v>
      </c>
      <c r="Q979" s="14" t="str">
        <f>VLOOKUP(G979, countries!$A$1:$C$250, 1, TRUE)</f>
        <v>Barbados</v>
      </c>
      <c r="R979" s="15" t="str">
        <f>VLOOKUP(Q979, countries!$A$1:$E$250, 4, FALSE)</f>
        <v>Americas</v>
      </c>
      <c r="S979" s="14" t="str">
        <f>VLOOKUP(R979, countries!$D$1:U$250, 2, FALSE)</f>
        <v>Latin America and the Caribbean</v>
      </c>
      <c r="T979" s="14" t="str">
        <f t="shared" si="6"/>
        <v>2015-07</v>
      </c>
      <c r="U979" s="14" t="str">
        <f t="shared" si="7"/>
        <v>07</v>
      </c>
    </row>
    <row r="980">
      <c r="A980" s="7">
        <v>6.43770778E8</v>
      </c>
      <c r="B980" s="8">
        <v>42209.0</v>
      </c>
      <c r="C980" s="8" t="str">
        <f t="shared" si="1"/>
        <v>Friday</v>
      </c>
      <c r="D980" s="8">
        <v>42216.0</v>
      </c>
      <c r="E980" s="9">
        <f t="shared" si="8"/>
        <v>7</v>
      </c>
      <c r="F980" s="7" t="s">
        <v>24</v>
      </c>
      <c r="G980" s="10" t="s">
        <v>61</v>
      </c>
      <c r="H980" s="7">
        <v>3127.0</v>
      </c>
      <c r="I980" s="7" t="s">
        <v>23</v>
      </c>
      <c r="J980" s="11">
        <v>4934.0</v>
      </c>
      <c r="K980" s="12">
        <v>82.0</v>
      </c>
      <c r="L980" s="12">
        <v>57.0</v>
      </c>
      <c r="M980" s="13">
        <f t="shared" si="3"/>
        <v>404588</v>
      </c>
      <c r="N980" s="11">
        <f t="shared" si="4"/>
        <v>281238</v>
      </c>
      <c r="O980" s="11">
        <f t="shared" si="5"/>
        <v>123350</v>
      </c>
      <c r="P980" s="14" t="str">
        <f>VLOOKUP(H980, products!$A$1:$B$13, 2, FALSE)</f>
        <v>Personal Care</v>
      </c>
      <c r="Q980" s="14" t="str">
        <f>VLOOKUP(G980, countries!$A$1:$C$250, 1, TRUE)</f>
        <v>Gambia</v>
      </c>
      <c r="R980" s="15" t="str">
        <f>VLOOKUP(Q980, countries!$A$1:$E$250, 4, FALSE)</f>
        <v>Africa</v>
      </c>
      <c r="S980" s="14" t="str">
        <f>VLOOKUP(R980, countries!$D$1:U$250, 2, FALSE)</f>
        <v>Northern Africa</v>
      </c>
      <c r="T980" s="14" t="str">
        <f t="shared" si="6"/>
        <v>2015-07</v>
      </c>
      <c r="U980" s="14" t="str">
        <f t="shared" si="7"/>
        <v>07</v>
      </c>
    </row>
    <row r="981">
      <c r="A981" s="7">
        <v>6.37040793E8</v>
      </c>
      <c r="B981" s="8">
        <v>42211.0</v>
      </c>
      <c r="C981" s="8" t="str">
        <f t="shared" si="1"/>
        <v>Sunday</v>
      </c>
      <c r="D981" s="8">
        <v>42102.0</v>
      </c>
      <c r="E981" s="9">
        <f t="shared" si="8"/>
        <v>109</v>
      </c>
      <c r="F981" s="7" t="s">
        <v>24</v>
      </c>
      <c r="G981" s="10" t="s">
        <v>27</v>
      </c>
      <c r="H981" s="7">
        <v>8969.0</v>
      </c>
      <c r="I981" s="7" t="s">
        <v>26</v>
      </c>
      <c r="J981" s="11">
        <v>3382.0</v>
      </c>
      <c r="K981" s="12">
        <v>153.0</v>
      </c>
      <c r="L981" s="12">
        <v>97.0</v>
      </c>
      <c r="M981" s="13">
        <f t="shared" si="3"/>
        <v>517446</v>
      </c>
      <c r="N981" s="11">
        <f t="shared" si="4"/>
        <v>328054</v>
      </c>
      <c r="O981" s="11">
        <f t="shared" si="5"/>
        <v>189392</v>
      </c>
      <c r="P981" s="14" t="str">
        <f>VLOOKUP(H981, products!$A$1:$B$13, 2, FALSE)</f>
        <v>Snacks</v>
      </c>
      <c r="Q981" s="14" t="str">
        <f>VLOOKUP(G981, countries!$A$1:$C$250, 1, TRUE)</f>
        <v>Svalbard and Jan Mayen</v>
      </c>
      <c r="R981" s="15" t="str">
        <f>VLOOKUP(Q981, countries!$A$1:$E$250, 4, FALSE)</f>
        <v>Europe</v>
      </c>
      <c r="S981" s="14" t="str">
        <f>VLOOKUP(R981, countries!$D$1:U$250, 2, FALSE)</f>
        <v>Northern Europe</v>
      </c>
      <c r="T981" s="14" t="str">
        <f t="shared" si="6"/>
        <v>2015-07</v>
      </c>
      <c r="U981" s="14" t="str">
        <f t="shared" si="7"/>
        <v>07</v>
      </c>
    </row>
    <row r="982">
      <c r="A982" s="7">
        <v>8.42725884E8</v>
      </c>
      <c r="B982" s="8">
        <v>42212.0</v>
      </c>
      <c r="C982" s="8" t="str">
        <f t="shared" si="1"/>
        <v>Monday</v>
      </c>
      <c r="D982" s="8">
        <v>42316.0</v>
      </c>
      <c r="E982" s="9">
        <f t="shared" si="8"/>
        <v>104</v>
      </c>
      <c r="F982" s="7" t="s">
        <v>40</v>
      </c>
      <c r="G982" s="10" t="s">
        <v>39</v>
      </c>
      <c r="H982" s="7">
        <v>8969.0</v>
      </c>
      <c r="I982" s="7" t="s">
        <v>23</v>
      </c>
      <c r="J982" s="11">
        <v>171.0</v>
      </c>
      <c r="K982" s="12">
        <v>153.0</v>
      </c>
      <c r="L982" s="12">
        <v>97.0</v>
      </c>
      <c r="M982" s="13">
        <f t="shared" si="3"/>
        <v>26163</v>
      </c>
      <c r="N982" s="11">
        <f t="shared" si="4"/>
        <v>16587</v>
      </c>
      <c r="O982" s="11">
        <f t="shared" si="5"/>
        <v>9576</v>
      </c>
      <c r="P982" s="14" t="str">
        <f>VLOOKUP(H982, products!$A$1:$B$13, 2, FALSE)</f>
        <v>Snacks</v>
      </c>
      <c r="Q982" s="14" t="str">
        <f>VLOOKUP(G982, countries!$A$1:$C$250, 1, TRUE)</f>
        <v>Curaçao</v>
      </c>
      <c r="R982" s="15" t="str">
        <f>VLOOKUP(Q982, countries!$A$1:$E$250, 4, FALSE)</f>
        <v>Americas</v>
      </c>
      <c r="S982" s="14" t="str">
        <f>VLOOKUP(R982, countries!$D$1:U$250, 2, FALSE)</f>
        <v>Latin America and the Caribbean</v>
      </c>
      <c r="T982" s="14" t="str">
        <f t="shared" si="6"/>
        <v>2015-07</v>
      </c>
      <c r="U982" s="14" t="str">
        <f t="shared" si="7"/>
        <v>07</v>
      </c>
    </row>
    <row r="983">
      <c r="A983" s="7">
        <v>6.59671771E8</v>
      </c>
      <c r="B983" s="8">
        <v>42213.0</v>
      </c>
      <c r="C983" s="8" t="str">
        <f t="shared" si="1"/>
        <v>Tuesday</v>
      </c>
      <c r="D983" s="8">
        <v>42214.0</v>
      </c>
      <c r="E983" s="9">
        <f t="shared" si="8"/>
        <v>1</v>
      </c>
      <c r="F983" s="7" t="s">
        <v>21</v>
      </c>
      <c r="G983" s="10" t="s">
        <v>69</v>
      </c>
      <c r="H983" s="7">
        <v>8293.0</v>
      </c>
      <c r="I983" s="7" t="s">
        <v>23</v>
      </c>
      <c r="J983" s="11">
        <v>391.0</v>
      </c>
      <c r="K983" s="12">
        <v>437.0</v>
      </c>
      <c r="L983" s="12">
        <v>263.0</v>
      </c>
      <c r="M983" s="13">
        <f t="shared" si="3"/>
        <v>170867</v>
      </c>
      <c r="N983" s="11">
        <f t="shared" si="4"/>
        <v>102833</v>
      </c>
      <c r="O983" s="11">
        <f t="shared" si="5"/>
        <v>68034</v>
      </c>
      <c r="P983" s="14" t="str">
        <f>VLOOKUP(H983, products!$A$1:$B$13, 2, FALSE)</f>
        <v>Cosmetics</v>
      </c>
      <c r="Q983" s="14" t="str">
        <f>VLOOKUP(G983, countries!$A$1:$C$250, 1, TRUE)</f>
        <v>Romania</v>
      </c>
      <c r="R983" s="15" t="str">
        <f>VLOOKUP(Q983, countries!$A$1:$E$250, 4, FALSE)</f>
        <v>Europe</v>
      </c>
      <c r="S983" s="14" t="str">
        <f>VLOOKUP(R983, countries!$D$1:U$250, 2, FALSE)</f>
        <v>Northern Europe</v>
      </c>
      <c r="T983" s="14" t="str">
        <f t="shared" si="6"/>
        <v>2015-07</v>
      </c>
      <c r="U983" s="14" t="str">
        <f t="shared" si="7"/>
        <v>07</v>
      </c>
    </row>
    <row r="984">
      <c r="A984" s="7">
        <v>6.69550883E8</v>
      </c>
      <c r="B984" s="8">
        <v>42215.0</v>
      </c>
      <c r="C984" s="8" t="str">
        <f t="shared" si="1"/>
        <v>Thursday</v>
      </c>
      <c r="D984" s="8">
        <v>42263.0</v>
      </c>
      <c r="E984" s="9">
        <f t="shared" si="8"/>
        <v>48</v>
      </c>
      <c r="F984" s="7" t="s">
        <v>40</v>
      </c>
      <c r="G984" s="10" t="s">
        <v>31</v>
      </c>
      <c r="H984" s="7">
        <v>8293.0</v>
      </c>
      <c r="I984" s="7" t="s">
        <v>23</v>
      </c>
      <c r="J984" s="11">
        <v>3840.0</v>
      </c>
      <c r="K984" s="12">
        <v>437.0</v>
      </c>
      <c r="L984" s="12">
        <v>263.0</v>
      </c>
      <c r="M984" s="13">
        <f t="shared" si="3"/>
        <v>1678080</v>
      </c>
      <c r="N984" s="11">
        <f t="shared" si="4"/>
        <v>1009920</v>
      </c>
      <c r="O984" s="11">
        <f t="shared" si="5"/>
        <v>668160</v>
      </c>
      <c r="P984" s="14" t="str">
        <f>VLOOKUP(H984, products!$A$1:$B$13, 2, FALSE)</f>
        <v>Cosmetics</v>
      </c>
      <c r="Q984" s="14" t="str">
        <f>VLOOKUP(G984, countries!$A$1:$C$250, 1, TRUE)</f>
        <v>Bhutan</v>
      </c>
      <c r="R984" s="15" t="str">
        <f>VLOOKUP(Q984, countries!$A$1:$E$250, 4, FALSE)</f>
        <v>Asia</v>
      </c>
      <c r="S984" s="14" t="str">
        <f>VLOOKUP(R984, countries!$D$1:U$250, 2, FALSE)</f>
        <v>Southern Asia</v>
      </c>
      <c r="T984" s="14" t="str">
        <f t="shared" si="6"/>
        <v>2015-07</v>
      </c>
      <c r="U984" s="14" t="str">
        <f t="shared" si="7"/>
        <v>07</v>
      </c>
    </row>
    <row r="985">
      <c r="A985" s="7">
        <v>4.97466361E8</v>
      </c>
      <c r="B985" s="8">
        <v>42220.0</v>
      </c>
      <c r="C985" s="8" t="str">
        <f t="shared" si="1"/>
        <v>Tuesday</v>
      </c>
      <c r="D985" s="8">
        <v>42009.0</v>
      </c>
      <c r="E985" s="9">
        <f t="shared" si="8"/>
        <v>211</v>
      </c>
      <c r="F985" s="7" t="s">
        <v>21</v>
      </c>
      <c r="G985" s="10" t="s">
        <v>72</v>
      </c>
      <c r="H985" s="7">
        <v>7940.0</v>
      </c>
      <c r="I985" s="7" t="s">
        <v>23</v>
      </c>
      <c r="J985" s="11">
        <v>206.0</v>
      </c>
      <c r="K985" s="12">
        <v>668.0</v>
      </c>
      <c r="L985" s="12">
        <v>503.0</v>
      </c>
      <c r="M985" s="13">
        <f t="shared" si="3"/>
        <v>137608</v>
      </c>
      <c r="N985" s="11">
        <f t="shared" si="4"/>
        <v>103618</v>
      </c>
      <c r="O985" s="11">
        <f t="shared" si="5"/>
        <v>33990</v>
      </c>
      <c r="P985" s="14" t="str">
        <f>VLOOKUP(H985, products!$A$1:$B$13, 2, FALSE)</f>
        <v>Household</v>
      </c>
      <c r="Q985" s="14" t="str">
        <f>VLOOKUP(G985, countries!$A$1:$C$250, 1, TRUE)</f>
        <v>Barbados</v>
      </c>
      <c r="R985" s="15" t="str">
        <f>VLOOKUP(Q985, countries!$A$1:$E$250, 4, FALSE)</f>
        <v>Americas</v>
      </c>
      <c r="S985" s="14" t="str">
        <f>VLOOKUP(R985, countries!$D$1:U$250, 2, FALSE)</f>
        <v>Latin America and the Caribbean</v>
      </c>
      <c r="T985" s="14" t="str">
        <f t="shared" si="6"/>
        <v>2015-08</v>
      </c>
      <c r="U985" s="14" t="str">
        <f t="shared" si="7"/>
        <v>08</v>
      </c>
    </row>
    <row r="986">
      <c r="A986" s="7">
        <v>1.73122918E8</v>
      </c>
      <c r="B986" s="8">
        <v>42222.0</v>
      </c>
      <c r="C986" s="8" t="str">
        <f t="shared" si="1"/>
        <v>Thursday</v>
      </c>
      <c r="D986" s="8">
        <v>42210.0</v>
      </c>
      <c r="E986" s="9">
        <f t="shared" si="8"/>
        <v>12</v>
      </c>
      <c r="F986" s="7" t="s">
        <v>29</v>
      </c>
      <c r="G986" s="10" t="s">
        <v>31</v>
      </c>
      <c r="H986" s="7">
        <v>2455.0</v>
      </c>
      <c r="I986" s="7" t="s">
        <v>23</v>
      </c>
      <c r="J986" s="11">
        <v>9773.0</v>
      </c>
      <c r="K986" s="12">
        <v>109.0</v>
      </c>
      <c r="L986" s="12">
        <v>36.0</v>
      </c>
      <c r="M986" s="13">
        <f t="shared" si="3"/>
        <v>1065257</v>
      </c>
      <c r="N986" s="11">
        <f t="shared" si="4"/>
        <v>351828</v>
      </c>
      <c r="O986" s="11">
        <f t="shared" si="5"/>
        <v>713429</v>
      </c>
      <c r="P986" s="14" t="str">
        <f>VLOOKUP(H986, products!$A$1:$B$13, 2, FALSE)</f>
        <v>Clothes</v>
      </c>
      <c r="Q986" s="14" t="str">
        <f>VLOOKUP(G986, countries!$A$1:$C$250, 1, TRUE)</f>
        <v>Bhutan</v>
      </c>
      <c r="R986" s="15" t="str">
        <f>VLOOKUP(Q986, countries!$A$1:$E$250, 4, FALSE)</f>
        <v>Asia</v>
      </c>
      <c r="S986" s="14" t="str">
        <f>VLOOKUP(R986, countries!$D$1:U$250, 2, FALSE)</f>
        <v>Southern Asia</v>
      </c>
      <c r="T986" s="14" t="str">
        <f t="shared" si="6"/>
        <v>2015-08</v>
      </c>
      <c r="U986" s="14" t="str">
        <f t="shared" si="7"/>
        <v>08</v>
      </c>
    </row>
    <row r="987">
      <c r="A987" s="7">
        <v>8.97317206E8</v>
      </c>
      <c r="B987" s="8">
        <v>42229.0</v>
      </c>
      <c r="C987" s="8" t="str">
        <f t="shared" si="1"/>
        <v>Thursday</v>
      </c>
      <c r="D987" s="8">
        <v>42013.0</v>
      </c>
      <c r="E987" s="9">
        <f t="shared" si="8"/>
        <v>216</v>
      </c>
      <c r="F987" s="7" t="s">
        <v>40</v>
      </c>
      <c r="G987" s="10" t="s">
        <v>57</v>
      </c>
      <c r="H987" s="7">
        <v>1270.0</v>
      </c>
      <c r="I987" s="7" t="s">
        <v>26</v>
      </c>
      <c r="J987" s="11">
        <v>4957.0</v>
      </c>
      <c r="K987" s="12">
        <v>47.0</v>
      </c>
      <c r="L987" s="12">
        <v>32.0</v>
      </c>
      <c r="M987" s="13">
        <f t="shared" si="3"/>
        <v>232979</v>
      </c>
      <c r="N987" s="11">
        <f t="shared" si="4"/>
        <v>158624</v>
      </c>
      <c r="O987" s="11">
        <f t="shared" si="5"/>
        <v>74355</v>
      </c>
      <c r="P987" s="14" t="str">
        <f>VLOOKUP(H987, products!$A$1:$B$13, 2, FALSE)</f>
        <v>Beverages</v>
      </c>
      <c r="Q987" s="14" t="str">
        <f>VLOOKUP(G987, countries!$A$1:$C$250, 1, TRUE)</f>
        <v>Israel</v>
      </c>
      <c r="R987" s="15" t="str">
        <f>VLOOKUP(Q987, countries!$A$1:$E$250, 4, FALSE)</f>
        <v>Asia</v>
      </c>
      <c r="S987" s="14" t="str">
        <f>VLOOKUP(R987, countries!$D$1:U$250, 2, FALSE)</f>
        <v>Southern Asia</v>
      </c>
      <c r="T987" s="14" t="str">
        <f t="shared" si="6"/>
        <v>2015-08</v>
      </c>
      <c r="U987" s="14" t="str">
        <f t="shared" si="7"/>
        <v>08</v>
      </c>
    </row>
    <row r="988">
      <c r="A988" s="7">
        <v>9.80598723E8</v>
      </c>
      <c r="B988" s="8">
        <v>42229.0</v>
      </c>
      <c r="C988" s="8" t="str">
        <f t="shared" si="1"/>
        <v>Thursday</v>
      </c>
      <c r="D988" s="8">
        <v>42271.0</v>
      </c>
      <c r="E988" s="9">
        <f t="shared" si="8"/>
        <v>42</v>
      </c>
      <c r="F988" s="7" t="s">
        <v>21</v>
      </c>
      <c r="G988" s="10" t="s">
        <v>64</v>
      </c>
      <c r="H988" s="7">
        <v>3127.0</v>
      </c>
      <c r="I988" s="7" t="s">
        <v>23</v>
      </c>
      <c r="J988" s="11">
        <v>9808.0</v>
      </c>
      <c r="K988" s="12">
        <v>82.0</v>
      </c>
      <c r="L988" s="12">
        <v>57.0</v>
      </c>
      <c r="M988" s="13">
        <f t="shared" si="3"/>
        <v>804256</v>
      </c>
      <c r="N988" s="11">
        <f t="shared" si="4"/>
        <v>559056</v>
      </c>
      <c r="O988" s="11">
        <f t="shared" si="5"/>
        <v>245200</v>
      </c>
      <c r="P988" s="14" t="str">
        <f>VLOOKUP(H988, products!$A$1:$B$13, 2, FALSE)</f>
        <v>Personal Care</v>
      </c>
      <c r="Q988" s="14" t="str">
        <f>VLOOKUP(G988, countries!$A$1:$C$250, 1, TRUE)</f>
        <v>Finland</v>
      </c>
      <c r="R988" s="15" t="str">
        <f>VLOOKUP(Q988, countries!$A$1:$E$250, 4, FALSE)</f>
        <v>Europe</v>
      </c>
      <c r="S988" s="14" t="str">
        <f>VLOOKUP(R988, countries!$D$1:U$250, 2, FALSE)</f>
        <v>Northern Europe</v>
      </c>
      <c r="T988" s="14" t="str">
        <f t="shared" si="6"/>
        <v>2015-08</v>
      </c>
      <c r="U988" s="14" t="str">
        <f t="shared" si="7"/>
        <v>08</v>
      </c>
    </row>
    <row r="989">
      <c r="A989" s="7">
        <v>3.58624064E8</v>
      </c>
      <c r="B989" s="8">
        <v>42231.0</v>
      </c>
      <c r="C989" s="8" t="str">
        <f t="shared" si="1"/>
        <v>Saturday</v>
      </c>
      <c r="D989" s="8">
        <v>42073.0</v>
      </c>
      <c r="E989" s="9">
        <f t="shared" si="8"/>
        <v>158</v>
      </c>
      <c r="F989" s="7" t="s">
        <v>40</v>
      </c>
      <c r="G989" s="10" t="s">
        <v>69</v>
      </c>
      <c r="H989" s="7">
        <v>2455.0</v>
      </c>
      <c r="I989" s="7" t="s">
        <v>23</v>
      </c>
      <c r="J989" s="11">
        <v>3685.0</v>
      </c>
      <c r="K989" s="12">
        <v>109.0</v>
      </c>
      <c r="L989" s="12">
        <v>36.0</v>
      </c>
      <c r="M989" s="13">
        <f t="shared" si="3"/>
        <v>401665</v>
      </c>
      <c r="N989" s="11">
        <f t="shared" si="4"/>
        <v>132660</v>
      </c>
      <c r="O989" s="11">
        <f t="shared" si="5"/>
        <v>269005</v>
      </c>
      <c r="P989" s="14" t="str">
        <f>VLOOKUP(H989, products!$A$1:$B$13, 2, FALSE)</f>
        <v>Clothes</v>
      </c>
      <c r="Q989" s="14" t="str">
        <f>VLOOKUP(G989, countries!$A$1:$C$250, 1, TRUE)</f>
        <v>Romania</v>
      </c>
      <c r="R989" s="15" t="str">
        <f>VLOOKUP(Q989, countries!$A$1:$E$250, 4, FALSE)</f>
        <v>Europe</v>
      </c>
      <c r="S989" s="14" t="str">
        <f>VLOOKUP(R989, countries!$D$1:U$250, 2, FALSE)</f>
        <v>Northern Europe</v>
      </c>
      <c r="T989" s="14" t="str">
        <f t="shared" si="6"/>
        <v>2015-08</v>
      </c>
      <c r="U989" s="14" t="str">
        <f t="shared" si="7"/>
        <v>08</v>
      </c>
    </row>
    <row r="990">
      <c r="A990" s="7">
        <v>1.84976994E8</v>
      </c>
      <c r="B990" s="8">
        <v>42237.0</v>
      </c>
      <c r="C990" s="8" t="str">
        <f t="shared" si="1"/>
        <v>Friday</v>
      </c>
      <c r="D990" s="8">
        <v>42268.0</v>
      </c>
      <c r="E990" s="9">
        <f t="shared" si="8"/>
        <v>31</v>
      </c>
      <c r="F990" s="7" t="s">
        <v>21</v>
      </c>
      <c r="G990" s="10" t="s">
        <v>25</v>
      </c>
      <c r="H990" s="7">
        <v>7940.0</v>
      </c>
      <c r="I990" s="7" t="s">
        <v>26</v>
      </c>
      <c r="J990" s="11">
        <v>7658.0</v>
      </c>
      <c r="K990" s="12">
        <v>668.0</v>
      </c>
      <c r="L990" s="12">
        <v>503.0</v>
      </c>
      <c r="M990" s="13">
        <f t="shared" si="3"/>
        <v>5115544</v>
      </c>
      <c r="N990" s="11">
        <f t="shared" si="4"/>
        <v>3851974</v>
      </c>
      <c r="O990" s="11">
        <f t="shared" si="5"/>
        <v>1263570</v>
      </c>
      <c r="P990" s="14" t="str">
        <f>VLOOKUP(H990, products!$A$1:$B$13, 2, FALSE)</f>
        <v>Household</v>
      </c>
      <c r="Q990" s="14" t="str">
        <f>VLOOKUP(G990, countries!$A$1:$C$250, 1, TRUE)</f>
        <v>Libya</v>
      </c>
      <c r="R990" s="15" t="str">
        <f>VLOOKUP(Q990, countries!$A$1:$E$250, 4, FALSE)</f>
        <v>Africa</v>
      </c>
      <c r="S990" s="14" t="str">
        <f>VLOOKUP(R990, countries!$D$1:U$250, 2, FALSE)</f>
        <v>Northern Africa</v>
      </c>
      <c r="T990" s="14" t="str">
        <f t="shared" si="6"/>
        <v>2015-08</v>
      </c>
      <c r="U990" s="14" t="str">
        <f t="shared" si="7"/>
        <v>08</v>
      </c>
    </row>
    <row r="991">
      <c r="A991" s="7">
        <v>9.72452533E8</v>
      </c>
      <c r="B991" s="8">
        <v>42238.0</v>
      </c>
      <c r="C991" s="8" t="str">
        <f t="shared" si="1"/>
        <v>Saturday</v>
      </c>
      <c r="D991" s="8">
        <v>42104.0</v>
      </c>
      <c r="E991" s="9">
        <f t="shared" si="8"/>
        <v>134</v>
      </c>
      <c r="F991" s="7" t="s">
        <v>24</v>
      </c>
      <c r="G991" s="10" t="s">
        <v>70</v>
      </c>
      <c r="H991" s="7">
        <v>5988.0</v>
      </c>
      <c r="I991" s="7" t="s">
        <v>26</v>
      </c>
      <c r="J991" s="11">
        <v>9169.0</v>
      </c>
      <c r="K991" s="12">
        <v>154.0</v>
      </c>
      <c r="L991" s="12">
        <v>91.0</v>
      </c>
      <c r="M991" s="13">
        <f t="shared" si="3"/>
        <v>1412026</v>
      </c>
      <c r="N991" s="11">
        <f t="shared" si="4"/>
        <v>834379</v>
      </c>
      <c r="O991" s="11">
        <f t="shared" si="5"/>
        <v>577647</v>
      </c>
      <c r="P991" s="14" t="str">
        <f>VLOOKUP(H991, products!$A$1:$B$13, 2, FALSE)</f>
        <v>Vegetables</v>
      </c>
      <c r="Q991" s="14" t="str">
        <f>VLOOKUP(G991, countries!$A$1:$C$250, 1, TRUE)</f>
        <v>Fiji</v>
      </c>
      <c r="R991" s="15" t="str">
        <f>VLOOKUP(Q991, countries!$A$1:$E$250, 4, FALSE)</f>
        <v>Oceania</v>
      </c>
      <c r="S991" s="14" t="str">
        <f>VLOOKUP(R991, countries!$D$1:U$250, 2, FALSE)</f>
        <v>Polynesia</v>
      </c>
      <c r="T991" s="14" t="str">
        <f t="shared" si="6"/>
        <v>2015-08</v>
      </c>
      <c r="U991" s="14" t="str">
        <f t="shared" si="7"/>
        <v>08</v>
      </c>
    </row>
    <row r="992">
      <c r="A992" s="7">
        <v>1.8607949E8</v>
      </c>
      <c r="B992" s="8">
        <v>42241.0</v>
      </c>
      <c r="C992" s="8" t="str">
        <f t="shared" si="1"/>
        <v>Tuesday</v>
      </c>
      <c r="D992" s="8">
        <v>42245.0</v>
      </c>
      <c r="E992" s="9">
        <f t="shared" si="8"/>
        <v>4</v>
      </c>
      <c r="F992" s="7" t="s">
        <v>24</v>
      </c>
      <c r="G992" s="10" t="s">
        <v>58</v>
      </c>
      <c r="H992" s="7">
        <v>5988.0</v>
      </c>
      <c r="I992" s="7" t="s">
        <v>26</v>
      </c>
      <c r="J992" s="11">
        <v>3911.0</v>
      </c>
      <c r="K992" s="12">
        <v>154.0</v>
      </c>
      <c r="L992" s="12">
        <v>91.0</v>
      </c>
      <c r="M992" s="13">
        <f t="shared" si="3"/>
        <v>602294</v>
      </c>
      <c r="N992" s="11">
        <f t="shared" si="4"/>
        <v>355901</v>
      </c>
      <c r="O992" s="11">
        <f t="shared" si="5"/>
        <v>246393</v>
      </c>
      <c r="P992" s="14" t="str">
        <f>VLOOKUP(H992, products!$A$1:$B$13, 2, FALSE)</f>
        <v>Vegetables</v>
      </c>
      <c r="Q992" s="14" t="str">
        <f>VLOOKUP(G992, countries!$A$1:$C$250, 1, TRUE)</f>
        <v>Djibouti</v>
      </c>
      <c r="R992" s="15" t="str">
        <f>VLOOKUP(Q992, countries!$A$1:$E$250, 4, FALSE)</f>
        <v>Africa</v>
      </c>
      <c r="S992" s="14" t="str">
        <f>VLOOKUP(R992, countries!$D$1:U$250, 2, FALSE)</f>
        <v>Northern Africa</v>
      </c>
      <c r="T992" s="14" t="str">
        <f t="shared" si="6"/>
        <v>2015-08</v>
      </c>
      <c r="U992" s="14" t="str">
        <f t="shared" si="7"/>
        <v>08</v>
      </c>
    </row>
    <row r="993">
      <c r="A993" s="7">
        <v>4.31240689E8</v>
      </c>
      <c r="B993" s="8">
        <v>42242.0</v>
      </c>
      <c r="C993" s="8" t="str">
        <f t="shared" si="1"/>
        <v>Wednesday</v>
      </c>
      <c r="D993" s="8">
        <v>42290.0</v>
      </c>
      <c r="E993" s="9">
        <f t="shared" si="8"/>
        <v>48</v>
      </c>
      <c r="F993" s="7" t="s">
        <v>24</v>
      </c>
      <c r="G993" s="10" t="s">
        <v>48</v>
      </c>
      <c r="H993" s="7">
        <v>2103.0</v>
      </c>
      <c r="I993" s="7" t="s">
        <v>26</v>
      </c>
      <c r="J993" s="11">
        <v>2558.0</v>
      </c>
      <c r="K993" s="12">
        <v>206.0</v>
      </c>
      <c r="L993" s="12">
        <v>117.0</v>
      </c>
      <c r="M993" s="13">
        <f t="shared" si="3"/>
        <v>526948</v>
      </c>
      <c r="N993" s="11">
        <f t="shared" si="4"/>
        <v>299286</v>
      </c>
      <c r="O993" s="11">
        <f t="shared" si="5"/>
        <v>227662</v>
      </c>
      <c r="P993" s="14" t="str">
        <f>VLOOKUP(H993, products!$A$1:$B$13, 2, FALSE)</f>
        <v>Cereal</v>
      </c>
      <c r="Q993" s="14" t="str">
        <f>VLOOKUP(G993, countries!$A$1:$C$250, 1, TRUE)</f>
        <v>Gibraltar</v>
      </c>
      <c r="R993" s="15" t="str">
        <f>VLOOKUP(Q993, countries!$A$1:$E$250, 4, FALSE)</f>
        <v>Europe</v>
      </c>
      <c r="S993" s="14" t="str">
        <f>VLOOKUP(R993, countries!$D$1:U$250, 2, FALSE)</f>
        <v>Northern Europe</v>
      </c>
      <c r="T993" s="14" t="str">
        <f t="shared" si="6"/>
        <v>2015-08</v>
      </c>
      <c r="U993" s="14" t="str">
        <f t="shared" si="7"/>
        <v>08</v>
      </c>
    </row>
    <row r="994">
      <c r="A994" s="7">
        <v>2.31341445E8</v>
      </c>
      <c r="B994" s="8">
        <v>42244.0</v>
      </c>
      <c r="C994" s="8" t="str">
        <f t="shared" si="1"/>
        <v>Friday</v>
      </c>
      <c r="D994" s="8">
        <v>42195.0</v>
      </c>
      <c r="E994" s="9">
        <f t="shared" si="8"/>
        <v>49</v>
      </c>
      <c r="F994" s="7" t="s">
        <v>29</v>
      </c>
      <c r="G994" s="10" t="s">
        <v>42</v>
      </c>
      <c r="H994" s="7">
        <v>1270.0</v>
      </c>
      <c r="I994" s="7" t="s">
        <v>26</v>
      </c>
      <c r="J994" s="11">
        <v>7929.0</v>
      </c>
      <c r="K994" s="12">
        <v>47.0</v>
      </c>
      <c r="L994" s="12">
        <v>32.0</v>
      </c>
      <c r="M994" s="13">
        <f t="shared" si="3"/>
        <v>372663</v>
      </c>
      <c r="N994" s="11">
        <f t="shared" si="4"/>
        <v>253728</v>
      </c>
      <c r="O994" s="11">
        <f t="shared" si="5"/>
        <v>118935</v>
      </c>
      <c r="P994" s="14" t="str">
        <f>VLOOKUP(H994, products!$A$1:$B$13, 2, FALSE)</f>
        <v>Beverages</v>
      </c>
      <c r="Q994" s="14" t="str">
        <f>VLOOKUP(G994, countries!$A$1:$C$250, 1, TRUE)</f>
        <v>Bhutan</v>
      </c>
      <c r="R994" s="15" t="str">
        <f>VLOOKUP(Q994, countries!$A$1:$E$250, 4, FALSE)</f>
        <v>Asia</v>
      </c>
      <c r="S994" s="14" t="str">
        <f>VLOOKUP(R994, countries!$D$1:U$250, 2, FALSE)</f>
        <v>Southern Asia</v>
      </c>
      <c r="T994" s="14" t="str">
        <f t="shared" si="6"/>
        <v>2015-08</v>
      </c>
      <c r="U994" s="14" t="str">
        <f t="shared" si="7"/>
        <v>08</v>
      </c>
    </row>
    <row r="995">
      <c r="A995" s="7">
        <v>2.08238399E8</v>
      </c>
      <c r="B995" s="8">
        <v>42245.0</v>
      </c>
      <c r="C995" s="8" t="str">
        <f t="shared" si="1"/>
        <v>Saturday</v>
      </c>
      <c r="D995" s="8">
        <v>42292.0</v>
      </c>
      <c r="E995" s="9">
        <f t="shared" si="8"/>
        <v>47</v>
      </c>
      <c r="F995" s="7" t="s">
        <v>24</v>
      </c>
      <c r="G995" s="10" t="s">
        <v>44</v>
      </c>
      <c r="H995" s="7">
        <v>8293.0</v>
      </c>
      <c r="I995" s="7" t="s">
        <v>23</v>
      </c>
      <c r="J995" s="11">
        <v>1224.0</v>
      </c>
      <c r="K995" s="12">
        <v>437.0</v>
      </c>
      <c r="L995" s="12">
        <v>263.0</v>
      </c>
      <c r="M995" s="13">
        <f t="shared" si="3"/>
        <v>534888</v>
      </c>
      <c r="N995" s="11">
        <f t="shared" si="4"/>
        <v>321912</v>
      </c>
      <c r="O995" s="11">
        <f t="shared" si="5"/>
        <v>212976</v>
      </c>
      <c r="P995" s="14" t="str">
        <f>VLOOKUP(H995, products!$A$1:$B$13, 2, FALSE)</f>
        <v>Cosmetics</v>
      </c>
      <c r="Q995" s="14" t="str">
        <f>VLOOKUP(G995, countries!$A$1:$C$250, 1, TRUE)</f>
        <v>Åland Islands</v>
      </c>
      <c r="R995" s="15" t="str">
        <f>VLOOKUP(Q995, countries!$A$1:$E$250, 4, FALSE)</f>
        <v>Europe</v>
      </c>
      <c r="S995" s="14" t="str">
        <f>VLOOKUP(R995, countries!$D$1:U$250, 2, FALSE)</f>
        <v>Northern Europe</v>
      </c>
      <c r="T995" s="14" t="str">
        <f t="shared" si="6"/>
        <v>2015-08</v>
      </c>
      <c r="U995" s="14" t="str">
        <f t="shared" si="7"/>
        <v>08</v>
      </c>
    </row>
    <row r="996">
      <c r="A996" s="7">
        <v>9.60213077E8</v>
      </c>
      <c r="B996" s="8">
        <v>42247.0</v>
      </c>
      <c r="C996" s="8" t="str">
        <f t="shared" si="1"/>
        <v>Monday</v>
      </c>
      <c r="D996" s="8">
        <v>42293.0</v>
      </c>
      <c r="E996" s="9">
        <f t="shared" si="8"/>
        <v>46</v>
      </c>
      <c r="F996" s="7" t="s">
        <v>40</v>
      </c>
      <c r="G996" s="10" t="s">
        <v>72</v>
      </c>
      <c r="H996" s="7">
        <v>1270.0</v>
      </c>
      <c r="I996" s="7" t="s">
        <v>26</v>
      </c>
      <c r="J996" s="11">
        <v>7242.0</v>
      </c>
      <c r="K996" s="12">
        <v>47.0</v>
      </c>
      <c r="L996" s="12">
        <v>32.0</v>
      </c>
      <c r="M996" s="13">
        <f t="shared" si="3"/>
        <v>340374</v>
      </c>
      <c r="N996" s="11">
        <f t="shared" si="4"/>
        <v>231744</v>
      </c>
      <c r="O996" s="11">
        <f t="shared" si="5"/>
        <v>108630</v>
      </c>
      <c r="P996" s="14" t="str">
        <f>VLOOKUP(H996, products!$A$1:$B$13, 2, FALSE)</f>
        <v>Beverages</v>
      </c>
      <c r="Q996" s="14" t="str">
        <f>VLOOKUP(G996, countries!$A$1:$C$250, 1, TRUE)</f>
        <v>Barbados</v>
      </c>
      <c r="R996" s="15" t="str">
        <f>VLOOKUP(Q996, countries!$A$1:$E$250, 4, FALSE)</f>
        <v>Americas</v>
      </c>
      <c r="S996" s="14" t="str">
        <f>VLOOKUP(R996, countries!$D$1:U$250, 2, FALSE)</f>
        <v>Latin America and the Caribbean</v>
      </c>
      <c r="T996" s="14" t="str">
        <f t="shared" si="6"/>
        <v>2015-08</v>
      </c>
      <c r="U996" s="14" t="str">
        <f t="shared" si="7"/>
        <v>08</v>
      </c>
    </row>
    <row r="997">
      <c r="A997" s="7">
        <v>6.92555224E8</v>
      </c>
      <c r="B997" s="8">
        <v>42248.0</v>
      </c>
      <c r="C997" s="8" t="str">
        <f t="shared" si="1"/>
        <v>Tuesday</v>
      </c>
      <c r="D997" s="8">
        <v>42006.0</v>
      </c>
      <c r="E997" s="9">
        <f t="shared" si="8"/>
        <v>242</v>
      </c>
      <c r="F997" s="7" t="s">
        <v>29</v>
      </c>
      <c r="G997" s="10" t="s">
        <v>43</v>
      </c>
      <c r="H997" s="7">
        <v>8875.0</v>
      </c>
      <c r="I997" s="7" t="s">
        <v>26</v>
      </c>
      <c r="J997" s="11">
        <v>1336.0</v>
      </c>
      <c r="K997" s="12">
        <v>422.0</v>
      </c>
      <c r="L997" s="12">
        <v>365.0</v>
      </c>
      <c r="M997" s="13">
        <f t="shared" si="3"/>
        <v>563792</v>
      </c>
      <c r="N997" s="11">
        <f t="shared" si="4"/>
        <v>487640</v>
      </c>
      <c r="O997" s="11">
        <f t="shared" si="5"/>
        <v>76152</v>
      </c>
      <c r="P997" s="14" t="str">
        <f>VLOOKUP(H997, products!$A$1:$B$13, 2, FALSE)</f>
        <v>Meat</v>
      </c>
      <c r="Q997" s="14" t="str">
        <f>VLOOKUP(G997, countries!$A$1:$C$250, 1, TRUE)</f>
        <v>Cyprus</v>
      </c>
      <c r="R997" s="15" t="str">
        <f>VLOOKUP(Q997, countries!$A$1:$E$250, 4, FALSE)</f>
        <v>Asia</v>
      </c>
      <c r="S997" s="14" t="str">
        <f>VLOOKUP(R997, countries!$D$1:U$250, 2, FALSE)</f>
        <v>Southern Asia</v>
      </c>
      <c r="T997" s="14" t="str">
        <f t="shared" si="6"/>
        <v>2015-09</v>
      </c>
      <c r="U997" s="14" t="str">
        <f t="shared" si="7"/>
        <v>09</v>
      </c>
    </row>
    <row r="998">
      <c r="A998" s="7">
        <v>4.70503079E8</v>
      </c>
      <c r="B998" s="8">
        <v>42250.0</v>
      </c>
      <c r="C998" s="8" t="str">
        <f t="shared" si="1"/>
        <v>Thursday</v>
      </c>
      <c r="D998" s="8">
        <v>42084.0</v>
      </c>
      <c r="E998" s="9">
        <f t="shared" si="8"/>
        <v>166</v>
      </c>
      <c r="F998" s="7" t="s">
        <v>40</v>
      </c>
      <c r="G998" s="10" t="s">
        <v>44</v>
      </c>
      <c r="H998" s="7">
        <v>2455.0</v>
      </c>
      <c r="I998" s="7" t="s">
        <v>23</v>
      </c>
      <c r="J998" s="11">
        <v>1172.0</v>
      </c>
      <c r="K998" s="12">
        <v>109.0</v>
      </c>
      <c r="L998" s="12">
        <v>36.0</v>
      </c>
      <c r="M998" s="13">
        <f t="shared" si="3"/>
        <v>127748</v>
      </c>
      <c r="N998" s="11">
        <f t="shared" si="4"/>
        <v>42192</v>
      </c>
      <c r="O998" s="11">
        <f t="shared" si="5"/>
        <v>85556</v>
      </c>
      <c r="P998" s="14" t="str">
        <f>VLOOKUP(H998, products!$A$1:$B$13, 2, FALSE)</f>
        <v>Clothes</v>
      </c>
      <c r="Q998" s="14" t="str">
        <f>VLOOKUP(G998, countries!$A$1:$C$250, 1, TRUE)</f>
        <v>Åland Islands</v>
      </c>
      <c r="R998" s="15" t="str">
        <f>VLOOKUP(Q998, countries!$A$1:$E$250, 4, FALSE)</f>
        <v>Europe</v>
      </c>
      <c r="S998" s="14" t="str">
        <f>VLOOKUP(R998, countries!$D$1:U$250, 2, FALSE)</f>
        <v>Northern Europe</v>
      </c>
      <c r="T998" s="14" t="str">
        <f t="shared" si="6"/>
        <v>2015-09</v>
      </c>
      <c r="U998" s="14" t="str">
        <f t="shared" si="7"/>
        <v>09</v>
      </c>
    </row>
    <row r="999">
      <c r="A999" s="7">
        <v>2.31369769E8</v>
      </c>
      <c r="B999" s="8">
        <v>42252.0</v>
      </c>
      <c r="C999" s="8" t="str">
        <f t="shared" si="1"/>
        <v>Saturday</v>
      </c>
      <c r="D999" s="8">
        <v>42140.0</v>
      </c>
      <c r="E999" s="9">
        <f t="shared" si="8"/>
        <v>112</v>
      </c>
      <c r="F999" s="7" t="s">
        <v>29</v>
      </c>
      <c r="G999" s="10" t="s">
        <v>27</v>
      </c>
      <c r="H999" s="7">
        <v>2455.0</v>
      </c>
      <c r="I999" s="7" t="s">
        <v>26</v>
      </c>
      <c r="J999" s="11">
        <v>6311.0</v>
      </c>
      <c r="K999" s="12">
        <v>109.0</v>
      </c>
      <c r="L999" s="12">
        <v>36.0</v>
      </c>
      <c r="M999" s="13">
        <f t="shared" si="3"/>
        <v>687899</v>
      </c>
      <c r="N999" s="11">
        <f t="shared" si="4"/>
        <v>227196</v>
      </c>
      <c r="O999" s="11">
        <f t="shared" si="5"/>
        <v>460703</v>
      </c>
      <c r="P999" s="14" t="str">
        <f>VLOOKUP(H999, products!$A$1:$B$13, 2, FALSE)</f>
        <v>Clothes</v>
      </c>
      <c r="Q999" s="14" t="str">
        <f>VLOOKUP(G999, countries!$A$1:$C$250, 1, TRUE)</f>
        <v>Svalbard and Jan Mayen</v>
      </c>
      <c r="R999" s="15" t="str">
        <f>VLOOKUP(Q999, countries!$A$1:$E$250, 4, FALSE)</f>
        <v>Europe</v>
      </c>
      <c r="S999" s="14" t="str">
        <f>VLOOKUP(R999, countries!$D$1:U$250, 2, FALSE)</f>
        <v>Northern Europe</v>
      </c>
      <c r="T999" s="14" t="str">
        <f t="shared" si="6"/>
        <v>2015-09</v>
      </c>
      <c r="U999" s="14" t="str">
        <f t="shared" si="7"/>
        <v>09</v>
      </c>
    </row>
    <row r="1000">
      <c r="A1000" s="7">
        <v>5.78356206E8</v>
      </c>
      <c r="B1000" s="8">
        <v>42254.0</v>
      </c>
      <c r="C1000" s="8" t="str">
        <f t="shared" si="1"/>
        <v>Monday</v>
      </c>
      <c r="D1000" s="8">
        <v>42200.0</v>
      </c>
      <c r="E1000" s="9">
        <f t="shared" si="8"/>
        <v>54</v>
      </c>
      <c r="F1000" s="7" t="s">
        <v>29</v>
      </c>
      <c r="G1000" s="10" t="s">
        <v>63</v>
      </c>
      <c r="H1000" s="7">
        <v>8875.0</v>
      </c>
      <c r="I1000" s="7" t="s">
        <v>26</v>
      </c>
      <c r="J1000" s="11">
        <v>7309.0</v>
      </c>
      <c r="K1000" s="12">
        <v>422.0</v>
      </c>
      <c r="L1000" s="12">
        <v>365.0</v>
      </c>
      <c r="M1000" s="13">
        <f t="shared" si="3"/>
        <v>3084398</v>
      </c>
      <c r="N1000" s="11">
        <f t="shared" si="4"/>
        <v>2667785</v>
      </c>
      <c r="O1000" s="11">
        <f t="shared" si="5"/>
        <v>416613</v>
      </c>
      <c r="P1000" s="14" t="str">
        <f>VLOOKUP(H1000, products!$A$1:$B$13, 2, FALSE)</f>
        <v>Meat</v>
      </c>
      <c r="Q1000" s="14" t="str">
        <f>VLOOKUP(G1000, countries!$A$1:$C$250, 1, TRUE)</f>
        <v>Ireland</v>
      </c>
      <c r="R1000" s="15" t="str">
        <f>VLOOKUP(Q1000, countries!$A$1:$E$250, 4, FALSE)</f>
        <v>Europe</v>
      </c>
      <c r="S1000" s="14" t="str">
        <f>VLOOKUP(R1000, countries!$D$1:U$250, 2, FALSE)</f>
        <v>Northern Europe</v>
      </c>
      <c r="T1000" s="14" t="str">
        <f t="shared" si="6"/>
        <v>2015-09</v>
      </c>
      <c r="U1000" s="14" t="str">
        <f t="shared" si="7"/>
        <v>09</v>
      </c>
    </row>
    <row r="1001">
      <c r="A1001" s="7">
        <v>6.21577537E8</v>
      </c>
      <c r="B1001" s="8">
        <v>42256.0</v>
      </c>
      <c r="C1001" s="8" t="str">
        <f t="shared" si="1"/>
        <v>Wednesday</v>
      </c>
      <c r="D1001" s="8">
        <v>42263.0</v>
      </c>
      <c r="E1001" s="9">
        <f t="shared" si="8"/>
        <v>7</v>
      </c>
      <c r="F1001" s="7" t="s">
        <v>24</v>
      </c>
      <c r="G1001" s="10" t="s">
        <v>37</v>
      </c>
      <c r="H1001" s="7">
        <v>7940.0</v>
      </c>
      <c r="I1001" s="7" t="s">
        <v>23</v>
      </c>
      <c r="J1001" s="11">
        <v>7461.0</v>
      </c>
      <c r="K1001" s="12">
        <v>668.0</v>
      </c>
      <c r="L1001" s="12">
        <v>503.0</v>
      </c>
      <c r="M1001" s="13">
        <f t="shared" si="3"/>
        <v>4983948</v>
      </c>
      <c r="N1001" s="11">
        <f t="shared" si="4"/>
        <v>3752883</v>
      </c>
      <c r="O1001" s="11">
        <f t="shared" si="5"/>
        <v>1231065</v>
      </c>
      <c r="P1001" s="14" t="str">
        <f>VLOOKUP(H1001, products!$A$1:$B$13, 2, FALSE)</f>
        <v>Household</v>
      </c>
      <c r="Q1001" s="14" t="str">
        <f>VLOOKUP(G1001, countries!$A$1:$C$250, 1, TRUE)</f>
        <v>Argentina</v>
      </c>
      <c r="R1001" s="15" t="str">
        <f>VLOOKUP(Q1001, countries!$A$1:$E$250, 4, FALSE)</f>
        <v>Americas</v>
      </c>
      <c r="S1001" s="14" t="str">
        <f>VLOOKUP(R1001, countries!$D$1:U$250, 2, FALSE)</f>
        <v>Latin America and the Caribbean</v>
      </c>
      <c r="T1001" s="14" t="str">
        <f t="shared" si="6"/>
        <v>2015-09</v>
      </c>
      <c r="U1001" s="14" t="str">
        <f t="shared" si="7"/>
        <v>09</v>
      </c>
    </row>
    <row r="1002">
      <c r="A1002" s="7">
        <v>7.81416594E8</v>
      </c>
      <c r="B1002" s="8">
        <v>42258.0</v>
      </c>
      <c r="C1002" s="8" t="str">
        <f t="shared" si="1"/>
        <v>Friday</v>
      </c>
      <c r="D1002" s="8">
        <v>42361.0</v>
      </c>
      <c r="E1002" s="9">
        <f t="shared" si="8"/>
        <v>103</v>
      </c>
      <c r="F1002" s="7" t="s">
        <v>29</v>
      </c>
      <c r="G1002" s="10" t="s">
        <v>37</v>
      </c>
      <c r="H1002" s="7">
        <v>8875.0</v>
      </c>
      <c r="I1002" s="7" t="s">
        <v>23</v>
      </c>
      <c r="J1002" s="11">
        <v>7390.0</v>
      </c>
      <c r="K1002" s="12">
        <v>422.0</v>
      </c>
      <c r="L1002" s="12">
        <v>365.0</v>
      </c>
      <c r="M1002" s="13">
        <f t="shared" si="3"/>
        <v>3118580</v>
      </c>
      <c r="N1002" s="11">
        <f t="shared" si="4"/>
        <v>2697350</v>
      </c>
      <c r="O1002" s="11">
        <f t="shared" si="5"/>
        <v>421230</v>
      </c>
      <c r="P1002" s="14" t="str">
        <f>VLOOKUP(H1002, products!$A$1:$B$13, 2, FALSE)</f>
        <v>Meat</v>
      </c>
      <c r="Q1002" s="14" t="str">
        <f>VLOOKUP(G1002, countries!$A$1:$C$250, 1, TRUE)</f>
        <v>Argentina</v>
      </c>
      <c r="R1002" s="15" t="str">
        <f>VLOOKUP(Q1002, countries!$A$1:$E$250, 4, FALSE)</f>
        <v>Americas</v>
      </c>
      <c r="S1002" s="14" t="str">
        <f>VLOOKUP(R1002, countries!$D$1:U$250, 2, FALSE)</f>
        <v>Latin America and the Caribbean</v>
      </c>
      <c r="T1002" s="14" t="str">
        <f t="shared" si="6"/>
        <v>2015-09</v>
      </c>
      <c r="U1002" s="14" t="str">
        <f t="shared" si="7"/>
        <v>09</v>
      </c>
    </row>
    <row r="1003">
      <c r="A1003" s="7">
        <v>4.9894694E8</v>
      </c>
      <c r="B1003" s="8">
        <v>42259.0</v>
      </c>
      <c r="C1003" s="8" t="str">
        <f t="shared" si="1"/>
        <v>Saturday</v>
      </c>
      <c r="D1003" s="8">
        <v>42675.0</v>
      </c>
      <c r="E1003" s="9">
        <f t="shared" si="8"/>
        <v>416</v>
      </c>
      <c r="F1003" s="7" t="s">
        <v>21</v>
      </c>
      <c r="G1003" s="10" t="s">
        <v>42</v>
      </c>
      <c r="H1003" s="7">
        <v>8875.0</v>
      </c>
      <c r="I1003" s="7" t="s">
        <v>23</v>
      </c>
      <c r="J1003" s="11">
        <v>8342.0</v>
      </c>
      <c r="K1003" s="12">
        <v>422.0</v>
      </c>
      <c r="L1003" s="12">
        <v>365.0</v>
      </c>
      <c r="M1003" s="13">
        <f t="shared" si="3"/>
        <v>3520324</v>
      </c>
      <c r="N1003" s="11">
        <f t="shared" si="4"/>
        <v>3044830</v>
      </c>
      <c r="O1003" s="11">
        <f t="shared" si="5"/>
        <v>475494</v>
      </c>
      <c r="P1003" s="14" t="str">
        <f>VLOOKUP(H1003, products!$A$1:$B$13, 2, FALSE)</f>
        <v>Meat</v>
      </c>
      <c r="Q1003" s="14" t="str">
        <f>VLOOKUP(G1003, countries!$A$1:$C$250, 1, TRUE)</f>
        <v>Bhutan</v>
      </c>
      <c r="R1003" s="15" t="str">
        <f>VLOOKUP(Q1003, countries!$A$1:$E$250, 4, FALSE)</f>
        <v>Asia</v>
      </c>
      <c r="S1003" s="14" t="str">
        <f>VLOOKUP(R1003, countries!$D$1:U$250, 2, FALSE)</f>
        <v>Southern Asia</v>
      </c>
      <c r="T1003" s="14" t="str">
        <f t="shared" si="6"/>
        <v>2015-09</v>
      </c>
      <c r="U1003" s="14" t="str">
        <f t="shared" si="7"/>
        <v>09</v>
      </c>
    </row>
    <row r="1004">
      <c r="A1004" s="7">
        <v>8.21131742E8</v>
      </c>
      <c r="B1004" s="8">
        <v>42259.0</v>
      </c>
      <c r="C1004" s="8" t="str">
        <f t="shared" si="1"/>
        <v>Saturday</v>
      </c>
      <c r="D1004" s="8">
        <v>42259.0</v>
      </c>
      <c r="E1004" s="9">
        <f t="shared" si="8"/>
        <v>0</v>
      </c>
      <c r="F1004" s="7" t="s">
        <v>40</v>
      </c>
      <c r="G1004" s="10" t="s">
        <v>59</v>
      </c>
      <c r="H1004" s="7">
        <v>7940.0</v>
      </c>
      <c r="I1004" s="7" t="s">
        <v>23</v>
      </c>
      <c r="J1004" s="11">
        <v>9985.0</v>
      </c>
      <c r="K1004" s="12">
        <v>668.0</v>
      </c>
      <c r="L1004" s="12">
        <v>503.0</v>
      </c>
      <c r="M1004" s="13">
        <f t="shared" si="3"/>
        <v>6669980</v>
      </c>
      <c r="N1004" s="11">
        <f t="shared" si="4"/>
        <v>5022455</v>
      </c>
      <c r="O1004" s="11">
        <f t="shared" si="5"/>
        <v>1647525</v>
      </c>
      <c r="P1004" s="14" t="str">
        <f>VLOOKUP(H1004, products!$A$1:$B$13, 2, FALSE)</f>
        <v>Household</v>
      </c>
      <c r="Q1004" s="14" t="str">
        <f>VLOOKUP(G1004, countries!$A$1:$C$250, 1, TRUE)</f>
        <v>Slovenia</v>
      </c>
      <c r="R1004" s="15" t="str">
        <f>VLOOKUP(Q1004, countries!$A$1:$E$250, 4, FALSE)</f>
        <v>Europe</v>
      </c>
      <c r="S1004" s="14" t="str">
        <f>VLOOKUP(R1004, countries!$D$1:U$250, 2, FALSE)</f>
        <v>Northern Europe</v>
      </c>
      <c r="T1004" s="14" t="str">
        <f t="shared" si="6"/>
        <v>2015-09</v>
      </c>
      <c r="U1004" s="14" t="str">
        <f t="shared" si="7"/>
        <v>09</v>
      </c>
    </row>
    <row r="1005">
      <c r="A1005" s="7">
        <v>4.95593106E8</v>
      </c>
      <c r="B1005" s="8">
        <v>42262.0</v>
      </c>
      <c r="C1005" s="8" t="str">
        <f t="shared" si="1"/>
        <v>Tuesday</v>
      </c>
      <c r="D1005" s="8">
        <v>42226.0</v>
      </c>
      <c r="E1005" s="9">
        <f t="shared" si="8"/>
        <v>36</v>
      </c>
      <c r="F1005" s="7" t="s">
        <v>29</v>
      </c>
      <c r="G1005" s="10" t="s">
        <v>27</v>
      </c>
      <c r="H1005" s="7">
        <v>1270.0</v>
      </c>
      <c r="I1005" s="7" t="s">
        <v>23</v>
      </c>
      <c r="J1005" s="11">
        <v>5868.0</v>
      </c>
      <c r="K1005" s="12">
        <v>47.0</v>
      </c>
      <c r="L1005" s="12">
        <v>32.0</v>
      </c>
      <c r="M1005" s="13">
        <f t="shared" si="3"/>
        <v>275796</v>
      </c>
      <c r="N1005" s="11">
        <f t="shared" si="4"/>
        <v>187776</v>
      </c>
      <c r="O1005" s="11">
        <f t="shared" si="5"/>
        <v>88020</v>
      </c>
      <c r="P1005" s="14" t="str">
        <f>VLOOKUP(H1005, products!$A$1:$B$13, 2, FALSE)</f>
        <v>Beverages</v>
      </c>
      <c r="Q1005" s="14" t="str">
        <f>VLOOKUP(G1005, countries!$A$1:$C$250, 1, TRUE)</f>
        <v>Svalbard and Jan Mayen</v>
      </c>
      <c r="R1005" s="15" t="str">
        <f>VLOOKUP(Q1005, countries!$A$1:$E$250, 4, FALSE)</f>
        <v>Europe</v>
      </c>
      <c r="S1005" s="14" t="str">
        <f>VLOOKUP(R1005, countries!$D$1:U$250, 2, FALSE)</f>
        <v>Northern Europe</v>
      </c>
      <c r="T1005" s="14" t="str">
        <f t="shared" si="6"/>
        <v>2015-09</v>
      </c>
      <c r="U1005" s="14" t="str">
        <f t="shared" si="7"/>
        <v>09</v>
      </c>
    </row>
    <row r="1006">
      <c r="A1006" s="7">
        <v>4.67924726E8</v>
      </c>
      <c r="B1006" s="8">
        <v>42265.0</v>
      </c>
      <c r="C1006" s="8" t="str">
        <f t="shared" si="1"/>
        <v>Friday</v>
      </c>
      <c r="D1006" s="8">
        <v>42297.0</v>
      </c>
      <c r="E1006" s="9">
        <f t="shared" si="8"/>
        <v>32</v>
      </c>
      <c r="F1006" s="7" t="s">
        <v>21</v>
      </c>
      <c r="G1006" s="10" t="s">
        <v>22</v>
      </c>
      <c r="H1006" s="7">
        <v>8681.0</v>
      </c>
      <c r="I1006" s="7" t="s">
        <v>23</v>
      </c>
      <c r="J1006" s="11">
        <v>8179.0</v>
      </c>
      <c r="K1006" s="12">
        <v>651.0</v>
      </c>
      <c r="L1006" s="12">
        <v>525.0</v>
      </c>
      <c r="M1006" s="13">
        <f t="shared" si="3"/>
        <v>5324529</v>
      </c>
      <c r="N1006" s="11">
        <f t="shared" si="4"/>
        <v>4293975</v>
      </c>
      <c r="O1006" s="11">
        <f t="shared" si="5"/>
        <v>1030554</v>
      </c>
      <c r="P1006" s="14" t="str">
        <f>VLOOKUP(H1006, products!$A$1:$B$13, 2, FALSE)</f>
        <v>Office Supplies</v>
      </c>
      <c r="Q1006" s="14" t="str">
        <f>VLOOKUP(G1006, countries!$A$1:$C$250, 1, TRUE)</f>
        <v>Hong Kong</v>
      </c>
      <c r="R1006" s="15" t="str">
        <f>VLOOKUP(Q1006, countries!$A$1:$E$250, 4, FALSE)</f>
        <v>Asia</v>
      </c>
      <c r="S1006" s="14" t="str">
        <f>VLOOKUP(R1006, countries!$D$1:U$250, 2, FALSE)</f>
        <v>Southern Asia</v>
      </c>
      <c r="T1006" s="14" t="str">
        <f t="shared" si="6"/>
        <v>2015-09</v>
      </c>
      <c r="U1006" s="14" t="str">
        <f t="shared" si="7"/>
        <v>09</v>
      </c>
    </row>
    <row r="1007">
      <c r="A1007" s="7">
        <v>1.78604066E8</v>
      </c>
      <c r="B1007" s="8">
        <v>42267.0</v>
      </c>
      <c r="C1007" s="8" t="str">
        <f t="shared" si="1"/>
        <v>Sunday</v>
      </c>
      <c r="D1007" s="8">
        <v>42295.0</v>
      </c>
      <c r="E1007" s="9">
        <f t="shared" si="8"/>
        <v>28</v>
      </c>
      <c r="F1007" s="7" t="s">
        <v>21</v>
      </c>
      <c r="G1007" s="10" t="s">
        <v>50</v>
      </c>
      <c r="H1007" s="7">
        <v>7940.0</v>
      </c>
      <c r="I1007" s="7" t="s">
        <v>26</v>
      </c>
      <c r="J1007" s="11">
        <v>1767.0</v>
      </c>
      <c r="K1007" s="12">
        <v>668.0</v>
      </c>
      <c r="L1007" s="12">
        <v>503.0</v>
      </c>
      <c r="M1007" s="13">
        <f t="shared" si="3"/>
        <v>1180356</v>
      </c>
      <c r="N1007" s="11">
        <f t="shared" si="4"/>
        <v>888801</v>
      </c>
      <c r="O1007" s="11">
        <f t="shared" si="5"/>
        <v>291555</v>
      </c>
      <c r="P1007" s="14" t="str">
        <f>VLOOKUP(H1007, products!$A$1:$B$13, 2, FALSE)</f>
        <v>Household</v>
      </c>
      <c r="Q1007" s="14" t="str">
        <f>VLOOKUP(G1007, countries!$A$1:$C$250, 1, TRUE)</f>
        <v>Austria</v>
      </c>
      <c r="R1007" s="15" t="str">
        <f>VLOOKUP(Q1007, countries!$A$1:$E$250, 4, FALSE)</f>
        <v>Europe</v>
      </c>
      <c r="S1007" s="14" t="str">
        <f>VLOOKUP(R1007, countries!$D$1:U$250, 2, FALSE)</f>
        <v>Northern Europe</v>
      </c>
      <c r="T1007" s="14" t="str">
        <f t="shared" si="6"/>
        <v>2015-09</v>
      </c>
      <c r="U1007" s="14" t="str">
        <f t="shared" si="7"/>
        <v>09</v>
      </c>
    </row>
    <row r="1008">
      <c r="A1008" s="7">
        <v>5.12714612E8</v>
      </c>
      <c r="B1008" s="8">
        <v>42270.0</v>
      </c>
      <c r="C1008" s="8" t="str">
        <f t="shared" si="1"/>
        <v>Wednesday</v>
      </c>
      <c r="D1008" s="8">
        <v>42257.0</v>
      </c>
      <c r="E1008" s="9">
        <f t="shared" si="8"/>
        <v>13</v>
      </c>
      <c r="F1008" s="7" t="s">
        <v>40</v>
      </c>
      <c r="G1008" s="10" t="s">
        <v>72</v>
      </c>
      <c r="H1008" s="7">
        <v>8875.0</v>
      </c>
      <c r="I1008" s="7" t="s">
        <v>26</v>
      </c>
      <c r="J1008" s="11">
        <v>2502.0</v>
      </c>
      <c r="K1008" s="12">
        <v>422.0</v>
      </c>
      <c r="L1008" s="12">
        <v>365.0</v>
      </c>
      <c r="M1008" s="13">
        <f t="shared" si="3"/>
        <v>1055844</v>
      </c>
      <c r="N1008" s="11">
        <f t="shared" si="4"/>
        <v>913230</v>
      </c>
      <c r="O1008" s="11">
        <f t="shared" si="5"/>
        <v>142614</v>
      </c>
      <c r="P1008" s="14" t="str">
        <f>VLOOKUP(H1008, products!$A$1:$B$13, 2, FALSE)</f>
        <v>Meat</v>
      </c>
      <c r="Q1008" s="14" t="str">
        <f>VLOOKUP(G1008, countries!$A$1:$C$250, 1, TRUE)</f>
        <v>Barbados</v>
      </c>
      <c r="R1008" s="15" t="str">
        <f>VLOOKUP(Q1008, countries!$A$1:$E$250, 4, FALSE)</f>
        <v>Americas</v>
      </c>
      <c r="S1008" s="14" t="str">
        <f>VLOOKUP(R1008, countries!$D$1:U$250, 2, FALSE)</f>
        <v>Latin America and the Caribbean</v>
      </c>
      <c r="T1008" s="14" t="str">
        <f t="shared" si="6"/>
        <v>2015-09</v>
      </c>
      <c r="U1008" s="14" t="str">
        <f t="shared" si="7"/>
        <v>09</v>
      </c>
    </row>
    <row r="1009">
      <c r="A1009" s="7">
        <v>5.47625386E8</v>
      </c>
      <c r="B1009" s="8">
        <v>42272.0</v>
      </c>
      <c r="C1009" s="8" t="str">
        <f t="shared" si="1"/>
        <v>Friday</v>
      </c>
      <c r="D1009" s="8">
        <v>42276.0</v>
      </c>
      <c r="E1009" s="9">
        <f t="shared" si="8"/>
        <v>4</v>
      </c>
      <c r="F1009" s="7" t="s">
        <v>40</v>
      </c>
      <c r="G1009" s="10" t="s">
        <v>45</v>
      </c>
      <c r="H1009" s="7">
        <v>3127.0</v>
      </c>
      <c r="I1009" s="7" t="s">
        <v>23</v>
      </c>
      <c r="J1009" s="11">
        <v>3376.0</v>
      </c>
      <c r="K1009" s="12">
        <v>82.0</v>
      </c>
      <c r="L1009" s="12">
        <v>57.0</v>
      </c>
      <c r="M1009" s="13">
        <f t="shared" si="3"/>
        <v>276832</v>
      </c>
      <c r="N1009" s="11">
        <f t="shared" si="4"/>
        <v>192432</v>
      </c>
      <c r="O1009" s="11">
        <f t="shared" si="5"/>
        <v>84400</v>
      </c>
      <c r="P1009" s="14" t="str">
        <f>VLOOKUP(H1009, products!$A$1:$B$13, 2, FALSE)</f>
        <v>Personal Care</v>
      </c>
      <c r="Q1009" s="14" t="str">
        <f>VLOOKUP(G1009, countries!$A$1:$C$250, 1, TRUE)</f>
        <v>Lithuania</v>
      </c>
      <c r="R1009" s="15" t="str">
        <f>VLOOKUP(Q1009, countries!$A$1:$E$250, 4, FALSE)</f>
        <v>Europe</v>
      </c>
      <c r="S1009" s="14" t="str">
        <f>VLOOKUP(R1009, countries!$D$1:U$250, 2, FALSE)</f>
        <v>Northern Europe</v>
      </c>
      <c r="T1009" s="14" t="str">
        <f t="shared" si="6"/>
        <v>2015-09</v>
      </c>
      <c r="U1009" s="14" t="str">
        <f t="shared" si="7"/>
        <v>09</v>
      </c>
    </row>
    <row r="1010">
      <c r="A1010" s="7">
        <v>6.65817677E8</v>
      </c>
      <c r="B1010" s="8">
        <v>42273.0</v>
      </c>
      <c r="C1010" s="8" t="str">
        <f t="shared" si="1"/>
        <v>Saturday</v>
      </c>
      <c r="D1010" s="8">
        <v>42287.0</v>
      </c>
      <c r="E1010" s="9">
        <f t="shared" si="8"/>
        <v>14</v>
      </c>
      <c r="F1010" s="7" t="s">
        <v>21</v>
      </c>
      <c r="G1010" s="10" t="s">
        <v>56</v>
      </c>
      <c r="H1010" s="7">
        <v>4594.0</v>
      </c>
      <c r="I1010" s="7" t="s">
        <v>26</v>
      </c>
      <c r="J1010" s="11">
        <v>9102.0</v>
      </c>
      <c r="K1010" s="12">
        <v>9.0</v>
      </c>
      <c r="L1010" s="12">
        <v>7.0</v>
      </c>
      <c r="M1010" s="13">
        <f t="shared" si="3"/>
        <v>81918</v>
      </c>
      <c r="N1010" s="11">
        <f t="shared" si="4"/>
        <v>63714</v>
      </c>
      <c r="O1010" s="11">
        <f t="shared" si="5"/>
        <v>18204</v>
      </c>
      <c r="P1010" s="14" t="str">
        <f>VLOOKUP(H1010, products!$A$1:$B$13, 2, FALSE)</f>
        <v>Fruits</v>
      </c>
      <c r="Q1010" s="14" t="str">
        <f>VLOOKUP(G1010, countries!$A$1:$C$250, 1, TRUE)</f>
        <v>Spain</v>
      </c>
      <c r="R1010" s="15" t="str">
        <f>VLOOKUP(Q1010, countries!$A$1:$E$250, 4, FALSE)</f>
        <v>Europe</v>
      </c>
      <c r="S1010" s="14" t="str">
        <f>VLOOKUP(R1010, countries!$D$1:U$250, 2, FALSE)</f>
        <v>Northern Europe</v>
      </c>
      <c r="T1010" s="14" t="str">
        <f t="shared" si="6"/>
        <v>2015-09</v>
      </c>
      <c r="U1010" s="14" t="str">
        <f t="shared" si="7"/>
        <v>09</v>
      </c>
    </row>
    <row r="1011">
      <c r="A1011" s="7">
        <v>1.60578763E8</v>
      </c>
      <c r="B1011" s="8">
        <v>42274.0</v>
      </c>
      <c r="C1011" s="8" t="str">
        <f t="shared" si="1"/>
        <v>Sunday</v>
      </c>
      <c r="D1011" s="8">
        <v>42307.0</v>
      </c>
      <c r="E1011" s="9">
        <f t="shared" si="8"/>
        <v>33</v>
      </c>
      <c r="F1011" s="7" t="s">
        <v>24</v>
      </c>
      <c r="G1011" s="10" t="s">
        <v>47</v>
      </c>
      <c r="H1011" s="7">
        <v>8681.0</v>
      </c>
      <c r="I1011" s="7" t="s">
        <v>26</v>
      </c>
      <c r="J1011" s="11">
        <v>7679.0</v>
      </c>
      <c r="K1011" s="12">
        <v>651.0</v>
      </c>
      <c r="L1011" s="12">
        <v>525.0</v>
      </c>
      <c r="M1011" s="13">
        <f t="shared" si="3"/>
        <v>4999029</v>
      </c>
      <c r="N1011" s="11">
        <f t="shared" si="4"/>
        <v>4031475</v>
      </c>
      <c r="O1011" s="11">
        <f t="shared" si="5"/>
        <v>967554</v>
      </c>
      <c r="P1011" s="14" t="str">
        <f>VLOOKUP(H1011, products!$A$1:$B$13, 2, FALSE)</f>
        <v>Office Supplies</v>
      </c>
      <c r="Q1011" s="14" t="str">
        <f>VLOOKUP(G1011, countries!$A$1:$C$250, 1, TRUE)</f>
        <v>Romania</v>
      </c>
      <c r="R1011" s="15" t="str">
        <f>VLOOKUP(Q1011, countries!$A$1:$E$250, 4, FALSE)</f>
        <v>Europe</v>
      </c>
      <c r="S1011" s="14" t="str">
        <f>VLOOKUP(R1011, countries!$D$1:U$250, 2, FALSE)</f>
        <v>Northern Europe</v>
      </c>
      <c r="T1011" s="14" t="str">
        <f t="shared" si="6"/>
        <v>2015-09</v>
      </c>
      <c r="U1011" s="14" t="str">
        <f t="shared" si="7"/>
        <v>09</v>
      </c>
    </row>
    <row r="1012">
      <c r="A1012" s="7">
        <v>1.47826898E8</v>
      </c>
      <c r="B1012" s="8">
        <v>42276.0</v>
      </c>
      <c r="C1012" s="8" t="str">
        <f t="shared" si="1"/>
        <v>Tuesday</v>
      </c>
      <c r="D1012" s="8">
        <v>42135.0</v>
      </c>
      <c r="E1012" s="9">
        <f t="shared" si="8"/>
        <v>141</v>
      </c>
      <c r="F1012" s="7" t="s">
        <v>29</v>
      </c>
      <c r="G1012" s="10" t="s">
        <v>72</v>
      </c>
      <c r="H1012" s="7">
        <v>8293.0</v>
      </c>
      <c r="I1012" s="7" t="s">
        <v>26</v>
      </c>
      <c r="J1012" s="11">
        <v>4119.0</v>
      </c>
      <c r="K1012" s="12">
        <v>437.0</v>
      </c>
      <c r="L1012" s="12">
        <v>263.0</v>
      </c>
      <c r="M1012" s="13">
        <f t="shared" si="3"/>
        <v>1800003</v>
      </c>
      <c r="N1012" s="11">
        <f t="shared" si="4"/>
        <v>1083297</v>
      </c>
      <c r="O1012" s="11">
        <f t="shared" si="5"/>
        <v>716706</v>
      </c>
      <c r="P1012" s="14" t="str">
        <f>VLOOKUP(H1012, products!$A$1:$B$13, 2, FALSE)</f>
        <v>Cosmetics</v>
      </c>
      <c r="Q1012" s="14" t="str">
        <f>VLOOKUP(G1012, countries!$A$1:$C$250, 1, TRUE)</f>
        <v>Barbados</v>
      </c>
      <c r="R1012" s="15" t="str">
        <f>VLOOKUP(Q1012, countries!$A$1:$E$250, 4, FALSE)</f>
        <v>Americas</v>
      </c>
      <c r="S1012" s="14" t="str">
        <f>VLOOKUP(R1012, countries!$D$1:U$250, 2, FALSE)</f>
        <v>Latin America and the Caribbean</v>
      </c>
      <c r="T1012" s="14" t="str">
        <f t="shared" si="6"/>
        <v>2015-09</v>
      </c>
      <c r="U1012" s="14" t="str">
        <f t="shared" si="7"/>
        <v>09</v>
      </c>
    </row>
    <row r="1013">
      <c r="A1013" s="7">
        <v>6.25751483E8</v>
      </c>
      <c r="B1013" s="8">
        <v>42276.0</v>
      </c>
      <c r="C1013" s="8" t="str">
        <f t="shared" si="1"/>
        <v>Tuesday</v>
      </c>
      <c r="D1013" s="8">
        <v>42014.0</v>
      </c>
      <c r="E1013" s="9">
        <f t="shared" si="8"/>
        <v>262</v>
      </c>
      <c r="F1013" s="7" t="s">
        <v>40</v>
      </c>
      <c r="G1013" s="10" t="s">
        <v>59</v>
      </c>
      <c r="H1013" s="7">
        <v>3127.0</v>
      </c>
      <c r="I1013" s="7" t="s">
        <v>23</v>
      </c>
      <c r="J1013" s="11">
        <v>2624.0</v>
      </c>
      <c r="K1013" s="12">
        <v>82.0</v>
      </c>
      <c r="L1013" s="12">
        <v>57.0</v>
      </c>
      <c r="M1013" s="13">
        <f t="shared" si="3"/>
        <v>215168</v>
      </c>
      <c r="N1013" s="11">
        <f t="shared" si="4"/>
        <v>149568</v>
      </c>
      <c r="O1013" s="11">
        <f t="shared" si="5"/>
        <v>65600</v>
      </c>
      <c r="P1013" s="14" t="str">
        <f>VLOOKUP(H1013, products!$A$1:$B$13, 2, FALSE)</f>
        <v>Personal Care</v>
      </c>
      <c r="Q1013" s="14" t="str">
        <f>VLOOKUP(G1013, countries!$A$1:$C$250, 1, TRUE)</f>
        <v>Slovenia</v>
      </c>
      <c r="R1013" s="15" t="str">
        <f>VLOOKUP(Q1013, countries!$A$1:$E$250, 4, FALSE)</f>
        <v>Europe</v>
      </c>
      <c r="S1013" s="14" t="str">
        <f>VLOOKUP(R1013, countries!$D$1:U$250, 2, FALSE)</f>
        <v>Northern Europe</v>
      </c>
      <c r="T1013" s="14" t="str">
        <f t="shared" si="6"/>
        <v>2015-09</v>
      </c>
      <c r="U1013" s="14" t="str">
        <f t="shared" si="7"/>
        <v>09</v>
      </c>
    </row>
    <row r="1014">
      <c r="A1014" s="7">
        <v>4.13951814E8</v>
      </c>
      <c r="B1014" s="8">
        <v>42282.0</v>
      </c>
      <c r="C1014" s="8" t="str">
        <f t="shared" si="1"/>
        <v>Monday</v>
      </c>
      <c r="D1014" s="8">
        <v>42155.0</v>
      </c>
      <c r="E1014" s="9">
        <f t="shared" si="8"/>
        <v>127</v>
      </c>
      <c r="F1014" s="7" t="s">
        <v>21</v>
      </c>
      <c r="G1014" s="10" t="s">
        <v>50</v>
      </c>
      <c r="H1014" s="7">
        <v>1270.0</v>
      </c>
      <c r="I1014" s="7" t="s">
        <v>23</v>
      </c>
      <c r="J1014" s="11">
        <v>6395.0</v>
      </c>
      <c r="K1014" s="12">
        <v>47.0</v>
      </c>
      <c r="L1014" s="12">
        <v>32.0</v>
      </c>
      <c r="M1014" s="13">
        <f t="shared" si="3"/>
        <v>300565</v>
      </c>
      <c r="N1014" s="11">
        <f t="shared" si="4"/>
        <v>204640</v>
      </c>
      <c r="O1014" s="11">
        <f t="shared" si="5"/>
        <v>95925</v>
      </c>
      <c r="P1014" s="14" t="str">
        <f>VLOOKUP(H1014, products!$A$1:$B$13, 2, FALSE)</f>
        <v>Beverages</v>
      </c>
      <c r="Q1014" s="14" t="str">
        <f>VLOOKUP(G1014, countries!$A$1:$C$250, 1, TRUE)</f>
        <v>Austria</v>
      </c>
      <c r="R1014" s="15" t="str">
        <f>VLOOKUP(Q1014, countries!$A$1:$E$250, 4, FALSE)</f>
        <v>Europe</v>
      </c>
      <c r="S1014" s="14" t="str">
        <f>VLOOKUP(R1014, countries!$D$1:U$250, 2, FALSE)</f>
        <v>Northern Europe</v>
      </c>
      <c r="T1014" s="14" t="str">
        <f t="shared" si="6"/>
        <v>2015-10</v>
      </c>
      <c r="U1014" s="14" t="str">
        <f t="shared" si="7"/>
        <v>10</v>
      </c>
    </row>
    <row r="1015">
      <c r="A1015" s="7">
        <v>9.1088618E8</v>
      </c>
      <c r="B1015" s="8">
        <v>42282.0</v>
      </c>
      <c r="C1015" s="8" t="str">
        <f t="shared" si="1"/>
        <v>Monday</v>
      </c>
      <c r="D1015" s="8">
        <v>42283.0</v>
      </c>
      <c r="E1015" s="9">
        <f t="shared" si="8"/>
        <v>1</v>
      </c>
      <c r="F1015" s="7" t="s">
        <v>29</v>
      </c>
      <c r="G1015" s="10" t="s">
        <v>47</v>
      </c>
      <c r="H1015" s="7">
        <v>1270.0</v>
      </c>
      <c r="I1015" s="7" t="s">
        <v>26</v>
      </c>
      <c r="J1015" s="11">
        <v>317.0</v>
      </c>
      <c r="K1015" s="12">
        <v>47.0</v>
      </c>
      <c r="L1015" s="12">
        <v>32.0</v>
      </c>
      <c r="M1015" s="13">
        <f t="shared" si="3"/>
        <v>14899</v>
      </c>
      <c r="N1015" s="11">
        <f t="shared" si="4"/>
        <v>10144</v>
      </c>
      <c r="O1015" s="11">
        <f t="shared" si="5"/>
        <v>4755</v>
      </c>
      <c r="P1015" s="14" t="str">
        <f>VLOOKUP(H1015, products!$A$1:$B$13, 2, FALSE)</f>
        <v>Beverages</v>
      </c>
      <c r="Q1015" s="14" t="str">
        <f>VLOOKUP(G1015, countries!$A$1:$C$250, 1, TRUE)</f>
        <v>Romania</v>
      </c>
      <c r="R1015" s="15" t="str">
        <f>VLOOKUP(Q1015, countries!$A$1:$E$250, 4, FALSE)</f>
        <v>Europe</v>
      </c>
      <c r="S1015" s="14" t="str">
        <f>VLOOKUP(R1015, countries!$D$1:U$250, 2, FALSE)</f>
        <v>Northern Europe</v>
      </c>
      <c r="T1015" s="14" t="str">
        <f t="shared" si="6"/>
        <v>2015-10</v>
      </c>
      <c r="U1015" s="14" t="str">
        <f t="shared" si="7"/>
        <v>10</v>
      </c>
    </row>
    <row r="1016">
      <c r="A1016" s="7">
        <v>8.85397469E8</v>
      </c>
      <c r="B1016" s="8">
        <v>42287.0</v>
      </c>
      <c r="C1016" s="8" t="str">
        <f t="shared" si="1"/>
        <v>Saturday</v>
      </c>
      <c r="D1016" s="8">
        <v>42326.0</v>
      </c>
      <c r="E1016" s="9">
        <f t="shared" si="8"/>
        <v>39</v>
      </c>
      <c r="F1016" s="7" t="s">
        <v>29</v>
      </c>
      <c r="G1016" s="10" t="s">
        <v>38</v>
      </c>
      <c r="H1016" s="7">
        <v>8875.0</v>
      </c>
      <c r="I1016" s="7" t="s">
        <v>26</v>
      </c>
      <c r="J1016" s="11">
        <v>7642.0</v>
      </c>
      <c r="K1016" s="12">
        <v>422.0</v>
      </c>
      <c r="L1016" s="12">
        <v>365.0</v>
      </c>
      <c r="M1016" s="13">
        <f t="shared" si="3"/>
        <v>3224924</v>
      </c>
      <c r="N1016" s="11">
        <f t="shared" si="4"/>
        <v>2789330</v>
      </c>
      <c r="O1016" s="11">
        <f t="shared" si="5"/>
        <v>435594</v>
      </c>
      <c r="P1016" s="14" t="str">
        <f>VLOOKUP(H1016, products!$A$1:$B$13, 2, FALSE)</f>
        <v>Meat</v>
      </c>
      <c r="Q1016" s="14" t="str">
        <f>VLOOKUP(G1016, countries!$A$1:$C$250, 1, TRUE)</f>
        <v>Svalbard and Jan Mayen</v>
      </c>
      <c r="R1016" s="15" t="str">
        <f>VLOOKUP(Q1016, countries!$A$1:$E$250, 4, FALSE)</f>
        <v>Europe</v>
      </c>
      <c r="S1016" s="14" t="str">
        <f>VLOOKUP(R1016, countries!$D$1:U$250, 2, FALSE)</f>
        <v>Northern Europe</v>
      </c>
      <c r="T1016" s="14" t="str">
        <f t="shared" si="6"/>
        <v>2015-10</v>
      </c>
      <c r="U1016" s="14" t="str">
        <f t="shared" si="7"/>
        <v>10</v>
      </c>
    </row>
    <row r="1017">
      <c r="A1017" s="7">
        <v>9.05509746E8</v>
      </c>
      <c r="B1017" s="8">
        <v>42290.0</v>
      </c>
      <c r="C1017" s="8" t="str">
        <f t="shared" si="1"/>
        <v>Tuesday</v>
      </c>
      <c r="D1017" s="8">
        <v>42297.0</v>
      </c>
      <c r="E1017" s="9">
        <f t="shared" si="8"/>
        <v>7</v>
      </c>
      <c r="F1017" s="7" t="s">
        <v>24</v>
      </c>
      <c r="G1017" s="10" t="s">
        <v>33</v>
      </c>
      <c r="H1017" s="7">
        <v>7940.0</v>
      </c>
      <c r="I1017" s="7" t="s">
        <v>23</v>
      </c>
      <c r="J1017" s="11">
        <v>9311.0</v>
      </c>
      <c r="K1017" s="12">
        <v>668.0</v>
      </c>
      <c r="L1017" s="12">
        <v>503.0</v>
      </c>
      <c r="M1017" s="13">
        <f t="shared" si="3"/>
        <v>6219748</v>
      </c>
      <c r="N1017" s="11">
        <f t="shared" si="4"/>
        <v>4683433</v>
      </c>
      <c r="O1017" s="11">
        <f t="shared" si="5"/>
        <v>1536315</v>
      </c>
      <c r="P1017" s="14" t="str">
        <f>VLOOKUP(H1017, products!$A$1:$B$13, 2, FALSE)</f>
        <v>Household</v>
      </c>
      <c r="Q1017" s="14" t="str">
        <f>VLOOKUP(G1017, countries!$A$1:$C$250, 1, TRUE)</f>
        <v>Micronesia (Federated States of)</v>
      </c>
      <c r="R1017" s="15" t="str">
        <f>VLOOKUP(Q1017, countries!$A$1:$E$250, 4, FALSE)</f>
        <v>Oceania</v>
      </c>
      <c r="S1017" s="14" t="str">
        <f>VLOOKUP(R1017, countries!$D$1:U$250, 2, FALSE)</f>
        <v>Polynesia</v>
      </c>
      <c r="T1017" s="14" t="str">
        <f t="shared" si="6"/>
        <v>2015-10</v>
      </c>
      <c r="U1017" s="14" t="str">
        <f t="shared" si="7"/>
        <v>10</v>
      </c>
    </row>
    <row r="1018">
      <c r="A1018" s="7">
        <v>5.69864976E8</v>
      </c>
      <c r="B1018" s="8">
        <v>42295.0</v>
      </c>
      <c r="C1018" s="8" t="str">
        <f t="shared" si="1"/>
        <v>Sunday</v>
      </c>
      <c r="D1018" s="8">
        <v>42338.0</v>
      </c>
      <c r="E1018" s="9">
        <f t="shared" si="8"/>
        <v>43</v>
      </c>
      <c r="F1018" s="7" t="s">
        <v>29</v>
      </c>
      <c r="G1018" s="10" t="s">
        <v>41</v>
      </c>
      <c r="H1018" s="7">
        <v>2103.0</v>
      </c>
      <c r="I1018" s="7" t="s">
        <v>23</v>
      </c>
      <c r="J1018" s="11">
        <v>4565.0</v>
      </c>
      <c r="K1018" s="12">
        <v>206.0</v>
      </c>
      <c r="L1018" s="12">
        <v>117.0</v>
      </c>
      <c r="M1018" s="13">
        <f t="shared" si="3"/>
        <v>940390</v>
      </c>
      <c r="N1018" s="11">
        <f t="shared" si="4"/>
        <v>534105</v>
      </c>
      <c r="O1018" s="11">
        <f t="shared" si="5"/>
        <v>406285</v>
      </c>
      <c r="P1018" s="14" t="str">
        <f>VLOOKUP(H1018, products!$A$1:$B$13, 2, FALSE)</f>
        <v>Cereal</v>
      </c>
      <c r="Q1018" s="14" t="str">
        <f>VLOOKUP(G1018, countries!$A$1:$C$250, 1, TRUE)</f>
        <v>Chad</v>
      </c>
      <c r="R1018" s="15" t="str">
        <f>VLOOKUP(Q1018, countries!$A$1:$E$250, 4, FALSE)</f>
        <v>Africa</v>
      </c>
      <c r="S1018" s="14" t="str">
        <f>VLOOKUP(R1018, countries!$D$1:U$250, 2, FALSE)</f>
        <v>Northern Africa</v>
      </c>
      <c r="T1018" s="14" t="str">
        <f t="shared" si="6"/>
        <v>2015-10</v>
      </c>
      <c r="U1018" s="14" t="str">
        <f t="shared" si="7"/>
        <v>10</v>
      </c>
    </row>
    <row r="1019">
      <c r="A1019" s="7">
        <v>6.40394628E8</v>
      </c>
      <c r="B1019" s="8">
        <v>42296.0</v>
      </c>
      <c r="C1019" s="8" t="str">
        <f t="shared" si="1"/>
        <v>Monday</v>
      </c>
      <c r="D1019" s="8">
        <v>42196.0</v>
      </c>
      <c r="E1019" s="9">
        <f t="shared" si="8"/>
        <v>100</v>
      </c>
      <c r="F1019" s="7" t="s">
        <v>40</v>
      </c>
      <c r="G1019" s="10" t="s">
        <v>42</v>
      </c>
      <c r="H1019" s="7">
        <v>8681.0</v>
      </c>
      <c r="I1019" s="7" t="s">
        <v>23</v>
      </c>
      <c r="J1019" s="11">
        <v>5856.0</v>
      </c>
      <c r="K1019" s="12">
        <v>651.0</v>
      </c>
      <c r="L1019" s="12">
        <v>525.0</v>
      </c>
      <c r="M1019" s="13">
        <f t="shared" si="3"/>
        <v>3812256</v>
      </c>
      <c r="N1019" s="11">
        <f t="shared" si="4"/>
        <v>3074400</v>
      </c>
      <c r="O1019" s="11">
        <f t="shared" si="5"/>
        <v>737856</v>
      </c>
      <c r="P1019" s="14" t="str">
        <f>VLOOKUP(H1019, products!$A$1:$B$13, 2, FALSE)</f>
        <v>Office Supplies</v>
      </c>
      <c r="Q1019" s="14" t="str">
        <f>VLOOKUP(G1019, countries!$A$1:$C$250, 1, TRUE)</f>
        <v>Bhutan</v>
      </c>
      <c r="R1019" s="15" t="str">
        <f>VLOOKUP(Q1019, countries!$A$1:$E$250, 4, FALSE)</f>
        <v>Asia</v>
      </c>
      <c r="S1019" s="14" t="str">
        <f>VLOOKUP(R1019, countries!$D$1:U$250, 2, FALSE)</f>
        <v>Southern Asia</v>
      </c>
      <c r="T1019" s="14" t="str">
        <f t="shared" si="6"/>
        <v>2015-10</v>
      </c>
      <c r="U1019" s="14" t="str">
        <f t="shared" si="7"/>
        <v>10</v>
      </c>
    </row>
    <row r="1020">
      <c r="A1020" s="7">
        <v>4.46045196E8</v>
      </c>
      <c r="B1020" s="8">
        <v>42301.0</v>
      </c>
      <c r="C1020" s="8" t="str">
        <f t="shared" si="1"/>
        <v>Saturday</v>
      </c>
      <c r="D1020" s="8">
        <v>42015.0</v>
      </c>
      <c r="E1020" s="9">
        <f t="shared" si="8"/>
        <v>286</v>
      </c>
      <c r="F1020" s="7" t="s">
        <v>24</v>
      </c>
      <c r="G1020" s="10" t="s">
        <v>55</v>
      </c>
      <c r="H1020" s="7">
        <v>4594.0</v>
      </c>
      <c r="I1020" s="7" t="s">
        <v>23</v>
      </c>
      <c r="J1020" s="11">
        <v>3540.0</v>
      </c>
      <c r="K1020" s="12">
        <v>9.0</v>
      </c>
      <c r="L1020" s="12">
        <v>7.0</v>
      </c>
      <c r="M1020" s="13">
        <f t="shared" si="3"/>
        <v>31860</v>
      </c>
      <c r="N1020" s="11">
        <f t="shared" si="4"/>
        <v>24780</v>
      </c>
      <c r="O1020" s="11">
        <f t="shared" si="5"/>
        <v>7080</v>
      </c>
      <c r="P1020" s="14" t="str">
        <f>VLOOKUP(H1020, products!$A$1:$B$13, 2, FALSE)</f>
        <v>Fruits</v>
      </c>
      <c r="Q1020" s="14" t="str">
        <f>VLOOKUP(G1020, countries!$A$1:$C$250, 1, TRUE)</f>
        <v>Eritrea</v>
      </c>
      <c r="R1020" s="15" t="str">
        <f>VLOOKUP(Q1020, countries!$A$1:$E$250, 4, FALSE)</f>
        <v>Africa</v>
      </c>
      <c r="S1020" s="14" t="str">
        <f>VLOOKUP(R1020, countries!$D$1:U$250, 2, FALSE)</f>
        <v>Northern Africa</v>
      </c>
      <c r="T1020" s="14" t="str">
        <f t="shared" si="6"/>
        <v>2015-10</v>
      </c>
      <c r="U1020" s="14" t="str">
        <f t="shared" si="7"/>
        <v>10</v>
      </c>
    </row>
    <row r="1021">
      <c r="A1021" s="7">
        <v>6.4295367E8</v>
      </c>
      <c r="B1021" s="8">
        <v>42304.0</v>
      </c>
      <c r="C1021" s="8" t="str">
        <f t="shared" si="1"/>
        <v>Tuesday</v>
      </c>
      <c r="D1021" s="8">
        <v>42259.0</v>
      </c>
      <c r="E1021" s="9">
        <f t="shared" si="8"/>
        <v>45</v>
      </c>
      <c r="F1021" s="7" t="s">
        <v>29</v>
      </c>
      <c r="G1021" s="10" t="s">
        <v>54</v>
      </c>
      <c r="H1021" s="7">
        <v>1270.0</v>
      </c>
      <c r="I1021" s="7" t="s">
        <v>23</v>
      </c>
      <c r="J1021" s="11">
        <v>3134.0</v>
      </c>
      <c r="K1021" s="12">
        <v>47.0</v>
      </c>
      <c r="L1021" s="12">
        <v>32.0</v>
      </c>
      <c r="M1021" s="13">
        <f t="shared" si="3"/>
        <v>147298</v>
      </c>
      <c r="N1021" s="11">
        <f t="shared" si="4"/>
        <v>100288</v>
      </c>
      <c r="O1021" s="11">
        <f t="shared" si="5"/>
        <v>47010</v>
      </c>
      <c r="P1021" s="14" t="str">
        <f>VLOOKUP(H1021, products!$A$1:$B$13, 2, FALSE)</f>
        <v>Beverages</v>
      </c>
      <c r="Q1021" s="14" t="str">
        <f>VLOOKUP(G1021, countries!$A$1:$C$250, 1, TRUE)</f>
        <v>Macedonia</v>
      </c>
      <c r="R1021" s="15" t="str">
        <f>VLOOKUP(Q1021, countries!$A$1:$E$250, 4, FALSE)</f>
        <v>Europe</v>
      </c>
      <c r="S1021" s="14" t="str">
        <f>VLOOKUP(R1021, countries!$D$1:U$250, 2, FALSE)</f>
        <v>Northern Europe</v>
      </c>
      <c r="T1021" s="14" t="str">
        <f t="shared" si="6"/>
        <v>2015-10</v>
      </c>
      <c r="U1021" s="14" t="str">
        <f t="shared" si="7"/>
        <v>10</v>
      </c>
    </row>
    <row r="1022">
      <c r="A1022" s="7">
        <v>4.8831638E8</v>
      </c>
      <c r="B1022" s="8">
        <v>42308.0</v>
      </c>
      <c r="C1022" s="8" t="str">
        <f t="shared" si="1"/>
        <v>Saturday</v>
      </c>
      <c r="D1022" s="8">
        <v>42326.0</v>
      </c>
      <c r="E1022" s="9">
        <f t="shared" si="8"/>
        <v>18</v>
      </c>
      <c r="F1022" s="7" t="s">
        <v>24</v>
      </c>
      <c r="G1022" s="10" t="s">
        <v>48</v>
      </c>
      <c r="H1022" s="7">
        <v>4594.0</v>
      </c>
      <c r="I1022" s="7" t="s">
        <v>26</v>
      </c>
      <c r="J1022" s="11">
        <v>2523.0</v>
      </c>
      <c r="K1022" s="12">
        <v>9.0</v>
      </c>
      <c r="L1022" s="12">
        <v>7.0</v>
      </c>
      <c r="M1022" s="13">
        <f t="shared" si="3"/>
        <v>22707</v>
      </c>
      <c r="N1022" s="11">
        <f t="shared" si="4"/>
        <v>17661</v>
      </c>
      <c r="O1022" s="11">
        <f t="shared" si="5"/>
        <v>5046</v>
      </c>
      <c r="P1022" s="14" t="str">
        <f>VLOOKUP(H1022, products!$A$1:$B$13, 2, FALSE)</f>
        <v>Fruits</v>
      </c>
      <c r="Q1022" s="14" t="str">
        <f>VLOOKUP(G1022, countries!$A$1:$C$250, 1, TRUE)</f>
        <v>Gibraltar</v>
      </c>
      <c r="R1022" s="15" t="str">
        <f>VLOOKUP(Q1022, countries!$A$1:$E$250, 4, FALSE)</f>
        <v>Europe</v>
      </c>
      <c r="S1022" s="14" t="str">
        <f>VLOOKUP(R1022, countries!$D$1:U$250, 2, FALSE)</f>
        <v>Northern Europe</v>
      </c>
      <c r="T1022" s="14" t="str">
        <f t="shared" si="6"/>
        <v>2015-10</v>
      </c>
      <c r="U1022" s="14" t="str">
        <f t="shared" si="7"/>
        <v>10</v>
      </c>
    </row>
    <row r="1023">
      <c r="A1023" s="7">
        <v>6.67054498E8</v>
      </c>
      <c r="B1023" s="8">
        <v>42310.0</v>
      </c>
      <c r="C1023" s="8" t="str">
        <f t="shared" si="1"/>
        <v>Monday</v>
      </c>
      <c r="D1023" s="8">
        <v>42340.0</v>
      </c>
      <c r="E1023" s="9">
        <f t="shared" si="8"/>
        <v>30</v>
      </c>
      <c r="F1023" s="7" t="s">
        <v>40</v>
      </c>
      <c r="G1023" s="10" t="s">
        <v>65</v>
      </c>
      <c r="H1023" s="7">
        <v>3127.0</v>
      </c>
      <c r="I1023" s="7" t="s">
        <v>26</v>
      </c>
      <c r="J1023" s="11">
        <v>5104.0</v>
      </c>
      <c r="K1023" s="12">
        <v>82.0</v>
      </c>
      <c r="L1023" s="12">
        <v>57.0</v>
      </c>
      <c r="M1023" s="13">
        <f t="shared" si="3"/>
        <v>418528</v>
      </c>
      <c r="N1023" s="11">
        <f t="shared" si="4"/>
        <v>290928</v>
      </c>
      <c r="O1023" s="11">
        <f t="shared" si="5"/>
        <v>127600</v>
      </c>
      <c r="P1023" s="14" t="str">
        <f>VLOOKUP(H1023, products!$A$1:$B$13, 2, FALSE)</f>
        <v>Personal Care</v>
      </c>
      <c r="Q1023" s="14" t="str">
        <f>VLOOKUP(G1023, countries!$A$1:$C$250, 1, TRUE)</f>
        <v>Portugal</v>
      </c>
      <c r="R1023" s="15" t="str">
        <f>VLOOKUP(Q1023, countries!$A$1:$E$250, 4, FALSE)</f>
        <v>Europe</v>
      </c>
      <c r="S1023" s="14" t="str">
        <f>VLOOKUP(R1023, countries!$D$1:U$250, 2, FALSE)</f>
        <v>Northern Europe</v>
      </c>
      <c r="T1023" s="14" t="str">
        <f t="shared" si="6"/>
        <v>2015-11</v>
      </c>
      <c r="U1023" s="14" t="str">
        <f t="shared" si="7"/>
        <v>11</v>
      </c>
    </row>
    <row r="1024">
      <c r="A1024" s="7">
        <v>3.20431125E8</v>
      </c>
      <c r="B1024" s="8">
        <v>42311.0</v>
      </c>
      <c r="C1024" s="8" t="str">
        <f t="shared" si="1"/>
        <v>Tuesday</v>
      </c>
      <c r="D1024" s="8">
        <v>42111.0</v>
      </c>
      <c r="E1024" s="9">
        <f t="shared" si="8"/>
        <v>200</v>
      </c>
      <c r="F1024" s="7" t="s">
        <v>40</v>
      </c>
      <c r="G1024" s="10" t="s">
        <v>35</v>
      </c>
      <c r="H1024" s="7">
        <v>1270.0</v>
      </c>
      <c r="I1024" s="7" t="s">
        <v>26</v>
      </c>
      <c r="J1024" s="11">
        <v>1545.0</v>
      </c>
      <c r="K1024" s="12">
        <v>47.0</v>
      </c>
      <c r="L1024" s="12">
        <v>32.0</v>
      </c>
      <c r="M1024" s="13">
        <f t="shared" si="3"/>
        <v>72615</v>
      </c>
      <c r="N1024" s="11">
        <f t="shared" si="4"/>
        <v>49440</v>
      </c>
      <c r="O1024" s="11">
        <f t="shared" si="5"/>
        <v>23175</v>
      </c>
      <c r="P1024" s="14" t="str">
        <f>VLOOKUP(H1024, products!$A$1:$B$13, 2, FALSE)</f>
        <v>Beverages</v>
      </c>
      <c r="Q1024" s="14" t="str">
        <f>VLOOKUP(G1024, countries!$A$1:$C$250, 1, TRUE)</f>
        <v>American Samoa</v>
      </c>
      <c r="R1024" s="15" t="str">
        <f>VLOOKUP(Q1024, countries!$A$1:$E$250, 4, FALSE)</f>
        <v>Oceania</v>
      </c>
      <c r="S1024" s="14" t="str">
        <f>VLOOKUP(R1024, countries!$D$1:U$250, 2, FALSE)</f>
        <v>Polynesia</v>
      </c>
      <c r="T1024" s="14" t="str">
        <f t="shared" si="6"/>
        <v>2015-11</v>
      </c>
      <c r="U1024" s="14" t="str">
        <f t="shared" si="7"/>
        <v>11</v>
      </c>
    </row>
    <row r="1025">
      <c r="A1025" s="7">
        <v>8.23505389E8</v>
      </c>
      <c r="B1025" s="8">
        <v>42311.0</v>
      </c>
      <c r="C1025" s="8" t="str">
        <f t="shared" si="1"/>
        <v>Tuesday</v>
      </c>
      <c r="D1025" s="8">
        <v>42093.0</v>
      </c>
      <c r="E1025" s="9">
        <f t="shared" si="8"/>
        <v>218</v>
      </c>
      <c r="F1025" s="7" t="s">
        <v>40</v>
      </c>
      <c r="G1025" s="10" t="s">
        <v>66</v>
      </c>
      <c r="H1025" s="7">
        <v>2455.0</v>
      </c>
      <c r="I1025" s="7" t="s">
        <v>26</v>
      </c>
      <c r="J1025" s="11">
        <v>2400.0</v>
      </c>
      <c r="K1025" s="12">
        <v>109.0</v>
      </c>
      <c r="L1025" s="12">
        <v>36.0</v>
      </c>
      <c r="M1025" s="13">
        <f t="shared" si="3"/>
        <v>261600</v>
      </c>
      <c r="N1025" s="11">
        <f t="shared" si="4"/>
        <v>86400</v>
      </c>
      <c r="O1025" s="11">
        <f t="shared" si="5"/>
        <v>175200</v>
      </c>
      <c r="P1025" s="14" t="str">
        <f>VLOOKUP(H1025, products!$A$1:$B$13, 2, FALSE)</f>
        <v>Clothes</v>
      </c>
      <c r="Q1025" s="14" t="str">
        <f>VLOOKUP(G1025, countries!$A$1:$C$250, 1, TRUE)</f>
        <v>Uganda</v>
      </c>
      <c r="R1025" s="15" t="str">
        <f>VLOOKUP(Q1025, countries!$A$1:$E$250, 4, FALSE)</f>
        <v>Africa</v>
      </c>
      <c r="S1025" s="14" t="str">
        <f>VLOOKUP(R1025, countries!$D$1:U$250, 2, FALSE)</f>
        <v>Northern Africa</v>
      </c>
      <c r="T1025" s="14" t="str">
        <f t="shared" si="6"/>
        <v>2015-11</v>
      </c>
      <c r="U1025" s="14" t="str">
        <f t="shared" si="7"/>
        <v>11</v>
      </c>
    </row>
    <row r="1026">
      <c r="A1026" s="7">
        <v>6.15080583E8</v>
      </c>
      <c r="B1026" s="8">
        <v>42316.0</v>
      </c>
      <c r="C1026" s="8" t="str">
        <f t="shared" si="1"/>
        <v>Sunday</v>
      </c>
      <c r="D1026" s="8">
        <v>42266.0</v>
      </c>
      <c r="E1026" s="9">
        <f t="shared" si="8"/>
        <v>50</v>
      </c>
      <c r="F1026" s="7" t="s">
        <v>21</v>
      </c>
      <c r="G1026" s="10" t="s">
        <v>65</v>
      </c>
      <c r="H1026" s="7">
        <v>2103.0</v>
      </c>
      <c r="I1026" s="7" t="s">
        <v>26</v>
      </c>
      <c r="J1026" s="11">
        <v>4868.0</v>
      </c>
      <c r="K1026" s="12">
        <v>206.0</v>
      </c>
      <c r="L1026" s="12">
        <v>117.0</v>
      </c>
      <c r="M1026" s="13">
        <f t="shared" si="3"/>
        <v>1002808</v>
      </c>
      <c r="N1026" s="11">
        <f t="shared" si="4"/>
        <v>569556</v>
      </c>
      <c r="O1026" s="11">
        <f t="shared" si="5"/>
        <v>433252</v>
      </c>
      <c r="P1026" s="14" t="str">
        <f>VLOOKUP(H1026, products!$A$1:$B$13, 2, FALSE)</f>
        <v>Cereal</v>
      </c>
      <c r="Q1026" s="14" t="str">
        <f>VLOOKUP(G1026, countries!$A$1:$C$250, 1, TRUE)</f>
        <v>Portugal</v>
      </c>
      <c r="R1026" s="15" t="str">
        <f>VLOOKUP(Q1026, countries!$A$1:$E$250, 4, FALSE)</f>
        <v>Europe</v>
      </c>
      <c r="S1026" s="14" t="str">
        <f>VLOOKUP(R1026, countries!$D$1:U$250, 2, FALSE)</f>
        <v>Northern Europe</v>
      </c>
      <c r="T1026" s="14" t="str">
        <f t="shared" si="6"/>
        <v>2015-11</v>
      </c>
      <c r="U1026" s="14" t="str">
        <f t="shared" si="7"/>
        <v>11</v>
      </c>
    </row>
    <row r="1027">
      <c r="A1027" s="7">
        <v>5.22323358E8</v>
      </c>
      <c r="B1027" s="8">
        <v>42324.0</v>
      </c>
      <c r="C1027" s="8" t="str">
        <f t="shared" si="1"/>
        <v>Monday</v>
      </c>
      <c r="D1027" s="8">
        <v>42328.0</v>
      </c>
      <c r="E1027" s="9">
        <f t="shared" si="8"/>
        <v>4</v>
      </c>
      <c r="F1027" s="7" t="s">
        <v>40</v>
      </c>
      <c r="G1027" s="10" t="s">
        <v>47</v>
      </c>
      <c r="H1027" s="7">
        <v>2455.0</v>
      </c>
      <c r="I1027" s="7" t="s">
        <v>26</v>
      </c>
      <c r="J1027" s="11">
        <v>5944.0</v>
      </c>
      <c r="K1027" s="12">
        <v>109.0</v>
      </c>
      <c r="L1027" s="12">
        <v>36.0</v>
      </c>
      <c r="M1027" s="13">
        <f t="shared" si="3"/>
        <v>647896</v>
      </c>
      <c r="N1027" s="11">
        <f t="shared" si="4"/>
        <v>213984</v>
      </c>
      <c r="O1027" s="11">
        <f t="shared" si="5"/>
        <v>433912</v>
      </c>
      <c r="P1027" s="14" t="str">
        <f>VLOOKUP(H1027, products!$A$1:$B$13, 2, FALSE)</f>
        <v>Clothes</v>
      </c>
      <c r="Q1027" s="14" t="str">
        <f>VLOOKUP(G1027, countries!$A$1:$C$250, 1, TRUE)</f>
        <v>Romania</v>
      </c>
      <c r="R1027" s="15" t="str">
        <f>VLOOKUP(Q1027, countries!$A$1:$E$250, 4, FALSE)</f>
        <v>Europe</v>
      </c>
      <c r="S1027" s="14" t="str">
        <f>VLOOKUP(R1027, countries!$D$1:U$250, 2, FALSE)</f>
        <v>Northern Europe</v>
      </c>
      <c r="T1027" s="14" t="str">
        <f t="shared" si="6"/>
        <v>2015-11</v>
      </c>
      <c r="U1027" s="14" t="str">
        <f t="shared" si="7"/>
        <v>11</v>
      </c>
    </row>
    <row r="1028">
      <c r="A1028" s="7">
        <v>5.25472486E8</v>
      </c>
      <c r="B1028" s="8">
        <v>42329.0</v>
      </c>
      <c r="C1028" s="8" t="str">
        <f t="shared" si="1"/>
        <v>Saturday</v>
      </c>
      <c r="D1028" s="8">
        <v>42331.0</v>
      </c>
      <c r="E1028" s="9">
        <f t="shared" si="8"/>
        <v>2</v>
      </c>
      <c r="F1028" s="7" t="s">
        <v>29</v>
      </c>
      <c r="G1028" s="10" t="s">
        <v>33</v>
      </c>
      <c r="H1028" s="7">
        <v>7331.0</v>
      </c>
      <c r="I1028" s="7" t="s">
        <v>26</v>
      </c>
      <c r="J1028" s="11">
        <v>7840.0</v>
      </c>
      <c r="K1028" s="12">
        <v>255.0</v>
      </c>
      <c r="L1028" s="12">
        <v>159.0</v>
      </c>
      <c r="M1028" s="13">
        <f t="shared" si="3"/>
        <v>1999200</v>
      </c>
      <c r="N1028" s="11">
        <f t="shared" si="4"/>
        <v>1246560</v>
      </c>
      <c r="O1028" s="11">
        <f t="shared" si="5"/>
        <v>752640</v>
      </c>
      <c r="P1028" s="14" t="str">
        <f>VLOOKUP(H1028, products!$A$1:$B$13, 2, FALSE)</f>
        <v>Baby Food</v>
      </c>
      <c r="Q1028" s="14" t="str">
        <f>VLOOKUP(G1028, countries!$A$1:$C$250, 1, TRUE)</f>
        <v>Micronesia (Federated States of)</v>
      </c>
      <c r="R1028" s="15" t="str">
        <f>VLOOKUP(Q1028, countries!$A$1:$E$250, 4, FALSE)</f>
        <v>Oceania</v>
      </c>
      <c r="S1028" s="14" t="str">
        <f>VLOOKUP(R1028, countries!$D$1:U$250, 2, FALSE)</f>
        <v>Polynesia</v>
      </c>
      <c r="T1028" s="14" t="str">
        <f t="shared" si="6"/>
        <v>2015-11</v>
      </c>
      <c r="U1028" s="14" t="str">
        <f t="shared" si="7"/>
        <v>11</v>
      </c>
    </row>
    <row r="1029">
      <c r="A1029" s="7">
        <v>7.92792594E8</v>
      </c>
      <c r="B1029" s="8">
        <v>42333.0</v>
      </c>
      <c r="C1029" s="8" t="str">
        <f t="shared" si="1"/>
        <v>Wednesday</v>
      </c>
      <c r="D1029" s="8">
        <v>42401.0</v>
      </c>
      <c r="E1029" s="9">
        <f t="shared" si="8"/>
        <v>68</v>
      </c>
      <c r="F1029" s="7" t="s">
        <v>29</v>
      </c>
      <c r="G1029" s="10" t="s">
        <v>30</v>
      </c>
      <c r="H1029" s="7">
        <v>7940.0</v>
      </c>
      <c r="I1029" s="7" t="s">
        <v>23</v>
      </c>
      <c r="J1029" s="11">
        <v>3801.0</v>
      </c>
      <c r="K1029" s="12">
        <v>668.0</v>
      </c>
      <c r="L1029" s="12">
        <v>503.0</v>
      </c>
      <c r="M1029" s="13">
        <f t="shared" si="3"/>
        <v>2539068</v>
      </c>
      <c r="N1029" s="11">
        <f t="shared" si="4"/>
        <v>1911903</v>
      </c>
      <c r="O1029" s="11">
        <f t="shared" si="5"/>
        <v>627165</v>
      </c>
      <c r="P1029" s="14" t="str">
        <f>VLOOKUP(H1029, products!$A$1:$B$13, 2, FALSE)</f>
        <v>Household</v>
      </c>
      <c r="Q1029" s="14" t="str">
        <f>VLOOKUP(G1029, countries!$A$1:$C$250, 1, TRUE)</f>
        <v>United States Minor Outlying Islands</v>
      </c>
      <c r="R1029" s="15" t="str">
        <f>VLOOKUP(Q1029, countries!$A$1:$E$250, 4, FALSE)</f>
        <v>Oceania</v>
      </c>
      <c r="S1029" s="14" t="str">
        <f>VLOOKUP(R1029, countries!$D$1:U$250, 2, FALSE)</f>
        <v>Polynesia</v>
      </c>
      <c r="T1029" s="14" t="str">
        <f t="shared" si="6"/>
        <v>2015-11</v>
      </c>
      <c r="U1029" s="14" t="str">
        <f t="shared" si="7"/>
        <v>11</v>
      </c>
    </row>
    <row r="1030">
      <c r="A1030" s="7">
        <v>6.82314765E8</v>
      </c>
      <c r="B1030" s="8">
        <v>42334.0</v>
      </c>
      <c r="C1030" s="8" t="str">
        <f t="shared" si="1"/>
        <v>Thursday</v>
      </c>
      <c r="D1030" s="8">
        <v>42358.0</v>
      </c>
      <c r="E1030" s="9">
        <f t="shared" si="8"/>
        <v>24</v>
      </c>
      <c r="F1030" s="7" t="s">
        <v>24</v>
      </c>
      <c r="G1030" s="10" t="s">
        <v>46</v>
      </c>
      <c r="H1030" s="7">
        <v>1270.0</v>
      </c>
      <c r="I1030" s="7" t="s">
        <v>23</v>
      </c>
      <c r="J1030" s="11">
        <v>956.0</v>
      </c>
      <c r="K1030" s="12">
        <v>47.0</v>
      </c>
      <c r="L1030" s="12">
        <v>32.0</v>
      </c>
      <c r="M1030" s="13">
        <f t="shared" si="3"/>
        <v>44932</v>
      </c>
      <c r="N1030" s="11">
        <f t="shared" si="4"/>
        <v>30592</v>
      </c>
      <c r="O1030" s="11">
        <f t="shared" si="5"/>
        <v>14340</v>
      </c>
      <c r="P1030" s="14" t="str">
        <f>VLOOKUP(H1030, products!$A$1:$B$13, 2, FALSE)</f>
        <v>Beverages</v>
      </c>
      <c r="Q1030" s="14" t="str">
        <f>VLOOKUP(G1030, countries!$A$1:$C$250, 1, TRUE)</f>
        <v>Denmark</v>
      </c>
      <c r="R1030" s="15" t="str">
        <f>VLOOKUP(Q1030, countries!$A$1:$E$250, 4, FALSE)</f>
        <v>Europe</v>
      </c>
      <c r="S1030" s="14" t="str">
        <f>VLOOKUP(R1030, countries!$D$1:U$250, 2, FALSE)</f>
        <v>Northern Europe</v>
      </c>
      <c r="T1030" s="14" t="str">
        <f t="shared" si="6"/>
        <v>2015-11</v>
      </c>
      <c r="U1030" s="14" t="str">
        <f t="shared" si="7"/>
        <v>11</v>
      </c>
    </row>
    <row r="1031">
      <c r="A1031" s="7">
        <v>8.19516837E8</v>
      </c>
      <c r="B1031" s="8">
        <v>42334.0</v>
      </c>
      <c r="C1031" s="8" t="str">
        <f t="shared" si="1"/>
        <v>Thursday</v>
      </c>
      <c r="D1031" s="8">
        <v>42363.0</v>
      </c>
      <c r="E1031" s="9">
        <f t="shared" si="8"/>
        <v>29</v>
      </c>
      <c r="F1031" s="7" t="s">
        <v>21</v>
      </c>
      <c r="G1031" s="10" t="s">
        <v>51</v>
      </c>
      <c r="H1031" s="7">
        <v>8293.0</v>
      </c>
      <c r="I1031" s="7" t="s">
        <v>23</v>
      </c>
      <c r="J1031" s="11">
        <v>2098.0</v>
      </c>
      <c r="K1031" s="12">
        <v>437.0</v>
      </c>
      <c r="L1031" s="12">
        <v>263.0</v>
      </c>
      <c r="M1031" s="13">
        <f t="shared" si="3"/>
        <v>916826</v>
      </c>
      <c r="N1031" s="11">
        <f t="shared" si="4"/>
        <v>551774</v>
      </c>
      <c r="O1031" s="11">
        <f t="shared" si="5"/>
        <v>365052</v>
      </c>
      <c r="P1031" s="14" t="str">
        <f>VLOOKUP(H1031, products!$A$1:$B$13, 2, FALSE)</f>
        <v>Cosmetics</v>
      </c>
      <c r="Q1031" s="14" t="str">
        <f>VLOOKUP(G1031, countries!$A$1:$C$250, 1, TRUE)</f>
        <v>Micronesia (Federated States of)</v>
      </c>
      <c r="R1031" s="15" t="str">
        <f>VLOOKUP(Q1031, countries!$A$1:$E$250, 4, FALSE)</f>
        <v>Oceania</v>
      </c>
      <c r="S1031" s="14" t="str">
        <f>VLOOKUP(R1031, countries!$D$1:U$250, 2, FALSE)</f>
        <v>Polynesia</v>
      </c>
      <c r="T1031" s="14" t="str">
        <f t="shared" si="6"/>
        <v>2015-11</v>
      </c>
      <c r="U1031" s="14" t="str">
        <f t="shared" si="7"/>
        <v>11</v>
      </c>
    </row>
    <row r="1032">
      <c r="A1032" s="7">
        <v>2.08365428E8</v>
      </c>
      <c r="B1032" s="8">
        <v>42335.0</v>
      </c>
      <c r="C1032" s="8" t="str">
        <f t="shared" si="1"/>
        <v>Friday</v>
      </c>
      <c r="D1032" s="8">
        <v>42367.0</v>
      </c>
      <c r="E1032" s="9">
        <f t="shared" si="8"/>
        <v>32</v>
      </c>
      <c r="F1032" s="7" t="s">
        <v>29</v>
      </c>
      <c r="G1032" s="10" t="s">
        <v>34</v>
      </c>
      <c r="H1032" s="7">
        <v>8681.0</v>
      </c>
      <c r="I1032" s="7" t="s">
        <v>23</v>
      </c>
      <c r="J1032" s="11">
        <v>8815.0</v>
      </c>
      <c r="K1032" s="12">
        <v>651.0</v>
      </c>
      <c r="L1032" s="12">
        <v>525.0</v>
      </c>
      <c r="M1032" s="13">
        <f t="shared" si="3"/>
        <v>5738565</v>
      </c>
      <c r="N1032" s="11">
        <f t="shared" si="4"/>
        <v>4627875</v>
      </c>
      <c r="O1032" s="11">
        <f t="shared" si="5"/>
        <v>1110690</v>
      </c>
      <c r="P1032" s="14" t="str">
        <f>VLOOKUP(H1032, products!$A$1:$B$13, 2, FALSE)</f>
        <v>Office Supplies</v>
      </c>
      <c r="Q1032" s="14" t="str">
        <f>VLOOKUP(G1032, countries!$A$1:$C$250, 1, TRUE)</f>
        <v>Pitcairn</v>
      </c>
      <c r="R1032" s="15" t="str">
        <f>VLOOKUP(Q1032, countries!$A$1:$E$250, 4, FALSE)</f>
        <v>Oceania</v>
      </c>
      <c r="S1032" s="14" t="str">
        <f>VLOOKUP(R1032, countries!$D$1:U$250, 2, FALSE)</f>
        <v>Polynesia</v>
      </c>
      <c r="T1032" s="14" t="str">
        <f t="shared" si="6"/>
        <v>2015-11</v>
      </c>
      <c r="U1032" s="14" t="str">
        <f t="shared" si="7"/>
        <v>11</v>
      </c>
    </row>
    <row r="1033">
      <c r="A1033" s="7">
        <v>2.45440852E8</v>
      </c>
      <c r="B1033" s="8">
        <v>42336.0</v>
      </c>
      <c r="C1033" s="8" t="str">
        <f t="shared" si="1"/>
        <v>Saturday</v>
      </c>
      <c r="D1033" s="8">
        <v>42355.0</v>
      </c>
      <c r="E1033" s="9">
        <f t="shared" si="8"/>
        <v>19</v>
      </c>
      <c r="F1033" s="7" t="s">
        <v>24</v>
      </c>
      <c r="G1033" s="10" t="s">
        <v>64</v>
      </c>
      <c r="H1033" s="7">
        <v>8875.0</v>
      </c>
      <c r="I1033" s="7" t="s">
        <v>26</v>
      </c>
      <c r="J1033" s="11">
        <v>257.0</v>
      </c>
      <c r="K1033" s="12">
        <v>422.0</v>
      </c>
      <c r="L1033" s="12">
        <v>365.0</v>
      </c>
      <c r="M1033" s="13">
        <f t="shared" si="3"/>
        <v>108454</v>
      </c>
      <c r="N1033" s="11">
        <f t="shared" si="4"/>
        <v>93805</v>
      </c>
      <c r="O1033" s="11">
        <f t="shared" si="5"/>
        <v>14649</v>
      </c>
      <c r="P1033" s="14" t="str">
        <f>VLOOKUP(H1033, products!$A$1:$B$13, 2, FALSE)</f>
        <v>Meat</v>
      </c>
      <c r="Q1033" s="14" t="str">
        <f>VLOOKUP(G1033, countries!$A$1:$C$250, 1, TRUE)</f>
        <v>Finland</v>
      </c>
      <c r="R1033" s="15" t="str">
        <f>VLOOKUP(Q1033, countries!$A$1:$E$250, 4, FALSE)</f>
        <v>Europe</v>
      </c>
      <c r="S1033" s="14" t="str">
        <f>VLOOKUP(R1033, countries!$D$1:U$250, 2, FALSE)</f>
        <v>Northern Europe</v>
      </c>
      <c r="T1033" s="14" t="str">
        <f t="shared" si="6"/>
        <v>2015-11</v>
      </c>
      <c r="U1033" s="14" t="str">
        <f t="shared" si="7"/>
        <v>11</v>
      </c>
    </row>
    <row r="1034">
      <c r="A1034" s="7">
        <v>2.14033257E8</v>
      </c>
      <c r="B1034" s="8">
        <v>42337.0</v>
      </c>
      <c r="C1034" s="8" t="str">
        <f t="shared" si="1"/>
        <v>Sunday</v>
      </c>
      <c r="D1034" s="8">
        <v>42075.0</v>
      </c>
      <c r="E1034" s="9">
        <f t="shared" si="8"/>
        <v>262</v>
      </c>
      <c r="F1034" s="7" t="s">
        <v>24</v>
      </c>
      <c r="G1034" s="10" t="s">
        <v>69</v>
      </c>
      <c r="H1034" s="7">
        <v>8969.0</v>
      </c>
      <c r="I1034" s="7" t="s">
        <v>23</v>
      </c>
      <c r="J1034" s="11">
        <v>6052.0</v>
      </c>
      <c r="K1034" s="12">
        <v>153.0</v>
      </c>
      <c r="L1034" s="12">
        <v>97.0</v>
      </c>
      <c r="M1034" s="13">
        <f t="shared" si="3"/>
        <v>925956</v>
      </c>
      <c r="N1034" s="11">
        <f t="shared" si="4"/>
        <v>587044</v>
      </c>
      <c r="O1034" s="11">
        <f t="shared" si="5"/>
        <v>338912</v>
      </c>
      <c r="P1034" s="14" t="str">
        <f>VLOOKUP(H1034, products!$A$1:$B$13, 2, FALSE)</f>
        <v>Snacks</v>
      </c>
      <c r="Q1034" s="14" t="str">
        <f>VLOOKUP(G1034, countries!$A$1:$C$250, 1, TRUE)</f>
        <v>Romania</v>
      </c>
      <c r="R1034" s="15" t="str">
        <f>VLOOKUP(Q1034, countries!$A$1:$E$250, 4, FALSE)</f>
        <v>Europe</v>
      </c>
      <c r="S1034" s="14" t="str">
        <f>VLOOKUP(R1034, countries!$D$1:U$250, 2, FALSE)</f>
        <v>Northern Europe</v>
      </c>
      <c r="T1034" s="14" t="str">
        <f t="shared" si="6"/>
        <v>2015-11</v>
      </c>
      <c r="U1034" s="14" t="str">
        <f t="shared" si="7"/>
        <v>11</v>
      </c>
    </row>
    <row r="1035">
      <c r="A1035" s="7">
        <v>7.21318805E8</v>
      </c>
      <c r="B1035" s="8">
        <v>42337.0</v>
      </c>
      <c r="C1035" s="8" t="str">
        <f t="shared" si="1"/>
        <v>Sunday</v>
      </c>
      <c r="D1035" s="8">
        <v>42259.0</v>
      </c>
      <c r="E1035" s="9">
        <f t="shared" si="8"/>
        <v>78</v>
      </c>
      <c r="F1035" s="7" t="s">
        <v>24</v>
      </c>
      <c r="G1035" s="10" t="s">
        <v>41</v>
      </c>
      <c r="H1035" s="7">
        <v>4594.0</v>
      </c>
      <c r="I1035" s="7" t="s">
        <v>23</v>
      </c>
      <c r="J1035" s="11">
        <v>3118.0</v>
      </c>
      <c r="K1035" s="12">
        <v>9.0</v>
      </c>
      <c r="L1035" s="12">
        <v>7.0</v>
      </c>
      <c r="M1035" s="13">
        <f t="shared" si="3"/>
        <v>28062</v>
      </c>
      <c r="N1035" s="11">
        <f t="shared" si="4"/>
        <v>21826</v>
      </c>
      <c r="O1035" s="11">
        <f t="shared" si="5"/>
        <v>6236</v>
      </c>
      <c r="P1035" s="14" t="str">
        <f>VLOOKUP(H1035, products!$A$1:$B$13, 2, FALSE)</f>
        <v>Fruits</v>
      </c>
      <c r="Q1035" s="14" t="str">
        <f>VLOOKUP(G1035, countries!$A$1:$C$250, 1, TRUE)</f>
        <v>Chad</v>
      </c>
      <c r="R1035" s="15" t="str">
        <f>VLOOKUP(Q1035, countries!$A$1:$E$250, 4, FALSE)</f>
        <v>Africa</v>
      </c>
      <c r="S1035" s="14" t="str">
        <f>VLOOKUP(R1035, countries!$D$1:U$250, 2, FALSE)</f>
        <v>Northern Africa</v>
      </c>
      <c r="T1035" s="14" t="str">
        <f t="shared" si="6"/>
        <v>2015-11</v>
      </c>
      <c r="U1035" s="14" t="str">
        <f t="shared" si="7"/>
        <v>11</v>
      </c>
    </row>
    <row r="1036">
      <c r="A1036" s="7">
        <v>2.88656175E8</v>
      </c>
      <c r="B1036" s="8">
        <v>42338.0</v>
      </c>
      <c r="C1036" s="8" t="str">
        <f t="shared" si="1"/>
        <v>Monday</v>
      </c>
      <c r="D1036" s="8">
        <v>42368.0</v>
      </c>
      <c r="E1036" s="9">
        <f t="shared" si="8"/>
        <v>30</v>
      </c>
      <c r="F1036" s="7" t="s">
        <v>24</v>
      </c>
      <c r="G1036" s="10" t="s">
        <v>42</v>
      </c>
      <c r="H1036" s="7">
        <v>8681.0</v>
      </c>
      <c r="I1036" s="7" t="s">
        <v>23</v>
      </c>
      <c r="J1036" s="11">
        <v>8632.0</v>
      </c>
      <c r="K1036" s="12">
        <v>651.0</v>
      </c>
      <c r="L1036" s="12">
        <v>525.0</v>
      </c>
      <c r="M1036" s="13">
        <f t="shared" si="3"/>
        <v>5619432</v>
      </c>
      <c r="N1036" s="11">
        <f t="shared" si="4"/>
        <v>4531800</v>
      </c>
      <c r="O1036" s="11">
        <f t="shared" si="5"/>
        <v>1087632</v>
      </c>
      <c r="P1036" s="14" t="str">
        <f>VLOOKUP(H1036, products!$A$1:$B$13, 2, FALSE)</f>
        <v>Office Supplies</v>
      </c>
      <c r="Q1036" s="14" t="str">
        <f>VLOOKUP(G1036, countries!$A$1:$C$250, 1, TRUE)</f>
        <v>Bhutan</v>
      </c>
      <c r="R1036" s="15" t="str">
        <f>VLOOKUP(Q1036, countries!$A$1:$E$250, 4, FALSE)</f>
        <v>Asia</v>
      </c>
      <c r="S1036" s="14" t="str">
        <f>VLOOKUP(R1036, countries!$D$1:U$250, 2, FALSE)</f>
        <v>Southern Asia</v>
      </c>
      <c r="T1036" s="14" t="str">
        <f t="shared" si="6"/>
        <v>2015-11</v>
      </c>
      <c r="U1036" s="14" t="str">
        <f t="shared" si="7"/>
        <v>11</v>
      </c>
    </row>
    <row r="1037">
      <c r="A1037" s="7">
        <v>9.05947482E8</v>
      </c>
      <c r="B1037" s="8">
        <v>42338.0</v>
      </c>
      <c r="C1037" s="8" t="str">
        <f t="shared" si="1"/>
        <v>Monday</v>
      </c>
      <c r="D1037" s="8">
        <v>42387.0</v>
      </c>
      <c r="E1037" s="9">
        <f t="shared" si="8"/>
        <v>49</v>
      </c>
      <c r="F1037" s="7" t="s">
        <v>21</v>
      </c>
      <c r="G1037" s="10" t="s">
        <v>58</v>
      </c>
      <c r="H1037" s="7">
        <v>2103.0</v>
      </c>
      <c r="I1037" s="7" t="s">
        <v>26</v>
      </c>
      <c r="J1037" s="11">
        <v>8847.0</v>
      </c>
      <c r="K1037" s="12">
        <v>206.0</v>
      </c>
      <c r="L1037" s="12">
        <v>117.0</v>
      </c>
      <c r="M1037" s="13">
        <f t="shared" si="3"/>
        <v>1822482</v>
      </c>
      <c r="N1037" s="11">
        <f t="shared" si="4"/>
        <v>1035099</v>
      </c>
      <c r="O1037" s="11">
        <f t="shared" si="5"/>
        <v>787383</v>
      </c>
      <c r="P1037" s="14" t="str">
        <f>VLOOKUP(H1037, products!$A$1:$B$13, 2, FALSE)</f>
        <v>Cereal</v>
      </c>
      <c r="Q1037" s="14" t="str">
        <f>VLOOKUP(G1037, countries!$A$1:$C$250, 1, TRUE)</f>
        <v>Djibouti</v>
      </c>
      <c r="R1037" s="15" t="str">
        <f>VLOOKUP(Q1037, countries!$A$1:$E$250, 4, FALSE)</f>
        <v>Africa</v>
      </c>
      <c r="S1037" s="14" t="str">
        <f>VLOOKUP(R1037, countries!$D$1:U$250, 2, FALSE)</f>
        <v>Northern Africa</v>
      </c>
      <c r="T1037" s="14" t="str">
        <f t="shared" si="6"/>
        <v>2015-11</v>
      </c>
      <c r="U1037" s="14" t="str">
        <f t="shared" si="7"/>
        <v>11</v>
      </c>
    </row>
    <row r="1038">
      <c r="A1038" s="7">
        <v>2.65914475E8</v>
      </c>
      <c r="B1038" s="8">
        <v>42339.0</v>
      </c>
      <c r="C1038" s="8" t="str">
        <f t="shared" si="1"/>
        <v>Tuesday</v>
      </c>
      <c r="D1038" s="8">
        <v>42056.0</v>
      </c>
      <c r="E1038" s="9">
        <f t="shared" si="8"/>
        <v>283</v>
      </c>
      <c r="F1038" s="7" t="s">
        <v>29</v>
      </c>
      <c r="G1038" s="10" t="s">
        <v>51</v>
      </c>
      <c r="H1038" s="7">
        <v>8293.0</v>
      </c>
      <c r="I1038" s="7" t="s">
        <v>26</v>
      </c>
      <c r="J1038" s="11">
        <v>8857.0</v>
      </c>
      <c r="K1038" s="12">
        <v>437.0</v>
      </c>
      <c r="L1038" s="12">
        <v>263.0</v>
      </c>
      <c r="M1038" s="13">
        <f t="shared" si="3"/>
        <v>3870509</v>
      </c>
      <c r="N1038" s="11">
        <f t="shared" si="4"/>
        <v>2329391</v>
      </c>
      <c r="O1038" s="11">
        <f t="shared" si="5"/>
        <v>1541118</v>
      </c>
      <c r="P1038" s="14" t="str">
        <f>VLOOKUP(H1038, products!$A$1:$B$13, 2, FALSE)</f>
        <v>Cosmetics</v>
      </c>
      <c r="Q1038" s="14" t="str">
        <f>VLOOKUP(G1038, countries!$A$1:$C$250, 1, TRUE)</f>
        <v>Micronesia (Federated States of)</v>
      </c>
      <c r="R1038" s="15" t="str">
        <f>VLOOKUP(Q1038, countries!$A$1:$E$250, 4, FALSE)</f>
        <v>Oceania</v>
      </c>
      <c r="S1038" s="14" t="str">
        <f>VLOOKUP(R1038, countries!$D$1:U$250, 2, FALSE)</f>
        <v>Polynesia</v>
      </c>
      <c r="T1038" s="14" t="str">
        <f t="shared" si="6"/>
        <v>2015-12</v>
      </c>
      <c r="U1038" s="14" t="str">
        <f t="shared" si="7"/>
        <v>12</v>
      </c>
    </row>
    <row r="1039">
      <c r="A1039" s="7">
        <v>5.19380223E8</v>
      </c>
      <c r="B1039" s="8">
        <v>42339.0</v>
      </c>
      <c r="C1039" s="8" t="str">
        <f t="shared" si="1"/>
        <v>Tuesday</v>
      </c>
      <c r="D1039" s="8">
        <v>42021.0</v>
      </c>
      <c r="E1039" s="9">
        <f t="shared" si="8"/>
        <v>318</v>
      </c>
      <c r="F1039" s="7" t="s">
        <v>29</v>
      </c>
      <c r="G1039" s="10" t="s">
        <v>72</v>
      </c>
      <c r="H1039" s="7">
        <v>8969.0</v>
      </c>
      <c r="I1039" s="7" t="s">
        <v>26</v>
      </c>
      <c r="J1039" s="11">
        <v>5005.0</v>
      </c>
      <c r="K1039" s="12">
        <v>153.0</v>
      </c>
      <c r="L1039" s="12">
        <v>97.0</v>
      </c>
      <c r="M1039" s="13">
        <f t="shared" si="3"/>
        <v>765765</v>
      </c>
      <c r="N1039" s="11">
        <f t="shared" si="4"/>
        <v>485485</v>
      </c>
      <c r="O1039" s="11">
        <f t="shared" si="5"/>
        <v>280280</v>
      </c>
      <c r="P1039" s="14" t="str">
        <f>VLOOKUP(H1039, products!$A$1:$B$13, 2, FALSE)</f>
        <v>Snacks</v>
      </c>
      <c r="Q1039" s="14" t="str">
        <f>VLOOKUP(G1039, countries!$A$1:$C$250, 1, TRUE)</f>
        <v>Barbados</v>
      </c>
      <c r="R1039" s="15" t="str">
        <f>VLOOKUP(Q1039, countries!$A$1:$E$250, 4, FALSE)</f>
        <v>Americas</v>
      </c>
      <c r="S1039" s="14" t="str">
        <f>VLOOKUP(R1039, countries!$D$1:U$250, 2, FALSE)</f>
        <v>Latin America and the Caribbean</v>
      </c>
      <c r="T1039" s="14" t="str">
        <f t="shared" si="6"/>
        <v>2015-12</v>
      </c>
      <c r="U1039" s="14" t="str">
        <f t="shared" si="7"/>
        <v>12</v>
      </c>
    </row>
    <row r="1040">
      <c r="A1040" s="7">
        <v>7.85364806E8</v>
      </c>
      <c r="B1040" s="8">
        <v>42340.0</v>
      </c>
      <c r="C1040" s="8" t="str">
        <f t="shared" si="1"/>
        <v>Wednesday</v>
      </c>
      <c r="D1040" s="8">
        <v>42084.0</v>
      </c>
      <c r="E1040" s="9">
        <f t="shared" si="8"/>
        <v>256</v>
      </c>
      <c r="F1040" s="7" t="s">
        <v>29</v>
      </c>
      <c r="G1040" s="10" t="s">
        <v>31</v>
      </c>
      <c r="H1040" s="7">
        <v>7940.0</v>
      </c>
      <c r="I1040" s="7" t="s">
        <v>23</v>
      </c>
      <c r="J1040" s="11">
        <v>5754.0</v>
      </c>
      <c r="K1040" s="12">
        <v>668.0</v>
      </c>
      <c r="L1040" s="12">
        <v>503.0</v>
      </c>
      <c r="M1040" s="13">
        <f t="shared" si="3"/>
        <v>3843672</v>
      </c>
      <c r="N1040" s="11">
        <f t="shared" si="4"/>
        <v>2894262</v>
      </c>
      <c r="O1040" s="11">
        <f t="shared" si="5"/>
        <v>949410</v>
      </c>
      <c r="P1040" s="14" t="str">
        <f>VLOOKUP(H1040, products!$A$1:$B$13, 2, FALSE)</f>
        <v>Household</v>
      </c>
      <c r="Q1040" s="14" t="str">
        <f>VLOOKUP(G1040, countries!$A$1:$C$250, 1, TRUE)</f>
        <v>Bhutan</v>
      </c>
      <c r="R1040" s="15" t="str">
        <f>VLOOKUP(Q1040, countries!$A$1:$E$250, 4, FALSE)</f>
        <v>Asia</v>
      </c>
      <c r="S1040" s="14" t="str">
        <f>VLOOKUP(R1040, countries!$D$1:U$250, 2, FALSE)</f>
        <v>Southern Asia</v>
      </c>
      <c r="T1040" s="14" t="str">
        <f t="shared" si="6"/>
        <v>2015-12</v>
      </c>
      <c r="U1040" s="14" t="str">
        <f t="shared" si="7"/>
        <v>12</v>
      </c>
    </row>
    <row r="1041">
      <c r="A1041" s="7">
        <v>1.55914723E8</v>
      </c>
      <c r="B1041" s="8">
        <v>42341.0</v>
      </c>
      <c r="C1041" s="8" t="str">
        <f t="shared" si="1"/>
        <v>Thursday</v>
      </c>
      <c r="D1041" s="8">
        <v>42092.0</v>
      </c>
      <c r="E1041" s="9">
        <f t="shared" si="8"/>
        <v>249</v>
      </c>
      <c r="F1041" s="7" t="s">
        <v>40</v>
      </c>
      <c r="G1041" s="10" t="s">
        <v>60</v>
      </c>
      <c r="H1041" s="7">
        <v>4594.0</v>
      </c>
      <c r="I1041" s="7" t="s">
        <v>23</v>
      </c>
      <c r="J1041" s="11">
        <v>7486.0</v>
      </c>
      <c r="K1041" s="12">
        <v>9.0</v>
      </c>
      <c r="L1041" s="12">
        <v>7.0</v>
      </c>
      <c r="M1041" s="13">
        <f t="shared" si="3"/>
        <v>67374</v>
      </c>
      <c r="N1041" s="11">
        <f t="shared" si="4"/>
        <v>52402</v>
      </c>
      <c r="O1041" s="11">
        <f t="shared" si="5"/>
        <v>14972</v>
      </c>
      <c r="P1041" s="14" t="str">
        <f>VLOOKUP(H1041, products!$A$1:$B$13, 2, FALSE)</f>
        <v>Fruits</v>
      </c>
      <c r="Q1041" s="14" t="str">
        <f>VLOOKUP(G1041, countries!$A$1:$C$250, 1, TRUE)</f>
        <v>Ireland</v>
      </c>
      <c r="R1041" s="15" t="str">
        <f>VLOOKUP(Q1041, countries!$A$1:$E$250, 4, FALSE)</f>
        <v>Europe</v>
      </c>
      <c r="S1041" s="14" t="str">
        <f>VLOOKUP(R1041, countries!$D$1:U$250, 2, FALSE)</f>
        <v>Northern Europe</v>
      </c>
      <c r="T1041" s="14" t="str">
        <f t="shared" si="6"/>
        <v>2015-12</v>
      </c>
      <c r="U1041" s="14" t="str">
        <f t="shared" si="7"/>
        <v>12</v>
      </c>
    </row>
    <row r="1042">
      <c r="A1042" s="7">
        <v>6.00515115E8</v>
      </c>
      <c r="B1042" s="8">
        <v>42345.0</v>
      </c>
      <c r="C1042" s="8" t="str">
        <f t="shared" si="1"/>
        <v>Monday</v>
      </c>
      <c r="D1042" s="8">
        <v>42246.0</v>
      </c>
      <c r="E1042" s="9">
        <f t="shared" si="8"/>
        <v>99</v>
      </c>
      <c r="F1042" s="7" t="s">
        <v>29</v>
      </c>
      <c r="G1042" s="10" t="s">
        <v>39</v>
      </c>
      <c r="H1042" s="7">
        <v>4594.0</v>
      </c>
      <c r="I1042" s="7" t="s">
        <v>23</v>
      </c>
      <c r="J1042" s="11">
        <v>4622.0</v>
      </c>
      <c r="K1042" s="12">
        <v>9.0</v>
      </c>
      <c r="L1042" s="12">
        <v>7.0</v>
      </c>
      <c r="M1042" s="13">
        <f t="shared" si="3"/>
        <v>41598</v>
      </c>
      <c r="N1042" s="11">
        <f t="shared" si="4"/>
        <v>32354</v>
      </c>
      <c r="O1042" s="11">
        <f t="shared" si="5"/>
        <v>9244</v>
      </c>
      <c r="P1042" s="14" t="str">
        <f>VLOOKUP(H1042, products!$A$1:$B$13, 2, FALSE)</f>
        <v>Fruits</v>
      </c>
      <c r="Q1042" s="14" t="str">
        <f>VLOOKUP(G1042, countries!$A$1:$C$250, 1, TRUE)</f>
        <v>Curaçao</v>
      </c>
      <c r="R1042" s="15" t="str">
        <f>VLOOKUP(Q1042, countries!$A$1:$E$250, 4, FALSE)</f>
        <v>Americas</v>
      </c>
      <c r="S1042" s="14" t="str">
        <f>VLOOKUP(R1042, countries!$D$1:U$250, 2, FALSE)</f>
        <v>Latin America and the Caribbean</v>
      </c>
      <c r="T1042" s="14" t="str">
        <f t="shared" si="6"/>
        <v>2015-12</v>
      </c>
      <c r="U1042" s="14" t="str">
        <f t="shared" si="7"/>
        <v>12</v>
      </c>
    </row>
    <row r="1043">
      <c r="A1043" s="7">
        <v>5.04024684E8</v>
      </c>
      <c r="B1043" s="8">
        <v>42352.0</v>
      </c>
      <c r="C1043" s="8" t="str">
        <f t="shared" si="1"/>
        <v>Monday</v>
      </c>
      <c r="D1043" s="8">
        <v>42383.0</v>
      </c>
      <c r="E1043" s="9">
        <f t="shared" si="8"/>
        <v>31</v>
      </c>
      <c r="F1043" s="7" t="s">
        <v>40</v>
      </c>
      <c r="G1043" s="10" t="s">
        <v>66</v>
      </c>
      <c r="H1043" s="7">
        <v>2103.0</v>
      </c>
      <c r="I1043" s="7" t="s">
        <v>26</v>
      </c>
      <c r="J1043" s="11">
        <v>959.0</v>
      </c>
      <c r="K1043" s="12">
        <v>206.0</v>
      </c>
      <c r="L1043" s="12">
        <v>117.0</v>
      </c>
      <c r="M1043" s="13">
        <f t="shared" si="3"/>
        <v>197554</v>
      </c>
      <c r="N1043" s="11">
        <f t="shared" si="4"/>
        <v>112203</v>
      </c>
      <c r="O1043" s="11">
        <f t="shared" si="5"/>
        <v>85351</v>
      </c>
      <c r="P1043" s="14" t="str">
        <f>VLOOKUP(H1043, products!$A$1:$B$13, 2, FALSE)</f>
        <v>Cereal</v>
      </c>
      <c r="Q1043" s="14" t="str">
        <f>VLOOKUP(G1043, countries!$A$1:$C$250, 1, TRUE)</f>
        <v>Uganda</v>
      </c>
      <c r="R1043" s="15" t="str">
        <f>VLOOKUP(Q1043, countries!$A$1:$E$250, 4, FALSE)</f>
        <v>Africa</v>
      </c>
      <c r="S1043" s="14" t="str">
        <f>VLOOKUP(R1043, countries!$D$1:U$250, 2, FALSE)</f>
        <v>Northern Africa</v>
      </c>
      <c r="T1043" s="14" t="str">
        <f t="shared" si="6"/>
        <v>2015-12</v>
      </c>
      <c r="U1043" s="14" t="str">
        <f t="shared" si="7"/>
        <v>12</v>
      </c>
    </row>
    <row r="1044">
      <c r="A1044" s="7">
        <v>6.53152501E8</v>
      </c>
      <c r="B1044" s="8">
        <v>42355.0</v>
      </c>
      <c r="C1044" s="8" t="str">
        <f t="shared" si="1"/>
        <v>Thursday</v>
      </c>
      <c r="D1044" s="8">
        <v>42360.0</v>
      </c>
      <c r="E1044" s="9">
        <f t="shared" si="8"/>
        <v>5</v>
      </c>
      <c r="F1044" s="7" t="s">
        <v>29</v>
      </c>
      <c r="G1044" s="10" t="s">
        <v>33</v>
      </c>
      <c r="H1044" s="7">
        <v>1270.0</v>
      </c>
      <c r="I1044" s="7" t="s">
        <v>23</v>
      </c>
      <c r="J1044" s="11">
        <v>1194.0</v>
      </c>
      <c r="K1044" s="12">
        <v>47.0</v>
      </c>
      <c r="L1044" s="12">
        <v>32.0</v>
      </c>
      <c r="M1044" s="13">
        <f t="shared" si="3"/>
        <v>56118</v>
      </c>
      <c r="N1044" s="11">
        <f t="shared" si="4"/>
        <v>38208</v>
      </c>
      <c r="O1044" s="11">
        <f t="shared" si="5"/>
        <v>17910</v>
      </c>
      <c r="P1044" s="14" t="str">
        <f>VLOOKUP(H1044, products!$A$1:$B$13, 2, FALSE)</f>
        <v>Beverages</v>
      </c>
      <c r="Q1044" s="14" t="str">
        <f>VLOOKUP(G1044, countries!$A$1:$C$250, 1, TRUE)</f>
        <v>Micronesia (Federated States of)</v>
      </c>
      <c r="R1044" s="15" t="str">
        <f>VLOOKUP(Q1044, countries!$A$1:$E$250, 4, FALSE)</f>
        <v>Oceania</v>
      </c>
      <c r="S1044" s="14" t="str">
        <f>VLOOKUP(R1044, countries!$D$1:U$250, 2, FALSE)</f>
        <v>Polynesia</v>
      </c>
      <c r="T1044" s="14" t="str">
        <f t="shared" si="6"/>
        <v>2015-12</v>
      </c>
      <c r="U1044" s="14" t="str">
        <f t="shared" si="7"/>
        <v>12</v>
      </c>
    </row>
    <row r="1045">
      <c r="A1045" s="7">
        <v>6.96839892E8</v>
      </c>
      <c r="B1045" s="8">
        <v>42355.0</v>
      </c>
      <c r="C1045" s="8" t="str">
        <f t="shared" si="1"/>
        <v>Thursday</v>
      </c>
      <c r="D1045" s="8">
        <v>42401.0</v>
      </c>
      <c r="E1045" s="9">
        <f t="shared" si="8"/>
        <v>46</v>
      </c>
      <c r="F1045" s="7" t="s">
        <v>21</v>
      </c>
      <c r="G1045" s="10" t="s">
        <v>33</v>
      </c>
      <c r="H1045" s="7">
        <v>8681.0</v>
      </c>
      <c r="I1045" s="7" t="s">
        <v>23</v>
      </c>
      <c r="J1045" s="11">
        <v>9264.0</v>
      </c>
      <c r="K1045" s="12">
        <v>651.0</v>
      </c>
      <c r="L1045" s="12">
        <v>525.0</v>
      </c>
      <c r="M1045" s="13">
        <f t="shared" si="3"/>
        <v>6030864</v>
      </c>
      <c r="N1045" s="11">
        <f t="shared" si="4"/>
        <v>4863600</v>
      </c>
      <c r="O1045" s="11">
        <f t="shared" si="5"/>
        <v>1167264</v>
      </c>
      <c r="P1045" s="14" t="str">
        <f>VLOOKUP(H1045, products!$A$1:$B$13, 2, FALSE)</f>
        <v>Office Supplies</v>
      </c>
      <c r="Q1045" s="14" t="str">
        <f>VLOOKUP(G1045, countries!$A$1:$C$250, 1, TRUE)</f>
        <v>Micronesia (Federated States of)</v>
      </c>
      <c r="R1045" s="15" t="str">
        <f>VLOOKUP(Q1045, countries!$A$1:$E$250, 4, FALSE)</f>
        <v>Oceania</v>
      </c>
      <c r="S1045" s="14" t="str">
        <f>VLOOKUP(R1045, countries!$D$1:U$250, 2, FALSE)</f>
        <v>Polynesia</v>
      </c>
      <c r="T1045" s="14" t="str">
        <f t="shared" si="6"/>
        <v>2015-12</v>
      </c>
      <c r="U1045" s="14" t="str">
        <f t="shared" si="7"/>
        <v>12</v>
      </c>
    </row>
    <row r="1046">
      <c r="A1046" s="7">
        <v>2.16278588E8</v>
      </c>
      <c r="B1046" s="8">
        <v>42357.0</v>
      </c>
      <c r="C1046" s="8" t="str">
        <f t="shared" si="1"/>
        <v>Saturday</v>
      </c>
      <c r="D1046" s="8">
        <v>42357.0</v>
      </c>
      <c r="E1046" s="9">
        <f t="shared" si="8"/>
        <v>0</v>
      </c>
      <c r="F1046" s="7" t="s">
        <v>29</v>
      </c>
      <c r="G1046" s="10" t="s">
        <v>45</v>
      </c>
      <c r="H1046" s="7">
        <v>8875.0</v>
      </c>
      <c r="I1046" s="7" t="s">
        <v>26</v>
      </c>
      <c r="J1046" s="11">
        <v>495.0</v>
      </c>
      <c r="K1046" s="12">
        <v>422.0</v>
      </c>
      <c r="L1046" s="12">
        <v>365.0</v>
      </c>
      <c r="M1046" s="13">
        <f t="shared" si="3"/>
        <v>208890</v>
      </c>
      <c r="N1046" s="11">
        <f t="shared" si="4"/>
        <v>180675</v>
      </c>
      <c r="O1046" s="11">
        <f t="shared" si="5"/>
        <v>28215</v>
      </c>
      <c r="P1046" s="14" t="str">
        <f>VLOOKUP(H1046, products!$A$1:$B$13, 2, FALSE)</f>
        <v>Meat</v>
      </c>
      <c r="Q1046" s="14" t="str">
        <f>VLOOKUP(G1046, countries!$A$1:$C$250, 1, TRUE)</f>
        <v>Lithuania</v>
      </c>
      <c r="R1046" s="15" t="str">
        <f>VLOOKUP(Q1046, countries!$A$1:$E$250, 4, FALSE)</f>
        <v>Europe</v>
      </c>
      <c r="S1046" s="14" t="str">
        <f>VLOOKUP(R1046, countries!$D$1:U$250, 2, FALSE)</f>
        <v>Northern Europe</v>
      </c>
      <c r="T1046" s="14" t="str">
        <f t="shared" si="6"/>
        <v>2015-12</v>
      </c>
      <c r="U1046" s="14" t="str">
        <f t="shared" si="7"/>
        <v>12</v>
      </c>
    </row>
    <row r="1047">
      <c r="A1047" s="7">
        <v>8.70173251E8</v>
      </c>
      <c r="B1047" s="8">
        <v>42361.0</v>
      </c>
      <c r="C1047" s="8" t="str">
        <f t="shared" si="1"/>
        <v>Wednesday</v>
      </c>
      <c r="D1047" s="8">
        <v>42368.0</v>
      </c>
      <c r="E1047" s="9">
        <f t="shared" si="8"/>
        <v>7</v>
      </c>
      <c r="F1047" s="7" t="s">
        <v>29</v>
      </c>
      <c r="G1047" s="10" t="s">
        <v>50</v>
      </c>
      <c r="H1047" s="7">
        <v>2455.0</v>
      </c>
      <c r="I1047" s="7" t="s">
        <v>26</v>
      </c>
      <c r="J1047" s="11">
        <v>2457.0</v>
      </c>
      <c r="K1047" s="12">
        <v>109.0</v>
      </c>
      <c r="L1047" s="12">
        <v>36.0</v>
      </c>
      <c r="M1047" s="13">
        <f t="shared" si="3"/>
        <v>267813</v>
      </c>
      <c r="N1047" s="11">
        <f t="shared" si="4"/>
        <v>88452</v>
      </c>
      <c r="O1047" s="11">
        <f t="shared" si="5"/>
        <v>179361</v>
      </c>
      <c r="P1047" s="14" t="str">
        <f>VLOOKUP(H1047, products!$A$1:$B$13, 2, FALSE)</f>
        <v>Clothes</v>
      </c>
      <c r="Q1047" s="14" t="str">
        <f>VLOOKUP(G1047, countries!$A$1:$C$250, 1, TRUE)</f>
        <v>Austria</v>
      </c>
      <c r="R1047" s="15" t="str">
        <f>VLOOKUP(Q1047, countries!$A$1:$E$250, 4, FALSE)</f>
        <v>Europe</v>
      </c>
      <c r="S1047" s="14" t="str">
        <f>VLOOKUP(R1047, countries!$D$1:U$250, 2, FALSE)</f>
        <v>Northern Europe</v>
      </c>
      <c r="T1047" s="14" t="str">
        <f t="shared" si="6"/>
        <v>2015-12</v>
      </c>
      <c r="U1047" s="14" t="str">
        <f t="shared" si="7"/>
        <v>12</v>
      </c>
    </row>
    <row r="1048">
      <c r="A1048" s="7">
        <v>3.23293578E8</v>
      </c>
      <c r="B1048" s="8">
        <v>42362.0</v>
      </c>
      <c r="C1048" s="8" t="str">
        <f t="shared" si="1"/>
        <v>Thursday</v>
      </c>
      <c r="D1048" s="8">
        <v>42402.0</v>
      </c>
      <c r="E1048" s="9">
        <f t="shared" si="8"/>
        <v>40</v>
      </c>
      <c r="F1048" s="7" t="s">
        <v>40</v>
      </c>
      <c r="G1048" s="10" t="s">
        <v>50</v>
      </c>
      <c r="H1048" s="7">
        <v>2103.0</v>
      </c>
      <c r="I1048" s="7" t="s">
        <v>26</v>
      </c>
      <c r="J1048" s="11">
        <v>8609.0</v>
      </c>
      <c r="K1048" s="12">
        <v>206.0</v>
      </c>
      <c r="L1048" s="12">
        <v>117.0</v>
      </c>
      <c r="M1048" s="13">
        <f t="shared" si="3"/>
        <v>1773454</v>
      </c>
      <c r="N1048" s="11">
        <f t="shared" si="4"/>
        <v>1007253</v>
      </c>
      <c r="O1048" s="11">
        <f t="shared" si="5"/>
        <v>766201</v>
      </c>
      <c r="P1048" s="14" t="str">
        <f>VLOOKUP(H1048, products!$A$1:$B$13, 2, FALSE)</f>
        <v>Cereal</v>
      </c>
      <c r="Q1048" s="14" t="str">
        <f>VLOOKUP(G1048, countries!$A$1:$C$250, 1, TRUE)</f>
        <v>Austria</v>
      </c>
      <c r="R1048" s="15" t="str">
        <f>VLOOKUP(Q1048, countries!$A$1:$E$250, 4, FALSE)</f>
        <v>Europe</v>
      </c>
      <c r="S1048" s="14" t="str">
        <f>VLOOKUP(R1048, countries!$D$1:U$250, 2, FALSE)</f>
        <v>Northern Europe</v>
      </c>
      <c r="T1048" s="14" t="str">
        <f t="shared" si="6"/>
        <v>2015-12</v>
      </c>
      <c r="U1048" s="14" t="str">
        <f t="shared" si="7"/>
        <v>12</v>
      </c>
    </row>
    <row r="1049">
      <c r="A1049" s="7">
        <v>6.28515231E8</v>
      </c>
      <c r="B1049" s="8">
        <v>42363.0</v>
      </c>
      <c r="C1049" s="8" t="str">
        <f t="shared" si="1"/>
        <v>Friday</v>
      </c>
      <c r="D1049" s="8">
        <v>42371.0</v>
      </c>
      <c r="E1049" s="9">
        <f t="shared" si="8"/>
        <v>8</v>
      </c>
      <c r="F1049" s="7" t="s">
        <v>24</v>
      </c>
      <c r="G1049" s="10" t="s">
        <v>27</v>
      </c>
      <c r="H1049" s="7">
        <v>5988.0</v>
      </c>
      <c r="I1049" s="7" t="s">
        <v>26</v>
      </c>
      <c r="J1049" s="11">
        <v>479.0</v>
      </c>
      <c r="K1049" s="12">
        <v>154.0</v>
      </c>
      <c r="L1049" s="12">
        <v>91.0</v>
      </c>
      <c r="M1049" s="13">
        <f t="shared" si="3"/>
        <v>73766</v>
      </c>
      <c r="N1049" s="11">
        <f t="shared" si="4"/>
        <v>43589</v>
      </c>
      <c r="O1049" s="11">
        <f t="shared" si="5"/>
        <v>30177</v>
      </c>
      <c r="P1049" s="14" t="str">
        <f>VLOOKUP(H1049, products!$A$1:$B$13, 2, FALSE)</f>
        <v>Vegetables</v>
      </c>
      <c r="Q1049" s="14" t="str">
        <f>VLOOKUP(G1049, countries!$A$1:$C$250, 1, TRUE)</f>
        <v>Svalbard and Jan Mayen</v>
      </c>
      <c r="R1049" s="15" t="str">
        <f>VLOOKUP(Q1049, countries!$A$1:$E$250, 4, FALSE)</f>
        <v>Europe</v>
      </c>
      <c r="S1049" s="14" t="str">
        <f>VLOOKUP(R1049, countries!$D$1:U$250, 2, FALSE)</f>
        <v>Northern Europe</v>
      </c>
      <c r="T1049" s="14" t="str">
        <f t="shared" si="6"/>
        <v>2015-12</v>
      </c>
      <c r="U1049" s="14" t="str">
        <f t="shared" si="7"/>
        <v>12</v>
      </c>
    </row>
    <row r="1050">
      <c r="A1050" s="7">
        <v>3.70484149E8</v>
      </c>
      <c r="B1050" s="8">
        <v>42365.0</v>
      </c>
      <c r="C1050" s="8" t="str">
        <f t="shared" si="1"/>
        <v>Sunday</v>
      </c>
      <c r="D1050" s="8">
        <v>42388.0</v>
      </c>
      <c r="E1050" s="9">
        <f t="shared" si="8"/>
        <v>23</v>
      </c>
      <c r="F1050" s="7" t="s">
        <v>21</v>
      </c>
      <c r="G1050" s="10" t="s">
        <v>30</v>
      </c>
      <c r="H1050" s="7">
        <v>1270.0</v>
      </c>
      <c r="I1050" s="7" t="s">
        <v>26</v>
      </c>
      <c r="J1050" s="11">
        <v>3348.0</v>
      </c>
      <c r="K1050" s="12">
        <v>47.0</v>
      </c>
      <c r="L1050" s="12">
        <v>32.0</v>
      </c>
      <c r="M1050" s="13">
        <f t="shared" si="3"/>
        <v>157356</v>
      </c>
      <c r="N1050" s="11">
        <f t="shared" si="4"/>
        <v>107136</v>
      </c>
      <c r="O1050" s="11">
        <f t="shared" si="5"/>
        <v>50220</v>
      </c>
      <c r="P1050" s="14" t="str">
        <f>VLOOKUP(H1050, products!$A$1:$B$13, 2, FALSE)</f>
        <v>Beverages</v>
      </c>
      <c r="Q1050" s="14" t="str">
        <f>VLOOKUP(G1050, countries!$A$1:$C$250, 1, TRUE)</f>
        <v>United States Minor Outlying Islands</v>
      </c>
      <c r="R1050" s="15" t="str">
        <f>VLOOKUP(Q1050, countries!$A$1:$E$250, 4, FALSE)</f>
        <v>Oceania</v>
      </c>
      <c r="S1050" s="14" t="str">
        <f>VLOOKUP(R1050, countries!$D$1:U$250, 2, FALSE)</f>
        <v>Polynesia</v>
      </c>
      <c r="T1050" s="14" t="str">
        <f t="shared" si="6"/>
        <v>2015-12</v>
      </c>
      <c r="U1050" s="14" t="str">
        <f t="shared" si="7"/>
        <v>12</v>
      </c>
    </row>
    <row r="1051">
      <c r="A1051" s="7">
        <v>9.36664998E8</v>
      </c>
      <c r="B1051" s="8">
        <v>42375.0</v>
      </c>
      <c r="C1051" s="8" t="str">
        <f t="shared" si="1"/>
        <v>Wednesday</v>
      </c>
      <c r="D1051" s="8">
        <v>42497.0</v>
      </c>
      <c r="E1051" s="9">
        <f t="shared" si="8"/>
        <v>122</v>
      </c>
      <c r="F1051" s="7" t="s">
        <v>29</v>
      </c>
      <c r="G1051" s="10" t="s">
        <v>27</v>
      </c>
      <c r="H1051" s="7">
        <v>5988.0</v>
      </c>
      <c r="I1051" s="7" t="s">
        <v>23</v>
      </c>
      <c r="J1051" s="11">
        <v>8843.0</v>
      </c>
      <c r="K1051" s="12">
        <v>154.0</v>
      </c>
      <c r="L1051" s="12">
        <v>91.0</v>
      </c>
      <c r="M1051" s="13">
        <f t="shared" si="3"/>
        <v>1361822</v>
      </c>
      <c r="N1051" s="11">
        <f t="shared" si="4"/>
        <v>804713</v>
      </c>
      <c r="O1051" s="11">
        <f t="shared" si="5"/>
        <v>557109</v>
      </c>
      <c r="P1051" s="14" t="str">
        <f>VLOOKUP(H1051, products!$A$1:$B$13, 2, FALSE)</f>
        <v>Vegetables</v>
      </c>
      <c r="Q1051" s="14" t="str">
        <f>VLOOKUP(G1051, countries!$A$1:$C$250, 1, TRUE)</f>
        <v>Svalbard and Jan Mayen</v>
      </c>
      <c r="R1051" s="15" t="str">
        <f>VLOOKUP(Q1051, countries!$A$1:$E$250, 4, FALSE)</f>
        <v>Europe</v>
      </c>
      <c r="S1051" s="14" t="str">
        <f>VLOOKUP(R1051, countries!$D$1:U$250, 2, FALSE)</f>
        <v>Northern Europe</v>
      </c>
      <c r="T1051" s="14" t="str">
        <f t="shared" si="6"/>
        <v>2016-01</v>
      </c>
      <c r="U1051" s="14" t="str">
        <f t="shared" si="7"/>
        <v>01</v>
      </c>
    </row>
    <row r="1052">
      <c r="A1052" s="7">
        <v>4.31432092E8</v>
      </c>
      <c r="B1052" s="8">
        <v>42377.0</v>
      </c>
      <c r="C1052" s="8" t="str">
        <f t="shared" si="1"/>
        <v>Friday</v>
      </c>
      <c r="D1052" s="8">
        <v>42626.0</v>
      </c>
      <c r="E1052" s="9">
        <f t="shared" si="8"/>
        <v>249</v>
      </c>
      <c r="F1052" s="7" t="s">
        <v>40</v>
      </c>
      <c r="G1052" s="10" t="s">
        <v>33</v>
      </c>
      <c r="H1052" s="7">
        <v>2455.0</v>
      </c>
      <c r="I1052" s="7" t="s">
        <v>23</v>
      </c>
      <c r="J1052" s="11">
        <v>9198.0</v>
      </c>
      <c r="K1052" s="12">
        <v>109.0</v>
      </c>
      <c r="L1052" s="12">
        <v>36.0</v>
      </c>
      <c r="M1052" s="13">
        <f t="shared" si="3"/>
        <v>1002582</v>
      </c>
      <c r="N1052" s="11">
        <f t="shared" si="4"/>
        <v>331128</v>
      </c>
      <c r="O1052" s="11">
        <f t="shared" si="5"/>
        <v>671454</v>
      </c>
      <c r="P1052" s="14" t="str">
        <f>VLOOKUP(H1052, products!$A$1:$B$13, 2, FALSE)</f>
        <v>Clothes</v>
      </c>
      <c r="Q1052" s="14" t="str">
        <f>VLOOKUP(G1052, countries!$A$1:$C$250, 1, TRUE)</f>
        <v>Micronesia (Federated States of)</v>
      </c>
      <c r="R1052" s="15" t="str">
        <f>VLOOKUP(Q1052, countries!$A$1:$E$250, 4, FALSE)</f>
        <v>Oceania</v>
      </c>
      <c r="S1052" s="14" t="str">
        <f>VLOOKUP(R1052, countries!$D$1:U$250, 2, FALSE)</f>
        <v>Polynesia</v>
      </c>
      <c r="T1052" s="14" t="str">
        <f t="shared" si="6"/>
        <v>2016-01</v>
      </c>
      <c r="U1052" s="14" t="str">
        <f t="shared" si="7"/>
        <v>01</v>
      </c>
    </row>
    <row r="1053">
      <c r="A1053" s="7">
        <v>6.45309722E8</v>
      </c>
      <c r="B1053" s="8">
        <v>42379.0</v>
      </c>
      <c r="C1053" s="8" t="str">
        <f t="shared" si="1"/>
        <v>Sunday</v>
      </c>
      <c r="D1053" s="8">
        <v>42532.0</v>
      </c>
      <c r="E1053" s="9">
        <f t="shared" si="8"/>
        <v>153</v>
      </c>
      <c r="F1053" s="7" t="s">
        <v>21</v>
      </c>
      <c r="G1053" s="10" t="s">
        <v>37</v>
      </c>
      <c r="H1053" s="7">
        <v>8875.0</v>
      </c>
      <c r="I1053" s="7" t="s">
        <v>23</v>
      </c>
      <c r="J1053" s="11">
        <v>342.0</v>
      </c>
      <c r="K1053" s="12">
        <v>422.0</v>
      </c>
      <c r="L1053" s="12">
        <v>365.0</v>
      </c>
      <c r="M1053" s="13">
        <f t="shared" si="3"/>
        <v>144324</v>
      </c>
      <c r="N1053" s="11">
        <f t="shared" si="4"/>
        <v>124830</v>
      </c>
      <c r="O1053" s="11">
        <f t="shared" si="5"/>
        <v>19494</v>
      </c>
      <c r="P1053" s="14" t="str">
        <f>VLOOKUP(H1053, products!$A$1:$B$13, 2, FALSE)</f>
        <v>Meat</v>
      </c>
      <c r="Q1053" s="14" t="str">
        <f>VLOOKUP(G1053, countries!$A$1:$C$250, 1, TRUE)</f>
        <v>Argentina</v>
      </c>
      <c r="R1053" s="15" t="str">
        <f>VLOOKUP(Q1053, countries!$A$1:$E$250, 4, FALSE)</f>
        <v>Americas</v>
      </c>
      <c r="S1053" s="14" t="str">
        <f>VLOOKUP(R1053, countries!$D$1:U$250, 2, FALSE)</f>
        <v>Latin America and the Caribbean</v>
      </c>
      <c r="T1053" s="14" t="str">
        <f t="shared" si="6"/>
        <v>2016-01</v>
      </c>
      <c r="U1053" s="14" t="str">
        <f t="shared" si="7"/>
        <v>01</v>
      </c>
    </row>
    <row r="1054">
      <c r="A1054" s="7">
        <v>9.05036389E8</v>
      </c>
      <c r="B1054" s="8">
        <v>42380.0</v>
      </c>
      <c r="C1054" s="8" t="str">
        <f t="shared" si="1"/>
        <v>Monday</v>
      </c>
      <c r="D1054" s="8">
        <v>42694.0</v>
      </c>
      <c r="E1054" s="9">
        <f t="shared" si="8"/>
        <v>314</v>
      </c>
      <c r="F1054" s="7" t="s">
        <v>24</v>
      </c>
      <c r="G1054" s="10" t="s">
        <v>34</v>
      </c>
      <c r="H1054" s="7">
        <v>2103.0</v>
      </c>
      <c r="I1054" s="7" t="s">
        <v>26</v>
      </c>
      <c r="J1054" s="11">
        <v>9234.0</v>
      </c>
      <c r="K1054" s="12">
        <v>206.0</v>
      </c>
      <c r="L1054" s="12">
        <v>117.0</v>
      </c>
      <c r="M1054" s="13">
        <f t="shared" si="3"/>
        <v>1902204</v>
      </c>
      <c r="N1054" s="11">
        <f t="shared" si="4"/>
        <v>1080378</v>
      </c>
      <c r="O1054" s="11">
        <f t="shared" si="5"/>
        <v>821826</v>
      </c>
      <c r="P1054" s="14" t="str">
        <f>VLOOKUP(H1054, products!$A$1:$B$13, 2, FALSE)</f>
        <v>Cereal</v>
      </c>
      <c r="Q1054" s="14" t="str">
        <f>VLOOKUP(G1054, countries!$A$1:$C$250, 1, TRUE)</f>
        <v>Pitcairn</v>
      </c>
      <c r="R1054" s="15" t="str">
        <f>VLOOKUP(Q1054, countries!$A$1:$E$250, 4, FALSE)</f>
        <v>Oceania</v>
      </c>
      <c r="S1054" s="14" t="str">
        <f>VLOOKUP(R1054, countries!$D$1:U$250, 2, FALSE)</f>
        <v>Polynesia</v>
      </c>
      <c r="T1054" s="14" t="str">
        <f t="shared" si="6"/>
        <v>2016-01</v>
      </c>
      <c r="U1054" s="14" t="str">
        <f t="shared" si="7"/>
        <v>01</v>
      </c>
    </row>
    <row r="1055">
      <c r="A1055" s="7">
        <v>3.57930982E8</v>
      </c>
      <c r="B1055" s="8">
        <v>42385.0</v>
      </c>
      <c r="C1055" s="8" t="str">
        <f t="shared" si="1"/>
        <v>Saturday</v>
      </c>
      <c r="D1055" s="8">
        <v>42493.0</v>
      </c>
      <c r="E1055" s="9">
        <f t="shared" si="8"/>
        <v>108</v>
      </c>
      <c r="F1055" s="7" t="s">
        <v>21</v>
      </c>
      <c r="G1055" s="10" t="s">
        <v>44</v>
      </c>
      <c r="H1055" s="7">
        <v>2455.0</v>
      </c>
      <c r="I1055" s="7" t="s">
        <v>23</v>
      </c>
      <c r="J1055" s="11">
        <v>8586.0</v>
      </c>
      <c r="K1055" s="12">
        <v>109.0</v>
      </c>
      <c r="L1055" s="12">
        <v>36.0</v>
      </c>
      <c r="M1055" s="13">
        <f t="shared" si="3"/>
        <v>935874</v>
      </c>
      <c r="N1055" s="11">
        <f t="shared" si="4"/>
        <v>309096</v>
      </c>
      <c r="O1055" s="11">
        <f t="shared" si="5"/>
        <v>626778</v>
      </c>
      <c r="P1055" s="14" t="str">
        <f>VLOOKUP(H1055, products!$A$1:$B$13, 2, FALSE)</f>
        <v>Clothes</v>
      </c>
      <c r="Q1055" s="14" t="str">
        <f>VLOOKUP(G1055, countries!$A$1:$C$250, 1, TRUE)</f>
        <v>Åland Islands</v>
      </c>
      <c r="R1055" s="15" t="str">
        <f>VLOOKUP(Q1055, countries!$A$1:$E$250, 4, FALSE)</f>
        <v>Europe</v>
      </c>
      <c r="S1055" s="14" t="str">
        <f>VLOOKUP(R1055, countries!$D$1:U$250, 2, FALSE)</f>
        <v>Northern Europe</v>
      </c>
      <c r="T1055" s="14" t="str">
        <f t="shared" si="6"/>
        <v>2016-01</v>
      </c>
      <c r="U1055" s="14" t="str">
        <f t="shared" si="7"/>
        <v>01</v>
      </c>
    </row>
    <row r="1056">
      <c r="A1056" s="7">
        <v>4.03665006E8</v>
      </c>
      <c r="B1056" s="8">
        <v>42385.0</v>
      </c>
      <c r="C1056" s="8" t="str">
        <f t="shared" si="1"/>
        <v>Saturday</v>
      </c>
      <c r="D1056" s="8">
        <v>42419.0</v>
      </c>
      <c r="E1056" s="9">
        <f t="shared" si="8"/>
        <v>34</v>
      </c>
      <c r="F1056" s="7" t="s">
        <v>21</v>
      </c>
      <c r="G1056" s="10" t="s">
        <v>31</v>
      </c>
      <c r="H1056" s="7">
        <v>8969.0</v>
      </c>
      <c r="I1056" s="7" t="s">
        <v>23</v>
      </c>
      <c r="J1056" s="11">
        <v>2300.0</v>
      </c>
      <c r="K1056" s="12">
        <v>153.0</v>
      </c>
      <c r="L1056" s="12">
        <v>97.0</v>
      </c>
      <c r="M1056" s="13">
        <f t="shared" si="3"/>
        <v>351900</v>
      </c>
      <c r="N1056" s="11">
        <f t="shared" si="4"/>
        <v>223100</v>
      </c>
      <c r="O1056" s="11">
        <f t="shared" si="5"/>
        <v>128800</v>
      </c>
      <c r="P1056" s="14" t="str">
        <f>VLOOKUP(H1056, products!$A$1:$B$13, 2, FALSE)</f>
        <v>Snacks</v>
      </c>
      <c r="Q1056" s="14" t="str">
        <f>VLOOKUP(G1056, countries!$A$1:$C$250, 1, TRUE)</f>
        <v>Bhutan</v>
      </c>
      <c r="R1056" s="15" t="str">
        <f>VLOOKUP(Q1056, countries!$A$1:$E$250, 4, FALSE)</f>
        <v>Asia</v>
      </c>
      <c r="S1056" s="14" t="str">
        <f>VLOOKUP(R1056, countries!$D$1:U$250, 2, FALSE)</f>
        <v>Southern Asia</v>
      </c>
      <c r="T1056" s="14" t="str">
        <f t="shared" si="6"/>
        <v>2016-01</v>
      </c>
      <c r="U1056" s="14" t="str">
        <f t="shared" si="7"/>
        <v>01</v>
      </c>
    </row>
    <row r="1057">
      <c r="A1057" s="7">
        <v>6.82162415E8</v>
      </c>
      <c r="B1057" s="8">
        <v>42385.0</v>
      </c>
      <c r="C1057" s="8" t="str">
        <f t="shared" si="1"/>
        <v>Saturday</v>
      </c>
      <c r="D1057" s="8">
        <v>42426.0</v>
      </c>
      <c r="E1057" s="9">
        <f t="shared" si="8"/>
        <v>41</v>
      </c>
      <c r="F1057" s="7" t="s">
        <v>21</v>
      </c>
      <c r="G1057" s="10" t="s">
        <v>47</v>
      </c>
      <c r="H1057" s="7">
        <v>8875.0</v>
      </c>
      <c r="I1057" s="7" t="s">
        <v>23</v>
      </c>
      <c r="J1057" s="11">
        <v>5873.0</v>
      </c>
      <c r="K1057" s="12">
        <v>422.0</v>
      </c>
      <c r="L1057" s="12">
        <v>365.0</v>
      </c>
      <c r="M1057" s="13">
        <f t="shared" si="3"/>
        <v>2478406</v>
      </c>
      <c r="N1057" s="11">
        <f t="shared" si="4"/>
        <v>2143645</v>
      </c>
      <c r="O1057" s="11">
        <f t="shared" si="5"/>
        <v>334761</v>
      </c>
      <c r="P1057" s="14" t="str">
        <f>VLOOKUP(H1057, products!$A$1:$B$13, 2, FALSE)</f>
        <v>Meat</v>
      </c>
      <c r="Q1057" s="14" t="str">
        <f>VLOOKUP(G1057, countries!$A$1:$C$250, 1, TRUE)</f>
        <v>Romania</v>
      </c>
      <c r="R1057" s="15" t="str">
        <f>VLOOKUP(Q1057, countries!$A$1:$E$250, 4, FALSE)</f>
        <v>Europe</v>
      </c>
      <c r="S1057" s="14" t="str">
        <f>VLOOKUP(R1057, countries!$D$1:U$250, 2, FALSE)</f>
        <v>Northern Europe</v>
      </c>
      <c r="T1057" s="14" t="str">
        <f t="shared" si="6"/>
        <v>2016-01</v>
      </c>
      <c r="U1057" s="14" t="str">
        <f t="shared" si="7"/>
        <v>01</v>
      </c>
    </row>
    <row r="1058">
      <c r="A1058" s="7">
        <v>7.67490565E8</v>
      </c>
      <c r="B1058" s="8">
        <v>42385.0</v>
      </c>
      <c r="C1058" s="8" t="str">
        <f t="shared" si="1"/>
        <v>Saturday</v>
      </c>
      <c r="D1058" s="8">
        <v>42423.0</v>
      </c>
      <c r="E1058" s="9">
        <f t="shared" si="8"/>
        <v>38</v>
      </c>
      <c r="F1058" s="7" t="s">
        <v>40</v>
      </c>
      <c r="G1058" s="10" t="s">
        <v>54</v>
      </c>
      <c r="H1058" s="7">
        <v>2455.0</v>
      </c>
      <c r="I1058" s="7" t="s">
        <v>26</v>
      </c>
      <c r="J1058" s="11">
        <v>6368.0</v>
      </c>
      <c r="K1058" s="12">
        <v>109.0</v>
      </c>
      <c r="L1058" s="12">
        <v>36.0</v>
      </c>
      <c r="M1058" s="13">
        <f t="shared" si="3"/>
        <v>694112</v>
      </c>
      <c r="N1058" s="11">
        <f t="shared" si="4"/>
        <v>229248</v>
      </c>
      <c r="O1058" s="11">
        <f t="shared" si="5"/>
        <v>464864</v>
      </c>
      <c r="P1058" s="14" t="str">
        <f>VLOOKUP(H1058, products!$A$1:$B$13, 2, FALSE)</f>
        <v>Clothes</v>
      </c>
      <c r="Q1058" s="14" t="str">
        <f>VLOOKUP(G1058, countries!$A$1:$C$250, 1, TRUE)</f>
        <v>Macedonia</v>
      </c>
      <c r="R1058" s="15" t="str">
        <f>VLOOKUP(Q1058, countries!$A$1:$E$250, 4, FALSE)</f>
        <v>Europe</v>
      </c>
      <c r="S1058" s="14" t="str">
        <f>VLOOKUP(R1058, countries!$D$1:U$250, 2, FALSE)</f>
        <v>Northern Europe</v>
      </c>
      <c r="T1058" s="14" t="str">
        <f t="shared" si="6"/>
        <v>2016-01</v>
      </c>
      <c r="U1058" s="14" t="str">
        <f t="shared" si="7"/>
        <v>01</v>
      </c>
    </row>
    <row r="1059">
      <c r="A1059" s="7">
        <v>5.54721438E8</v>
      </c>
      <c r="B1059" s="8">
        <v>42389.0</v>
      </c>
      <c r="C1059" s="8" t="str">
        <f t="shared" si="1"/>
        <v>Wednesday</v>
      </c>
      <c r="D1059" s="8">
        <v>42397.0</v>
      </c>
      <c r="E1059" s="9">
        <f t="shared" si="8"/>
        <v>8</v>
      </c>
      <c r="F1059" s="7" t="s">
        <v>40</v>
      </c>
      <c r="G1059" s="10" t="s">
        <v>65</v>
      </c>
      <c r="H1059" s="7">
        <v>1270.0</v>
      </c>
      <c r="I1059" s="7" t="s">
        <v>23</v>
      </c>
      <c r="J1059" s="11">
        <v>3256.0</v>
      </c>
      <c r="K1059" s="12">
        <v>47.0</v>
      </c>
      <c r="L1059" s="12">
        <v>32.0</v>
      </c>
      <c r="M1059" s="13">
        <f t="shared" si="3"/>
        <v>153032</v>
      </c>
      <c r="N1059" s="11">
        <f t="shared" si="4"/>
        <v>104192</v>
      </c>
      <c r="O1059" s="11">
        <f t="shared" si="5"/>
        <v>48840</v>
      </c>
      <c r="P1059" s="14" t="str">
        <f>VLOOKUP(H1059, products!$A$1:$B$13, 2, FALSE)</f>
        <v>Beverages</v>
      </c>
      <c r="Q1059" s="14" t="str">
        <f>VLOOKUP(G1059, countries!$A$1:$C$250, 1, TRUE)</f>
        <v>Portugal</v>
      </c>
      <c r="R1059" s="15" t="str">
        <f>VLOOKUP(Q1059, countries!$A$1:$E$250, 4, FALSE)</f>
        <v>Europe</v>
      </c>
      <c r="S1059" s="14" t="str">
        <f>VLOOKUP(R1059, countries!$D$1:U$250, 2, FALSE)</f>
        <v>Northern Europe</v>
      </c>
      <c r="T1059" s="14" t="str">
        <f t="shared" si="6"/>
        <v>2016-01</v>
      </c>
      <c r="U1059" s="14" t="str">
        <f t="shared" si="7"/>
        <v>01</v>
      </c>
    </row>
    <row r="1060">
      <c r="A1060" s="7">
        <v>3.96462953E8</v>
      </c>
      <c r="B1060" s="8">
        <v>42390.0</v>
      </c>
      <c r="C1060" s="8" t="str">
        <f t="shared" si="1"/>
        <v>Thursday</v>
      </c>
      <c r="D1060" s="8">
        <v>42426.0</v>
      </c>
      <c r="E1060" s="9">
        <f t="shared" si="8"/>
        <v>36</v>
      </c>
      <c r="F1060" s="7" t="s">
        <v>24</v>
      </c>
      <c r="G1060" s="10" t="s">
        <v>60</v>
      </c>
      <c r="H1060" s="7">
        <v>3127.0</v>
      </c>
      <c r="I1060" s="7" t="s">
        <v>23</v>
      </c>
      <c r="J1060" s="11">
        <v>1053.0</v>
      </c>
      <c r="K1060" s="12">
        <v>82.0</v>
      </c>
      <c r="L1060" s="12">
        <v>57.0</v>
      </c>
      <c r="M1060" s="13">
        <f t="shared" si="3"/>
        <v>86346</v>
      </c>
      <c r="N1060" s="11">
        <f t="shared" si="4"/>
        <v>60021</v>
      </c>
      <c r="O1060" s="11">
        <f t="shared" si="5"/>
        <v>26325</v>
      </c>
      <c r="P1060" s="14" t="str">
        <f>VLOOKUP(H1060, products!$A$1:$B$13, 2, FALSE)</f>
        <v>Personal Care</v>
      </c>
      <c r="Q1060" s="14" t="str">
        <f>VLOOKUP(G1060, countries!$A$1:$C$250, 1, TRUE)</f>
        <v>Ireland</v>
      </c>
      <c r="R1060" s="15" t="str">
        <f>VLOOKUP(Q1060, countries!$A$1:$E$250, 4, FALSE)</f>
        <v>Europe</v>
      </c>
      <c r="S1060" s="14" t="str">
        <f>VLOOKUP(R1060, countries!$D$1:U$250, 2, FALSE)</f>
        <v>Northern Europe</v>
      </c>
      <c r="T1060" s="14" t="str">
        <f t="shared" si="6"/>
        <v>2016-01</v>
      </c>
      <c r="U1060" s="14" t="str">
        <f t="shared" si="7"/>
        <v>01</v>
      </c>
    </row>
    <row r="1061">
      <c r="A1061" s="7">
        <v>5.60389268E8</v>
      </c>
      <c r="B1061" s="8">
        <v>42391.0</v>
      </c>
      <c r="C1061" s="8" t="str">
        <f t="shared" si="1"/>
        <v>Friday</v>
      </c>
      <c r="D1061" s="8">
        <v>42422.0</v>
      </c>
      <c r="E1061" s="9">
        <f t="shared" si="8"/>
        <v>31</v>
      </c>
      <c r="F1061" s="7" t="s">
        <v>29</v>
      </c>
      <c r="G1061" s="10" t="s">
        <v>59</v>
      </c>
      <c r="H1061" s="7">
        <v>5988.0</v>
      </c>
      <c r="I1061" s="7" t="s">
        <v>23</v>
      </c>
      <c r="J1061" s="11">
        <v>492.0</v>
      </c>
      <c r="K1061" s="12">
        <v>154.0</v>
      </c>
      <c r="L1061" s="12">
        <v>91.0</v>
      </c>
      <c r="M1061" s="13">
        <f t="shared" si="3"/>
        <v>75768</v>
      </c>
      <c r="N1061" s="11">
        <f t="shared" si="4"/>
        <v>44772</v>
      </c>
      <c r="O1061" s="11">
        <f t="shared" si="5"/>
        <v>30996</v>
      </c>
      <c r="P1061" s="14" t="str">
        <f>VLOOKUP(H1061, products!$A$1:$B$13, 2, FALSE)</f>
        <v>Vegetables</v>
      </c>
      <c r="Q1061" s="14" t="str">
        <f>VLOOKUP(G1061, countries!$A$1:$C$250, 1, TRUE)</f>
        <v>Slovenia</v>
      </c>
      <c r="R1061" s="15" t="str">
        <f>VLOOKUP(Q1061, countries!$A$1:$E$250, 4, FALSE)</f>
        <v>Europe</v>
      </c>
      <c r="S1061" s="14" t="str">
        <f>VLOOKUP(R1061, countries!$D$1:U$250, 2, FALSE)</f>
        <v>Northern Europe</v>
      </c>
      <c r="T1061" s="14" t="str">
        <f t="shared" si="6"/>
        <v>2016-01</v>
      </c>
      <c r="U1061" s="14" t="str">
        <f t="shared" si="7"/>
        <v>01</v>
      </c>
    </row>
    <row r="1062">
      <c r="A1062" s="7">
        <v>2.6492871E8</v>
      </c>
      <c r="B1062" s="8">
        <v>42393.0</v>
      </c>
      <c r="C1062" s="8" t="str">
        <f t="shared" si="1"/>
        <v>Sunday</v>
      </c>
      <c r="D1062" s="8">
        <v>42396.0</v>
      </c>
      <c r="E1062" s="9">
        <f t="shared" si="8"/>
        <v>3</v>
      </c>
      <c r="F1062" s="7" t="s">
        <v>24</v>
      </c>
      <c r="G1062" s="10" t="s">
        <v>67</v>
      </c>
      <c r="H1062" s="7">
        <v>2455.0</v>
      </c>
      <c r="I1062" s="7" t="s">
        <v>23</v>
      </c>
      <c r="J1062" s="11">
        <v>7147.0</v>
      </c>
      <c r="K1062" s="12">
        <v>109.0</v>
      </c>
      <c r="L1062" s="12">
        <v>36.0</v>
      </c>
      <c r="M1062" s="13">
        <f t="shared" si="3"/>
        <v>779023</v>
      </c>
      <c r="N1062" s="11">
        <f t="shared" si="4"/>
        <v>257292</v>
      </c>
      <c r="O1062" s="11">
        <f t="shared" si="5"/>
        <v>521731</v>
      </c>
      <c r="P1062" s="14" t="str">
        <f>VLOOKUP(H1062, products!$A$1:$B$13, 2, FALSE)</f>
        <v>Clothes</v>
      </c>
      <c r="Q1062" s="14" t="str">
        <f>VLOOKUP(G1062, countries!$A$1:$C$250, 1, TRUE)</f>
        <v>Eritrea</v>
      </c>
      <c r="R1062" s="15" t="str">
        <f>VLOOKUP(Q1062, countries!$A$1:$E$250, 4, FALSE)</f>
        <v>Africa</v>
      </c>
      <c r="S1062" s="14" t="str">
        <f>VLOOKUP(R1062, countries!$D$1:U$250, 2, FALSE)</f>
        <v>Northern Africa</v>
      </c>
      <c r="T1062" s="14" t="str">
        <f t="shared" si="6"/>
        <v>2016-01</v>
      </c>
      <c r="U1062" s="14" t="str">
        <f t="shared" si="7"/>
        <v>01</v>
      </c>
    </row>
    <row r="1063">
      <c r="A1063" s="7">
        <v>6.11791121E8</v>
      </c>
      <c r="B1063" s="8">
        <v>42394.0</v>
      </c>
      <c r="C1063" s="8" t="str">
        <f t="shared" si="1"/>
        <v>Monday</v>
      </c>
      <c r="D1063" s="8">
        <v>42432.0</v>
      </c>
      <c r="E1063" s="9">
        <f t="shared" si="8"/>
        <v>38</v>
      </c>
      <c r="F1063" s="7" t="s">
        <v>21</v>
      </c>
      <c r="G1063" s="10" t="s">
        <v>66</v>
      </c>
      <c r="H1063" s="7">
        <v>8969.0</v>
      </c>
      <c r="I1063" s="7" t="s">
        <v>23</v>
      </c>
      <c r="J1063" s="11">
        <v>1443.0</v>
      </c>
      <c r="K1063" s="12">
        <v>153.0</v>
      </c>
      <c r="L1063" s="12">
        <v>97.0</v>
      </c>
      <c r="M1063" s="13">
        <f t="shared" si="3"/>
        <v>220779</v>
      </c>
      <c r="N1063" s="11">
        <f t="shared" si="4"/>
        <v>139971</v>
      </c>
      <c r="O1063" s="11">
        <f t="shared" si="5"/>
        <v>80808</v>
      </c>
      <c r="P1063" s="14" t="str">
        <f>VLOOKUP(H1063, products!$A$1:$B$13, 2, FALSE)</f>
        <v>Snacks</v>
      </c>
      <c r="Q1063" s="14" t="str">
        <f>VLOOKUP(G1063, countries!$A$1:$C$250, 1, TRUE)</f>
        <v>Uganda</v>
      </c>
      <c r="R1063" s="15" t="str">
        <f>VLOOKUP(Q1063, countries!$A$1:$E$250, 4, FALSE)</f>
        <v>Africa</v>
      </c>
      <c r="S1063" s="14" t="str">
        <f>VLOOKUP(R1063, countries!$D$1:U$250, 2, FALSE)</f>
        <v>Northern Africa</v>
      </c>
      <c r="T1063" s="14" t="str">
        <f t="shared" si="6"/>
        <v>2016-01</v>
      </c>
      <c r="U1063" s="14" t="str">
        <f t="shared" si="7"/>
        <v>01</v>
      </c>
    </row>
    <row r="1064">
      <c r="A1064" s="7">
        <v>1.3327645E8</v>
      </c>
      <c r="B1064" s="8">
        <v>42396.0</v>
      </c>
      <c r="C1064" s="8" t="str">
        <f t="shared" si="1"/>
        <v>Wednesday</v>
      </c>
      <c r="D1064" s="8">
        <v>42444.0</v>
      </c>
      <c r="E1064" s="9">
        <f t="shared" si="8"/>
        <v>48</v>
      </c>
      <c r="F1064" s="7" t="s">
        <v>40</v>
      </c>
      <c r="G1064" s="10" t="s">
        <v>30</v>
      </c>
      <c r="H1064" s="7">
        <v>3127.0</v>
      </c>
      <c r="I1064" s="7" t="s">
        <v>26</v>
      </c>
      <c r="J1064" s="11">
        <v>8318.0</v>
      </c>
      <c r="K1064" s="12">
        <v>82.0</v>
      </c>
      <c r="L1064" s="12">
        <v>57.0</v>
      </c>
      <c r="M1064" s="13">
        <f t="shared" si="3"/>
        <v>682076</v>
      </c>
      <c r="N1064" s="11">
        <f t="shared" si="4"/>
        <v>474126</v>
      </c>
      <c r="O1064" s="11">
        <f t="shared" si="5"/>
        <v>207950</v>
      </c>
      <c r="P1064" s="14" t="str">
        <f>VLOOKUP(H1064, products!$A$1:$B$13, 2, FALSE)</f>
        <v>Personal Care</v>
      </c>
      <c r="Q1064" s="14" t="str">
        <f>VLOOKUP(G1064, countries!$A$1:$C$250, 1, TRUE)</f>
        <v>United States Minor Outlying Islands</v>
      </c>
      <c r="R1064" s="15" t="str">
        <f>VLOOKUP(Q1064, countries!$A$1:$E$250, 4, FALSE)</f>
        <v>Oceania</v>
      </c>
      <c r="S1064" s="14" t="str">
        <f>VLOOKUP(R1064, countries!$D$1:U$250, 2, FALSE)</f>
        <v>Polynesia</v>
      </c>
      <c r="T1064" s="14" t="str">
        <f t="shared" si="6"/>
        <v>2016-01</v>
      </c>
      <c r="U1064" s="14" t="str">
        <f t="shared" si="7"/>
        <v>01</v>
      </c>
    </row>
    <row r="1065">
      <c r="A1065" s="7">
        <v>7.04361665E8</v>
      </c>
      <c r="B1065" s="8">
        <v>42399.0</v>
      </c>
      <c r="C1065" s="8" t="str">
        <f t="shared" si="1"/>
        <v>Saturday</v>
      </c>
      <c r="D1065" s="8">
        <v>42372.0</v>
      </c>
      <c r="E1065" s="9">
        <f t="shared" si="8"/>
        <v>27</v>
      </c>
      <c r="F1065" s="7" t="s">
        <v>21</v>
      </c>
      <c r="G1065" s="10" t="s">
        <v>27</v>
      </c>
      <c r="H1065" s="7">
        <v>7940.0</v>
      </c>
      <c r="I1065" s="7" t="s">
        <v>26</v>
      </c>
      <c r="J1065" s="11">
        <v>5124.0</v>
      </c>
      <c r="K1065" s="12">
        <v>668.0</v>
      </c>
      <c r="L1065" s="12">
        <v>503.0</v>
      </c>
      <c r="M1065" s="13">
        <f t="shared" si="3"/>
        <v>3422832</v>
      </c>
      <c r="N1065" s="11">
        <f t="shared" si="4"/>
        <v>2577372</v>
      </c>
      <c r="O1065" s="11">
        <f t="shared" si="5"/>
        <v>845460</v>
      </c>
      <c r="P1065" s="14" t="str">
        <f>VLOOKUP(H1065, products!$A$1:$B$13, 2, FALSE)</f>
        <v>Household</v>
      </c>
      <c r="Q1065" s="14" t="str">
        <f>VLOOKUP(G1065, countries!$A$1:$C$250, 1, TRUE)</f>
        <v>Svalbard and Jan Mayen</v>
      </c>
      <c r="R1065" s="15" t="str">
        <f>VLOOKUP(Q1065, countries!$A$1:$E$250, 4, FALSE)</f>
        <v>Europe</v>
      </c>
      <c r="S1065" s="14" t="str">
        <f>VLOOKUP(R1065, countries!$D$1:U$250, 2, FALSE)</f>
        <v>Northern Europe</v>
      </c>
      <c r="T1065" s="14" t="str">
        <f t="shared" si="6"/>
        <v>2016-01</v>
      </c>
      <c r="U1065" s="14" t="str">
        <f t="shared" si="7"/>
        <v>01</v>
      </c>
    </row>
    <row r="1066">
      <c r="A1066" s="7">
        <v>3.9445666E8</v>
      </c>
      <c r="B1066" s="8">
        <v>42400.0</v>
      </c>
      <c r="C1066" s="8" t="str">
        <f t="shared" si="1"/>
        <v>Sunday</v>
      </c>
      <c r="D1066" s="8">
        <v>42615.0</v>
      </c>
      <c r="E1066" s="9">
        <f t="shared" si="8"/>
        <v>215</v>
      </c>
      <c r="F1066" s="7" t="s">
        <v>40</v>
      </c>
      <c r="G1066" s="10" t="s">
        <v>62</v>
      </c>
      <c r="H1066" s="7">
        <v>4594.0</v>
      </c>
      <c r="I1066" s="7" t="s">
        <v>26</v>
      </c>
      <c r="J1066" s="11">
        <v>7346.0</v>
      </c>
      <c r="K1066" s="12">
        <v>9.0</v>
      </c>
      <c r="L1066" s="12">
        <v>7.0</v>
      </c>
      <c r="M1066" s="13">
        <f t="shared" si="3"/>
        <v>66114</v>
      </c>
      <c r="N1066" s="11">
        <f t="shared" si="4"/>
        <v>51422</v>
      </c>
      <c r="O1066" s="11">
        <f t="shared" si="5"/>
        <v>14692</v>
      </c>
      <c r="P1066" s="14" t="str">
        <f>VLOOKUP(H1066, products!$A$1:$B$13, 2, FALSE)</f>
        <v>Fruits</v>
      </c>
      <c r="Q1066" s="14" t="str">
        <f>VLOOKUP(G1066, countries!$A$1:$C$250, 1, TRUE)</f>
        <v>Micronesia (Federated States of)</v>
      </c>
      <c r="R1066" s="15" t="str">
        <f>VLOOKUP(Q1066, countries!$A$1:$E$250, 4, FALSE)</f>
        <v>Oceania</v>
      </c>
      <c r="S1066" s="14" t="str">
        <f>VLOOKUP(R1066, countries!$D$1:U$250, 2, FALSE)</f>
        <v>Polynesia</v>
      </c>
      <c r="T1066" s="14" t="str">
        <f t="shared" si="6"/>
        <v>2016-01</v>
      </c>
      <c r="U1066" s="14" t="str">
        <f t="shared" si="7"/>
        <v>01</v>
      </c>
    </row>
    <row r="1067">
      <c r="A1067" s="7">
        <v>4.98089492E8</v>
      </c>
      <c r="B1067" s="8">
        <v>42403.0</v>
      </c>
      <c r="C1067" s="8" t="str">
        <f t="shared" si="1"/>
        <v>Wednesday</v>
      </c>
      <c r="D1067" s="8">
        <v>42451.0</v>
      </c>
      <c r="E1067" s="9">
        <f t="shared" si="8"/>
        <v>48</v>
      </c>
      <c r="F1067" s="7" t="s">
        <v>24</v>
      </c>
      <c r="G1067" s="10" t="s">
        <v>39</v>
      </c>
      <c r="H1067" s="7">
        <v>8875.0</v>
      </c>
      <c r="I1067" s="7" t="s">
        <v>26</v>
      </c>
      <c r="J1067" s="11">
        <v>4604.0</v>
      </c>
      <c r="K1067" s="12">
        <v>422.0</v>
      </c>
      <c r="L1067" s="12">
        <v>365.0</v>
      </c>
      <c r="M1067" s="13">
        <f t="shared" si="3"/>
        <v>1942888</v>
      </c>
      <c r="N1067" s="11">
        <f t="shared" si="4"/>
        <v>1680460</v>
      </c>
      <c r="O1067" s="11">
        <f t="shared" si="5"/>
        <v>262428</v>
      </c>
      <c r="P1067" s="14" t="str">
        <f>VLOOKUP(H1067, products!$A$1:$B$13, 2, FALSE)</f>
        <v>Meat</v>
      </c>
      <c r="Q1067" s="14" t="str">
        <f>VLOOKUP(G1067, countries!$A$1:$C$250, 1, TRUE)</f>
        <v>Curaçao</v>
      </c>
      <c r="R1067" s="15" t="str">
        <f>VLOOKUP(Q1067, countries!$A$1:$E$250, 4, FALSE)</f>
        <v>Americas</v>
      </c>
      <c r="S1067" s="14" t="str">
        <f>VLOOKUP(R1067, countries!$D$1:U$250, 2, FALSE)</f>
        <v>Latin America and the Caribbean</v>
      </c>
      <c r="T1067" s="14" t="str">
        <f t="shared" si="6"/>
        <v>2016-02</v>
      </c>
      <c r="U1067" s="14" t="str">
        <f t="shared" si="7"/>
        <v>02</v>
      </c>
    </row>
    <row r="1068">
      <c r="A1068" s="7">
        <v>6.24940383E8</v>
      </c>
      <c r="B1068" s="8">
        <v>42403.0</v>
      </c>
      <c r="C1068" s="8" t="str">
        <f t="shared" si="1"/>
        <v>Wednesday</v>
      </c>
      <c r="D1068" s="8">
        <v>42459.0</v>
      </c>
      <c r="E1068" s="9">
        <f t="shared" si="8"/>
        <v>56</v>
      </c>
      <c r="F1068" s="7" t="s">
        <v>40</v>
      </c>
      <c r="G1068" s="10" t="s">
        <v>52</v>
      </c>
      <c r="H1068" s="7">
        <v>8293.0</v>
      </c>
      <c r="I1068" s="7" t="s">
        <v>23</v>
      </c>
      <c r="J1068" s="11">
        <v>2602.0</v>
      </c>
      <c r="K1068" s="12">
        <v>437.0</v>
      </c>
      <c r="L1068" s="12">
        <v>263.0</v>
      </c>
      <c r="M1068" s="13">
        <f t="shared" si="3"/>
        <v>1137074</v>
      </c>
      <c r="N1068" s="11">
        <f t="shared" si="4"/>
        <v>684326</v>
      </c>
      <c r="O1068" s="11">
        <f t="shared" si="5"/>
        <v>452748</v>
      </c>
      <c r="P1068" s="14" t="str">
        <f>VLOOKUP(H1068, products!$A$1:$B$13, 2, FALSE)</f>
        <v>Cosmetics</v>
      </c>
      <c r="Q1068" s="14" t="str">
        <f>VLOOKUP(G1068, countries!$A$1:$C$250, 1, TRUE)</f>
        <v>Gambia</v>
      </c>
      <c r="R1068" s="15" t="str">
        <f>VLOOKUP(Q1068, countries!$A$1:$E$250, 4, FALSE)</f>
        <v>Africa</v>
      </c>
      <c r="S1068" s="14" t="str">
        <f>VLOOKUP(R1068, countries!$D$1:U$250, 2, FALSE)</f>
        <v>Northern Africa</v>
      </c>
      <c r="T1068" s="14" t="str">
        <f t="shared" si="6"/>
        <v>2016-02</v>
      </c>
      <c r="U1068" s="14" t="str">
        <f t="shared" si="7"/>
        <v>02</v>
      </c>
    </row>
    <row r="1069">
      <c r="A1069" s="7">
        <v>1.0503E8</v>
      </c>
      <c r="B1069" s="8">
        <v>42406.0</v>
      </c>
      <c r="C1069" s="8" t="str">
        <f t="shared" si="1"/>
        <v>Saturday</v>
      </c>
      <c r="D1069" s="8">
        <v>42534.0</v>
      </c>
      <c r="E1069" s="9">
        <f t="shared" si="8"/>
        <v>128</v>
      </c>
      <c r="F1069" s="7" t="s">
        <v>21</v>
      </c>
      <c r="G1069" s="10" t="s">
        <v>38</v>
      </c>
      <c r="H1069" s="7">
        <v>2455.0</v>
      </c>
      <c r="I1069" s="7" t="s">
        <v>23</v>
      </c>
      <c r="J1069" s="11">
        <v>9566.0</v>
      </c>
      <c r="K1069" s="12">
        <v>109.0</v>
      </c>
      <c r="L1069" s="12">
        <v>36.0</v>
      </c>
      <c r="M1069" s="13">
        <f t="shared" si="3"/>
        <v>1042694</v>
      </c>
      <c r="N1069" s="11">
        <f t="shared" si="4"/>
        <v>344376</v>
      </c>
      <c r="O1069" s="11">
        <f t="shared" si="5"/>
        <v>698318</v>
      </c>
      <c r="P1069" s="14" t="str">
        <f>VLOOKUP(H1069, products!$A$1:$B$13, 2, FALSE)</f>
        <v>Clothes</v>
      </c>
      <c r="Q1069" s="14" t="str">
        <f>VLOOKUP(G1069, countries!$A$1:$C$250, 1, TRUE)</f>
        <v>Svalbard and Jan Mayen</v>
      </c>
      <c r="R1069" s="15" t="str">
        <f>VLOOKUP(Q1069, countries!$A$1:$E$250, 4, FALSE)</f>
        <v>Europe</v>
      </c>
      <c r="S1069" s="14" t="str">
        <f>VLOOKUP(R1069, countries!$D$1:U$250, 2, FALSE)</f>
        <v>Northern Europe</v>
      </c>
      <c r="T1069" s="14" t="str">
        <f t="shared" si="6"/>
        <v>2016-02</v>
      </c>
      <c r="U1069" s="14" t="str">
        <f t="shared" si="7"/>
        <v>02</v>
      </c>
    </row>
    <row r="1070">
      <c r="A1070" s="7">
        <v>5.26533353E8</v>
      </c>
      <c r="B1070" s="8">
        <v>42412.0</v>
      </c>
      <c r="C1070" s="8" t="str">
        <f t="shared" si="1"/>
        <v>Friday</v>
      </c>
      <c r="D1070" s="8">
        <v>43070.0</v>
      </c>
      <c r="E1070" s="9">
        <f t="shared" si="8"/>
        <v>658</v>
      </c>
      <c r="F1070" s="7" t="s">
        <v>29</v>
      </c>
      <c r="G1070" s="10" t="s">
        <v>61</v>
      </c>
      <c r="H1070" s="7">
        <v>4594.0</v>
      </c>
      <c r="I1070" s="7" t="s">
        <v>26</v>
      </c>
      <c r="J1070" s="11">
        <v>1775.0</v>
      </c>
      <c r="K1070" s="12">
        <v>9.0</v>
      </c>
      <c r="L1070" s="12">
        <v>7.0</v>
      </c>
      <c r="M1070" s="13">
        <f t="shared" si="3"/>
        <v>15975</v>
      </c>
      <c r="N1070" s="11">
        <f t="shared" si="4"/>
        <v>12425</v>
      </c>
      <c r="O1070" s="11">
        <f t="shared" si="5"/>
        <v>3550</v>
      </c>
      <c r="P1070" s="14" t="str">
        <f>VLOOKUP(H1070, products!$A$1:$B$13, 2, FALSE)</f>
        <v>Fruits</v>
      </c>
      <c r="Q1070" s="14" t="str">
        <f>VLOOKUP(G1070, countries!$A$1:$C$250, 1, TRUE)</f>
        <v>Gambia</v>
      </c>
      <c r="R1070" s="15" t="str">
        <f>VLOOKUP(Q1070, countries!$A$1:$E$250, 4, FALSE)</f>
        <v>Africa</v>
      </c>
      <c r="S1070" s="14" t="str">
        <f>VLOOKUP(R1070, countries!$D$1:U$250, 2, FALSE)</f>
        <v>Northern Africa</v>
      </c>
      <c r="T1070" s="14" t="str">
        <f t="shared" si="6"/>
        <v>2016-02</v>
      </c>
      <c r="U1070" s="14" t="str">
        <f t="shared" si="7"/>
        <v>02</v>
      </c>
    </row>
    <row r="1071">
      <c r="A1071" s="7">
        <v>4.61917865E8</v>
      </c>
      <c r="B1071" s="8">
        <v>42415.0</v>
      </c>
      <c r="C1071" s="8" t="str">
        <f t="shared" si="1"/>
        <v>Monday</v>
      </c>
      <c r="D1071" s="8">
        <v>42450.0</v>
      </c>
      <c r="E1071" s="9">
        <f t="shared" si="8"/>
        <v>35</v>
      </c>
      <c r="F1071" s="7" t="s">
        <v>21</v>
      </c>
      <c r="G1071" s="10" t="s">
        <v>62</v>
      </c>
      <c r="H1071" s="7">
        <v>7331.0</v>
      </c>
      <c r="I1071" s="7" t="s">
        <v>23</v>
      </c>
      <c r="J1071" s="11">
        <v>616.0</v>
      </c>
      <c r="K1071" s="12">
        <v>255.0</v>
      </c>
      <c r="L1071" s="12">
        <v>159.0</v>
      </c>
      <c r="M1071" s="13">
        <f t="shared" si="3"/>
        <v>157080</v>
      </c>
      <c r="N1071" s="11">
        <f t="shared" si="4"/>
        <v>97944</v>
      </c>
      <c r="O1071" s="11">
        <f t="shared" si="5"/>
        <v>59136</v>
      </c>
      <c r="P1071" s="14" t="str">
        <f>VLOOKUP(H1071, products!$A$1:$B$13, 2, FALSE)</f>
        <v>Baby Food</v>
      </c>
      <c r="Q1071" s="14" t="str">
        <f>VLOOKUP(G1071, countries!$A$1:$C$250, 1, TRUE)</f>
        <v>Micronesia (Federated States of)</v>
      </c>
      <c r="R1071" s="15" t="str">
        <f>VLOOKUP(Q1071, countries!$A$1:$E$250, 4, FALSE)</f>
        <v>Oceania</v>
      </c>
      <c r="S1071" s="14" t="str">
        <f>VLOOKUP(R1071, countries!$D$1:U$250, 2, FALSE)</f>
        <v>Polynesia</v>
      </c>
      <c r="T1071" s="14" t="str">
        <f t="shared" si="6"/>
        <v>2016-02</v>
      </c>
      <c r="U1071" s="14" t="str">
        <f t="shared" si="7"/>
        <v>02</v>
      </c>
    </row>
    <row r="1072">
      <c r="A1072" s="7">
        <v>4.61445796E8</v>
      </c>
      <c r="B1072" s="8">
        <v>42417.0</v>
      </c>
      <c r="C1072" s="8" t="str">
        <f t="shared" si="1"/>
        <v>Wednesday</v>
      </c>
      <c r="D1072" s="8">
        <v>42451.0</v>
      </c>
      <c r="E1072" s="9">
        <f t="shared" si="8"/>
        <v>34</v>
      </c>
      <c r="F1072" s="7" t="s">
        <v>24</v>
      </c>
      <c r="G1072" s="10" t="s">
        <v>30</v>
      </c>
      <c r="H1072" s="7">
        <v>3127.0</v>
      </c>
      <c r="I1072" s="7" t="s">
        <v>26</v>
      </c>
      <c r="J1072" s="11">
        <v>920.0</v>
      </c>
      <c r="K1072" s="12">
        <v>82.0</v>
      </c>
      <c r="L1072" s="12">
        <v>57.0</v>
      </c>
      <c r="M1072" s="13">
        <f t="shared" si="3"/>
        <v>75440</v>
      </c>
      <c r="N1072" s="11">
        <f t="shared" si="4"/>
        <v>52440</v>
      </c>
      <c r="O1072" s="11">
        <f t="shared" si="5"/>
        <v>23000</v>
      </c>
      <c r="P1072" s="14" t="str">
        <f>VLOOKUP(H1072, products!$A$1:$B$13, 2, FALSE)</f>
        <v>Personal Care</v>
      </c>
      <c r="Q1072" s="14" t="str">
        <f>VLOOKUP(G1072, countries!$A$1:$C$250, 1, TRUE)</f>
        <v>United States Minor Outlying Islands</v>
      </c>
      <c r="R1072" s="15" t="str">
        <f>VLOOKUP(Q1072, countries!$A$1:$E$250, 4, FALSE)</f>
        <v>Oceania</v>
      </c>
      <c r="S1072" s="14" t="str">
        <f>VLOOKUP(R1072, countries!$D$1:U$250, 2, FALSE)</f>
        <v>Polynesia</v>
      </c>
      <c r="T1072" s="14" t="str">
        <f t="shared" si="6"/>
        <v>2016-02</v>
      </c>
      <c r="U1072" s="14" t="str">
        <f t="shared" si="7"/>
        <v>02</v>
      </c>
    </row>
    <row r="1073">
      <c r="A1073" s="7">
        <v>1.18086564E8</v>
      </c>
      <c r="B1073" s="8">
        <v>42419.0</v>
      </c>
      <c r="C1073" s="8" t="str">
        <f t="shared" si="1"/>
        <v>Friday</v>
      </c>
      <c r="D1073" s="8">
        <v>42442.0</v>
      </c>
      <c r="E1073" s="9">
        <f t="shared" si="8"/>
        <v>23</v>
      </c>
      <c r="F1073" s="7" t="s">
        <v>29</v>
      </c>
      <c r="G1073" s="10" t="s">
        <v>53</v>
      </c>
      <c r="H1073" s="7">
        <v>8969.0</v>
      </c>
      <c r="I1073" s="7" t="s">
        <v>26</v>
      </c>
      <c r="J1073" s="11">
        <v>3293.0</v>
      </c>
      <c r="K1073" s="12">
        <v>153.0</v>
      </c>
      <c r="L1073" s="12">
        <v>97.0</v>
      </c>
      <c r="M1073" s="13">
        <f t="shared" si="3"/>
        <v>503829</v>
      </c>
      <c r="N1073" s="11">
        <f t="shared" si="4"/>
        <v>319421</v>
      </c>
      <c r="O1073" s="11">
        <f t="shared" si="5"/>
        <v>184408</v>
      </c>
      <c r="P1073" s="14" t="str">
        <f>VLOOKUP(H1073, products!$A$1:$B$13, 2, FALSE)</f>
        <v>Snacks</v>
      </c>
      <c r="Q1073" s="14" t="str">
        <f>VLOOKUP(G1073, countries!$A$1:$C$250, 1, TRUE)</f>
        <v>Macedonia</v>
      </c>
      <c r="R1073" s="15" t="str">
        <f>VLOOKUP(Q1073, countries!$A$1:$E$250, 4, FALSE)</f>
        <v>Europe</v>
      </c>
      <c r="S1073" s="14" t="str">
        <f>VLOOKUP(R1073, countries!$D$1:U$250, 2, FALSE)</f>
        <v>Northern Europe</v>
      </c>
      <c r="T1073" s="14" t="str">
        <f t="shared" si="6"/>
        <v>2016-02</v>
      </c>
      <c r="U1073" s="14" t="str">
        <f t="shared" si="7"/>
        <v>02</v>
      </c>
    </row>
    <row r="1074">
      <c r="A1074" s="7">
        <v>2.1785916E8</v>
      </c>
      <c r="B1074" s="8">
        <v>42419.0</v>
      </c>
      <c r="C1074" s="8" t="str">
        <f t="shared" si="1"/>
        <v>Friday</v>
      </c>
      <c r="D1074" s="8">
        <v>42493.0</v>
      </c>
      <c r="E1074" s="9">
        <f t="shared" si="8"/>
        <v>74</v>
      </c>
      <c r="F1074" s="7" t="s">
        <v>24</v>
      </c>
      <c r="G1074" s="10" t="s">
        <v>67</v>
      </c>
      <c r="H1074" s="7">
        <v>1270.0</v>
      </c>
      <c r="I1074" s="7" t="s">
        <v>23</v>
      </c>
      <c r="J1074" s="11">
        <v>8222.0</v>
      </c>
      <c r="K1074" s="12">
        <v>47.0</v>
      </c>
      <c r="L1074" s="12">
        <v>32.0</v>
      </c>
      <c r="M1074" s="13">
        <f t="shared" si="3"/>
        <v>386434</v>
      </c>
      <c r="N1074" s="11">
        <f t="shared" si="4"/>
        <v>263104</v>
      </c>
      <c r="O1074" s="11">
        <f t="shared" si="5"/>
        <v>123330</v>
      </c>
      <c r="P1074" s="14" t="str">
        <f>VLOOKUP(H1074, products!$A$1:$B$13, 2, FALSE)</f>
        <v>Beverages</v>
      </c>
      <c r="Q1074" s="14" t="str">
        <f>VLOOKUP(G1074, countries!$A$1:$C$250, 1, TRUE)</f>
        <v>Eritrea</v>
      </c>
      <c r="R1074" s="15" t="str">
        <f>VLOOKUP(Q1074, countries!$A$1:$E$250, 4, FALSE)</f>
        <v>Africa</v>
      </c>
      <c r="S1074" s="14" t="str">
        <f>VLOOKUP(R1074, countries!$D$1:U$250, 2, FALSE)</f>
        <v>Northern Africa</v>
      </c>
      <c r="T1074" s="14" t="str">
        <f t="shared" si="6"/>
        <v>2016-02</v>
      </c>
      <c r="U1074" s="14" t="str">
        <f t="shared" si="7"/>
        <v>02</v>
      </c>
    </row>
    <row r="1075">
      <c r="A1075" s="7">
        <v>7.7701863E8</v>
      </c>
      <c r="B1075" s="8">
        <v>42419.0</v>
      </c>
      <c r="C1075" s="8" t="str">
        <f t="shared" si="1"/>
        <v>Friday</v>
      </c>
      <c r="D1075" s="8">
        <v>42448.0</v>
      </c>
      <c r="E1075" s="9">
        <f t="shared" si="8"/>
        <v>29</v>
      </c>
      <c r="F1075" s="7" t="s">
        <v>24</v>
      </c>
      <c r="G1075" s="10" t="s">
        <v>34</v>
      </c>
      <c r="H1075" s="7">
        <v>5988.0</v>
      </c>
      <c r="I1075" s="7" t="s">
        <v>26</v>
      </c>
      <c r="J1075" s="11">
        <v>5935.0</v>
      </c>
      <c r="K1075" s="12">
        <v>154.0</v>
      </c>
      <c r="L1075" s="12">
        <v>91.0</v>
      </c>
      <c r="M1075" s="13">
        <f t="shared" si="3"/>
        <v>913990</v>
      </c>
      <c r="N1075" s="11">
        <f t="shared" si="4"/>
        <v>540085</v>
      </c>
      <c r="O1075" s="11">
        <f t="shared" si="5"/>
        <v>373905</v>
      </c>
      <c r="P1075" s="14" t="str">
        <f>VLOOKUP(H1075, products!$A$1:$B$13, 2, FALSE)</f>
        <v>Vegetables</v>
      </c>
      <c r="Q1075" s="14" t="str">
        <f>VLOOKUP(G1075, countries!$A$1:$C$250, 1, TRUE)</f>
        <v>Pitcairn</v>
      </c>
      <c r="R1075" s="15" t="str">
        <f>VLOOKUP(Q1075, countries!$A$1:$E$250, 4, FALSE)</f>
        <v>Oceania</v>
      </c>
      <c r="S1075" s="14" t="str">
        <f>VLOOKUP(R1075, countries!$D$1:U$250, 2, FALSE)</f>
        <v>Polynesia</v>
      </c>
      <c r="T1075" s="14" t="str">
        <f t="shared" si="6"/>
        <v>2016-02</v>
      </c>
      <c r="U1075" s="14" t="str">
        <f t="shared" si="7"/>
        <v>02</v>
      </c>
    </row>
    <row r="1076">
      <c r="A1076" s="7">
        <v>1.36624276E8</v>
      </c>
      <c r="B1076" s="8">
        <v>42420.0</v>
      </c>
      <c r="C1076" s="8" t="str">
        <f t="shared" si="1"/>
        <v>Saturday</v>
      </c>
      <c r="D1076" s="8">
        <v>42585.0</v>
      </c>
      <c r="E1076" s="9">
        <f t="shared" si="8"/>
        <v>165</v>
      </c>
      <c r="F1076" s="7" t="s">
        <v>24</v>
      </c>
      <c r="G1076" s="10" t="s">
        <v>32</v>
      </c>
      <c r="H1076" s="7">
        <v>1270.0</v>
      </c>
      <c r="I1076" s="7" t="s">
        <v>23</v>
      </c>
      <c r="J1076" s="11">
        <v>9014.0</v>
      </c>
      <c r="K1076" s="12">
        <v>47.0</v>
      </c>
      <c r="L1076" s="12">
        <v>32.0</v>
      </c>
      <c r="M1076" s="13">
        <f t="shared" si="3"/>
        <v>423658</v>
      </c>
      <c r="N1076" s="11">
        <f t="shared" si="4"/>
        <v>288448</v>
      </c>
      <c r="O1076" s="11">
        <f t="shared" si="5"/>
        <v>135210</v>
      </c>
      <c r="P1076" s="14" t="str">
        <f>VLOOKUP(H1076, products!$A$1:$B$13, 2, FALSE)</f>
        <v>Beverages</v>
      </c>
      <c r="Q1076" s="14" t="str">
        <f>VLOOKUP(G1076, countries!$A$1:$C$250, 1, TRUE)</f>
        <v>Luxembourg</v>
      </c>
      <c r="R1076" s="15" t="str">
        <f>VLOOKUP(Q1076, countries!$A$1:$E$250, 4, FALSE)</f>
        <v>Europe</v>
      </c>
      <c r="S1076" s="14" t="str">
        <f>VLOOKUP(R1076, countries!$D$1:U$250, 2, FALSE)</f>
        <v>Northern Europe</v>
      </c>
      <c r="T1076" s="14" t="str">
        <f t="shared" si="6"/>
        <v>2016-02</v>
      </c>
      <c r="U1076" s="14" t="str">
        <f t="shared" si="7"/>
        <v>02</v>
      </c>
    </row>
    <row r="1077">
      <c r="A1077" s="7">
        <v>6.45956456E8</v>
      </c>
      <c r="B1077" s="8">
        <v>42420.0</v>
      </c>
      <c r="C1077" s="8" t="str">
        <f t="shared" si="1"/>
        <v>Saturday</v>
      </c>
      <c r="D1077" s="8">
        <v>42586.0</v>
      </c>
      <c r="E1077" s="9">
        <f t="shared" si="8"/>
        <v>166</v>
      </c>
      <c r="F1077" s="7" t="s">
        <v>40</v>
      </c>
      <c r="G1077" s="10" t="s">
        <v>34</v>
      </c>
      <c r="H1077" s="7">
        <v>7331.0</v>
      </c>
      <c r="I1077" s="7" t="s">
        <v>23</v>
      </c>
      <c r="J1077" s="11">
        <v>1725.0</v>
      </c>
      <c r="K1077" s="12">
        <v>255.0</v>
      </c>
      <c r="L1077" s="12">
        <v>159.0</v>
      </c>
      <c r="M1077" s="13">
        <f t="shared" si="3"/>
        <v>439875</v>
      </c>
      <c r="N1077" s="11">
        <f t="shared" si="4"/>
        <v>274275</v>
      </c>
      <c r="O1077" s="11">
        <f t="shared" si="5"/>
        <v>165600</v>
      </c>
      <c r="P1077" s="14" t="str">
        <f>VLOOKUP(H1077, products!$A$1:$B$13, 2, FALSE)</f>
        <v>Baby Food</v>
      </c>
      <c r="Q1077" s="14" t="str">
        <f>VLOOKUP(G1077, countries!$A$1:$C$250, 1, TRUE)</f>
        <v>Pitcairn</v>
      </c>
      <c r="R1077" s="15" t="str">
        <f>VLOOKUP(Q1077, countries!$A$1:$E$250, 4, FALSE)</f>
        <v>Oceania</v>
      </c>
      <c r="S1077" s="14" t="str">
        <f>VLOOKUP(R1077, countries!$D$1:U$250, 2, FALSE)</f>
        <v>Polynesia</v>
      </c>
      <c r="T1077" s="14" t="str">
        <f t="shared" si="6"/>
        <v>2016-02</v>
      </c>
      <c r="U1077" s="14" t="str">
        <f t="shared" si="7"/>
        <v>02</v>
      </c>
    </row>
    <row r="1078">
      <c r="A1078" s="7">
        <v>2.90317428E8</v>
      </c>
      <c r="B1078" s="8">
        <v>42421.0</v>
      </c>
      <c r="C1078" s="8" t="str">
        <f t="shared" si="1"/>
        <v>Sunday</v>
      </c>
      <c r="D1078" s="8">
        <v>42404.0</v>
      </c>
      <c r="E1078" s="9">
        <f t="shared" si="8"/>
        <v>17</v>
      </c>
      <c r="F1078" s="7" t="s">
        <v>29</v>
      </c>
      <c r="G1078" s="10" t="s">
        <v>57</v>
      </c>
      <c r="H1078" s="7">
        <v>8875.0</v>
      </c>
      <c r="I1078" s="7" t="s">
        <v>26</v>
      </c>
      <c r="J1078" s="11">
        <v>233.0</v>
      </c>
      <c r="K1078" s="12">
        <v>422.0</v>
      </c>
      <c r="L1078" s="12">
        <v>365.0</v>
      </c>
      <c r="M1078" s="13">
        <f t="shared" si="3"/>
        <v>98326</v>
      </c>
      <c r="N1078" s="11">
        <f t="shared" si="4"/>
        <v>85045</v>
      </c>
      <c r="O1078" s="11">
        <f t="shared" si="5"/>
        <v>13281</v>
      </c>
      <c r="P1078" s="14" t="str">
        <f>VLOOKUP(H1078, products!$A$1:$B$13, 2, FALSE)</f>
        <v>Meat</v>
      </c>
      <c r="Q1078" s="14" t="str">
        <f>VLOOKUP(G1078, countries!$A$1:$C$250, 1, TRUE)</f>
        <v>Israel</v>
      </c>
      <c r="R1078" s="15" t="str">
        <f>VLOOKUP(Q1078, countries!$A$1:$E$250, 4, FALSE)</f>
        <v>Asia</v>
      </c>
      <c r="S1078" s="14" t="str">
        <f>VLOOKUP(R1078, countries!$D$1:U$250, 2, FALSE)</f>
        <v>Southern Asia</v>
      </c>
      <c r="T1078" s="14" t="str">
        <f t="shared" si="6"/>
        <v>2016-02</v>
      </c>
      <c r="U1078" s="14" t="str">
        <f t="shared" si="7"/>
        <v>02</v>
      </c>
    </row>
    <row r="1079">
      <c r="A1079" s="7">
        <v>9.35907542E8</v>
      </c>
      <c r="B1079" s="8">
        <v>42425.0</v>
      </c>
      <c r="C1079" s="8" t="str">
        <f t="shared" si="1"/>
        <v>Thursday</v>
      </c>
      <c r="D1079" s="8">
        <v>42450.0</v>
      </c>
      <c r="E1079" s="9">
        <f t="shared" si="8"/>
        <v>25</v>
      </c>
      <c r="F1079" s="7" t="s">
        <v>29</v>
      </c>
      <c r="G1079" s="10" t="s">
        <v>33</v>
      </c>
      <c r="H1079" s="7">
        <v>1270.0</v>
      </c>
      <c r="I1079" s="7" t="s">
        <v>23</v>
      </c>
      <c r="J1079" s="11">
        <v>4695.0</v>
      </c>
      <c r="K1079" s="12">
        <v>47.0</v>
      </c>
      <c r="L1079" s="12">
        <v>32.0</v>
      </c>
      <c r="M1079" s="13">
        <f t="shared" si="3"/>
        <v>220665</v>
      </c>
      <c r="N1079" s="11">
        <f t="shared" si="4"/>
        <v>150240</v>
      </c>
      <c r="O1079" s="11">
        <f t="shared" si="5"/>
        <v>70425</v>
      </c>
      <c r="P1079" s="14" t="str">
        <f>VLOOKUP(H1079, products!$A$1:$B$13, 2, FALSE)</f>
        <v>Beverages</v>
      </c>
      <c r="Q1079" s="14" t="str">
        <f>VLOOKUP(G1079, countries!$A$1:$C$250, 1, TRUE)</f>
        <v>Micronesia (Federated States of)</v>
      </c>
      <c r="R1079" s="15" t="str">
        <f>VLOOKUP(Q1079, countries!$A$1:$E$250, 4, FALSE)</f>
        <v>Oceania</v>
      </c>
      <c r="S1079" s="14" t="str">
        <f>VLOOKUP(R1079, countries!$D$1:U$250, 2, FALSE)</f>
        <v>Polynesia</v>
      </c>
      <c r="T1079" s="14" t="str">
        <f t="shared" si="6"/>
        <v>2016-02</v>
      </c>
      <c r="U1079" s="14" t="str">
        <f t="shared" si="7"/>
        <v>02</v>
      </c>
    </row>
    <row r="1080">
      <c r="A1080" s="7">
        <v>2.43521249E8</v>
      </c>
      <c r="B1080" s="8">
        <v>42426.0</v>
      </c>
      <c r="C1080" s="8" t="str">
        <f t="shared" si="1"/>
        <v>Friday</v>
      </c>
      <c r="D1080" s="8">
        <v>42457.0</v>
      </c>
      <c r="E1080" s="9">
        <f t="shared" si="8"/>
        <v>31</v>
      </c>
      <c r="F1080" s="7" t="s">
        <v>24</v>
      </c>
      <c r="G1080" s="10" t="s">
        <v>41</v>
      </c>
      <c r="H1080" s="7">
        <v>8293.0</v>
      </c>
      <c r="I1080" s="7" t="s">
        <v>26</v>
      </c>
      <c r="J1080" s="11">
        <v>2204.0</v>
      </c>
      <c r="K1080" s="12">
        <v>437.0</v>
      </c>
      <c r="L1080" s="12">
        <v>263.0</v>
      </c>
      <c r="M1080" s="13">
        <f t="shared" si="3"/>
        <v>963148</v>
      </c>
      <c r="N1080" s="11">
        <f t="shared" si="4"/>
        <v>579652</v>
      </c>
      <c r="O1080" s="11">
        <f t="shared" si="5"/>
        <v>383496</v>
      </c>
      <c r="P1080" s="14" t="str">
        <f>VLOOKUP(H1080, products!$A$1:$B$13, 2, FALSE)</f>
        <v>Cosmetics</v>
      </c>
      <c r="Q1080" s="14" t="str">
        <f>VLOOKUP(G1080, countries!$A$1:$C$250, 1, TRUE)</f>
        <v>Chad</v>
      </c>
      <c r="R1080" s="15" t="str">
        <f>VLOOKUP(Q1080, countries!$A$1:$E$250, 4, FALSE)</f>
        <v>Africa</v>
      </c>
      <c r="S1080" s="14" t="str">
        <f>VLOOKUP(R1080, countries!$D$1:U$250, 2, FALSE)</f>
        <v>Northern Africa</v>
      </c>
      <c r="T1080" s="14" t="str">
        <f t="shared" si="6"/>
        <v>2016-02</v>
      </c>
      <c r="U1080" s="14" t="str">
        <f t="shared" si="7"/>
        <v>02</v>
      </c>
    </row>
    <row r="1081">
      <c r="A1081" s="7">
        <v>4.4920634E8</v>
      </c>
      <c r="B1081" s="8">
        <v>42426.0</v>
      </c>
      <c r="C1081" s="8" t="str">
        <f t="shared" si="1"/>
        <v>Friday</v>
      </c>
      <c r="D1081" s="8">
        <v>42433.0</v>
      </c>
      <c r="E1081" s="9">
        <f t="shared" si="8"/>
        <v>7</v>
      </c>
      <c r="F1081" s="7" t="s">
        <v>40</v>
      </c>
      <c r="G1081" s="10" t="s">
        <v>64</v>
      </c>
      <c r="H1081" s="7">
        <v>2103.0</v>
      </c>
      <c r="I1081" s="7" t="s">
        <v>23</v>
      </c>
      <c r="J1081" s="11">
        <v>8993.0</v>
      </c>
      <c r="K1081" s="12">
        <v>206.0</v>
      </c>
      <c r="L1081" s="12">
        <v>117.0</v>
      </c>
      <c r="M1081" s="13">
        <f t="shared" si="3"/>
        <v>1852558</v>
      </c>
      <c r="N1081" s="11">
        <f t="shared" si="4"/>
        <v>1052181</v>
      </c>
      <c r="O1081" s="11">
        <f t="shared" si="5"/>
        <v>800377</v>
      </c>
      <c r="P1081" s="14" t="str">
        <f>VLOOKUP(H1081, products!$A$1:$B$13, 2, FALSE)</f>
        <v>Cereal</v>
      </c>
      <c r="Q1081" s="14" t="str">
        <f>VLOOKUP(G1081, countries!$A$1:$C$250, 1, TRUE)</f>
        <v>Finland</v>
      </c>
      <c r="R1081" s="15" t="str">
        <f>VLOOKUP(Q1081, countries!$A$1:$E$250, 4, FALSE)</f>
        <v>Europe</v>
      </c>
      <c r="S1081" s="14" t="str">
        <f>VLOOKUP(R1081, countries!$D$1:U$250, 2, FALSE)</f>
        <v>Northern Europe</v>
      </c>
      <c r="T1081" s="14" t="str">
        <f t="shared" si="6"/>
        <v>2016-02</v>
      </c>
      <c r="U1081" s="14" t="str">
        <f t="shared" si="7"/>
        <v>02</v>
      </c>
    </row>
    <row r="1082">
      <c r="A1082" s="7">
        <v>7.27821767E8</v>
      </c>
      <c r="B1082" s="8">
        <v>42426.0</v>
      </c>
      <c r="C1082" s="8" t="str">
        <f t="shared" si="1"/>
        <v>Friday</v>
      </c>
      <c r="D1082" s="8">
        <v>42445.0</v>
      </c>
      <c r="E1082" s="9">
        <f t="shared" si="8"/>
        <v>19</v>
      </c>
      <c r="F1082" s="7" t="s">
        <v>24</v>
      </c>
      <c r="G1082" s="10" t="s">
        <v>35</v>
      </c>
      <c r="H1082" s="7">
        <v>8293.0</v>
      </c>
      <c r="I1082" s="7" t="s">
        <v>26</v>
      </c>
      <c r="J1082" s="11">
        <v>7489.0</v>
      </c>
      <c r="K1082" s="12">
        <v>437.0</v>
      </c>
      <c r="L1082" s="12">
        <v>263.0</v>
      </c>
      <c r="M1082" s="13">
        <f t="shared" si="3"/>
        <v>3272693</v>
      </c>
      <c r="N1082" s="11">
        <f t="shared" si="4"/>
        <v>1969607</v>
      </c>
      <c r="O1082" s="11">
        <f t="shared" si="5"/>
        <v>1303086</v>
      </c>
      <c r="P1082" s="14" t="str">
        <f>VLOOKUP(H1082, products!$A$1:$B$13, 2, FALSE)</f>
        <v>Cosmetics</v>
      </c>
      <c r="Q1082" s="14" t="str">
        <f>VLOOKUP(G1082, countries!$A$1:$C$250, 1, TRUE)</f>
        <v>American Samoa</v>
      </c>
      <c r="R1082" s="15" t="str">
        <f>VLOOKUP(Q1082, countries!$A$1:$E$250, 4, FALSE)</f>
        <v>Oceania</v>
      </c>
      <c r="S1082" s="14" t="str">
        <f>VLOOKUP(R1082, countries!$D$1:U$250, 2, FALSE)</f>
        <v>Polynesia</v>
      </c>
      <c r="T1082" s="14" t="str">
        <f t="shared" si="6"/>
        <v>2016-02</v>
      </c>
      <c r="U1082" s="14" t="str">
        <f t="shared" si="7"/>
        <v>02</v>
      </c>
    </row>
    <row r="1083">
      <c r="A1083" s="7">
        <v>6.50208079E8</v>
      </c>
      <c r="B1083" s="8">
        <v>42429.0</v>
      </c>
      <c r="C1083" s="8" t="str">
        <f t="shared" si="1"/>
        <v>Monday</v>
      </c>
      <c r="D1083" s="8">
        <v>42448.0</v>
      </c>
      <c r="E1083" s="9">
        <f t="shared" si="8"/>
        <v>19</v>
      </c>
      <c r="F1083" s="7" t="s">
        <v>40</v>
      </c>
      <c r="G1083" s="10" t="s">
        <v>67</v>
      </c>
      <c r="H1083" s="7">
        <v>1270.0</v>
      </c>
      <c r="I1083" s="7" t="s">
        <v>26</v>
      </c>
      <c r="J1083" s="11">
        <v>9875.0</v>
      </c>
      <c r="K1083" s="12">
        <v>47.0</v>
      </c>
      <c r="L1083" s="12">
        <v>32.0</v>
      </c>
      <c r="M1083" s="13">
        <f t="shared" si="3"/>
        <v>464125</v>
      </c>
      <c r="N1083" s="11">
        <f t="shared" si="4"/>
        <v>316000</v>
      </c>
      <c r="O1083" s="11">
        <f t="shared" si="5"/>
        <v>148125</v>
      </c>
      <c r="P1083" s="14" t="str">
        <f>VLOOKUP(H1083, products!$A$1:$B$13, 2, FALSE)</f>
        <v>Beverages</v>
      </c>
      <c r="Q1083" s="14" t="str">
        <f>VLOOKUP(G1083, countries!$A$1:$C$250, 1, TRUE)</f>
        <v>Eritrea</v>
      </c>
      <c r="R1083" s="15" t="str">
        <f>VLOOKUP(Q1083, countries!$A$1:$E$250, 4, FALSE)</f>
        <v>Africa</v>
      </c>
      <c r="S1083" s="14" t="str">
        <f>VLOOKUP(R1083, countries!$D$1:U$250, 2, FALSE)</f>
        <v>Northern Africa</v>
      </c>
      <c r="T1083" s="14" t="str">
        <f t="shared" si="6"/>
        <v>2016-02</v>
      </c>
      <c r="U1083" s="14" t="str">
        <f t="shared" si="7"/>
        <v>02</v>
      </c>
    </row>
    <row r="1084">
      <c r="A1084" s="7">
        <v>4.06270396E8</v>
      </c>
      <c r="B1084" s="8">
        <v>42433.0</v>
      </c>
      <c r="C1084" s="8" t="str">
        <f t="shared" si="1"/>
        <v>Friday</v>
      </c>
      <c r="D1084" s="8">
        <v>42509.0</v>
      </c>
      <c r="E1084" s="9">
        <f t="shared" si="8"/>
        <v>76</v>
      </c>
      <c r="F1084" s="7" t="s">
        <v>24</v>
      </c>
      <c r="G1084" s="10" t="s">
        <v>47</v>
      </c>
      <c r="H1084" s="7">
        <v>8969.0</v>
      </c>
      <c r="I1084" s="7" t="s">
        <v>26</v>
      </c>
      <c r="J1084" s="11">
        <v>3293.0</v>
      </c>
      <c r="K1084" s="12">
        <v>153.0</v>
      </c>
      <c r="L1084" s="12">
        <v>97.0</v>
      </c>
      <c r="M1084" s="13">
        <f t="shared" si="3"/>
        <v>503829</v>
      </c>
      <c r="N1084" s="11">
        <f t="shared" si="4"/>
        <v>319421</v>
      </c>
      <c r="O1084" s="11">
        <f t="shared" si="5"/>
        <v>184408</v>
      </c>
      <c r="P1084" s="14" t="str">
        <f>VLOOKUP(H1084, products!$A$1:$B$13, 2, FALSE)</f>
        <v>Snacks</v>
      </c>
      <c r="Q1084" s="14" t="str">
        <f>VLOOKUP(G1084, countries!$A$1:$C$250, 1, TRUE)</f>
        <v>Romania</v>
      </c>
      <c r="R1084" s="15" t="str">
        <f>VLOOKUP(Q1084, countries!$A$1:$E$250, 4, FALSE)</f>
        <v>Europe</v>
      </c>
      <c r="S1084" s="14" t="str">
        <f>VLOOKUP(R1084, countries!$D$1:U$250, 2, FALSE)</f>
        <v>Northern Europe</v>
      </c>
      <c r="T1084" s="14" t="str">
        <f t="shared" si="6"/>
        <v>2016-03</v>
      </c>
      <c r="U1084" s="14" t="str">
        <f t="shared" si="7"/>
        <v>03</v>
      </c>
    </row>
    <row r="1085">
      <c r="A1085" s="7">
        <v>4.12416303E8</v>
      </c>
      <c r="B1085" s="8">
        <v>42435.0</v>
      </c>
      <c r="C1085" s="8" t="str">
        <f t="shared" si="1"/>
        <v>Sunday</v>
      </c>
      <c r="D1085" s="8">
        <v>42680.0</v>
      </c>
      <c r="E1085" s="9">
        <f t="shared" si="8"/>
        <v>245</v>
      </c>
      <c r="F1085" s="7" t="s">
        <v>29</v>
      </c>
      <c r="G1085" s="10" t="s">
        <v>59</v>
      </c>
      <c r="H1085" s="7">
        <v>7331.0</v>
      </c>
      <c r="I1085" s="7" t="s">
        <v>23</v>
      </c>
      <c r="J1085" s="11">
        <v>2004.0</v>
      </c>
      <c r="K1085" s="12">
        <v>255.0</v>
      </c>
      <c r="L1085" s="12">
        <v>159.0</v>
      </c>
      <c r="M1085" s="13">
        <f t="shared" si="3"/>
        <v>511020</v>
      </c>
      <c r="N1085" s="11">
        <f t="shared" si="4"/>
        <v>318636</v>
      </c>
      <c r="O1085" s="11">
        <f t="shared" si="5"/>
        <v>192384</v>
      </c>
      <c r="P1085" s="14" t="str">
        <f>VLOOKUP(H1085, products!$A$1:$B$13, 2, FALSE)</f>
        <v>Baby Food</v>
      </c>
      <c r="Q1085" s="14" t="str">
        <f>VLOOKUP(G1085, countries!$A$1:$C$250, 1, TRUE)</f>
        <v>Slovenia</v>
      </c>
      <c r="R1085" s="15" t="str">
        <f>VLOOKUP(Q1085, countries!$A$1:$E$250, 4, FALSE)</f>
        <v>Europe</v>
      </c>
      <c r="S1085" s="14" t="str">
        <f>VLOOKUP(R1085, countries!$D$1:U$250, 2, FALSE)</f>
        <v>Northern Europe</v>
      </c>
      <c r="T1085" s="14" t="str">
        <f t="shared" si="6"/>
        <v>2016-03</v>
      </c>
      <c r="U1085" s="14" t="str">
        <f t="shared" si="7"/>
        <v>03</v>
      </c>
    </row>
    <row r="1086">
      <c r="A1086" s="7">
        <v>4.47684133E8</v>
      </c>
      <c r="B1086" s="8">
        <v>42436.0</v>
      </c>
      <c r="C1086" s="8" t="str">
        <f t="shared" si="1"/>
        <v>Monday</v>
      </c>
      <c r="D1086" s="8">
        <v>42596.0</v>
      </c>
      <c r="E1086" s="9">
        <f t="shared" si="8"/>
        <v>160</v>
      </c>
      <c r="F1086" s="7" t="s">
        <v>29</v>
      </c>
      <c r="G1086" s="10" t="s">
        <v>64</v>
      </c>
      <c r="H1086" s="7">
        <v>8969.0</v>
      </c>
      <c r="I1086" s="7" t="s">
        <v>23</v>
      </c>
      <c r="J1086" s="11">
        <v>8538.0</v>
      </c>
      <c r="K1086" s="12">
        <v>153.0</v>
      </c>
      <c r="L1086" s="12">
        <v>97.0</v>
      </c>
      <c r="M1086" s="13">
        <f t="shared" si="3"/>
        <v>1306314</v>
      </c>
      <c r="N1086" s="11">
        <f t="shared" si="4"/>
        <v>828186</v>
      </c>
      <c r="O1086" s="11">
        <f t="shared" si="5"/>
        <v>478128</v>
      </c>
      <c r="P1086" s="14" t="str">
        <f>VLOOKUP(H1086, products!$A$1:$B$13, 2, FALSE)</f>
        <v>Snacks</v>
      </c>
      <c r="Q1086" s="14" t="str">
        <f>VLOOKUP(G1086, countries!$A$1:$C$250, 1, TRUE)</f>
        <v>Finland</v>
      </c>
      <c r="R1086" s="15" t="str">
        <f>VLOOKUP(Q1086, countries!$A$1:$E$250, 4, FALSE)</f>
        <v>Europe</v>
      </c>
      <c r="S1086" s="14" t="str">
        <f>VLOOKUP(R1086, countries!$D$1:U$250, 2, FALSE)</f>
        <v>Northern Europe</v>
      </c>
      <c r="T1086" s="14" t="str">
        <f t="shared" si="6"/>
        <v>2016-03</v>
      </c>
      <c r="U1086" s="14" t="str">
        <f t="shared" si="7"/>
        <v>03</v>
      </c>
    </row>
    <row r="1087">
      <c r="A1087" s="7">
        <v>6.07756221E8</v>
      </c>
      <c r="B1087" s="8">
        <v>42437.0</v>
      </c>
      <c r="C1087" s="8" t="str">
        <f t="shared" si="1"/>
        <v>Tuesday</v>
      </c>
      <c r="D1087" s="8">
        <v>42682.0</v>
      </c>
      <c r="E1087" s="9">
        <f t="shared" si="8"/>
        <v>245</v>
      </c>
      <c r="F1087" s="7" t="s">
        <v>40</v>
      </c>
      <c r="G1087" s="10" t="s">
        <v>32</v>
      </c>
      <c r="H1087" s="7">
        <v>7940.0</v>
      </c>
      <c r="I1087" s="7" t="s">
        <v>26</v>
      </c>
      <c r="J1087" s="11">
        <v>7426.0</v>
      </c>
      <c r="K1087" s="12">
        <v>668.0</v>
      </c>
      <c r="L1087" s="12">
        <v>503.0</v>
      </c>
      <c r="M1087" s="13">
        <f t="shared" si="3"/>
        <v>4960568</v>
      </c>
      <c r="N1087" s="11">
        <f t="shared" si="4"/>
        <v>3735278</v>
      </c>
      <c r="O1087" s="11">
        <f t="shared" si="5"/>
        <v>1225290</v>
      </c>
      <c r="P1087" s="14" t="str">
        <f>VLOOKUP(H1087, products!$A$1:$B$13, 2, FALSE)</f>
        <v>Household</v>
      </c>
      <c r="Q1087" s="14" t="str">
        <f>VLOOKUP(G1087, countries!$A$1:$C$250, 1, TRUE)</f>
        <v>Luxembourg</v>
      </c>
      <c r="R1087" s="15" t="str">
        <f>VLOOKUP(Q1087, countries!$A$1:$E$250, 4, FALSE)</f>
        <v>Europe</v>
      </c>
      <c r="S1087" s="14" t="str">
        <f>VLOOKUP(R1087, countries!$D$1:U$250, 2, FALSE)</f>
        <v>Northern Europe</v>
      </c>
      <c r="T1087" s="14" t="str">
        <f t="shared" si="6"/>
        <v>2016-03</v>
      </c>
      <c r="U1087" s="14" t="str">
        <f t="shared" si="7"/>
        <v>03</v>
      </c>
    </row>
    <row r="1088">
      <c r="A1088" s="7">
        <v>5.72634732E8</v>
      </c>
      <c r="B1088" s="8">
        <v>42443.0</v>
      </c>
      <c r="C1088" s="8" t="str">
        <f t="shared" si="1"/>
        <v>Monday</v>
      </c>
      <c r="D1088" s="8">
        <v>42373.0</v>
      </c>
      <c r="E1088" s="9">
        <f t="shared" si="8"/>
        <v>70</v>
      </c>
      <c r="F1088" s="7" t="s">
        <v>40</v>
      </c>
      <c r="G1088" s="10" t="s">
        <v>47</v>
      </c>
      <c r="H1088" s="7">
        <v>2103.0</v>
      </c>
      <c r="I1088" s="7" t="s">
        <v>26</v>
      </c>
      <c r="J1088" s="11">
        <v>4197.0</v>
      </c>
      <c r="K1088" s="12">
        <v>206.0</v>
      </c>
      <c r="L1088" s="12">
        <v>117.0</v>
      </c>
      <c r="M1088" s="13">
        <f t="shared" si="3"/>
        <v>864582</v>
      </c>
      <c r="N1088" s="11">
        <f t="shared" si="4"/>
        <v>491049</v>
      </c>
      <c r="O1088" s="11">
        <f t="shared" si="5"/>
        <v>373533</v>
      </c>
      <c r="P1088" s="14" t="str">
        <f>VLOOKUP(H1088, products!$A$1:$B$13, 2, FALSE)</f>
        <v>Cereal</v>
      </c>
      <c r="Q1088" s="14" t="str">
        <f>VLOOKUP(G1088, countries!$A$1:$C$250, 1, TRUE)</f>
        <v>Romania</v>
      </c>
      <c r="R1088" s="15" t="str">
        <f>VLOOKUP(Q1088, countries!$A$1:$E$250, 4, FALSE)</f>
        <v>Europe</v>
      </c>
      <c r="S1088" s="14" t="str">
        <f>VLOOKUP(R1088, countries!$D$1:U$250, 2, FALSE)</f>
        <v>Northern Europe</v>
      </c>
      <c r="T1088" s="14" t="str">
        <f t="shared" si="6"/>
        <v>2016-03</v>
      </c>
      <c r="U1088" s="14" t="str">
        <f t="shared" si="7"/>
        <v>03</v>
      </c>
    </row>
    <row r="1089">
      <c r="A1089" s="7">
        <v>7.40300261E8</v>
      </c>
      <c r="B1089" s="8">
        <v>42446.0</v>
      </c>
      <c r="C1089" s="8" t="str">
        <f t="shared" si="1"/>
        <v>Thursday</v>
      </c>
      <c r="D1089" s="8">
        <v>42483.0</v>
      </c>
      <c r="E1089" s="9">
        <f t="shared" si="8"/>
        <v>37</v>
      </c>
      <c r="F1089" s="7" t="s">
        <v>29</v>
      </c>
      <c r="G1089" s="10" t="s">
        <v>39</v>
      </c>
      <c r="H1089" s="7">
        <v>7331.0</v>
      </c>
      <c r="I1089" s="7" t="s">
        <v>26</v>
      </c>
      <c r="J1089" s="11">
        <v>153.0</v>
      </c>
      <c r="K1089" s="12">
        <v>255.0</v>
      </c>
      <c r="L1089" s="12">
        <v>159.0</v>
      </c>
      <c r="M1089" s="13">
        <f t="shared" si="3"/>
        <v>39015</v>
      </c>
      <c r="N1089" s="11">
        <f t="shared" si="4"/>
        <v>24327</v>
      </c>
      <c r="O1089" s="11">
        <f t="shared" si="5"/>
        <v>14688</v>
      </c>
      <c r="P1089" s="14" t="str">
        <f>VLOOKUP(H1089, products!$A$1:$B$13, 2, FALSE)</f>
        <v>Baby Food</v>
      </c>
      <c r="Q1089" s="14" t="str">
        <f>VLOOKUP(G1089, countries!$A$1:$C$250, 1, TRUE)</f>
        <v>Curaçao</v>
      </c>
      <c r="R1089" s="15" t="str">
        <f>VLOOKUP(Q1089, countries!$A$1:$E$250, 4, FALSE)</f>
        <v>Americas</v>
      </c>
      <c r="S1089" s="14" t="str">
        <f>VLOOKUP(R1089, countries!$D$1:U$250, 2, FALSE)</f>
        <v>Latin America and the Caribbean</v>
      </c>
      <c r="T1089" s="14" t="str">
        <f t="shared" si="6"/>
        <v>2016-03</v>
      </c>
      <c r="U1089" s="14" t="str">
        <f t="shared" si="7"/>
        <v>03</v>
      </c>
    </row>
    <row r="1090">
      <c r="A1090" s="7">
        <v>1.63587558E8</v>
      </c>
      <c r="B1090" s="8">
        <v>42451.0</v>
      </c>
      <c r="C1090" s="8" t="str">
        <f t="shared" si="1"/>
        <v>Tuesday</v>
      </c>
      <c r="D1090" s="8">
        <v>42479.0</v>
      </c>
      <c r="E1090" s="9">
        <f t="shared" si="8"/>
        <v>28</v>
      </c>
      <c r="F1090" s="7" t="s">
        <v>29</v>
      </c>
      <c r="G1090" s="10" t="s">
        <v>33</v>
      </c>
      <c r="H1090" s="7">
        <v>8969.0</v>
      </c>
      <c r="I1090" s="7" t="s">
        <v>23</v>
      </c>
      <c r="J1090" s="11">
        <v>8048.0</v>
      </c>
      <c r="K1090" s="12">
        <v>153.0</v>
      </c>
      <c r="L1090" s="12">
        <v>97.0</v>
      </c>
      <c r="M1090" s="13">
        <f t="shared" si="3"/>
        <v>1231344</v>
      </c>
      <c r="N1090" s="11">
        <f t="shared" si="4"/>
        <v>780656</v>
      </c>
      <c r="O1090" s="11">
        <f t="shared" si="5"/>
        <v>450688</v>
      </c>
      <c r="P1090" s="14" t="str">
        <f>VLOOKUP(H1090, products!$A$1:$B$13, 2, FALSE)</f>
        <v>Snacks</v>
      </c>
      <c r="Q1090" s="14" t="str">
        <f>VLOOKUP(G1090, countries!$A$1:$C$250, 1, TRUE)</f>
        <v>Micronesia (Federated States of)</v>
      </c>
      <c r="R1090" s="15" t="str">
        <f>VLOOKUP(Q1090, countries!$A$1:$E$250, 4, FALSE)</f>
        <v>Oceania</v>
      </c>
      <c r="S1090" s="14" t="str">
        <f>VLOOKUP(R1090, countries!$D$1:U$250, 2, FALSE)</f>
        <v>Polynesia</v>
      </c>
      <c r="T1090" s="14" t="str">
        <f t="shared" si="6"/>
        <v>2016-03</v>
      </c>
      <c r="U1090" s="14" t="str">
        <f t="shared" si="7"/>
        <v>03</v>
      </c>
    </row>
    <row r="1091">
      <c r="A1091" s="7">
        <v>6.53909957E8</v>
      </c>
      <c r="B1091" s="8">
        <v>42452.0</v>
      </c>
      <c r="C1091" s="8" t="str">
        <f t="shared" si="1"/>
        <v>Wednesday</v>
      </c>
      <c r="D1091" s="8">
        <v>42525.0</v>
      </c>
      <c r="E1091" s="9">
        <f t="shared" si="8"/>
        <v>73</v>
      </c>
      <c r="F1091" s="7" t="s">
        <v>29</v>
      </c>
      <c r="G1091" s="10" t="s">
        <v>27</v>
      </c>
      <c r="H1091" s="7">
        <v>8681.0</v>
      </c>
      <c r="I1091" s="7" t="s">
        <v>26</v>
      </c>
      <c r="J1091" s="11">
        <v>5342.0</v>
      </c>
      <c r="K1091" s="12">
        <v>651.0</v>
      </c>
      <c r="L1091" s="12">
        <v>525.0</v>
      </c>
      <c r="M1091" s="13">
        <f t="shared" si="3"/>
        <v>3477642</v>
      </c>
      <c r="N1091" s="11">
        <f t="shared" si="4"/>
        <v>2804550</v>
      </c>
      <c r="O1091" s="11">
        <f t="shared" si="5"/>
        <v>673092</v>
      </c>
      <c r="P1091" s="14" t="str">
        <f>VLOOKUP(H1091, products!$A$1:$B$13, 2, FALSE)</f>
        <v>Office Supplies</v>
      </c>
      <c r="Q1091" s="14" t="str">
        <f>VLOOKUP(G1091, countries!$A$1:$C$250, 1, TRUE)</f>
        <v>Svalbard and Jan Mayen</v>
      </c>
      <c r="R1091" s="15" t="str">
        <f>VLOOKUP(Q1091, countries!$A$1:$E$250, 4, FALSE)</f>
        <v>Europe</v>
      </c>
      <c r="S1091" s="14" t="str">
        <f>VLOOKUP(R1091, countries!$D$1:U$250, 2, FALSE)</f>
        <v>Northern Europe</v>
      </c>
      <c r="T1091" s="14" t="str">
        <f t="shared" si="6"/>
        <v>2016-03</v>
      </c>
      <c r="U1091" s="14" t="str">
        <f t="shared" si="7"/>
        <v>03</v>
      </c>
    </row>
    <row r="1092">
      <c r="A1092" s="7">
        <v>9.21230065E8</v>
      </c>
      <c r="B1092" s="8">
        <v>42456.0</v>
      </c>
      <c r="C1092" s="8" t="str">
        <f t="shared" si="1"/>
        <v>Sunday</v>
      </c>
      <c r="D1092" s="8">
        <v>42506.0</v>
      </c>
      <c r="E1092" s="9">
        <f t="shared" si="8"/>
        <v>50</v>
      </c>
      <c r="F1092" s="7" t="s">
        <v>29</v>
      </c>
      <c r="G1092" s="10" t="s">
        <v>65</v>
      </c>
      <c r="H1092" s="7">
        <v>7331.0</v>
      </c>
      <c r="I1092" s="7" t="s">
        <v>23</v>
      </c>
      <c r="J1092" s="11">
        <v>1303.0</v>
      </c>
      <c r="K1092" s="12">
        <v>255.0</v>
      </c>
      <c r="L1092" s="12">
        <v>159.0</v>
      </c>
      <c r="M1092" s="13">
        <f t="shared" si="3"/>
        <v>332265</v>
      </c>
      <c r="N1092" s="11">
        <f t="shared" si="4"/>
        <v>207177</v>
      </c>
      <c r="O1092" s="11">
        <f t="shared" si="5"/>
        <v>125088</v>
      </c>
      <c r="P1092" s="14" t="str">
        <f>VLOOKUP(H1092, products!$A$1:$B$13, 2, FALSE)</f>
        <v>Baby Food</v>
      </c>
      <c r="Q1092" s="14" t="str">
        <f>VLOOKUP(G1092, countries!$A$1:$C$250, 1, TRUE)</f>
        <v>Portugal</v>
      </c>
      <c r="R1092" s="15" t="str">
        <f>VLOOKUP(Q1092, countries!$A$1:$E$250, 4, FALSE)</f>
        <v>Europe</v>
      </c>
      <c r="S1092" s="14" t="str">
        <f>VLOOKUP(R1092, countries!$D$1:U$250, 2, FALSE)</f>
        <v>Northern Europe</v>
      </c>
      <c r="T1092" s="14" t="str">
        <f t="shared" si="6"/>
        <v>2016-03</v>
      </c>
      <c r="U1092" s="14" t="str">
        <f t="shared" si="7"/>
        <v>03</v>
      </c>
    </row>
    <row r="1093">
      <c r="A1093" s="7">
        <v>8.10752236E8</v>
      </c>
      <c r="B1093" s="8">
        <v>42457.0</v>
      </c>
      <c r="C1093" s="8" t="str">
        <f t="shared" si="1"/>
        <v>Monday</v>
      </c>
      <c r="D1093" s="8">
        <v>42465.0</v>
      </c>
      <c r="E1093" s="9">
        <f t="shared" si="8"/>
        <v>8</v>
      </c>
      <c r="F1093" s="7" t="s">
        <v>24</v>
      </c>
      <c r="G1093" s="10" t="s">
        <v>30</v>
      </c>
      <c r="H1093" s="7">
        <v>5988.0</v>
      </c>
      <c r="I1093" s="7" t="s">
        <v>26</v>
      </c>
      <c r="J1093" s="11">
        <v>8458.0</v>
      </c>
      <c r="K1093" s="12">
        <v>154.0</v>
      </c>
      <c r="L1093" s="12">
        <v>91.0</v>
      </c>
      <c r="M1093" s="13">
        <f t="shared" si="3"/>
        <v>1302532</v>
      </c>
      <c r="N1093" s="11">
        <f t="shared" si="4"/>
        <v>769678</v>
      </c>
      <c r="O1093" s="11">
        <f t="shared" si="5"/>
        <v>532854</v>
      </c>
      <c r="P1093" s="14" t="str">
        <f>VLOOKUP(H1093, products!$A$1:$B$13, 2, FALSE)</f>
        <v>Vegetables</v>
      </c>
      <c r="Q1093" s="14" t="str">
        <f>VLOOKUP(G1093, countries!$A$1:$C$250, 1, TRUE)</f>
        <v>United States Minor Outlying Islands</v>
      </c>
      <c r="R1093" s="15" t="str">
        <f>VLOOKUP(Q1093, countries!$A$1:$E$250, 4, FALSE)</f>
        <v>Oceania</v>
      </c>
      <c r="S1093" s="14" t="str">
        <f>VLOOKUP(R1093, countries!$D$1:U$250, 2, FALSE)</f>
        <v>Polynesia</v>
      </c>
      <c r="T1093" s="14" t="str">
        <f t="shared" si="6"/>
        <v>2016-03</v>
      </c>
      <c r="U1093" s="14" t="str">
        <f t="shared" si="7"/>
        <v>03</v>
      </c>
    </row>
    <row r="1094">
      <c r="A1094" s="7">
        <v>8.52392995E8</v>
      </c>
      <c r="B1094" s="8">
        <v>42457.0</v>
      </c>
      <c r="C1094" s="8" t="str">
        <f t="shared" si="1"/>
        <v>Monday</v>
      </c>
      <c r="D1094" s="8">
        <v>42479.0</v>
      </c>
      <c r="E1094" s="9">
        <f t="shared" si="8"/>
        <v>22</v>
      </c>
      <c r="F1094" s="7" t="s">
        <v>29</v>
      </c>
      <c r="G1094" s="10" t="s">
        <v>49</v>
      </c>
      <c r="H1094" s="7">
        <v>8293.0</v>
      </c>
      <c r="I1094" s="7" t="s">
        <v>26</v>
      </c>
      <c r="J1094" s="11">
        <v>884.0</v>
      </c>
      <c r="K1094" s="12">
        <v>437.0</v>
      </c>
      <c r="L1094" s="12">
        <v>263.0</v>
      </c>
      <c r="M1094" s="13">
        <f t="shared" si="3"/>
        <v>386308</v>
      </c>
      <c r="N1094" s="11">
        <f t="shared" si="4"/>
        <v>232492</v>
      </c>
      <c r="O1094" s="11">
        <f t="shared" si="5"/>
        <v>153816</v>
      </c>
      <c r="P1094" s="14" t="str">
        <f>VLOOKUP(H1094, products!$A$1:$B$13, 2, FALSE)</f>
        <v>Cosmetics</v>
      </c>
      <c r="Q1094" s="14" t="str">
        <f>VLOOKUP(G1094, countries!$A$1:$C$250, 1, TRUE)</f>
        <v>Lithuania</v>
      </c>
      <c r="R1094" s="15" t="str">
        <f>VLOOKUP(Q1094, countries!$A$1:$E$250, 4, FALSE)</f>
        <v>Europe</v>
      </c>
      <c r="S1094" s="14" t="str">
        <f>VLOOKUP(R1094, countries!$D$1:U$250, 2, FALSE)</f>
        <v>Northern Europe</v>
      </c>
      <c r="T1094" s="14" t="str">
        <f t="shared" si="6"/>
        <v>2016-03</v>
      </c>
      <c r="U1094" s="14" t="str">
        <f t="shared" si="7"/>
        <v>03</v>
      </c>
    </row>
    <row r="1095">
      <c r="A1095" s="7">
        <v>3.51247346E8</v>
      </c>
      <c r="B1095" s="8">
        <v>42458.0</v>
      </c>
      <c r="C1095" s="8" t="str">
        <f t="shared" si="1"/>
        <v>Tuesday</v>
      </c>
      <c r="D1095" s="8">
        <v>42587.0</v>
      </c>
      <c r="E1095" s="9">
        <f t="shared" si="8"/>
        <v>129</v>
      </c>
      <c r="F1095" s="7" t="s">
        <v>40</v>
      </c>
      <c r="G1095" s="10" t="s">
        <v>71</v>
      </c>
      <c r="H1095" s="7">
        <v>3127.0</v>
      </c>
      <c r="I1095" s="7" t="s">
        <v>26</v>
      </c>
      <c r="J1095" s="11">
        <v>750.0</v>
      </c>
      <c r="K1095" s="12">
        <v>82.0</v>
      </c>
      <c r="L1095" s="12">
        <v>57.0</v>
      </c>
      <c r="M1095" s="13">
        <f t="shared" si="3"/>
        <v>61500</v>
      </c>
      <c r="N1095" s="11">
        <f t="shared" si="4"/>
        <v>42750</v>
      </c>
      <c r="O1095" s="11">
        <f t="shared" si="5"/>
        <v>18750</v>
      </c>
      <c r="P1095" s="14" t="str">
        <f>VLOOKUP(H1095, products!$A$1:$B$13, 2, FALSE)</f>
        <v>Personal Care</v>
      </c>
      <c r="Q1095" s="14" t="str">
        <f>VLOOKUP(G1095, countries!$A$1:$C$250, 1, TRUE)</f>
        <v>Mayotte</v>
      </c>
      <c r="R1095" s="15" t="str">
        <f>VLOOKUP(Q1095, countries!$A$1:$E$250, 4, FALSE)</f>
        <v>Africa</v>
      </c>
      <c r="S1095" s="14" t="str">
        <f>VLOOKUP(R1095, countries!$D$1:U$250, 2, FALSE)</f>
        <v>Northern Africa</v>
      </c>
      <c r="T1095" s="14" t="str">
        <f t="shared" si="6"/>
        <v>2016-03</v>
      </c>
      <c r="U1095" s="14" t="str">
        <f t="shared" si="7"/>
        <v>03</v>
      </c>
    </row>
    <row r="1096">
      <c r="A1096" s="7">
        <v>4.7679404E8</v>
      </c>
      <c r="B1096" s="8">
        <v>42462.0</v>
      </c>
      <c r="C1096" s="8" t="str">
        <f t="shared" si="1"/>
        <v>Saturday</v>
      </c>
      <c r="D1096" s="8">
        <v>42554.0</v>
      </c>
      <c r="E1096" s="9">
        <f t="shared" si="8"/>
        <v>92</v>
      </c>
      <c r="F1096" s="7" t="s">
        <v>40</v>
      </c>
      <c r="G1096" s="10" t="s">
        <v>28</v>
      </c>
      <c r="H1096" s="7">
        <v>1270.0</v>
      </c>
      <c r="I1096" s="7" t="s">
        <v>26</v>
      </c>
      <c r="J1096" s="11">
        <v>2807.0</v>
      </c>
      <c r="K1096" s="12">
        <v>47.0</v>
      </c>
      <c r="L1096" s="12">
        <v>32.0</v>
      </c>
      <c r="M1096" s="13">
        <f t="shared" si="3"/>
        <v>131929</v>
      </c>
      <c r="N1096" s="11">
        <f t="shared" si="4"/>
        <v>89824</v>
      </c>
      <c r="O1096" s="11">
        <f t="shared" si="5"/>
        <v>42105</v>
      </c>
      <c r="P1096" s="14" t="str">
        <f>VLOOKUP(H1096, products!$A$1:$B$13, 2, FALSE)</f>
        <v>Beverages</v>
      </c>
      <c r="Q1096" s="14" t="str">
        <f>VLOOKUP(G1096, countries!$A$1:$C$250, 1, TRUE)</f>
        <v>Bermuda</v>
      </c>
      <c r="R1096" s="15" t="str">
        <f>VLOOKUP(Q1096, countries!$A$1:$E$250, 4, FALSE)</f>
        <v>Americas</v>
      </c>
      <c r="S1096" s="14" t="str">
        <f>VLOOKUP(R1096, countries!$D$1:U$250, 2, FALSE)</f>
        <v>Latin America and the Caribbean</v>
      </c>
      <c r="T1096" s="14" t="str">
        <f t="shared" si="6"/>
        <v>2016-04</v>
      </c>
      <c r="U1096" s="14" t="str">
        <f t="shared" si="7"/>
        <v>04</v>
      </c>
    </row>
    <row r="1097">
      <c r="A1097" s="7">
        <v>4.78840672E8</v>
      </c>
      <c r="B1097" s="8">
        <v>42462.0</v>
      </c>
      <c r="C1097" s="8" t="str">
        <f t="shared" si="1"/>
        <v>Saturday</v>
      </c>
      <c r="D1097" s="8">
        <v>42615.0</v>
      </c>
      <c r="E1097" s="9">
        <f t="shared" si="8"/>
        <v>153</v>
      </c>
      <c r="F1097" s="7" t="s">
        <v>24</v>
      </c>
      <c r="G1097" s="10" t="s">
        <v>58</v>
      </c>
      <c r="H1097" s="7">
        <v>3127.0</v>
      </c>
      <c r="I1097" s="7" t="s">
        <v>26</v>
      </c>
      <c r="J1097" s="11">
        <v>8451.0</v>
      </c>
      <c r="K1097" s="12">
        <v>82.0</v>
      </c>
      <c r="L1097" s="12">
        <v>57.0</v>
      </c>
      <c r="M1097" s="13">
        <f t="shared" si="3"/>
        <v>692982</v>
      </c>
      <c r="N1097" s="11">
        <f t="shared" si="4"/>
        <v>481707</v>
      </c>
      <c r="O1097" s="11">
        <f t="shared" si="5"/>
        <v>211275</v>
      </c>
      <c r="P1097" s="14" t="str">
        <f>VLOOKUP(H1097, products!$A$1:$B$13, 2, FALSE)</f>
        <v>Personal Care</v>
      </c>
      <c r="Q1097" s="14" t="str">
        <f>VLOOKUP(G1097, countries!$A$1:$C$250, 1, TRUE)</f>
        <v>Djibouti</v>
      </c>
      <c r="R1097" s="15" t="str">
        <f>VLOOKUP(Q1097, countries!$A$1:$E$250, 4, FALSE)</f>
        <v>Africa</v>
      </c>
      <c r="S1097" s="14" t="str">
        <f>VLOOKUP(R1097, countries!$D$1:U$250, 2, FALSE)</f>
        <v>Northern Africa</v>
      </c>
      <c r="T1097" s="14" t="str">
        <f t="shared" si="6"/>
        <v>2016-04</v>
      </c>
      <c r="U1097" s="14" t="str">
        <f t="shared" si="7"/>
        <v>04</v>
      </c>
    </row>
    <row r="1098">
      <c r="A1098" s="7">
        <v>7.16054379E8</v>
      </c>
      <c r="B1098" s="8">
        <v>42463.0</v>
      </c>
      <c r="C1098" s="8" t="str">
        <f t="shared" si="1"/>
        <v>Sunday</v>
      </c>
      <c r="D1098" s="8">
        <v>42455.0</v>
      </c>
      <c r="E1098" s="9">
        <f t="shared" si="8"/>
        <v>8</v>
      </c>
      <c r="F1098" s="7" t="s">
        <v>24</v>
      </c>
      <c r="G1098" s="10" t="s">
        <v>35</v>
      </c>
      <c r="H1098" s="7">
        <v>4594.0</v>
      </c>
      <c r="I1098" s="7" t="s">
        <v>23</v>
      </c>
      <c r="J1098" s="11">
        <v>5258.0</v>
      </c>
      <c r="K1098" s="12">
        <v>9.0</v>
      </c>
      <c r="L1098" s="12">
        <v>7.0</v>
      </c>
      <c r="M1098" s="13">
        <f t="shared" si="3"/>
        <v>47322</v>
      </c>
      <c r="N1098" s="11">
        <f t="shared" si="4"/>
        <v>36806</v>
      </c>
      <c r="O1098" s="11">
        <f t="shared" si="5"/>
        <v>10516</v>
      </c>
      <c r="P1098" s="14" t="str">
        <f>VLOOKUP(H1098, products!$A$1:$B$13, 2, FALSE)</f>
        <v>Fruits</v>
      </c>
      <c r="Q1098" s="14" t="str">
        <f>VLOOKUP(G1098, countries!$A$1:$C$250, 1, TRUE)</f>
        <v>American Samoa</v>
      </c>
      <c r="R1098" s="15" t="str">
        <f>VLOOKUP(Q1098, countries!$A$1:$E$250, 4, FALSE)</f>
        <v>Oceania</v>
      </c>
      <c r="S1098" s="14" t="str">
        <f>VLOOKUP(R1098, countries!$D$1:U$250, 2, FALSE)</f>
        <v>Polynesia</v>
      </c>
      <c r="T1098" s="14" t="str">
        <f t="shared" si="6"/>
        <v>2016-04</v>
      </c>
      <c r="U1098" s="14" t="str">
        <f t="shared" si="7"/>
        <v>04</v>
      </c>
    </row>
    <row r="1099">
      <c r="A1099" s="7">
        <v>5.45059049E8</v>
      </c>
      <c r="B1099" s="8">
        <v>42468.0</v>
      </c>
      <c r="C1099" s="8" t="str">
        <f t="shared" si="1"/>
        <v>Friday</v>
      </c>
      <c r="D1099" s="8">
        <v>42590.0</v>
      </c>
      <c r="E1099" s="9">
        <f t="shared" si="8"/>
        <v>122</v>
      </c>
      <c r="F1099" s="7" t="s">
        <v>40</v>
      </c>
      <c r="G1099" s="10" t="s">
        <v>25</v>
      </c>
      <c r="H1099" s="7">
        <v>2455.0</v>
      </c>
      <c r="I1099" s="7" t="s">
        <v>23</v>
      </c>
      <c r="J1099" s="11">
        <v>3940.0</v>
      </c>
      <c r="K1099" s="12">
        <v>109.0</v>
      </c>
      <c r="L1099" s="12">
        <v>36.0</v>
      </c>
      <c r="M1099" s="13">
        <f t="shared" si="3"/>
        <v>429460</v>
      </c>
      <c r="N1099" s="11">
        <f t="shared" si="4"/>
        <v>141840</v>
      </c>
      <c r="O1099" s="11">
        <f t="shared" si="5"/>
        <v>287620</v>
      </c>
      <c r="P1099" s="14" t="str">
        <f>VLOOKUP(H1099, products!$A$1:$B$13, 2, FALSE)</f>
        <v>Clothes</v>
      </c>
      <c r="Q1099" s="14" t="str">
        <f>VLOOKUP(G1099, countries!$A$1:$C$250, 1, TRUE)</f>
        <v>Libya</v>
      </c>
      <c r="R1099" s="15" t="str">
        <f>VLOOKUP(Q1099, countries!$A$1:$E$250, 4, FALSE)</f>
        <v>Africa</v>
      </c>
      <c r="S1099" s="14" t="str">
        <f>VLOOKUP(R1099, countries!$D$1:U$250, 2, FALSE)</f>
        <v>Northern Africa</v>
      </c>
      <c r="T1099" s="14" t="str">
        <f t="shared" si="6"/>
        <v>2016-04</v>
      </c>
      <c r="U1099" s="14" t="str">
        <f t="shared" si="7"/>
        <v>04</v>
      </c>
    </row>
    <row r="1100">
      <c r="A1100" s="7">
        <v>6.9022063E8</v>
      </c>
      <c r="B1100" s="8">
        <v>42471.0</v>
      </c>
      <c r="C1100" s="8" t="str">
        <f t="shared" si="1"/>
        <v>Monday</v>
      </c>
      <c r="D1100" s="8">
        <v>42693.0</v>
      </c>
      <c r="E1100" s="9">
        <f t="shared" si="8"/>
        <v>222</v>
      </c>
      <c r="F1100" s="7" t="s">
        <v>21</v>
      </c>
      <c r="G1100" s="10" t="s">
        <v>54</v>
      </c>
      <c r="H1100" s="7">
        <v>7940.0</v>
      </c>
      <c r="I1100" s="7" t="s">
        <v>26</v>
      </c>
      <c r="J1100" s="11">
        <v>477.0</v>
      </c>
      <c r="K1100" s="12">
        <v>668.0</v>
      </c>
      <c r="L1100" s="12">
        <v>503.0</v>
      </c>
      <c r="M1100" s="13">
        <f t="shared" si="3"/>
        <v>318636</v>
      </c>
      <c r="N1100" s="11">
        <f t="shared" si="4"/>
        <v>239931</v>
      </c>
      <c r="O1100" s="11">
        <f t="shared" si="5"/>
        <v>78705</v>
      </c>
      <c r="P1100" s="14" t="str">
        <f>VLOOKUP(H1100, products!$A$1:$B$13, 2, FALSE)</f>
        <v>Household</v>
      </c>
      <c r="Q1100" s="14" t="str">
        <f>VLOOKUP(G1100, countries!$A$1:$C$250, 1, TRUE)</f>
        <v>Macedonia</v>
      </c>
      <c r="R1100" s="15" t="str">
        <f>VLOOKUP(Q1100, countries!$A$1:$E$250, 4, FALSE)</f>
        <v>Europe</v>
      </c>
      <c r="S1100" s="14" t="str">
        <f>VLOOKUP(R1100, countries!$D$1:U$250, 2, FALSE)</f>
        <v>Northern Europe</v>
      </c>
      <c r="T1100" s="14" t="str">
        <f t="shared" si="6"/>
        <v>2016-04</v>
      </c>
      <c r="U1100" s="14" t="str">
        <f t="shared" si="7"/>
        <v>04</v>
      </c>
    </row>
    <row r="1101">
      <c r="A1101" s="7">
        <v>6.26322257E8</v>
      </c>
      <c r="B1101" s="8">
        <v>42475.0</v>
      </c>
      <c r="C1101" s="8" t="str">
        <f t="shared" si="1"/>
        <v>Friday</v>
      </c>
      <c r="D1101" s="8">
        <v>42495.0</v>
      </c>
      <c r="E1101" s="9">
        <f t="shared" si="8"/>
        <v>20</v>
      </c>
      <c r="F1101" s="7" t="s">
        <v>29</v>
      </c>
      <c r="G1101" s="10" t="s">
        <v>30</v>
      </c>
      <c r="H1101" s="7">
        <v>3127.0</v>
      </c>
      <c r="I1101" s="7" t="s">
        <v>23</v>
      </c>
      <c r="J1101" s="11">
        <v>1529.0</v>
      </c>
      <c r="K1101" s="12">
        <v>82.0</v>
      </c>
      <c r="L1101" s="12">
        <v>57.0</v>
      </c>
      <c r="M1101" s="13">
        <f t="shared" si="3"/>
        <v>125378</v>
      </c>
      <c r="N1101" s="11">
        <f t="shared" si="4"/>
        <v>87153</v>
      </c>
      <c r="O1101" s="11">
        <f t="shared" si="5"/>
        <v>38225</v>
      </c>
      <c r="P1101" s="14" t="str">
        <f>VLOOKUP(H1101, products!$A$1:$B$13, 2, FALSE)</f>
        <v>Personal Care</v>
      </c>
      <c r="Q1101" s="14" t="str">
        <f>VLOOKUP(G1101, countries!$A$1:$C$250, 1, TRUE)</f>
        <v>United States Minor Outlying Islands</v>
      </c>
      <c r="R1101" s="15" t="str">
        <f>VLOOKUP(Q1101, countries!$A$1:$E$250, 4, FALSE)</f>
        <v>Oceania</v>
      </c>
      <c r="S1101" s="14" t="str">
        <f>VLOOKUP(R1101, countries!$D$1:U$250, 2, FALSE)</f>
        <v>Polynesia</v>
      </c>
      <c r="T1101" s="14" t="str">
        <f t="shared" si="6"/>
        <v>2016-04</v>
      </c>
      <c r="U1101" s="14" t="str">
        <f t="shared" si="7"/>
        <v>04</v>
      </c>
    </row>
    <row r="1102">
      <c r="A1102" s="7">
        <v>3.53492677E8</v>
      </c>
      <c r="B1102" s="8">
        <v>42477.0</v>
      </c>
      <c r="C1102" s="8" t="str">
        <f t="shared" si="1"/>
        <v>Sunday</v>
      </c>
      <c r="D1102" s="8">
        <v>42513.0</v>
      </c>
      <c r="E1102" s="9">
        <f t="shared" si="8"/>
        <v>36</v>
      </c>
      <c r="F1102" s="7" t="s">
        <v>21</v>
      </c>
      <c r="G1102" s="10" t="s">
        <v>22</v>
      </c>
      <c r="H1102" s="7">
        <v>4594.0</v>
      </c>
      <c r="I1102" s="7" t="s">
        <v>23</v>
      </c>
      <c r="J1102" s="11">
        <v>5193.0</v>
      </c>
      <c r="K1102" s="12">
        <v>9.0</v>
      </c>
      <c r="L1102" s="12">
        <v>7.0</v>
      </c>
      <c r="M1102" s="13">
        <f t="shared" si="3"/>
        <v>46737</v>
      </c>
      <c r="N1102" s="11">
        <f t="shared" si="4"/>
        <v>36351</v>
      </c>
      <c r="O1102" s="11">
        <f t="shared" si="5"/>
        <v>10386</v>
      </c>
      <c r="P1102" s="14" t="str">
        <f>VLOOKUP(H1102, products!$A$1:$B$13, 2, FALSE)</f>
        <v>Fruits</v>
      </c>
      <c r="Q1102" s="14" t="str">
        <f>VLOOKUP(G1102, countries!$A$1:$C$250, 1, TRUE)</f>
        <v>Hong Kong</v>
      </c>
      <c r="R1102" s="15" t="str">
        <f>VLOOKUP(Q1102, countries!$A$1:$E$250, 4, FALSE)</f>
        <v>Asia</v>
      </c>
      <c r="S1102" s="14" t="str">
        <f>VLOOKUP(R1102, countries!$D$1:U$250, 2, FALSE)</f>
        <v>Southern Asia</v>
      </c>
      <c r="T1102" s="14" t="str">
        <f t="shared" si="6"/>
        <v>2016-04</v>
      </c>
      <c r="U1102" s="14" t="str">
        <f t="shared" si="7"/>
        <v>04</v>
      </c>
    </row>
    <row r="1103">
      <c r="A1103" s="7">
        <v>4.43544518E8</v>
      </c>
      <c r="B1103" s="8">
        <v>42484.0</v>
      </c>
      <c r="C1103" s="8" t="str">
        <f t="shared" si="1"/>
        <v>Sunday</v>
      </c>
      <c r="D1103" s="8">
        <v>42488.0</v>
      </c>
      <c r="E1103" s="9">
        <f t="shared" si="8"/>
        <v>4</v>
      </c>
      <c r="F1103" s="7" t="s">
        <v>21</v>
      </c>
      <c r="G1103" s="10" t="s">
        <v>35</v>
      </c>
      <c r="H1103" s="7">
        <v>1270.0</v>
      </c>
      <c r="I1103" s="7" t="s">
        <v>26</v>
      </c>
      <c r="J1103" s="11">
        <v>3534.0</v>
      </c>
      <c r="K1103" s="12">
        <v>47.0</v>
      </c>
      <c r="L1103" s="12">
        <v>32.0</v>
      </c>
      <c r="M1103" s="13">
        <f t="shared" si="3"/>
        <v>166098</v>
      </c>
      <c r="N1103" s="11">
        <f t="shared" si="4"/>
        <v>113088</v>
      </c>
      <c r="O1103" s="11">
        <f t="shared" si="5"/>
        <v>53010</v>
      </c>
      <c r="P1103" s="14" t="str">
        <f>VLOOKUP(H1103, products!$A$1:$B$13, 2, FALSE)</f>
        <v>Beverages</v>
      </c>
      <c r="Q1103" s="14" t="str">
        <f>VLOOKUP(G1103, countries!$A$1:$C$250, 1, TRUE)</f>
        <v>American Samoa</v>
      </c>
      <c r="R1103" s="15" t="str">
        <f>VLOOKUP(Q1103, countries!$A$1:$E$250, 4, FALSE)</f>
        <v>Oceania</v>
      </c>
      <c r="S1103" s="14" t="str">
        <f>VLOOKUP(R1103, countries!$D$1:U$250, 2, FALSE)</f>
        <v>Polynesia</v>
      </c>
      <c r="T1103" s="14" t="str">
        <f t="shared" si="6"/>
        <v>2016-04</v>
      </c>
      <c r="U1103" s="14" t="str">
        <f t="shared" si="7"/>
        <v>04</v>
      </c>
    </row>
    <row r="1104">
      <c r="A1104" s="7">
        <v>9.56969964E8</v>
      </c>
      <c r="B1104" s="8">
        <v>42484.0</v>
      </c>
      <c r="C1104" s="8" t="str">
        <f t="shared" si="1"/>
        <v>Sunday</v>
      </c>
      <c r="D1104" s="8">
        <v>42517.0</v>
      </c>
      <c r="E1104" s="9">
        <f t="shared" si="8"/>
        <v>33</v>
      </c>
      <c r="F1104" s="7" t="s">
        <v>24</v>
      </c>
      <c r="G1104" s="10" t="s">
        <v>60</v>
      </c>
      <c r="H1104" s="7">
        <v>5988.0</v>
      </c>
      <c r="I1104" s="7" t="s">
        <v>26</v>
      </c>
      <c r="J1104" s="11">
        <v>7533.0</v>
      </c>
      <c r="K1104" s="12">
        <v>154.0</v>
      </c>
      <c r="L1104" s="12">
        <v>91.0</v>
      </c>
      <c r="M1104" s="13">
        <f t="shared" si="3"/>
        <v>1160082</v>
      </c>
      <c r="N1104" s="11">
        <f t="shared" si="4"/>
        <v>685503</v>
      </c>
      <c r="O1104" s="11">
        <f t="shared" si="5"/>
        <v>474579</v>
      </c>
      <c r="P1104" s="14" t="str">
        <f>VLOOKUP(H1104, products!$A$1:$B$13, 2, FALSE)</f>
        <v>Vegetables</v>
      </c>
      <c r="Q1104" s="14" t="str">
        <f>VLOOKUP(G1104, countries!$A$1:$C$250, 1, TRUE)</f>
        <v>Ireland</v>
      </c>
      <c r="R1104" s="15" t="str">
        <f>VLOOKUP(Q1104, countries!$A$1:$E$250, 4, FALSE)</f>
        <v>Europe</v>
      </c>
      <c r="S1104" s="14" t="str">
        <f>VLOOKUP(R1104, countries!$D$1:U$250, 2, FALSE)</f>
        <v>Northern Europe</v>
      </c>
      <c r="T1104" s="14" t="str">
        <f t="shared" si="6"/>
        <v>2016-04</v>
      </c>
      <c r="U1104" s="14" t="str">
        <f t="shared" si="7"/>
        <v>04</v>
      </c>
    </row>
    <row r="1105">
      <c r="A1105" s="7">
        <v>6.28055179E8</v>
      </c>
      <c r="B1105" s="8">
        <v>42486.0</v>
      </c>
      <c r="C1105" s="8" t="str">
        <f t="shared" si="1"/>
        <v>Tuesday</v>
      </c>
      <c r="D1105" s="8">
        <v>42503.0</v>
      </c>
      <c r="E1105" s="9">
        <f t="shared" si="8"/>
        <v>17</v>
      </c>
      <c r="F1105" s="7" t="s">
        <v>29</v>
      </c>
      <c r="G1105" s="10" t="s">
        <v>67</v>
      </c>
      <c r="H1105" s="7">
        <v>8681.0</v>
      </c>
      <c r="I1105" s="7" t="s">
        <v>23</v>
      </c>
      <c r="J1105" s="11">
        <v>4339.0</v>
      </c>
      <c r="K1105" s="12">
        <v>651.0</v>
      </c>
      <c r="L1105" s="12">
        <v>525.0</v>
      </c>
      <c r="M1105" s="13">
        <f t="shared" si="3"/>
        <v>2824689</v>
      </c>
      <c r="N1105" s="11">
        <f t="shared" si="4"/>
        <v>2277975</v>
      </c>
      <c r="O1105" s="11">
        <f t="shared" si="5"/>
        <v>546714</v>
      </c>
      <c r="P1105" s="14" t="str">
        <f>VLOOKUP(H1105, products!$A$1:$B$13, 2, FALSE)</f>
        <v>Office Supplies</v>
      </c>
      <c r="Q1105" s="14" t="str">
        <f>VLOOKUP(G1105, countries!$A$1:$C$250, 1, TRUE)</f>
        <v>Eritrea</v>
      </c>
      <c r="R1105" s="15" t="str">
        <f>VLOOKUP(Q1105, countries!$A$1:$E$250, 4, FALSE)</f>
        <v>Africa</v>
      </c>
      <c r="S1105" s="14" t="str">
        <f>VLOOKUP(R1105, countries!$D$1:U$250, 2, FALSE)</f>
        <v>Northern Africa</v>
      </c>
      <c r="T1105" s="14" t="str">
        <f t="shared" si="6"/>
        <v>2016-04</v>
      </c>
      <c r="U1105" s="14" t="str">
        <f t="shared" si="7"/>
        <v>04</v>
      </c>
    </row>
    <row r="1106">
      <c r="A1106" s="7">
        <v>6.8559693E8</v>
      </c>
      <c r="B1106" s="8">
        <v>42489.0</v>
      </c>
      <c r="C1106" s="8" t="str">
        <f t="shared" si="1"/>
        <v>Friday</v>
      </c>
      <c r="D1106" s="8">
        <v>42537.0</v>
      </c>
      <c r="E1106" s="9">
        <f t="shared" si="8"/>
        <v>48</v>
      </c>
      <c r="F1106" s="7" t="s">
        <v>24</v>
      </c>
      <c r="G1106" s="10" t="s">
        <v>62</v>
      </c>
      <c r="H1106" s="7">
        <v>2455.0</v>
      </c>
      <c r="I1106" s="7" t="s">
        <v>26</v>
      </c>
      <c r="J1106" s="11">
        <v>2222.0</v>
      </c>
      <c r="K1106" s="12">
        <v>109.0</v>
      </c>
      <c r="L1106" s="12">
        <v>36.0</v>
      </c>
      <c r="M1106" s="13">
        <f t="shared" si="3"/>
        <v>242198</v>
      </c>
      <c r="N1106" s="11">
        <f t="shared" si="4"/>
        <v>79992</v>
      </c>
      <c r="O1106" s="11">
        <f t="shared" si="5"/>
        <v>162206</v>
      </c>
      <c r="P1106" s="14" t="str">
        <f>VLOOKUP(H1106, products!$A$1:$B$13, 2, FALSE)</f>
        <v>Clothes</v>
      </c>
      <c r="Q1106" s="14" t="str">
        <f>VLOOKUP(G1106, countries!$A$1:$C$250, 1, TRUE)</f>
        <v>Micronesia (Federated States of)</v>
      </c>
      <c r="R1106" s="15" t="str">
        <f>VLOOKUP(Q1106, countries!$A$1:$E$250, 4, FALSE)</f>
        <v>Oceania</v>
      </c>
      <c r="S1106" s="14" t="str">
        <f>VLOOKUP(R1106, countries!$D$1:U$250, 2, FALSE)</f>
        <v>Polynesia</v>
      </c>
      <c r="T1106" s="14" t="str">
        <f t="shared" si="6"/>
        <v>2016-04</v>
      </c>
      <c r="U1106" s="14" t="str">
        <f t="shared" si="7"/>
        <v>04</v>
      </c>
    </row>
    <row r="1107">
      <c r="A1107" s="7">
        <v>1.74218118E8</v>
      </c>
      <c r="B1107" s="8">
        <v>42490.0</v>
      </c>
      <c r="C1107" s="8" t="str">
        <f t="shared" si="1"/>
        <v>Saturday</v>
      </c>
      <c r="D1107" s="8">
        <v>42534.0</v>
      </c>
      <c r="E1107" s="9">
        <f t="shared" si="8"/>
        <v>44</v>
      </c>
      <c r="F1107" s="7" t="s">
        <v>29</v>
      </c>
      <c r="G1107" s="10" t="s">
        <v>46</v>
      </c>
      <c r="H1107" s="7">
        <v>2103.0</v>
      </c>
      <c r="I1107" s="7" t="s">
        <v>23</v>
      </c>
      <c r="J1107" s="11">
        <v>3867.0</v>
      </c>
      <c r="K1107" s="12">
        <v>206.0</v>
      </c>
      <c r="L1107" s="12">
        <v>117.0</v>
      </c>
      <c r="M1107" s="13">
        <f t="shared" si="3"/>
        <v>796602</v>
      </c>
      <c r="N1107" s="11">
        <f t="shared" si="4"/>
        <v>452439</v>
      </c>
      <c r="O1107" s="11">
        <f t="shared" si="5"/>
        <v>344163</v>
      </c>
      <c r="P1107" s="14" t="str">
        <f>VLOOKUP(H1107, products!$A$1:$B$13, 2, FALSE)</f>
        <v>Cereal</v>
      </c>
      <c r="Q1107" s="14" t="str">
        <f>VLOOKUP(G1107, countries!$A$1:$C$250, 1, TRUE)</f>
        <v>Denmark</v>
      </c>
      <c r="R1107" s="15" t="str">
        <f>VLOOKUP(Q1107, countries!$A$1:$E$250, 4, FALSE)</f>
        <v>Europe</v>
      </c>
      <c r="S1107" s="14" t="str">
        <f>VLOOKUP(R1107, countries!$D$1:U$250, 2, FALSE)</f>
        <v>Northern Europe</v>
      </c>
      <c r="T1107" s="14" t="str">
        <f t="shared" si="6"/>
        <v>2016-04</v>
      </c>
      <c r="U1107" s="14" t="str">
        <f t="shared" si="7"/>
        <v>04</v>
      </c>
    </row>
    <row r="1108">
      <c r="A1108" s="7">
        <v>1.80358016E8</v>
      </c>
      <c r="B1108" s="8">
        <v>42490.0</v>
      </c>
      <c r="C1108" s="8" t="str">
        <f t="shared" si="1"/>
        <v>Saturday</v>
      </c>
      <c r="D1108" s="8">
        <v>42506.0</v>
      </c>
      <c r="E1108" s="9">
        <f t="shared" si="8"/>
        <v>16</v>
      </c>
      <c r="F1108" s="7" t="s">
        <v>29</v>
      </c>
      <c r="G1108" s="10" t="s">
        <v>51</v>
      </c>
      <c r="H1108" s="7">
        <v>1270.0</v>
      </c>
      <c r="I1108" s="7" t="s">
        <v>26</v>
      </c>
      <c r="J1108" s="11">
        <v>800.0</v>
      </c>
      <c r="K1108" s="12">
        <v>47.0</v>
      </c>
      <c r="L1108" s="12">
        <v>32.0</v>
      </c>
      <c r="M1108" s="13">
        <f t="shared" si="3"/>
        <v>37600</v>
      </c>
      <c r="N1108" s="11">
        <f t="shared" si="4"/>
        <v>25600</v>
      </c>
      <c r="O1108" s="11">
        <f t="shared" si="5"/>
        <v>12000</v>
      </c>
      <c r="P1108" s="14" t="str">
        <f>VLOOKUP(H1108, products!$A$1:$B$13, 2, FALSE)</f>
        <v>Beverages</v>
      </c>
      <c r="Q1108" s="14" t="str">
        <f>VLOOKUP(G1108, countries!$A$1:$C$250, 1, TRUE)</f>
        <v>Micronesia (Federated States of)</v>
      </c>
      <c r="R1108" s="15" t="str">
        <f>VLOOKUP(Q1108, countries!$A$1:$E$250, 4, FALSE)</f>
        <v>Oceania</v>
      </c>
      <c r="S1108" s="14" t="str">
        <f>VLOOKUP(R1108, countries!$D$1:U$250, 2, FALSE)</f>
        <v>Polynesia</v>
      </c>
      <c r="T1108" s="14" t="str">
        <f t="shared" si="6"/>
        <v>2016-04</v>
      </c>
      <c r="U1108" s="14" t="str">
        <f t="shared" si="7"/>
        <v>04</v>
      </c>
    </row>
    <row r="1109">
      <c r="A1109" s="7">
        <v>2.33440434E8</v>
      </c>
      <c r="B1109" s="8">
        <v>42491.0</v>
      </c>
      <c r="C1109" s="8" t="str">
        <f t="shared" si="1"/>
        <v>Sunday</v>
      </c>
      <c r="D1109" s="8">
        <v>42417.0</v>
      </c>
      <c r="E1109" s="9">
        <f t="shared" si="8"/>
        <v>74</v>
      </c>
      <c r="F1109" s="7" t="s">
        <v>29</v>
      </c>
      <c r="G1109" s="10" t="s">
        <v>72</v>
      </c>
      <c r="H1109" s="7">
        <v>8681.0</v>
      </c>
      <c r="I1109" s="7" t="s">
        <v>23</v>
      </c>
      <c r="J1109" s="11">
        <v>9067.0</v>
      </c>
      <c r="K1109" s="12">
        <v>651.0</v>
      </c>
      <c r="L1109" s="12">
        <v>525.0</v>
      </c>
      <c r="M1109" s="13">
        <f t="shared" si="3"/>
        <v>5902617</v>
      </c>
      <c r="N1109" s="11">
        <f t="shared" si="4"/>
        <v>4760175</v>
      </c>
      <c r="O1109" s="11">
        <f t="shared" si="5"/>
        <v>1142442</v>
      </c>
      <c r="P1109" s="14" t="str">
        <f>VLOOKUP(H1109, products!$A$1:$B$13, 2, FALSE)</f>
        <v>Office Supplies</v>
      </c>
      <c r="Q1109" s="14" t="str">
        <f>VLOOKUP(G1109, countries!$A$1:$C$250, 1, TRUE)</f>
        <v>Barbados</v>
      </c>
      <c r="R1109" s="15" t="str">
        <f>VLOOKUP(Q1109, countries!$A$1:$E$250, 4, FALSE)</f>
        <v>Americas</v>
      </c>
      <c r="S1109" s="14" t="str">
        <f>VLOOKUP(R1109, countries!$D$1:U$250, 2, FALSE)</f>
        <v>Latin America and the Caribbean</v>
      </c>
      <c r="T1109" s="14" t="str">
        <f t="shared" si="6"/>
        <v>2016-05</v>
      </c>
      <c r="U1109" s="14" t="str">
        <f t="shared" si="7"/>
        <v>05</v>
      </c>
    </row>
    <row r="1110">
      <c r="A1110" s="7">
        <v>7.50959146E8</v>
      </c>
      <c r="B1110" s="8">
        <v>42491.0</v>
      </c>
      <c r="C1110" s="8" t="str">
        <f t="shared" si="1"/>
        <v>Sunday</v>
      </c>
      <c r="D1110" s="8">
        <v>42394.0</v>
      </c>
      <c r="E1110" s="9">
        <f t="shared" si="8"/>
        <v>97</v>
      </c>
      <c r="F1110" s="7" t="s">
        <v>29</v>
      </c>
      <c r="G1110" s="10" t="s">
        <v>62</v>
      </c>
      <c r="H1110" s="7">
        <v>7331.0</v>
      </c>
      <c r="I1110" s="7" t="s">
        <v>26</v>
      </c>
      <c r="J1110" s="11">
        <v>4354.0</v>
      </c>
      <c r="K1110" s="12">
        <v>255.0</v>
      </c>
      <c r="L1110" s="12">
        <v>159.0</v>
      </c>
      <c r="M1110" s="13">
        <f t="shared" si="3"/>
        <v>1110270</v>
      </c>
      <c r="N1110" s="11">
        <f t="shared" si="4"/>
        <v>692286</v>
      </c>
      <c r="O1110" s="11">
        <f t="shared" si="5"/>
        <v>417984</v>
      </c>
      <c r="P1110" s="14" t="str">
        <f>VLOOKUP(H1110, products!$A$1:$B$13, 2, FALSE)</f>
        <v>Baby Food</v>
      </c>
      <c r="Q1110" s="14" t="str">
        <f>VLOOKUP(G1110, countries!$A$1:$C$250, 1, TRUE)</f>
        <v>Micronesia (Federated States of)</v>
      </c>
      <c r="R1110" s="15" t="str">
        <f>VLOOKUP(Q1110, countries!$A$1:$E$250, 4, FALSE)</f>
        <v>Oceania</v>
      </c>
      <c r="S1110" s="14" t="str">
        <f>VLOOKUP(R1110, countries!$D$1:U$250, 2, FALSE)</f>
        <v>Polynesia</v>
      </c>
      <c r="T1110" s="14" t="str">
        <f t="shared" si="6"/>
        <v>2016-05</v>
      </c>
      <c r="U1110" s="14" t="str">
        <f t="shared" si="7"/>
        <v>05</v>
      </c>
    </row>
    <row r="1111">
      <c r="A1111" s="7">
        <v>9.73268353E8</v>
      </c>
      <c r="B1111" s="8">
        <v>42496.0</v>
      </c>
      <c r="C1111" s="8" t="str">
        <f t="shared" si="1"/>
        <v>Friday</v>
      </c>
      <c r="D1111" s="8">
        <v>42547.0</v>
      </c>
      <c r="E1111" s="9">
        <f t="shared" si="8"/>
        <v>51</v>
      </c>
      <c r="F1111" s="7" t="s">
        <v>40</v>
      </c>
      <c r="G1111" s="10" t="s">
        <v>58</v>
      </c>
      <c r="H1111" s="7">
        <v>1270.0</v>
      </c>
      <c r="I1111" s="7" t="s">
        <v>26</v>
      </c>
      <c r="J1111" s="11">
        <v>589.0</v>
      </c>
      <c r="K1111" s="12">
        <v>47.0</v>
      </c>
      <c r="L1111" s="12">
        <v>32.0</v>
      </c>
      <c r="M1111" s="13">
        <f t="shared" si="3"/>
        <v>27683</v>
      </c>
      <c r="N1111" s="11">
        <f t="shared" si="4"/>
        <v>18848</v>
      </c>
      <c r="O1111" s="11">
        <f t="shared" si="5"/>
        <v>8835</v>
      </c>
      <c r="P1111" s="14" t="str">
        <f>VLOOKUP(H1111, products!$A$1:$B$13, 2, FALSE)</f>
        <v>Beverages</v>
      </c>
      <c r="Q1111" s="14" t="str">
        <f>VLOOKUP(G1111, countries!$A$1:$C$250, 1, TRUE)</f>
        <v>Djibouti</v>
      </c>
      <c r="R1111" s="15" t="str">
        <f>VLOOKUP(Q1111, countries!$A$1:$E$250, 4, FALSE)</f>
        <v>Africa</v>
      </c>
      <c r="S1111" s="14" t="str">
        <f>VLOOKUP(R1111, countries!$D$1:U$250, 2, FALSE)</f>
        <v>Northern Africa</v>
      </c>
      <c r="T1111" s="14" t="str">
        <f t="shared" si="6"/>
        <v>2016-05</v>
      </c>
      <c r="U1111" s="14" t="str">
        <f t="shared" si="7"/>
        <v>05</v>
      </c>
    </row>
    <row r="1112">
      <c r="A1112" s="7">
        <v>2.64163959E8</v>
      </c>
      <c r="B1112" s="8">
        <v>42499.0</v>
      </c>
      <c r="C1112" s="8" t="str">
        <f t="shared" si="1"/>
        <v>Monday</v>
      </c>
      <c r="D1112" s="8">
        <v>42635.0</v>
      </c>
      <c r="E1112" s="9">
        <f t="shared" si="8"/>
        <v>136</v>
      </c>
      <c r="F1112" s="7" t="s">
        <v>21</v>
      </c>
      <c r="G1112" s="10" t="s">
        <v>25</v>
      </c>
      <c r="H1112" s="7">
        <v>1270.0</v>
      </c>
      <c r="I1112" s="7" t="s">
        <v>26</v>
      </c>
      <c r="J1112" s="11">
        <v>840.0</v>
      </c>
      <c r="K1112" s="12">
        <v>47.0</v>
      </c>
      <c r="L1112" s="12">
        <v>32.0</v>
      </c>
      <c r="M1112" s="13">
        <f t="shared" si="3"/>
        <v>39480</v>
      </c>
      <c r="N1112" s="11">
        <f t="shared" si="4"/>
        <v>26880</v>
      </c>
      <c r="O1112" s="11">
        <f t="shared" si="5"/>
        <v>12600</v>
      </c>
      <c r="P1112" s="14" t="str">
        <f>VLOOKUP(H1112, products!$A$1:$B$13, 2, FALSE)</f>
        <v>Beverages</v>
      </c>
      <c r="Q1112" s="14" t="str">
        <f>VLOOKUP(G1112, countries!$A$1:$C$250, 1, TRUE)</f>
        <v>Libya</v>
      </c>
      <c r="R1112" s="15" t="str">
        <f>VLOOKUP(Q1112, countries!$A$1:$E$250, 4, FALSE)</f>
        <v>Africa</v>
      </c>
      <c r="S1112" s="14" t="str">
        <f>VLOOKUP(R1112, countries!$D$1:U$250, 2, FALSE)</f>
        <v>Northern Africa</v>
      </c>
      <c r="T1112" s="14" t="str">
        <f t="shared" si="6"/>
        <v>2016-05</v>
      </c>
      <c r="U1112" s="14" t="str">
        <f t="shared" si="7"/>
        <v>05</v>
      </c>
    </row>
    <row r="1113">
      <c r="A1113" s="7">
        <v>4.63591134E8</v>
      </c>
      <c r="B1113" s="8">
        <v>42499.0</v>
      </c>
      <c r="C1113" s="8" t="str">
        <f t="shared" si="1"/>
        <v>Monday</v>
      </c>
      <c r="D1113" s="8">
        <v>42379.0</v>
      </c>
      <c r="E1113" s="9">
        <f t="shared" si="8"/>
        <v>120</v>
      </c>
      <c r="F1113" s="7" t="s">
        <v>21</v>
      </c>
      <c r="G1113" s="10" t="s">
        <v>45</v>
      </c>
      <c r="H1113" s="7">
        <v>7940.0</v>
      </c>
      <c r="I1113" s="7" t="s">
        <v>23</v>
      </c>
      <c r="J1113" s="11">
        <v>5773.0</v>
      </c>
      <c r="K1113" s="12">
        <v>668.0</v>
      </c>
      <c r="L1113" s="12">
        <v>503.0</v>
      </c>
      <c r="M1113" s="13">
        <f t="shared" si="3"/>
        <v>3856364</v>
      </c>
      <c r="N1113" s="11">
        <f t="shared" si="4"/>
        <v>2903819</v>
      </c>
      <c r="O1113" s="11">
        <f t="shared" si="5"/>
        <v>952545</v>
      </c>
      <c r="P1113" s="14" t="str">
        <f>VLOOKUP(H1113, products!$A$1:$B$13, 2, FALSE)</f>
        <v>Household</v>
      </c>
      <c r="Q1113" s="14" t="str">
        <f>VLOOKUP(G1113, countries!$A$1:$C$250, 1, TRUE)</f>
        <v>Lithuania</v>
      </c>
      <c r="R1113" s="15" t="str">
        <f>VLOOKUP(Q1113, countries!$A$1:$E$250, 4, FALSE)</f>
        <v>Europe</v>
      </c>
      <c r="S1113" s="14" t="str">
        <f>VLOOKUP(R1113, countries!$D$1:U$250, 2, FALSE)</f>
        <v>Northern Europe</v>
      </c>
      <c r="T1113" s="14" t="str">
        <f t="shared" si="6"/>
        <v>2016-05</v>
      </c>
      <c r="U1113" s="14" t="str">
        <f t="shared" si="7"/>
        <v>05</v>
      </c>
    </row>
    <row r="1114">
      <c r="A1114" s="7">
        <v>4.8646115E8</v>
      </c>
      <c r="B1114" s="8">
        <v>42500.0</v>
      </c>
      <c r="C1114" s="8" t="str">
        <f t="shared" si="1"/>
        <v>Tuesday</v>
      </c>
      <c r="D1114" s="8">
        <v>42687.0</v>
      </c>
      <c r="E1114" s="9">
        <f t="shared" si="8"/>
        <v>187</v>
      </c>
      <c r="F1114" s="7" t="s">
        <v>29</v>
      </c>
      <c r="G1114" s="10" t="s">
        <v>32</v>
      </c>
      <c r="H1114" s="7">
        <v>5988.0</v>
      </c>
      <c r="I1114" s="7" t="s">
        <v>23</v>
      </c>
      <c r="J1114" s="11">
        <v>3519.0</v>
      </c>
      <c r="K1114" s="12">
        <v>154.0</v>
      </c>
      <c r="L1114" s="12">
        <v>91.0</v>
      </c>
      <c r="M1114" s="13">
        <f t="shared" si="3"/>
        <v>541926</v>
      </c>
      <c r="N1114" s="11">
        <f t="shared" si="4"/>
        <v>320229</v>
      </c>
      <c r="O1114" s="11">
        <f t="shared" si="5"/>
        <v>221697</v>
      </c>
      <c r="P1114" s="14" t="str">
        <f>VLOOKUP(H1114, products!$A$1:$B$13, 2, FALSE)</f>
        <v>Vegetables</v>
      </c>
      <c r="Q1114" s="14" t="str">
        <f>VLOOKUP(G1114, countries!$A$1:$C$250, 1, TRUE)</f>
        <v>Luxembourg</v>
      </c>
      <c r="R1114" s="15" t="str">
        <f>VLOOKUP(Q1114, countries!$A$1:$E$250, 4, FALSE)</f>
        <v>Europe</v>
      </c>
      <c r="S1114" s="14" t="str">
        <f>VLOOKUP(R1114, countries!$D$1:U$250, 2, FALSE)</f>
        <v>Northern Europe</v>
      </c>
      <c r="T1114" s="14" t="str">
        <f t="shared" si="6"/>
        <v>2016-05</v>
      </c>
      <c r="U1114" s="14" t="str">
        <f t="shared" si="7"/>
        <v>05</v>
      </c>
    </row>
    <row r="1115">
      <c r="A1115" s="7">
        <v>8.15755307E8</v>
      </c>
      <c r="B1115" s="8">
        <v>42503.0</v>
      </c>
      <c r="C1115" s="8" t="str">
        <f t="shared" si="1"/>
        <v>Friday</v>
      </c>
      <c r="D1115" s="8">
        <v>42619.0</v>
      </c>
      <c r="E1115" s="9">
        <f t="shared" si="8"/>
        <v>116</v>
      </c>
      <c r="F1115" s="7" t="s">
        <v>24</v>
      </c>
      <c r="G1115" s="10" t="s">
        <v>30</v>
      </c>
      <c r="H1115" s="7">
        <v>8875.0</v>
      </c>
      <c r="I1115" s="7" t="s">
        <v>23</v>
      </c>
      <c r="J1115" s="11">
        <v>8978.0</v>
      </c>
      <c r="K1115" s="12">
        <v>422.0</v>
      </c>
      <c r="L1115" s="12">
        <v>365.0</v>
      </c>
      <c r="M1115" s="13">
        <f t="shared" si="3"/>
        <v>3788716</v>
      </c>
      <c r="N1115" s="11">
        <f t="shared" si="4"/>
        <v>3276970</v>
      </c>
      <c r="O1115" s="11">
        <f t="shared" si="5"/>
        <v>511746</v>
      </c>
      <c r="P1115" s="14" t="str">
        <f>VLOOKUP(H1115, products!$A$1:$B$13, 2, FALSE)</f>
        <v>Meat</v>
      </c>
      <c r="Q1115" s="14" t="str">
        <f>VLOOKUP(G1115, countries!$A$1:$C$250, 1, TRUE)</f>
        <v>United States Minor Outlying Islands</v>
      </c>
      <c r="R1115" s="15" t="str">
        <f>VLOOKUP(Q1115, countries!$A$1:$E$250, 4, FALSE)</f>
        <v>Oceania</v>
      </c>
      <c r="S1115" s="14" t="str">
        <f>VLOOKUP(R1115, countries!$D$1:U$250, 2, FALSE)</f>
        <v>Polynesia</v>
      </c>
      <c r="T1115" s="14" t="str">
        <f t="shared" si="6"/>
        <v>2016-05</v>
      </c>
      <c r="U1115" s="14" t="str">
        <f t="shared" si="7"/>
        <v>05</v>
      </c>
    </row>
    <row r="1116">
      <c r="A1116" s="7">
        <v>4.22568786E8</v>
      </c>
      <c r="B1116" s="8">
        <v>42505.0</v>
      </c>
      <c r="C1116" s="8" t="str">
        <f t="shared" si="1"/>
        <v>Sunday</v>
      </c>
      <c r="D1116" s="8">
        <v>42538.0</v>
      </c>
      <c r="E1116" s="9">
        <f t="shared" si="8"/>
        <v>33</v>
      </c>
      <c r="F1116" s="7" t="s">
        <v>40</v>
      </c>
      <c r="G1116" s="10" t="s">
        <v>51</v>
      </c>
      <c r="H1116" s="7">
        <v>8875.0</v>
      </c>
      <c r="I1116" s="7" t="s">
        <v>26</v>
      </c>
      <c r="J1116" s="11">
        <v>6349.0</v>
      </c>
      <c r="K1116" s="12">
        <v>422.0</v>
      </c>
      <c r="L1116" s="12">
        <v>365.0</v>
      </c>
      <c r="M1116" s="13">
        <f t="shared" si="3"/>
        <v>2679278</v>
      </c>
      <c r="N1116" s="11">
        <f t="shared" si="4"/>
        <v>2317385</v>
      </c>
      <c r="O1116" s="11">
        <f t="shared" si="5"/>
        <v>361893</v>
      </c>
      <c r="P1116" s="14" t="str">
        <f>VLOOKUP(H1116, products!$A$1:$B$13, 2, FALSE)</f>
        <v>Meat</v>
      </c>
      <c r="Q1116" s="14" t="str">
        <f>VLOOKUP(G1116, countries!$A$1:$C$250, 1, TRUE)</f>
        <v>Micronesia (Federated States of)</v>
      </c>
      <c r="R1116" s="15" t="str">
        <f>VLOOKUP(Q1116, countries!$A$1:$E$250, 4, FALSE)</f>
        <v>Oceania</v>
      </c>
      <c r="S1116" s="14" t="str">
        <f>VLOOKUP(R1116, countries!$D$1:U$250, 2, FALSE)</f>
        <v>Polynesia</v>
      </c>
      <c r="T1116" s="14" t="str">
        <f t="shared" si="6"/>
        <v>2016-05</v>
      </c>
      <c r="U1116" s="14" t="str">
        <f t="shared" si="7"/>
        <v>05</v>
      </c>
    </row>
    <row r="1117">
      <c r="A1117" s="7">
        <v>8.48737466E8</v>
      </c>
      <c r="B1117" s="8">
        <v>42505.0</v>
      </c>
      <c r="C1117" s="8" t="str">
        <f t="shared" si="1"/>
        <v>Sunday</v>
      </c>
      <c r="D1117" s="8">
        <v>42521.0</v>
      </c>
      <c r="E1117" s="9">
        <f t="shared" si="8"/>
        <v>16</v>
      </c>
      <c r="F1117" s="7" t="s">
        <v>24</v>
      </c>
      <c r="G1117" s="10" t="s">
        <v>37</v>
      </c>
      <c r="H1117" s="7">
        <v>5988.0</v>
      </c>
      <c r="I1117" s="7" t="s">
        <v>26</v>
      </c>
      <c r="J1117" s="11">
        <v>9132.0</v>
      </c>
      <c r="K1117" s="12">
        <v>154.0</v>
      </c>
      <c r="L1117" s="12">
        <v>91.0</v>
      </c>
      <c r="M1117" s="13">
        <f t="shared" si="3"/>
        <v>1406328</v>
      </c>
      <c r="N1117" s="11">
        <f t="shared" si="4"/>
        <v>831012</v>
      </c>
      <c r="O1117" s="11">
        <f t="shared" si="5"/>
        <v>575316</v>
      </c>
      <c r="P1117" s="14" t="str">
        <f>VLOOKUP(H1117, products!$A$1:$B$13, 2, FALSE)</f>
        <v>Vegetables</v>
      </c>
      <c r="Q1117" s="14" t="str">
        <f>VLOOKUP(G1117, countries!$A$1:$C$250, 1, TRUE)</f>
        <v>Argentina</v>
      </c>
      <c r="R1117" s="15" t="str">
        <f>VLOOKUP(Q1117, countries!$A$1:$E$250, 4, FALSE)</f>
        <v>Americas</v>
      </c>
      <c r="S1117" s="14" t="str">
        <f>VLOOKUP(R1117, countries!$D$1:U$250, 2, FALSE)</f>
        <v>Latin America and the Caribbean</v>
      </c>
      <c r="T1117" s="14" t="str">
        <f t="shared" si="6"/>
        <v>2016-05</v>
      </c>
      <c r="U1117" s="14" t="str">
        <f t="shared" si="7"/>
        <v>05</v>
      </c>
    </row>
    <row r="1118">
      <c r="A1118" s="7">
        <v>6.14321839E8</v>
      </c>
      <c r="B1118" s="8">
        <v>42513.0</v>
      </c>
      <c r="C1118" s="8" t="str">
        <f t="shared" si="1"/>
        <v>Monday</v>
      </c>
      <c r="D1118" s="8">
        <v>42497.0</v>
      </c>
      <c r="E1118" s="9">
        <f t="shared" si="8"/>
        <v>16</v>
      </c>
      <c r="F1118" s="7" t="s">
        <v>40</v>
      </c>
      <c r="G1118" s="10" t="s">
        <v>59</v>
      </c>
      <c r="H1118" s="7">
        <v>8875.0</v>
      </c>
      <c r="I1118" s="7" t="s">
        <v>26</v>
      </c>
      <c r="J1118" s="11">
        <v>339.0</v>
      </c>
      <c r="K1118" s="12">
        <v>422.0</v>
      </c>
      <c r="L1118" s="12">
        <v>365.0</v>
      </c>
      <c r="M1118" s="13">
        <f t="shared" si="3"/>
        <v>143058</v>
      </c>
      <c r="N1118" s="11">
        <f t="shared" si="4"/>
        <v>123735</v>
      </c>
      <c r="O1118" s="11">
        <f t="shared" si="5"/>
        <v>19323</v>
      </c>
      <c r="P1118" s="14" t="str">
        <f>VLOOKUP(H1118, products!$A$1:$B$13, 2, FALSE)</f>
        <v>Meat</v>
      </c>
      <c r="Q1118" s="14" t="str">
        <f>VLOOKUP(G1118, countries!$A$1:$C$250, 1, TRUE)</f>
        <v>Slovenia</v>
      </c>
      <c r="R1118" s="15" t="str">
        <f>VLOOKUP(Q1118, countries!$A$1:$E$250, 4, FALSE)</f>
        <v>Europe</v>
      </c>
      <c r="S1118" s="14" t="str">
        <f>VLOOKUP(R1118, countries!$D$1:U$250, 2, FALSE)</f>
        <v>Northern Europe</v>
      </c>
      <c r="T1118" s="14" t="str">
        <f t="shared" si="6"/>
        <v>2016-05</v>
      </c>
      <c r="U1118" s="14" t="str">
        <f t="shared" si="7"/>
        <v>05</v>
      </c>
    </row>
    <row r="1119">
      <c r="A1119" s="7">
        <v>5.82560193E8</v>
      </c>
      <c r="B1119" s="8">
        <v>42515.0</v>
      </c>
      <c r="C1119" s="8" t="str">
        <f t="shared" si="1"/>
        <v>Wednesday</v>
      </c>
      <c r="D1119" s="8">
        <v>42518.0</v>
      </c>
      <c r="E1119" s="9">
        <f t="shared" si="8"/>
        <v>3</v>
      </c>
      <c r="F1119" s="7" t="s">
        <v>24</v>
      </c>
      <c r="G1119" s="10" t="s">
        <v>68</v>
      </c>
      <c r="H1119" s="7">
        <v>7940.0</v>
      </c>
      <c r="I1119" s="7" t="s">
        <v>26</v>
      </c>
      <c r="J1119" s="11">
        <v>1362.0</v>
      </c>
      <c r="K1119" s="12">
        <v>668.0</v>
      </c>
      <c r="L1119" s="12">
        <v>503.0</v>
      </c>
      <c r="M1119" s="13">
        <f t="shared" si="3"/>
        <v>909816</v>
      </c>
      <c r="N1119" s="11">
        <f t="shared" si="4"/>
        <v>685086</v>
      </c>
      <c r="O1119" s="11">
        <f t="shared" si="5"/>
        <v>224730</v>
      </c>
      <c r="P1119" s="14" t="str">
        <f>VLOOKUP(H1119, products!$A$1:$B$13, 2, FALSE)</f>
        <v>Household</v>
      </c>
      <c r="Q1119" s="14" t="str">
        <f>VLOOKUP(G1119, countries!$A$1:$C$250, 1, TRUE)</f>
        <v>Hong Kong</v>
      </c>
      <c r="R1119" s="15" t="str">
        <f>VLOOKUP(Q1119, countries!$A$1:$E$250, 4, FALSE)</f>
        <v>Asia</v>
      </c>
      <c r="S1119" s="14" t="str">
        <f>VLOOKUP(R1119, countries!$D$1:U$250, 2, FALSE)</f>
        <v>Southern Asia</v>
      </c>
      <c r="T1119" s="14" t="str">
        <f t="shared" si="6"/>
        <v>2016-05</v>
      </c>
      <c r="U1119" s="14" t="str">
        <f t="shared" si="7"/>
        <v>05</v>
      </c>
    </row>
    <row r="1120">
      <c r="A1120" s="7">
        <v>2.95168149E8</v>
      </c>
      <c r="B1120" s="8">
        <v>42518.0</v>
      </c>
      <c r="C1120" s="8" t="str">
        <f t="shared" si="1"/>
        <v>Saturday</v>
      </c>
      <c r="D1120" s="8">
        <v>42567.0</v>
      </c>
      <c r="E1120" s="9">
        <f t="shared" si="8"/>
        <v>49</v>
      </c>
      <c r="F1120" s="7" t="s">
        <v>24</v>
      </c>
      <c r="G1120" s="10" t="s">
        <v>38</v>
      </c>
      <c r="H1120" s="7">
        <v>4594.0</v>
      </c>
      <c r="I1120" s="7" t="s">
        <v>23</v>
      </c>
      <c r="J1120" s="11">
        <v>5669.0</v>
      </c>
      <c r="K1120" s="12">
        <v>9.0</v>
      </c>
      <c r="L1120" s="12">
        <v>7.0</v>
      </c>
      <c r="M1120" s="13">
        <f t="shared" si="3"/>
        <v>51021</v>
      </c>
      <c r="N1120" s="11">
        <f t="shared" si="4"/>
        <v>39683</v>
      </c>
      <c r="O1120" s="11">
        <f t="shared" si="5"/>
        <v>11338</v>
      </c>
      <c r="P1120" s="14" t="str">
        <f>VLOOKUP(H1120, products!$A$1:$B$13, 2, FALSE)</f>
        <v>Fruits</v>
      </c>
      <c r="Q1120" s="14" t="str">
        <f>VLOOKUP(G1120, countries!$A$1:$C$250, 1, TRUE)</f>
        <v>Svalbard and Jan Mayen</v>
      </c>
      <c r="R1120" s="15" t="str">
        <f>VLOOKUP(Q1120, countries!$A$1:$E$250, 4, FALSE)</f>
        <v>Europe</v>
      </c>
      <c r="S1120" s="14" t="str">
        <f>VLOOKUP(R1120, countries!$D$1:U$250, 2, FALSE)</f>
        <v>Northern Europe</v>
      </c>
      <c r="T1120" s="14" t="str">
        <f t="shared" si="6"/>
        <v>2016-05</v>
      </c>
      <c r="U1120" s="14" t="str">
        <f t="shared" si="7"/>
        <v>05</v>
      </c>
    </row>
    <row r="1121">
      <c r="A1121" s="7">
        <v>3.13705861E8</v>
      </c>
      <c r="B1121" s="8">
        <v>42519.0</v>
      </c>
      <c r="C1121" s="8" t="str">
        <f t="shared" si="1"/>
        <v>Sunday</v>
      </c>
      <c r="D1121" s="8">
        <v>42650.0</v>
      </c>
      <c r="E1121" s="9">
        <f t="shared" si="8"/>
        <v>131</v>
      </c>
      <c r="F1121" s="7" t="s">
        <v>24</v>
      </c>
      <c r="G1121" s="10" t="s">
        <v>62</v>
      </c>
      <c r="H1121" s="7">
        <v>4594.0</v>
      </c>
      <c r="I1121" s="7" t="s">
        <v>23</v>
      </c>
      <c r="J1121" s="11">
        <v>1390.0</v>
      </c>
      <c r="K1121" s="12">
        <v>9.0</v>
      </c>
      <c r="L1121" s="12">
        <v>7.0</v>
      </c>
      <c r="M1121" s="13">
        <f t="shared" si="3"/>
        <v>12510</v>
      </c>
      <c r="N1121" s="11">
        <f t="shared" si="4"/>
        <v>9730</v>
      </c>
      <c r="O1121" s="11">
        <f t="shared" si="5"/>
        <v>2780</v>
      </c>
      <c r="P1121" s="14" t="str">
        <f>VLOOKUP(H1121, products!$A$1:$B$13, 2, FALSE)</f>
        <v>Fruits</v>
      </c>
      <c r="Q1121" s="14" t="str">
        <f>VLOOKUP(G1121, countries!$A$1:$C$250, 1, TRUE)</f>
        <v>Micronesia (Federated States of)</v>
      </c>
      <c r="R1121" s="15" t="str">
        <f>VLOOKUP(Q1121, countries!$A$1:$E$250, 4, FALSE)</f>
        <v>Oceania</v>
      </c>
      <c r="S1121" s="14" t="str">
        <f>VLOOKUP(R1121, countries!$D$1:U$250, 2, FALSE)</f>
        <v>Polynesia</v>
      </c>
      <c r="T1121" s="14" t="str">
        <f t="shared" si="6"/>
        <v>2016-05</v>
      </c>
      <c r="U1121" s="14" t="str">
        <f t="shared" si="7"/>
        <v>05</v>
      </c>
    </row>
    <row r="1122">
      <c r="A1122" s="7">
        <v>4.07220542E8</v>
      </c>
      <c r="B1122" s="8">
        <v>42519.0</v>
      </c>
      <c r="C1122" s="8" t="str">
        <f t="shared" si="1"/>
        <v>Sunday</v>
      </c>
      <c r="D1122" s="8">
        <v>42467.0</v>
      </c>
      <c r="E1122" s="9">
        <f t="shared" si="8"/>
        <v>52</v>
      </c>
      <c r="F1122" s="7" t="s">
        <v>24</v>
      </c>
      <c r="G1122" s="10" t="s">
        <v>36</v>
      </c>
      <c r="H1122" s="7">
        <v>2103.0</v>
      </c>
      <c r="I1122" s="7" t="s">
        <v>26</v>
      </c>
      <c r="J1122" s="11">
        <v>4463.0</v>
      </c>
      <c r="K1122" s="12">
        <v>206.0</v>
      </c>
      <c r="L1122" s="12">
        <v>117.0</v>
      </c>
      <c r="M1122" s="13">
        <f t="shared" si="3"/>
        <v>919378</v>
      </c>
      <c r="N1122" s="11">
        <f t="shared" si="4"/>
        <v>522171</v>
      </c>
      <c r="O1122" s="11">
        <f t="shared" si="5"/>
        <v>397207</v>
      </c>
      <c r="P1122" s="14" t="str">
        <f>VLOOKUP(H1122, products!$A$1:$B$13, 2, FALSE)</f>
        <v>Cereal</v>
      </c>
      <c r="Q1122" s="14" t="str">
        <f>VLOOKUP(G1122, countries!$A$1:$C$250, 1, TRUE)</f>
        <v>Svalbard and Jan Mayen</v>
      </c>
      <c r="R1122" s="15" t="str">
        <f>VLOOKUP(Q1122, countries!$A$1:$E$250, 4, FALSE)</f>
        <v>Europe</v>
      </c>
      <c r="S1122" s="14" t="str">
        <f>VLOOKUP(R1122, countries!$D$1:U$250, 2, FALSE)</f>
        <v>Northern Europe</v>
      </c>
      <c r="T1122" s="14" t="str">
        <f t="shared" si="6"/>
        <v>2016-05</v>
      </c>
      <c r="U1122" s="14" t="str">
        <f t="shared" si="7"/>
        <v>05</v>
      </c>
    </row>
    <row r="1123">
      <c r="A1123" s="7">
        <v>2.53055322E8</v>
      </c>
      <c r="B1123" s="8">
        <v>42521.0</v>
      </c>
      <c r="C1123" s="8" t="str">
        <f t="shared" si="1"/>
        <v>Tuesday</v>
      </c>
      <c r="D1123" s="8">
        <v>42710.0</v>
      </c>
      <c r="E1123" s="9">
        <f t="shared" si="8"/>
        <v>189</v>
      </c>
      <c r="F1123" s="7" t="s">
        <v>40</v>
      </c>
      <c r="G1123" s="10" t="s">
        <v>47</v>
      </c>
      <c r="H1123" s="7">
        <v>1270.0</v>
      </c>
      <c r="I1123" s="7" t="s">
        <v>26</v>
      </c>
      <c r="J1123" s="11">
        <v>3548.0</v>
      </c>
      <c r="K1123" s="12">
        <v>47.0</v>
      </c>
      <c r="L1123" s="12">
        <v>32.0</v>
      </c>
      <c r="M1123" s="13">
        <f t="shared" si="3"/>
        <v>166756</v>
      </c>
      <c r="N1123" s="11">
        <f t="shared" si="4"/>
        <v>113536</v>
      </c>
      <c r="O1123" s="11">
        <f t="shared" si="5"/>
        <v>53220</v>
      </c>
      <c r="P1123" s="14" t="str">
        <f>VLOOKUP(H1123, products!$A$1:$B$13, 2, FALSE)</f>
        <v>Beverages</v>
      </c>
      <c r="Q1123" s="14" t="str">
        <f>VLOOKUP(G1123, countries!$A$1:$C$250, 1, TRUE)</f>
        <v>Romania</v>
      </c>
      <c r="R1123" s="15" t="str">
        <f>VLOOKUP(Q1123, countries!$A$1:$E$250, 4, FALSE)</f>
        <v>Europe</v>
      </c>
      <c r="S1123" s="14" t="str">
        <f>VLOOKUP(R1123, countries!$D$1:U$250, 2, FALSE)</f>
        <v>Northern Europe</v>
      </c>
      <c r="T1123" s="14" t="str">
        <f t="shared" si="6"/>
        <v>2016-05</v>
      </c>
      <c r="U1123" s="14" t="str">
        <f t="shared" si="7"/>
        <v>05</v>
      </c>
    </row>
    <row r="1124">
      <c r="A1124" s="7">
        <v>5.80314862E8</v>
      </c>
      <c r="B1124" s="8">
        <v>42526.0</v>
      </c>
      <c r="C1124" s="8" t="str">
        <f t="shared" si="1"/>
        <v>Sunday</v>
      </c>
      <c r="D1124" s="8">
        <v>42709.0</v>
      </c>
      <c r="E1124" s="9">
        <f t="shared" si="8"/>
        <v>183</v>
      </c>
      <c r="F1124" s="7" t="s">
        <v>21</v>
      </c>
      <c r="G1124" s="10" t="s">
        <v>63</v>
      </c>
      <c r="H1124" s="7">
        <v>7331.0</v>
      </c>
      <c r="I1124" s="7" t="s">
        <v>23</v>
      </c>
      <c r="J1124" s="11">
        <v>6918.0</v>
      </c>
      <c r="K1124" s="12">
        <v>255.0</v>
      </c>
      <c r="L1124" s="12">
        <v>159.0</v>
      </c>
      <c r="M1124" s="13">
        <f t="shared" si="3"/>
        <v>1764090</v>
      </c>
      <c r="N1124" s="11">
        <f t="shared" si="4"/>
        <v>1099962</v>
      </c>
      <c r="O1124" s="11">
        <f t="shared" si="5"/>
        <v>664128</v>
      </c>
      <c r="P1124" s="14" t="str">
        <f>VLOOKUP(H1124, products!$A$1:$B$13, 2, FALSE)</f>
        <v>Baby Food</v>
      </c>
      <c r="Q1124" s="14" t="str">
        <f>VLOOKUP(G1124, countries!$A$1:$C$250, 1, TRUE)</f>
        <v>Ireland</v>
      </c>
      <c r="R1124" s="15" t="str">
        <f>VLOOKUP(Q1124, countries!$A$1:$E$250, 4, FALSE)</f>
        <v>Europe</v>
      </c>
      <c r="S1124" s="14" t="str">
        <f>VLOOKUP(R1124, countries!$D$1:U$250, 2, FALSE)</f>
        <v>Northern Europe</v>
      </c>
      <c r="T1124" s="14" t="str">
        <f t="shared" si="6"/>
        <v>2016-06</v>
      </c>
      <c r="U1124" s="14" t="str">
        <f t="shared" si="7"/>
        <v>06</v>
      </c>
    </row>
    <row r="1125">
      <c r="A1125" s="7">
        <v>6.44592607E8</v>
      </c>
      <c r="B1125" s="8">
        <v>42528.0</v>
      </c>
      <c r="C1125" s="8" t="str">
        <f t="shared" si="1"/>
        <v>Tuesday</v>
      </c>
      <c r="D1125" s="8">
        <v>42582.0</v>
      </c>
      <c r="E1125" s="9">
        <f t="shared" si="8"/>
        <v>54</v>
      </c>
      <c r="F1125" s="7" t="s">
        <v>40</v>
      </c>
      <c r="G1125" s="10" t="s">
        <v>31</v>
      </c>
      <c r="H1125" s="7">
        <v>8681.0</v>
      </c>
      <c r="I1125" s="7" t="s">
        <v>23</v>
      </c>
      <c r="J1125" s="11">
        <v>8131.0</v>
      </c>
      <c r="K1125" s="12">
        <v>651.0</v>
      </c>
      <c r="L1125" s="12">
        <v>525.0</v>
      </c>
      <c r="M1125" s="13">
        <f t="shared" si="3"/>
        <v>5293281</v>
      </c>
      <c r="N1125" s="11">
        <f t="shared" si="4"/>
        <v>4268775</v>
      </c>
      <c r="O1125" s="11">
        <f t="shared" si="5"/>
        <v>1024506</v>
      </c>
      <c r="P1125" s="14" t="str">
        <f>VLOOKUP(H1125, products!$A$1:$B$13, 2, FALSE)</f>
        <v>Office Supplies</v>
      </c>
      <c r="Q1125" s="14" t="str">
        <f>VLOOKUP(G1125, countries!$A$1:$C$250, 1, TRUE)</f>
        <v>Bhutan</v>
      </c>
      <c r="R1125" s="15" t="str">
        <f>VLOOKUP(Q1125, countries!$A$1:$E$250, 4, FALSE)</f>
        <v>Asia</v>
      </c>
      <c r="S1125" s="14" t="str">
        <f>VLOOKUP(R1125, countries!$D$1:U$250, 2, FALSE)</f>
        <v>Southern Asia</v>
      </c>
      <c r="T1125" s="14" t="str">
        <f t="shared" si="6"/>
        <v>2016-06</v>
      </c>
      <c r="U1125" s="14" t="str">
        <f t="shared" si="7"/>
        <v>06</v>
      </c>
    </row>
    <row r="1126">
      <c r="A1126" s="7">
        <v>2.43340575E8</v>
      </c>
      <c r="B1126" s="8">
        <v>42529.0</v>
      </c>
      <c r="C1126" s="8" t="str">
        <f t="shared" si="1"/>
        <v>Wednesday</v>
      </c>
      <c r="D1126" s="8">
        <v>42469.0</v>
      </c>
      <c r="E1126" s="9">
        <f t="shared" si="8"/>
        <v>60</v>
      </c>
      <c r="F1126" s="7" t="s">
        <v>21</v>
      </c>
      <c r="G1126" s="10" t="s">
        <v>62</v>
      </c>
      <c r="H1126" s="7">
        <v>1270.0</v>
      </c>
      <c r="I1126" s="7" t="s">
        <v>23</v>
      </c>
      <c r="J1126" s="11">
        <v>8739.0</v>
      </c>
      <c r="K1126" s="12">
        <v>47.0</v>
      </c>
      <c r="L1126" s="12">
        <v>32.0</v>
      </c>
      <c r="M1126" s="13">
        <f t="shared" si="3"/>
        <v>410733</v>
      </c>
      <c r="N1126" s="11">
        <f t="shared" si="4"/>
        <v>279648</v>
      </c>
      <c r="O1126" s="11">
        <f t="shared" si="5"/>
        <v>131085</v>
      </c>
      <c r="P1126" s="14" t="str">
        <f>VLOOKUP(H1126, products!$A$1:$B$13, 2, FALSE)</f>
        <v>Beverages</v>
      </c>
      <c r="Q1126" s="14" t="str">
        <f>VLOOKUP(G1126, countries!$A$1:$C$250, 1, TRUE)</f>
        <v>Micronesia (Federated States of)</v>
      </c>
      <c r="R1126" s="15" t="str">
        <f>VLOOKUP(Q1126, countries!$A$1:$E$250, 4, FALSE)</f>
        <v>Oceania</v>
      </c>
      <c r="S1126" s="14" t="str">
        <f>VLOOKUP(R1126, countries!$D$1:U$250, 2, FALSE)</f>
        <v>Polynesia</v>
      </c>
      <c r="T1126" s="14" t="str">
        <f t="shared" si="6"/>
        <v>2016-06</v>
      </c>
      <c r="U1126" s="14" t="str">
        <f t="shared" si="7"/>
        <v>06</v>
      </c>
    </row>
    <row r="1127">
      <c r="A1127" s="7">
        <v>7.64837539E8</v>
      </c>
      <c r="B1127" s="8">
        <v>42530.0</v>
      </c>
      <c r="C1127" s="8" t="str">
        <f t="shared" si="1"/>
        <v>Thursday</v>
      </c>
      <c r="D1127" s="8">
        <v>42530.0</v>
      </c>
      <c r="E1127" s="9">
        <f t="shared" si="8"/>
        <v>0</v>
      </c>
      <c r="F1127" s="7" t="s">
        <v>24</v>
      </c>
      <c r="G1127" s="10" t="s">
        <v>58</v>
      </c>
      <c r="H1127" s="7">
        <v>7331.0</v>
      </c>
      <c r="I1127" s="7" t="s">
        <v>26</v>
      </c>
      <c r="J1127" s="11">
        <v>1279.0</v>
      </c>
      <c r="K1127" s="12">
        <v>255.0</v>
      </c>
      <c r="L1127" s="12">
        <v>159.0</v>
      </c>
      <c r="M1127" s="13">
        <f t="shared" si="3"/>
        <v>326145</v>
      </c>
      <c r="N1127" s="11">
        <f t="shared" si="4"/>
        <v>203361</v>
      </c>
      <c r="O1127" s="11">
        <f t="shared" si="5"/>
        <v>122784</v>
      </c>
      <c r="P1127" s="14" t="str">
        <f>VLOOKUP(H1127, products!$A$1:$B$13, 2, FALSE)</f>
        <v>Baby Food</v>
      </c>
      <c r="Q1127" s="14" t="str">
        <f>VLOOKUP(G1127, countries!$A$1:$C$250, 1, TRUE)</f>
        <v>Djibouti</v>
      </c>
      <c r="R1127" s="15" t="str">
        <f>VLOOKUP(Q1127, countries!$A$1:$E$250, 4, FALSE)</f>
        <v>Africa</v>
      </c>
      <c r="S1127" s="14" t="str">
        <f>VLOOKUP(R1127, countries!$D$1:U$250, 2, FALSE)</f>
        <v>Northern Africa</v>
      </c>
      <c r="T1127" s="14" t="str">
        <f t="shared" si="6"/>
        <v>2016-06</v>
      </c>
      <c r="U1127" s="14" t="str">
        <f t="shared" si="7"/>
        <v>06</v>
      </c>
    </row>
    <row r="1128">
      <c r="A1128" s="7">
        <v>7.89760196E8</v>
      </c>
      <c r="B1128" s="8">
        <v>42533.0</v>
      </c>
      <c r="C1128" s="8" t="str">
        <f t="shared" si="1"/>
        <v>Sunday</v>
      </c>
      <c r="D1128" s="8">
        <v>42767.0</v>
      </c>
      <c r="E1128" s="9">
        <f t="shared" si="8"/>
        <v>234</v>
      </c>
      <c r="F1128" s="7" t="s">
        <v>21</v>
      </c>
      <c r="G1128" s="10" t="s">
        <v>37</v>
      </c>
      <c r="H1128" s="7">
        <v>3127.0</v>
      </c>
      <c r="I1128" s="7" t="s">
        <v>26</v>
      </c>
      <c r="J1128" s="11">
        <v>6447.0</v>
      </c>
      <c r="K1128" s="12">
        <v>82.0</v>
      </c>
      <c r="L1128" s="12">
        <v>57.0</v>
      </c>
      <c r="M1128" s="13">
        <f t="shared" si="3"/>
        <v>528654</v>
      </c>
      <c r="N1128" s="11">
        <f t="shared" si="4"/>
        <v>367479</v>
      </c>
      <c r="O1128" s="11">
        <f t="shared" si="5"/>
        <v>161175</v>
      </c>
      <c r="P1128" s="14" t="str">
        <f>VLOOKUP(H1128, products!$A$1:$B$13, 2, FALSE)</f>
        <v>Personal Care</v>
      </c>
      <c r="Q1128" s="14" t="str">
        <f>VLOOKUP(G1128, countries!$A$1:$C$250, 1, TRUE)</f>
        <v>Argentina</v>
      </c>
      <c r="R1128" s="15" t="str">
        <f>VLOOKUP(Q1128, countries!$A$1:$E$250, 4, FALSE)</f>
        <v>Americas</v>
      </c>
      <c r="S1128" s="14" t="str">
        <f>VLOOKUP(R1128, countries!$D$1:U$250, 2, FALSE)</f>
        <v>Latin America and the Caribbean</v>
      </c>
      <c r="T1128" s="14" t="str">
        <f t="shared" si="6"/>
        <v>2016-06</v>
      </c>
      <c r="U1128" s="14" t="str">
        <f t="shared" si="7"/>
        <v>06</v>
      </c>
    </row>
    <row r="1129">
      <c r="A1129" s="7">
        <v>8.23236739E8</v>
      </c>
      <c r="B1129" s="8">
        <v>42538.0</v>
      </c>
      <c r="C1129" s="8" t="str">
        <f t="shared" si="1"/>
        <v>Friday</v>
      </c>
      <c r="D1129" s="8">
        <v>42377.0</v>
      </c>
      <c r="E1129" s="9">
        <f t="shared" si="8"/>
        <v>161</v>
      </c>
      <c r="F1129" s="7" t="s">
        <v>29</v>
      </c>
      <c r="G1129" s="10" t="s">
        <v>33</v>
      </c>
      <c r="H1129" s="7">
        <v>8681.0</v>
      </c>
      <c r="I1129" s="7" t="s">
        <v>26</v>
      </c>
      <c r="J1129" s="11">
        <v>2900.0</v>
      </c>
      <c r="K1129" s="12">
        <v>651.0</v>
      </c>
      <c r="L1129" s="12">
        <v>525.0</v>
      </c>
      <c r="M1129" s="13">
        <f t="shared" si="3"/>
        <v>1887900</v>
      </c>
      <c r="N1129" s="11">
        <f t="shared" si="4"/>
        <v>1522500</v>
      </c>
      <c r="O1129" s="11">
        <f t="shared" si="5"/>
        <v>365400</v>
      </c>
      <c r="P1129" s="14" t="str">
        <f>VLOOKUP(H1129, products!$A$1:$B$13, 2, FALSE)</f>
        <v>Office Supplies</v>
      </c>
      <c r="Q1129" s="14" t="str">
        <f>VLOOKUP(G1129, countries!$A$1:$C$250, 1, TRUE)</f>
        <v>Micronesia (Federated States of)</v>
      </c>
      <c r="R1129" s="15" t="str">
        <f>VLOOKUP(Q1129, countries!$A$1:$E$250, 4, FALSE)</f>
        <v>Oceania</v>
      </c>
      <c r="S1129" s="14" t="str">
        <f>VLOOKUP(R1129, countries!$D$1:U$250, 2, FALSE)</f>
        <v>Polynesia</v>
      </c>
      <c r="T1129" s="14" t="str">
        <f t="shared" si="6"/>
        <v>2016-06</v>
      </c>
      <c r="U1129" s="14" t="str">
        <f t="shared" si="7"/>
        <v>06</v>
      </c>
    </row>
    <row r="1130">
      <c r="A1130" s="7">
        <v>1.56158483E8</v>
      </c>
      <c r="B1130" s="8">
        <v>42547.0</v>
      </c>
      <c r="C1130" s="8" t="str">
        <f t="shared" si="1"/>
        <v>Sunday</v>
      </c>
      <c r="D1130" s="8">
        <v>42498.0</v>
      </c>
      <c r="E1130" s="9">
        <f t="shared" si="8"/>
        <v>49</v>
      </c>
      <c r="F1130" s="7" t="s">
        <v>21</v>
      </c>
      <c r="G1130" s="10" t="s">
        <v>49</v>
      </c>
      <c r="H1130" s="7">
        <v>2455.0</v>
      </c>
      <c r="I1130" s="7" t="s">
        <v>23</v>
      </c>
      <c r="J1130" s="11">
        <v>9620.0</v>
      </c>
      <c r="K1130" s="12">
        <v>109.0</v>
      </c>
      <c r="L1130" s="12">
        <v>36.0</v>
      </c>
      <c r="M1130" s="13">
        <f t="shared" si="3"/>
        <v>1048580</v>
      </c>
      <c r="N1130" s="11">
        <f t="shared" si="4"/>
        <v>346320</v>
      </c>
      <c r="O1130" s="11">
        <f t="shared" si="5"/>
        <v>702260</v>
      </c>
      <c r="P1130" s="14" t="str">
        <f>VLOOKUP(H1130, products!$A$1:$B$13, 2, FALSE)</f>
        <v>Clothes</v>
      </c>
      <c r="Q1130" s="14" t="str">
        <f>VLOOKUP(G1130, countries!$A$1:$C$250, 1, TRUE)</f>
        <v>Lithuania</v>
      </c>
      <c r="R1130" s="15" t="str">
        <f>VLOOKUP(Q1130, countries!$A$1:$E$250, 4, FALSE)</f>
        <v>Europe</v>
      </c>
      <c r="S1130" s="14" t="str">
        <f>VLOOKUP(R1130, countries!$D$1:U$250, 2, FALSE)</f>
        <v>Northern Europe</v>
      </c>
      <c r="T1130" s="14" t="str">
        <f t="shared" si="6"/>
        <v>2016-06</v>
      </c>
      <c r="U1130" s="14" t="str">
        <f t="shared" si="7"/>
        <v>06</v>
      </c>
    </row>
    <row r="1131">
      <c r="A1131" s="7">
        <v>3.61725556E8</v>
      </c>
      <c r="B1131" s="8">
        <v>42548.0</v>
      </c>
      <c r="C1131" s="8" t="str">
        <f t="shared" si="1"/>
        <v>Monday</v>
      </c>
      <c r="D1131" s="8">
        <v>42569.0</v>
      </c>
      <c r="E1131" s="9">
        <f t="shared" si="8"/>
        <v>21</v>
      </c>
      <c r="F1131" s="7" t="s">
        <v>24</v>
      </c>
      <c r="G1131" s="10" t="s">
        <v>59</v>
      </c>
      <c r="H1131" s="7">
        <v>5988.0</v>
      </c>
      <c r="I1131" s="7" t="s">
        <v>23</v>
      </c>
      <c r="J1131" s="11">
        <v>1485.0</v>
      </c>
      <c r="K1131" s="12">
        <v>154.0</v>
      </c>
      <c r="L1131" s="12">
        <v>91.0</v>
      </c>
      <c r="M1131" s="13">
        <f t="shared" si="3"/>
        <v>228690</v>
      </c>
      <c r="N1131" s="11">
        <f t="shared" si="4"/>
        <v>135135</v>
      </c>
      <c r="O1131" s="11">
        <f t="shared" si="5"/>
        <v>93555</v>
      </c>
      <c r="P1131" s="14" t="str">
        <f>VLOOKUP(H1131, products!$A$1:$B$13, 2, FALSE)</f>
        <v>Vegetables</v>
      </c>
      <c r="Q1131" s="14" t="str">
        <f>VLOOKUP(G1131, countries!$A$1:$C$250, 1, TRUE)</f>
        <v>Slovenia</v>
      </c>
      <c r="R1131" s="15" t="str">
        <f>VLOOKUP(Q1131, countries!$A$1:$E$250, 4, FALSE)</f>
        <v>Europe</v>
      </c>
      <c r="S1131" s="14" t="str">
        <f>VLOOKUP(R1131, countries!$D$1:U$250, 2, FALSE)</f>
        <v>Northern Europe</v>
      </c>
      <c r="T1131" s="14" t="str">
        <f t="shared" si="6"/>
        <v>2016-06</v>
      </c>
      <c r="U1131" s="14" t="str">
        <f t="shared" si="7"/>
        <v>06</v>
      </c>
    </row>
    <row r="1132">
      <c r="A1132" s="7">
        <v>3.78216636E8</v>
      </c>
      <c r="B1132" s="8">
        <v>42549.0</v>
      </c>
      <c r="C1132" s="8" t="str">
        <f t="shared" si="1"/>
        <v>Tuesday</v>
      </c>
      <c r="D1132" s="8">
        <v>42590.0</v>
      </c>
      <c r="E1132" s="9">
        <f t="shared" si="8"/>
        <v>41</v>
      </c>
      <c r="F1132" s="7" t="s">
        <v>40</v>
      </c>
      <c r="G1132" s="10" t="s">
        <v>49</v>
      </c>
      <c r="H1132" s="7">
        <v>2455.0</v>
      </c>
      <c r="I1132" s="7" t="s">
        <v>26</v>
      </c>
      <c r="J1132" s="11">
        <v>1562.0</v>
      </c>
      <c r="K1132" s="12">
        <v>109.0</v>
      </c>
      <c r="L1132" s="12">
        <v>36.0</v>
      </c>
      <c r="M1132" s="13">
        <f t="shared" si="3"/>
        <v>170258</v>
      </c>
      <c r="N1132" s="11">
        <f t="shared" si="4"/>
        <v>56232</v>
      </c>
      <c r="O1132" s="11">
        <f t="shared" si="5"/>
        <v>114026</v>
      </c>
      <c r="P1132" s="14" t="str">
        <f>VLOOKUP(H1132, products!$A$1:$B$13, 2, FALSE)</f>
        <v>Clothes</v>
      </c>
      <c r="Q1132" s="14" t="str">
        <f>VLOOKUP(G1132, countries!$A$1:$C$250, 1, TRUE)</f>
        <v>Lithuania</v>
      </c>
      <c r="R1132" s="15" t="str">
        <f>VLOOKUP(Q1132, countries!$A$1:$E$250, 4, FALSE)</f>
        <v>Europe</v>
      </c>
      <c r="S1132" s="14" t="str">
        <f>VLOOKUP(R1132, countries!$D$1:U$250, 2, FALSE)</f>
        <v>Northern Europe</v>
      </c>
      <c r="T1132" s="14" t="str">
        <f t="shared" si="6"/>
        <v>2016-06</v>
      </c>
      <c r="U1132" s="14" t="str">
        <f t="shared" si="7"/>
        <v>06</v>
      </c>
    </row>
    <row r="1133">
      <c r="A1133" s="7">
        <v>4.13245427E8</v>
      </c>
      <c r="B1133" s="8">
        <v>42550.0</v>
      </c>
      <c r="C1133" s="8" t="str">
        <f t="shared" si="1"/>
        <v>Wednesday</v>
      </c>
      <c r="D1133" s="8">
        <v>42407.0</v>
      </c>
      <c r="E1133" s="9">
        <f t="shared" si="8"/>
        <v>143</v>
      </c>
      <c r="F1133" s="7" t="s">
        <v>21</v>
      </c>
      <c r="G1133" s="10" t="s">
        <v>35</v>
      </c>
      <c r="H1133" s="7">
        <v>4594.0</v>
      </c>
      <c r="I1133" s="7" t="s">
        <v>23</v>
      </c>
      <c r="J1133" s="11">
        <v>7360.0</v>
      </c>
      <c r="K1133" s="12">
        <v>9.0</v>
      </c>
      <c r="L1133" s="12">
        <v>7.0</v>
      </c>
      <c r="M1133" s="13">
        <f t="shared" si="3"/>
        <v>66240</v>
      </c>
      <c r="N1133" s="11">
        <f t="shared" si="4"/>
        <v>51520</v>
      </c>
      <c r="O1133" s="11">
        <f t="shared" si="5"/>
        <v>14720</v>
      </c>
      <c r="P1133" s="14" t="str">
        <f>VLOOKUP(H1133, products!$A$1:$B$13, 2, FALSE)</f>
        <v>Fruits</v>
      </c>
      <c r="Q1133" s="14" t="str">
        <f>VLOOKUP(G1133, countries!$A$1:$C$250, 1, TRUE)</f>
        <v>American Samoa</v>
      </c>
      <c r="R1133" s="15" t="str">
        <f>VLOOKUP(Q1133, countries!$A$1:$E$250, 4, FALSE)</f>
        <v>Oceania</v>
      </c>
      <c r="S1133" s="14" t="str">
        <f>VLOOKUP(R1133, countries!$D$1:U$250, 2, FALSE)</f>
        <v>Polynesia</v>
      </c>
      <c r="T1133" s="14" t="str">
        <f t="shared" si="6"/>
        <v>2016-06</v>
      </c>
      <c r="U1133" s="14" t="str">
        <f t="shared" si="7"/>
        <v>06</v>
      </c>
    </row>
    <row r="1134">
      <c r="A1134" s="7">
        <v>2.84403264E8</v>
      </c>
      <c r="B1134" s="8">
        <v>42563.0</v>
      </c>
      <c r="C1134" s="8" t="str">
        <f t="shared" si="1"/>
        <v>Tuesday</v>
      </c>
      <c r="D1134" s="8">
        <v>42731.0</v>
      </c>
      <c r="E1134" s="9">
        <f t="shared" si="8"/>
        <v>168</v>
      </c>
      <c r="F1134" s="7" t="s">
        <v>21</v>
      </c>
      <c r="G1134" s="10" t="s">
        <v>36</v>
      </c>
      <c r="H1134" s="7">
        <v>5988.0</v>
      </c>
      <c r="I1134" s="7" t="s">
        <v>23</v>
      </c>
      <c r="J1134" s="11">
        <v>101.0</v>
      </c>
      <c r="K1134" s="12">
        <v>154.0</v>
      </c>
      <c r="L1134" s="12">
        <v>91.0</v>
      </c>
      <c r="M1134" s="13">
        <f t="shared" si="3"/>
        <v>15554</v>
      </c>
      <c r="N1134" s="11">
        <f t="shared" si="4"/>
        <v>9191</v>
      </c>
      <c r="O1134" s="11">
        <f t="shared" si="5"/>
        <v>6363</v>
      </c>
      <c r="P1134" s="14" t="str">
        <f>VLOOKUP(H1134, products!$A$1:$B$13, 2, FALSE)</f>
        <v>Vegetables</v>
      </c>
      <c r="Q1134" s="14" t="str">
        <f>VLOOKUP(G1134, countries!$A$1:$C$250, 1, TRUE)</f>
        <v>Svalbard and Jan Mayen</v>
      </c>
      <c r="R1134" s="15" t="str">
        <f>VLOOKUP(Q1134, countries!$A$1:$E$250, 4, FALSE)</f>
        <v>Europe</v>
      </c>
      <c r="S1134" s="14" t="str">
        <f>VLOOKUP(R1134, countries!$D$1:U$250, 2, FALSE)</f>
        <v>Northern Europe</v>
      </c>
      <c r="T1134" s="14" t="str">
        <f t="shared" si="6"/>
        <v>2016-07</v>
      </c>
      <c r="U1134" s="14" t="str">
        <f t="shared" si="7"/>
        <v>07</v>
      </c>
    </row>
    <row r="1135">
      <c r="A1135" s="7">
        <v>5.71323239E8</v>
      </c>
      <c r="B1135" s="8">
        <v>42563.0</v>
      </c>
      <c r="C1135" s="8" t="str">
        <f t="shared" si="1"/>
        <v>Tuesday</v>
      </c>
      <c r="D1135" s="8">
        <v>42736.0</v>
      </c>
      <c r="E1135" s="9">
        <f t="shared" si="8"/>
        <v>173</v>
      </c>
      <c r="F1135" s="7" t="s">
        <v>29</v>
      </c>
      <c r="G1135" s="10" t="s">
        <v>37</v>
      </c>
      <c r="H1135" s="7">
        <v>5988.0</v>
      </c>
      <c r="I1135" s="7" t="s">
        <v>26</v>
      </c>
      <c r="J1135" s="11">
        <v>6097.0</v>
      </c>
      <c r="K1135" s="12">
        <v>154.0</v>
      </c>
      <c r="L1135" s="12">
        <v>91.0</v>
      </c>
      <c r="M1135" s="13">
        <f t="shared" si="3"/>
        <v>938938</v>
      </c>
      <c r="N1135" s="11">
        <f t="shared" si="4"/>
        <v>554827</v>
      </c>
      <c r="O1135" s="11">
        <f t="shared" si="5"/>
        <v>384111</v>
      </c>
      <c r="P1135" s="14" t="str">
        <f>VLOOKUP(H1135, products!$A$1:$B$13, 2, FALSE)</f>
        <v>Vegetables</v>
      </c>
      <c r="Q1135" s="14" t="str">
        <f>VLOOKUP(G1135, countries!$A$1:$C$250, 1, TRUE)</f>
        <v>Argentina</v>
      </c>
      <c r="R1135" s="15" t="str">
        <f>VLOOKUP(Q1135, countries!$A$1:$E$250, 4, FALSE)</f>
        <v>Americas</v>
      </c>
      <c r="S1135" s="14" t="str">
        <f>VLOOKUP(R1135, countries!$D$1:U$250, 2, FALSE)</f>
        <v>Latin America and the Caribbean</v>
      </c>
      <c r="T1135" s="14" t="str">
        <f t="shared" si="6"/>
        <v>2016-07</v>
      </c>
      <c r="U1135" s="14" t="str">
        <f t="shared" si="7"/>
        <v>07</v>
      </c>
    </row>
    <row r="1136">
      <c r="A1136" s="7">
        <v>5.51118266E8</v>
      </c>
      <c r="B1136" s="8">
        <v>42567.0</v>
      </c>
      <c r="C1136" s="8" t="str">
        <f t="shared" si="1"/>
        <v>Saturday</v>
      </c>
      <c r="D1136" s="8">
        <v>42597.0</v>
      </c>
      <c r="E1136" s="9">
        <f t="shared" si="8"/>
        <v>30</v>
      </c>
      <c r="F1136" s="7" t="s">
        <v>24</v>
      </c>
      <c r="G1136" s="10" t="s">
        <v>42</v>
      </c>
      <c r="H1136" s="7">
        <v>7331.0</v>
      </c>
      <c r="I1136" s="7" t="s">
        <v>26</v>
      </c>
      <c r="J1136" s="11">
        <v>6997.0</v>
      </c>
      <c r="K1136" s="12">
        <v>255.0</v>
      </c>
      <c r="L1136" s="12">
        <v>159.0</v>
      </c>
      <c r="M1136" s="13">
        <f t="shared" si="3"/>
        <v>1784235</v>
      </c>
      <c r="N1136" s="11">
        <f t="shared" si="4"/>
        <v>1112523</v>
      </c>
      <c r="O1136" s="11">
        <f t="shared" si="5"/>
        <v>671712</v>
      </c>
      <c r="P1136" s="14" t="str">
        <f>VLOOKUP(H1136, products!$A$1:$B$13, 2, FALSE)</f>
        <v>Baby Food</v>
      </c>
      <c r="Q1136" s="14" t="str">
        <f>VLOOKUP(G1136, countries!$A$1:$C$250, 1, TRUE)</f>
        <v>Bhutan</v>
      </c>
      <c r="R1136" s="15" t="str">
        <f>VLOOKUP(Q1136, countries!$A$1:$E$250, 4, FALSE)</f>
        <v>Asia</v>
      </c>
      <c r="S1136" s="14" t="str">
        <f>VLOOKUP(R1136, countries!$D$1:U$250, 2, FALSE)</f>
        <v>Southern Asia</v>
      </c>
      <c r="T1136" s="14" t="str">
        <f t="shared" si="6"/>
        <v>2016-07</v>
      </c>
      <c r="U1136" s="14" t="str">
        <f t="shared" si="7"/>
        <v>07</v>
      </c>
    </row>
    <row r="1137">
      <c r="A1137" s="7">
        <v>2.39048612E8</v>
      </c>
      <c r="B1137" s="8">
        <v>42568.0</v>
      </c>
      <c r="C1137" s="8" t="str">
        <f t="shared" si="1"/>
        <v>Sunday</v>
      </c>
      <c r="D1137" s="8">
        <v>42577.0</v>
      </c>
      <c r="E1137" s="9">
        <f t="shared" si="8"/>
        <v>9</v>
      </c>
      <c r="F1137" s="7" t="s">
        <v>24</v>
      </c>
      <c r="G1137" s="10" t="s">
        <v>59</v>
      </c>
      <c r="H1137" s="7">
        <v>3127.0</v>
      </c>
      <c r="I1137" s="7" t="s">
        <v>26</v>
      </c>
      <c r="J1137" s="11">
        <v>8651.0</v>
      </c>
      <c r="K1137" s="12">
        <v>82.0</v>
      </c>
      <c r="L1137" s="12">
        <v>57.0</v>
      </c>
      <c r="M1137" s="13">
        <f t="shared" si="3"/>
        <v>709382</v>
      </c>
      <c r="N1137" s="11">
        <f t="shared" si="4"/>
        <v>493107</v>
      </c>
      <c r="O1137" s="11">
        <f t="shared" si="5"/>
        <v>216275</v>
      </c>
      <c r="P1137" s="14" t="str">
        <f>VLOOKUP(H1137, products!$A$1:$B$13, 2, FALSE)</f>
        <v>Personal Care</v>
      </c>
      <c r="Q1137" s="14" t="str">
        <f>VLOOKUP(G1137, countries!$A$1:$C$250, 1, TRUE)</f>
        <v>Slovenia</v>
      </c>
      <c r="R1137" s="15" t="str">
        <f>VLOOKUP(Q1137, countries!$A$1:$E$250, 4, FALSE)</f>
        <v>Europe</v>
      </c>
      <c r="S1137" s="14" t="str">
        <f>VLOOKUP(R1137, countries!$D$1:U$250, 2, FALSE)</f>
        <v>Northern Europe</v>
      </c>
      <c r="T1137" s="14" t="str">
        <f t="shared" si="6"/>
        <v>2016-07</v>
      </c>
      <c r="U1137" s="14" t="str">
        <f t="shared" si="7"/>
        <v>07</v>
      </c>
    </row>
    <row r="1138">
      <c r="A1138" s="7">
        <v>3.86601865E8</v>
      </c>
      <c r="B1138" s="8">
        <v>42568.0</v>
      </c>
      <c r="C1138" s="8" t="str">
        <f t="shared" si="1"/>
        <v>Sunday</v>
      </c>
      <c r="D1138" s="8">
        <v>42577.0</v>
      </c>
      <c r="E1138" s="9">
        <f t="shared" si="8"/>
        <v>9</v>
      </c>
      <c r="F1138" s="7" t="s">
        <v>24</v>
      </c>
      <c r="G1138" s="10" t="s">
        <v>49</v>
      </c>
      <c r="H1138" s="7">
        <v>5988.0</v>
      </c>
      <c r="I1138" s="7" t="s">
        <v>26</v>
      </c>
      <c r="J1138" s="11">
        <v>2938.0</v>
      </c>
      <c r="K1138" s="12">
        <v>154.0</v>
      </c>
      <c r="L1138" s="12">
        <v>91.0</v>
      </c>
      <c r="M1138" s="13">
        <f t="shared" si="3"/>
        <v>452452</v>
      </c>
      <c r="N1138" s="11">
        <f t="shared" si="4"/>
        <v>267358</v>
      </c>
      <c r="O1138" s="11">
        <f t="shared" si="5"/>
        <v>185094</v>
      </c>
      <c r="P1138" s="14" t="str">
        <f>VLOOKUP(H1138, products!$A$1:$B$13, 2, FALSE)</f>
        <v>Vegetables</v>
      </c>
      <c r="Q1138" s="14" t="str">
        <f>VLOOKUP(G1138, countries!$A$1:$C$250, 1, TRUE)</f>
        <v>Lithuania</v>
      </c>
      <c r="R1138" s="15" t="str">
        <f>VLOOKUP(Q1138, countries!$A$1:$E$250, 4, FALSE)</f>
        <v>Europe</v>
      </c>
      <c r="S1138" s="14" t="str">
        <f>VLOOKUP(R1138, countries!$D$1:U$250, 2, FALSE)</f>
        <v>Northern Europe</v>
      </c>
      <c r="T1138" s="14" t="str">
        <f t="shared" si="6"/>
        <v>2016-07</v>
      </c>
      <c r="U1138" s="14" t="str">
        <f t="shared" si="7"/>
        <v>07</v>
      </c>
    </row>
    <row r="1139">
      <c r="A1139" s="7">
        <v>9.54065883E8</v>
      </c>
      <c r="B1139" s="8">
        <v>42568.0</v>
      </c>
      <c r="C1139" s="8" t="str">
        <f t="shared" si="1"/>
        <v>Sunday</v>
      </c>
      <c r="D1139" s="8">
        <v>42378.0</v>
      </c>
      <c r="E1139" s="9">
        <f t="shared" si="8"/>
        <v>190</v>
      </c>
      <c r="F1139" s="7" t="s">
        <v>24</v>
      </c>
      <c r="G1139" s="10" t="s">
        <v>22</v>
      </c>
      <c r="H1139" s="7">
        <v>7940.0</v>
      </c>
      <c r="I1139" s="7" t="s">
        <v>23</v>
      </c>
      <c r="J1139" s="11">
        <v>8151.0</v>
      </c>
      <c r="K1139" s="12">
        <v>668.0</v>
      </c>
      <c r="L1139" s="12">
        <v>503.0</v>
      </c>
      <c r="M1139" s="13">
        <f t="shared" si="3"/>
        <v>5444868</v>
      </c>
      <c r="N1139" s="11">
        <f t="shared" si="4"/>
        <v>4099953</v>
      </c>
      <c r="O1139" s="11">
        <f t="shared" si="5"/>
        <v>1344915</v>
      </c>
      <c r="P1139" s="14" t="str">
        <f>VLOOKUP(H1139, products!$A$1:$B$13, 2, FALSE)</f>
        <v>Household</v>
      </c>
      <c r="Q1139" s="14" t="str">
        <f>VLOOKUP(G1139, countries!$A$1:$C$250, 1, TRUE)</f>
        <v>Hong Kong</v>
      </c>
      <c r="R1139" s="15" t="str">
        <f>VLOOKUP(Q1139, countries!$A$1:$E$250, 4, FALSE)</f>
        <v>Asia</v>
      </c>
      <c r="S1139" s="14" t="str">
        <f>VLOOKUP(R1139, countries!$D$1:U$250, 2, FALSE)</f>
        <v>Southern Asia</v>
      </c>
      <c r="T1139" s="14" t="str">
        <f t="shared" si="6"/>
        <v>2016-07</v>
      </c>
      <c r="U1139" s="14" t="str">
        <f t="shared" si="7"/>
        <v>07</v>
      </c>
    </row>
    <row r="1140">
      <c r="A1140" s="7">
        <v>2.84310567E8</v>
      </c>
      <c r="B1140" s="8">
        <v>42571.0</v>
      </c>
      <c r="C1140" s="8" t="str">
        <f t="shared" si="1"/>
        <v>Wednesday</v>
      </c>
      <c r="D1140" s="8">
        <v>42409.0</v>
      </c>
      <c r="E1140" s="9">
        <f t="shared" si="8"/>
        <v>162</v>
      </c>
      <c r="F1140" s="7" t="s">
        <v>29</v>
      </c>
      <c r="G1140" s="10" t="s">
        <v>34</v>
      </c>
      <c r="H1140" s="7">
        <v>8293.0</v>
      </c>
      <c r="I1140" s="7" t="s">
        <v>23</v>
      </c>
      <c r="J1140" s="11">
        <v>2670.0</v>
      </c>
      <c r="K1140" s="12">
        <v>437.0</v>
      </c>
      <c r="L1140" s="12">
        <v>263.0</v>
      </c>
      <c r="M1140" s="13">
        <f t="shared" si="3"/>
        <v>1166790</v>
      </c>
      <c r="N1140" s="11">
        <f t="shared" si="4"/>
        <v>702210</v>
      </c>
      <c r="O1140" s="11">
        <f t="shared" si="5"/>
        <v>464580</v>
      </c>
      <c r="P1140" s="14" t="str">
        <f>VLOOKUP(H1140, products!$A$1:$B$13, 2, FALSE)</f>
        <v>Cosmetics</v>
      </c>
      <c r="Q1140" s="14" t="str">
        <f>VLOOKUP(G1140, countries!$A$1:$C$250, 1, TRUE)</f>
        <v>Pitcairn</v>
      </c>
      <c r="R1140" s="15" t="str">
        <f>VLOOKUP(Q1140, countries!$A$1:$E$250, 4, FALSE)</f>
        <v>Oceania</v>
      </c>
      <c r="S1140" s="14" t="str">
        <f>VLOOKUP(R1140, countries!$D$1:U$250, 2, FALSE)</f>
        <v>Polynesia</v>
      </c>
      <c r="T1140" s="14" t="str">
        <f t="shared" si="6"/>
        <v>2016-07</v>
      </c>
      <c r="U1140" s="14" t="str">
        <f t="shared" si="7"/>
        <v>07</v>
      </c>
    </row>
    <row r="1141">
      <c r="A1141" s="7">
        <v>3.83611094E8</v>
      </c>
      <c r="B1141" s="8">
        <v>42573.0</v>
      </c>
      <c r="C1141" s="8" t="str">
        <f t="shared" si="1"/>
        <v>Friday</v>
      </c>
      <c r="D1141" s="8">
        <v>42608.0</v>
      </c>
      <c r="E1141" s="9">
        <f t="shared" si="8"/>
        <v>35</v>
      </c>
      <c r="F1141" s="7" t="s">
        <v>40</v>
      </c>
      <c r="G1141" s="10" t="s">
        <v>31</v>
      </c>
      <c r="H1141" s="7">
        <v>2455.0</v>
      </c>
      <c r="I1141" s="7" t="s">
        <v>26</v>
      </c>
      <c r="J1141" s="11">
        <v>7902.0</v>
      </c>
      <c r="K1141" s="12">
        <v>109.0</v>
      </c>
      <c r="L1141" s="12">
        <v>36.0</v>
      </c>
      <c r="M1141" s="13">
        <f t="shared" si="3"/>
        <v>861318</v>
      </c>
      <c r="N1141" s="11">
        <f t="shared" si="4"/>
        <v>284472</v>
      </c>
      <c r="O1141" s="11">
        <f t="shared" si="5"/>
        <v>576846</v>
      </c>
      <c r="P1141" s="14" t="str">
        <f>VLOOKUP(H1141, products!$A$1:$B$13, 2, FALSE)</f>
        <v>Clothes</v>
      </c>
      <c r="Q1141" s="14" t="str">
        <f>VLOOKUP(G1141, countries!$A$1:$C$250, 1, TRUE)</f>
        <v>Bhutan</v>
      </c>
      <c r="R1141" s="15" t="str">
        <f>VLOOKUP(Q1141, countries!$A$1:$E$250, 4, FALSE)</f>
        <v>Asia</v>
      </c>
      <c r="S1141" s="14" t="str">
        <f>VLOOKUP(R1141, countries!$D$1:U$250, 2, FALSE)</f>
        <v>Southern Asia</v>
      </c>
      <c r="T1141" s="14" t="str">
        <f t="shared" si="6"/>
        <v>2016-07</v>
      </c>
      <c r="U1141" s="14" t="str">
        <f t="shared" si="7"/>
        <v>07</v>
      </c>
    </row>
    <row r="1142">
      <c r="A1142" s="7">
        <v>2.99739491E8</v>
      </c>
      <c r="B1142" s="8">
        <v>42576.0</v>
      </c>
      <c r="C1142" s="8" t="str">
        <f t="shared" si="1"/>
        <v>Monday</v>
      </c>
      <c r="D1142" s="8">
        <v>42378.0</v>
      </c>
      <c r="E1142" s="9">
        <f t="shared" si="8"/>
        <v>198</v>
      </c>
      <c r="F1142" s="7" t="s">
        <v>29</v>
      </c>
      <c r="G1142" s="10" t="s">
        <v>30</v>
      </c>
      <c r="H1142" s="7">
        <v>4594.0</v>
      </c>
      <c r="I1142" s="7" t="s">
        <v>23</v>
      </c>
      <c r="J1142" s="11">
        <v>8431.0</v>
      </c>
      <c r="K1142" s="12">
        <v>9.0</v>
      </c>
      <c r="L1142" s="12">
        <v>7.0</v>
      </c>
      <c r="M1142" s="13">
        <f t="shared" si="3"/>
        <v>75879</v>
      </c>
      <c r="N1142" s="11">
        <f t="shared" si="4"/>
        <v>59017</v>
      </c>
      <c r="O1142" s="11">
        <f t="shared" si="5"/>
        <v>16862</v>
      </c>
      <c r="P1142" s="14" t="str">
        <f>VLOOKUP(H1142, products!$A$1:$B$13, 2, FALSE)</f>
        <v>Fruits</v>
      </c>
      <c r="Q1142" s="14" t="str">
        <f>VLOOKUP(G1142, countries!$A$1:$C$250, 1, TRUE)</f>
        <v>United States Minor Outlying Islands</v>
      </c>
      <c r="R1142" s="15" t="str">
        <f>VLOOKUP(Q1142, countries!$A$1:$E$250, 4, FALSE)</f>
        <v>Oceania</v>
      </c>
      <c r="S1142" s="14" t="str">
        <f>VLOOKUP(R1142, countries!$D$1:U$250, 2, FALSE)</f>
        <v>Polynesia</v>
      </c>
      <c r="T1142" s="14" t="str">
        <f t="shared" si="6"/>
        <v>2016-07</v>
      </c>
      <c r="U1142" s="14" t="str">
        <f t="shared" si="7"/>
        <v>07</v>
      </c>
    </row>
    <row r="1143">
      <c r="A1143" s="7">
        <v>1.74935233E8</v>
      </c>
      <c r="B1143" s="8">
        <v>42577.0</v>
      </c>
      <c r="C1143" s="8" t="str">
        <f t="shared" si="1"/>
        <v>Tuesday</v>
      </c>
      <c r="D1143" s="8">
        <v>42580.0</v>
      </c>
      <c r="E1143" s="9">
        <f t="shared" si="8"/>
        <v>3</v>
      </c>
      <c r="F1143" s="7" t="s">
        <v>29</v>
      </c>
      <c r="G1143" s="10" t="s">
        <v>64</v>
      </c>
      <c r="H1143" s="7">
        <v>8293.0</v>
      </c>
      <c r="I1143" s="7" t="s">
        <v>26</v>
      </c>
      <c r="J1143" s="11">
        <v>6078.0</v>
      </c>
      <c r="K1143" s="12">
        <v>437.0</v>
      </c>
      <c r="L1143" s="12">
        <v>263.0</v>
      </c>
      <c r="M1143" s="13">
        <f t="shared" si="3"/>
        <v>2656086</v>
      </c>
      <c r="N1143" s="11">
        <f t="shared" si="4"/>
        <v>1598514</v>
      </c>
      <c r="O1143" s="11">
        <f t="shared" si="5"/>
        <v>1057572</v>
      </c>
      <c r="P1143" s="14" t="str">
        <f>VLOOKUP(H1143, products!$A$1:$B$13, 2, FALSE)</f>
        <v>Cosmetics</v>
      </c>
      <c r="Q1143" s="14" t="str">
        <f>VLOOKUP(G1143, countries!$A$1:$C$250, 1, TRUE)</f>
        <v>Finland</v>
      </c>
      <c r="R1143" s="15" t="str">
        <f>VLOOKUP(Q1143, countries!$A$1:$E$250, 4, FALSE)</f>
        <v>Europe</v>
      </c>
      <c r="S1143" s="14" t="str">
        <f>VLOOKUP(R1143, countries!$D$1:U$250, 2, FALSE)</f>
        <v>Northern Europe</v>
      </c>
      <c r="T1143" s="14" t="str">
        <f t="shared" si="6"/>
        <v>2016-07</v>
      </c>
      <c r="U1143" s="14" t="str">
        <f t="shared" si="7"/>
        <v>07</v>
      </c>
    </row>
    <row r="1144">
      <c r="A1144" s="7">
        <v>5.13611114E8</v>
      </c>
      <c r="B1144" s="8">
        <v>42577.0</v>
      </c>
      <c r="C1144" s="8" t="str">
        <f t="shared" si="1"/>
        <v>Tuesday</v>
      </c>
      <c r="D1144" s="8">
        <v>42499.0</v>
      </c>
      <c r="E1144" s="9">
        <f t="shared" si="8"/>
        <v>78</v>
      </c>
      <c r="F1144" s="7" t="s">
        <v>40</v>
      </c>
      <c r="G1144" s="10" t="s">
        <v>54</v>
      </c>
      <c r="H1144" s="7">
        <v>2455.0</v>
      </c>
      <c r="I1144" s="7" t="s">
        <v>23</v>
      </c>
      <c r="J1144" s="11">
        <v>7797.0</v>
      </c>
      <c r="K1144" s="12">
        <v>109.0</v>
      </c>
      <c r="L1144" s="12">
        <v>36.0</v>
      </c>
      <c r="M1144" s="13">
        <f t="shared" si="3"/>
        <v>849873</v>
      </c>
      <c r="N1144" s="11">
        <f t="shared" si="4"/>
        <v>280692</v>
      </c>
      <c r="O1144" s="11">
        <f t="shared" si="5"/>
        <v>569181</v>
      </c>
      <c r="P1144" s="14" t="str">
        <f>VLOOKUP(H1144, products!$A$1:$B$13, 2, FALSE)</f>
        <v>Clothes</v>
      </c>
      <c r="Q1144" s="14" t="str">
        <f>VLOOKUP(G1144, countries!$A$1:$C$250, 1, TRUE)</f>
        <v>Macedonia</v>
      </c>
      <c r="R1144" s="15" t="str">
        <f>VLOOKUP(Q1144, countries!$A$1:$E$250, 4, FALSE)</f>
        <v>Europe</v>
      </c>
      <c r="S1144" s="14" t="str">
        <f>VLOOKUP(R1144, countries!$D$1:U$250, 2, FALSE)</f>
        <v>Northern Europe</v>
      </c>
      <c r="T1144" s="14" t="str">
        <f t="shared" si="6"/>
        <v>2016-07</v>
      </c>
      <c r="U1144" s="14" t="str">
        <f t="shared" si="7"/>
        <v>07</v>
      </c>
    </row>
    <row r="1145">
      <c r="A1145" s="7">
        <v>1.93472945E8</v>
      </c>
      <c r="B1145" s="8">
        <v>42578.0</v>
      </c>
      <c r="C1145" s="8" t="str">
        <f t="shared" si="1"/>
        <v>Wednesday</v>
      </c>
      <c r="D1145" s="8">
        <v>42626.0</v>
      </c>
      <c r="E1145" s="9">
        <f t="shared" si="8"/>
        <v>48</v>
      </c>
      <c r="F1145" s="7" t="s">
        <v>29</v>
      </c>
      <c r="G1145" s="10" t="s">
        <v>72</v>
      </c>
      <c r="H1145" s="7">
        <v>8293.0</v>
      </c>
      <c r="I1145" s="7" t="s">
        <v>23</v>
      </c>
      <c r="J1145" s="11">
        <v>1799.0</v>
      </c>
      <c r="K1145" s="12">
        <v>437.0</v>
      </c>
      <c r="L1145" s="12">
        <v>263.0</v>
      </c>
      <c r="M1145" s="13">
        <f t="shared" si="3"/>
        <v>786163</v>
      </c>
      <c r="N1145" s="11">
        <f t="shared" si="4"/>
        <v>473137</v>
      </c>
      <c r="O1145" s="11">
        <f t="shared" si="5"/>
        <v>313026</v>
      </c>
      <c r="P1145" s="14" t="str">
        <f>VLOOKUP(H1145, products!$A$1:$B$13, 2, FALSE)</f>
        <v>Cosmetics</v>
      </c>
      <c r="Q1145" s="14" t="str">
        <f>VLOOKUP(G1145, countries!$A$1:$C$250, 1, TRUE)</f>
        <v>Barbados</v>
      </c>
      <c r="R1145" s="15" t="str">
        <f>VLOOKUP(Q1145, countries!$A$1:$E$250, 4, FALSE)</f>
        <v>Americas</v>
      </c>
      <c r="S1145" s="14" t="str">
        <f>VLOOKUP(R1145, countries!$D$1:U$250, 2, FALSE)</f>
        <v>Latin America and the Caribbean</v>
      </c>
      <c r="T1145" s="14" t="str">
        <f t="shared" si="6"/>
        <v>2016-07</v>
      </c>
      <c r="U1145" s="14" t="str">
        <f t="shared" si="7"/>
        <v>07</v>
      </c>
    </row>
    <row r="1146">
      <c r="A1146" s="7">
        <v>3.49212729E8</v>
      </c>
      <c r="B1146" s="8">
        <v>42578.0</v>
      </c>
      <c r="C1146" s="8" t="str">
        <f t="shared" si="1"/>
        <v>Wednesday</v>
      </c>
      <c r="D1146" s="8">
        <v>42683.0</v>
      </c>
      <c r="E1146" s="9">
        <f t="shared" si="8"/>
        <v>105</v>
      </c>
      <c r="F1146" s="7" t="s">
        <v>21</v>
      </c>
      <c r="G1146" s="10" t="s">
        <v>28</v>
      </c>
      <c r="H1146" s="7">
        <v>8875.0</v>
      </c>
      <c r="I1146" s="7" t="s">
        <v>26</v>
      </c>
      <c r="J1146" s="11">
        <v>8662.0</v>
      </c>
      <c r="K1146" s="12">
        <v>422.0</v>
      </c>
      <c r="L1146" s="12">
        <v>365.0</v>
      </c>
      <c r="M1146" s="13">
        <f t="shared" si="3"/>
        <v>3655364</v>
      </c>
      <c r="N1146" s="11">
        <f t="shared" si="4"/>
        <v>3161630</v>
      </c>
      <c r="O1146" s="11">
        <f t="shared" si="5"/>
        <v>493734</v>
      </c>
      <c r="P1146" s="14" t="str">
        <f>VLOOKUP(H1146, products!$A$1:$B$13, 2, FALSE)</f>
        <v>Meat</v>
      </c>
      <c r="Q1146" s="14" t="str">
        <f>VLOOKUP(G1146, countries!$A$1:$C$250, 1, TRUE)</f>
        <v>Bermuda</v>
      </c>
      <c r="R1146" s="15" t="str">
        <f>VLOOKUP(Q1146, countries!$A$1:$E$250, 4, FALSE)</f>
        <v>Americas</v>
      </c>
      <c r="S1146" s="14" t="str">
        <f>VLOOKUP(R1146, countries!$D$1:U$250, 2, FALSE)</f>
        <v>Latin America and the Caribbean</v>
      </c>
      <c r="T1146" s="14" t="str">
        <f t="shared" si="6"/>
        <v>2016-07</v>
      </c>
      <c r="U1146" s="14" t="str">
        <f t="shared" si="7"/>
        <v>07</v>
      </c>
    </row>
    <row r="1147">
      <c r="A1147" s="7">
        <v>7.60346877E8</v>
      </c>
      <c r="B1147" s="8">
        <v>42580.0</v>
      </c>
      <c r="C1147" s="8" t="str">
        <f t="shared" si="1"/>
        <v>Friday</v>
      </c>
      <c r="D1147" s="8">
        <v>42529.0</v>
      </c>
      <c r="E1147" s="9">
        <f t="shared" si="8"/>
        <v>51</v>
      </c>
      <c r="F1147" s="7" t="s">
        <v>29</v>
      </c>
      <c r="G1147" s="10" t="s">
        <v>34</v>
      </c>
      <c r="H1147" s="7">
        <v>7940.0</v>
      </c>
      <c r="I1147" s="7" t="s">
        <v>26</v>
      </c>
      <c r="J1147" s="11">
        <v>2392.0</v>
      </c>
      <c r="K1147" s="12">
        <v>668.0</v>
      </c>
      <c r="L1147" s="12">
        <v>503.0</v>
      </c>
      <c r="M1147" s="13">
        <f t="shared" si="3"/>
        <v>1597856</v>
      </c>
      <c r="N1147" s="11">
        <f t="shared" si="4"/>
        <v>1203176</v>
      </c>
      <c r="O1147" s="11">
        <f t="shared" si="5"/>
        <v>394680</v>
      </c>
      <c r="P1147" s="14" t="str">
        <f>VLOOKUP(H1147, products!$A$1:$B$13, 2, FALSE)</f>
        <v>Household</v>
      </c>
      <c r="Q1147" s="14" t="str">
        <f>VLOOKUP(G1147, countries!$A$1:$C$250, 1, TRUE)</f>
        <v>Pitcairn</v>
      </c>
      <c r="R1147" s="15" t="str">
        <f>VLOOKUP(Q1147, countries!$A$1:$E$250, 4, FALSE)</f>
        <v>Oceania</v>
      </c>
      <c r="S1147" s="14" t="str">
        <f>VLOOKUP(R1147, countries!$D$1:U$250, 2, FALSE)</f>
        <v>Polynesia</v>
      </c>
      <c r="T1147" s="14" t="str">
        <f t="shared" si="6"/>
        <v>2016-07</v>
      </c>
      <c r="U1147" s="14" t="str">
        <f t="shared" si="7"/>
        <v>07</v>
      </c>
    </row>
    <row r="1148">
      <c r="A1148" s="7">
        <v>3.94356667E8</v>
      </c>
      <c r="B1148" s="8">
        <v>42581.0</v>
      </c>
      <c r="C1148" s="8" t="str">
        <f t="shared" si="1"/>
        <v>Saturday</v>
      </c>
      <c r="D1148" s="8">
        <v>42468.0</v>
      </c>
      <c r="E1148" s="9">
        <f t="shared" si="8"/>
        <v>113</v>
      </c>
      <c r="F1148" s="7" t="s">
        <v>21</v>
      </c>
      <c r="G1148" s="10" t="s">
        <v>52</v>
      </c>
      <c r="H1148" s="7">
        <v>7940.0</v>
      </c>
      <c r="I1148" s="7" t="s">
        <v>26</v>
      </c>
      <c r="J1148" s="11">
        <v>7756.0</v>
      </c>
      <c r="K1148" s="12">
        <v>668.0</v>
      </c>
      <c r="L1148" s="12">
        <v>503.0</v>
      </c>
      <c r="M1148" s="13">
        <f t="shared" si="3"/>
        <v>5181008</v>
      </c>
      <c r="N1148" s="11">
        <f t="shared" si="4"/>
        <v>3901268</v>
      </c>
      <c r="O1148" s="11">
        <f t="shared" si="5"/>
        <v>1279740</v>
      </c>
      <c r="P1148" s="14" t="str">
        <f>VLOOKUP(H1148, products!$A$1:$B$13, 2, FALSE)</f>
        <v>Household</v>
      </c>
      <c r="Q1148" s="14" t="str">
        <f>VLOOKUP(G1148, countries!$A$1:$C$250, 1, TRUE)</f>
        <v>Gambia</v>
      </c>
      <c r="R1148" s="15" t="str">
        <f>VLOOKUP(Q1148, countries!$A$1:$E$250, 4, FALSE)</f>
        <v>Africa</v>
      </c>
      <c r="S1148" s="14" t="str">
        <f>VLOOKUP(R1148, countries!$D$1:U$250, 2, FALSE)</f>
        <v>Northern Africa</v>
      </c>
      <c r="T1148" s="14" t="str">
        <f t="shared" si="6"/>
        <v>2016-07</v>
      </c>
      <c r="U1148" s="14" t="str">
        <f t="shared" si="7"/>
        <v>07</v>
      </c>
    </row>
    <row r="1149">
      <c r="A1149" s="7">
        <v>9.93368613E8</v>
      </c>
      <c r="B1149" s="8">
        <v>42584.0</v>
      </c>
      <c r="C1149" s="8" t="str">
        <f t="shared" si="1"/>
        <v>Tuesday</v>
      </c>
      <c r="D1149" s="8">
        <v>42416.0</v>
      </c>
      <c r="E1149" s="9">
        <f t="shared" si="8"/>
        <v>168</v>
      </c>
      <c r="F1149" s="7" t="s">
        <v>40</v>
      </c>
      <c r="G1149" s="10" t="s">
        <v>46</v>
      </c>
      <c r="H1149" s="7">
        <v>3127.0</v>
      </c>
      <c r="I1149" s="7" t="s">
        <v>23</v>
      </c>
      <c r="J1149" s="11">
        <v>8702.0</v>
      </c>
      <c r="K1149" s="12">
        <v>82.0</v>
      </c>
      <c r="L1149" s="12">
        <v>57.0</v>
      </c>
      <c r="M1149" s="13">
        <f t="shared" si="3"/>
        <v>713564</v>
      </c>
      <c r="N1149" s="11">
        <f t="shared" si="4"/>
        <v>496014</v>
      </c>
      <c r="O1149" s="11">
        <f t="shared" si="5"/>
        <v>217550</v>
      </c>
      <c r="P1149" s="14" t="str">
        <f>VLOOKUP(H1149, products!$A$1:$B$13, 2, FALSE)</f>
        <v>Personal Care</v>
      </c>
      <c r="Q1149" s="14" t="str">
        <f>VLOOKUP(G1149, countries!$A$1:$C$250, 1, TRUE)</f>
        <v>Denmark</v>
      </c>
      <c r="R1149" s="15" t="str">
        <f>VLOOKUP(Q1149, countries!$A$1:$E$250, 4, FALSE)</f>
        <v>Europe</v>
      </c>
      <c r="S1149" s="14" t="str">
        <f>VLOOKUP(R1149, countries!$D$1:U$250, 2, FALSE)</f>
        <v>Northern Europe</v>
      </c>
      <c r="T1149" s="14" t="str">
        <f t="shared" si="6"/>
        <v>2016-08</v>
      </c>
      <c r="U1149" s="14" t="str">
        <f t="shared" si="7"/>
        <v>08</v>
      </c>
    </row>
    <row r="1150">
      <c r="A1150" s="7">
        <v>8.34065997E8</v>
      </c>
      <c r="B1150" s="8">
        <v>42596.0</v>
      </c>
      <c r="C1150" s="8" t="str">
        <f t="shared" si="1"/>
        <v>Sunday</v>
      </c>
      <c r="D1150" s="8">
        <v>42627.0</v>
      </c>
      <c r="E1150" s="9">
        <f t="shared" si="8"/>
        <v>31</v>
      </c>
      <c r="F1150" s="7" t="s">
        <v>24</v>
      </c>
      <c r="G1150" s="10" t="s">
        <v>35</v>
      </c>
      <c r="H1150" s="7">
        <v>7940.0</v>
      </c>
      <c r="I1150" s="7" t="s">
        <v>23</v>
      </c>
      <c r="J1150" s="11">
        <v>7518.0</v>
      </c>
      <c r="K1150" s="12">
        <v>668.0</v>
      </c>
      <c r="L1150" s="12">
        <v>503.0</v>
      </c>
      <c r="M1150" s="13">
        <f t="shared" si="3"/>
        <v>5022024</v>
      </c>
      <c r="N1150" s="11">
        <f t="shared" si="4"/>
        <v>3781554</v>
      </c>
      <c r="O1150" s="11">
        <f t="shared" si="5"/>
        <v>1240470</v>
      </c>
      <c r="P1150" s="14" t="str">
        <f>VLOOKUP(H1150, products!$A$1:$B$13, 2, FALSE)</f>
        <v>Household</v>
      </c>
      <c r="Q1150" s="14" t="str">
        <f>VLOOKUP(G1150, countries!$A$1:$C$250, 1, TRUE)</f>
        <v>American Samoa</v>
      </c>
      <c r="R1150" s="15" t="str">
        <f>VLOOKUP(Q1150, countries!$A$1:$E$250, 4, FALSE)</f>
        <v>Oceania</v>
      </c>
      <c r="S1150" s="14" t="str">
        <f>VLOOKUP(R1150, countries!$D$1:U$250, 2, FALSE)</f>
        <v>Polynesia</v>
      </c>
      <c r="T1150" s="14" t="str">
        <f t="shared" si="6"/>
        <v>2016-08</v>
      </c>
      <c r="U1150" s="14" t="str">
        <f t="shared" si="7"/>
        <v>08</v>
      </c>
    </row>
    <row r="1151">
      <c r="A1151" s="7">
        <v>9.33720576E8</v>
      </c>
      <c r="B1151" s="8">
        <v>42596.0</v>
      </c>
      <c r="C1151" s="8" t="str">
        <f t="shared" si="1"/>
        <v>Sunday</v>
      </c>
      <c r="D1151" s="8">
        <v>42379.0</v>
      </c>
      <c r="E1151" s="9">
        <f t="shared" si="8"/>
        <v>217</v>
      </c>
      <c r="F1151" s="7" t="s">
        <v>40</v>
      </c>
      <c r="G1151" s="10" t="s">
        <v>25</v>
      </c>
      <c r="H1151" s="7">
        <v>5988.0</v>
      </c>
      <c r="I1151" s="7" t="s">
        <v>23</v>
      </c>
      <c r="J1151" s="11">
        <v>7523.0</v>
      </c>
      <c r="K1151" s="12">
        <v>154.0</v>
      </c>
      <c r="L1151" s="12">
        <v>91.0</v>
      </c>
      <c r="M1151" s="13">
        <f t="shared" si="3"/>
        <v>1158542</v>
      </c>
      <c r="N1151" s="11">
        <f t="shared" si="4"/>
        <v>684593</v>
      </c>
      <c r="O1151" s="11">
        <f t="shared" si="5"/>
        <v>473949</v>
      </c>
      <c r="P1151" s="14" t="str">
        <f>VLOOKUP(H1151, products!$A$1:$B$13, 2, FALSE)</f>
        <v>Vegetables</v>
      </c>
      <c r="Q1151" s="14" t="str">
        <f>VLOOKUP(G1151, countries!$A$1:$C$250, 1, TRUE)</f>
        <v>Libya</v>
      </c>
      <c r="R1151" s="15" t="str">
        <f>VLOOKUP(Q1151, countries!$A$1:$E$250, 4, FALSE)</f>
        <v>Africa</v>
      </c>
      <c r="S1151" s="14" t="str">
        <f>VLOOKUP(R1151, countries!$D$1:U$250, 2, FALSE)</f>
        <v>Northern Africa</v>
      </c>
      <c r="T1151" s="14" t="str">
        <f t="shared" si="6"/>
        <v>2016-08</v>
      </c>
      <c r="U1151" s="14" t="str">
        <f t="shared" si="7"/>
        <v>08</v>
      </c>
    </row>
    <row r="1152">
      <c r="A1152" s="7">
        <v>5.52931869E8</v>
      </c>
      <c r="B1152" s="8">
        <v>42598.0</v>
      </c>
      <c r="C1152" s="8" t="str">
        <f t="shared" si="1"/>
        <v>Tuesday</v>
      </c>
      <c r="D1152" s="8">
        <v>42622.0</v>
      </c>
      <c r="E1152" s="9">
        <f t="shared" si="8"/>
        <v>24</v>
      </c>
      <c r="F1152" s="7" t="s">
        <v>40</v>
      </c>
      <c r="G1152" s="10" t="s">
        <v>35</v>
      </c>
      <c r="H1152" s="7">
        <v>8875.0</v>
      </c>
      <c r="I1152" s="7" t="s">
        <v>23</v>
      </c>
      <c r="J1152" s="11">
        <v>3682.0</v>
      </c>
      <c r="K1152" s="12">
        <v>422.0</v>
      </c>
      <c r="L1152" s="12">
        <v>365.0</v>
      </c>
      <c r="M1152" s="13">
        <f t="shared" si="3"/>
        <v>1553804</v>
      </c>
      <c r="N1152" s="11">
        <f t="shared" si="4"/>
        <v>1343930</v>
      </c>
      <c r="O1152" s="11">
        <f t="shared" si="5"/>
        <v>209874</v>
      </c>
      <c r="P1152" s="14" t="str">
        <f>VLOOKUP(H1152, products!$A$1:$B$13, 2, FALSE)</f>
        <v>Meat</v>
      </c>
      <c r="Q1152" s="14" t="str">
        <f>VLOOKUP(G1152, countries!$A$1:$C$250, 1, TRUE)</f>
        <v>American Samoa</v>
      </c>
      <c r="R1152" s="15" t="str">
        <f>VLOOKUP(Q1152, countries!$A$1:$E$250, 4, FALSE)</f>
        <v>Oceania</v>
      </c>
      <c r="S1152" s="14" t="str">
        <f>VLOOKUP(R1152, countries!$D$1:U$250, 2, FALSE)</f>
        <v>Polynesia</v>
      </c>
      <c r="T1152" s="14" t="str">
        <f t="shared" si="6"/>
        <v>2016-08</v>
      </c>
      <c r="U1152" s="14" t="str">
        <f t="shared" si="7"/>
        <v>08</v>
      </c>
    </row>
    <row r="1153">
      <c r="A1153" s="7">
        <v>9.57926118E8</v>
      </c>
      <c r="B1153" s="8">
        <v>42600.0</v>
      </c>
      <c r="C1153" s="8" t="str">
        <f t="shared" si="1"/>
        <v>Thursday</v>
      </c>
      <c r="D1153" s="8">
        <v>42378.0</v>
      </c>
      <c r="E1153" s="9">
        <f t="shared" si="8"/>
        <v>222</v>
      </c>
      <c r="F1153" s="7" t="s">
        <v>24</v>
      </c>
      <c r="G1153" s="10" t="s">
        <v>48</v>
      </c>
      <c r="H1153" s="7">
        <v>8969.0</v>
      </c>
      <c r="I1153" s="7" t="s">
        <v>26</v>
      </c>
      <c r="J1153" s="11">
        <v>480.0</v>
      </c>
      <c r="K1153" s="12">
        <v>153.0</v>
      </c>
      <c r="L1153" s="12">
        <v>97.0</v>
      </c>
      <c r="M1153" s="13">
        <f t="shared" si="3"/>
        <v>73440</v>
      </c>
      <c r="N1153" s="11">
        <f t="shared" si="4"/>
        <v>46560</v>
      </c>
      <c r="O1153" s="11">
        <f t="shared" si="5"/>
        <v>26880</v>
      </c>
      <c r="P1153" s="14" t="str">
        <f>VLOOKUP(H1153, products!$A$1:$B$13, 2, FALSE)</f>
        <v>Snacks</v>
      </c>
      <c r="Q1153" s="14" t="str">
        <f>VLOOKUP(G1153, countries!$A$1:$C$250, 1, TRUE)</f>
        <v>Gibraltar</v>
      </c>
      <c r="R1153" s="15" t="str">
        <f>VLOOKUP(Q1153, countries!$A$1:$E$250, 4, FALSE)</f>
        <v>Europe</v>
      </c>
      <c r="S1153" s="14" t="str">
        <f>VLOOKUP(R1153, countries!$D$1:U$250, 2, FALSE)</f>
        <v>Northern Europe</v>
      </c>
      <c r="T1153" s="14" t="str">
        <f t="shared" si="6"/>
        <v>2016-08</v>
      </c>
      <c r="U1153" s="14" t="str">
        <f t="shared" si="7"/>
        <v>08</v>
      </c>
    </row>
    <row r="1154">
      <c r="A1154" s="7">
        <v>8.74172532E8</v>
      </c>
      <c r="B1154" s="8">
        <v>42603.0</v>
      </c>
      <c r="C1154" s="8" t="str">
        <f t="shared" si="1"/>
        <v>Sunday</v>
      </c>
      <c r="D1154" s="8">
        <v>42410.0</v>
      </c>
      <c r="E1154" s="9">
        <f t="shared" si="8"/>
        <v>193</v>
      </c>
      <c r="F1154" s="7" t="s">
        <v>29</v>
      </c>
      <c r="G1154" s="10" t="s">
        <v>46</v>
      </c>
      <c r="H1154" s="7">
        <v>7940.0</v>
      </c>
      <c r="I1154" s="7" t="s">
        <v>23</v>
      </c>
      <c r="J1154" s="11">
        <v>5933.0</v>
      </c>
      <c r="K1154" s="12">
        <v>668.0</v>
      </c>
      <c r="L1154" s="12">
        <v>503.0</v>
      </c>
      <c r="M1154" s="13">
        <f t="shared" si="3"/>
        <v>3963244</v>
      </c>
      <c r="N1154" s="11">
        <f t="shared" si="4"/>
        <v>2984299</v>
      </c>
      <c r="O1154" s="11">
        <f t="shared" si="5"/>
        <v>978945</v>
      </c>
      <c r="P1154" s="14" t="str">
        <f>VLOOKUP(H1154, products!$A$1:$B$13, 2, FALSE)</f>
        <v>Household</v>
      </c>
      <c r="Q1154" s="14" t="str">
        <f>VLOOKUP(G1154, countries!$A$1:$C$250, 1, TRUE)</f>
        <v>Denmark</v>
      </c>
      <c r="R1154" s="15" t="str">
        <f>VLOOKUP(Q1154, countries!$A$1:$E$250, 4, FALSE)</f>
        <v>Europe</v>
      </c>
      <c r="S1154" s="14" t="str">
        <f>VLOOKUP(R1154, countries!$D$1:U$250, 2, FALSE)</f>
        <v>Northern Europe</v>
      </c>
      <c r="T1154" s="14" t="str">
        <f t="shared" si="6"/>
        <v>2016-08</v>
      </c>
      <c r="U1154" s="14" t="str">
        <f t="shared" si="7"/>
        <v>08</v>
      </c>
    </row>
    <row r="1155">
      <c r="A1155" s="7">
        <v>1.39201343E8</v>
      </c>
      <c r="B1155" s="8">
        <v>42609.0</v>
      </c>
      <c r="C1155" s="8" t="str">
        <f t="shared" si="1"/>
        <v>Saturday</v>
      </c>
      <c r="D1155" s="8">
        <v>42530.0</v>
      </c>
      <c r="E1155" s="9">
        <f t="shared" si="8"/>
        <v>79</v>
      </c>
      <c r="F1155" s="7" t="s">
        <v>40</v>
      </c>
      <c r="G1155" s="10" t="s">
        <v>60</v>
      </c>
      <c r="H1155" s="7">
        <v>8293.0</v>
      </c>
      <c r="I1155" s="7" t="s">
        <v>23</v>
      </c>
      <c r="J1155" s="11">
        <v>1625.0</v>
      </c>
      <c r="K1155" s="12">
        <v>437.0</v>
      </c>
      <c r="L1155" s="12">
        <v>263.0</v>
      </c>
      <c r="M1155" s="13">
        <f t="shared" si="3"/>
        <v>710125</v>
      </c>
      <c r="N1155" s="11">
        <f t="shared" si="4"/>
        <v>427375</v>
      </c>
      <c r="O1155" s="11">
        <f t="shared" si="5"/>
        <v>282750</v>
      </c>
      <c r="P1155" s="14" t="str">
        <f>VLOOKUP(H1155, products!$A$1:$B$13, 2, FALSE)</f>
        <v>Cosmetics</v>
      </c>
      <c r="Q1155" s="14" t="str">
        <f>VLOOKUP(G1155, countries!$A$1:$C$250, 1, TRUE)</f>
        <v>Ireland</v>
      </c>
      <c r="R1155" s="15" t="str">
        <f>VLOOKUP(Q1155, countries!$A$1:$E$250, 4, FALSE)</f>
        <v>Europe</v>
      </c>
      <c r="S1155" s="14" t="str">
        <f>VLOOKUP(R1155, countries!$D$1:U$250, 2, FALSE)</f>
        <v>Northern Europe</v>
      </c>
      <c r="T1155" s="14" t="str">
        <f t="shared" si="6"/>
        <v>2016-08</v>
      </c>
      <c r="U1155" s="14" t="str">
        <f t="shared" si="7"/>
        <v>08</v>
      </c>
    </row>
    <row r="1156">
      <c r="A1156" s="7">
        <v>8.31143891E8</v>
      </c>
      <c r="B1156" s="8">
        <v>42618.0</v>
      </c>
      <c r="C1156" s="8" t="str">
        <f t="shared" si="1"/>
        <v>Monday</v>
      </c>
      <c r="D1156" s="8">
        <v>42375.0</v>
      </c>
      <c r="E1156" s="9">
        <f t="shared" si="8"/>
        <v>243</v>
      </c>
      <c r="F1156" s="7" t="s">
        <v>29</v>
      </c>
      <c r="G1156" s="10" t="s">
        <v>51</v>
      </c>
      <c r="H1156" s="7">
        <v>4594.0</v>
      </c>
      <c r="I1156" s="7" t="s">
        <v>26</v>
      </c>
      <c r="J1156" s="11">
        <v>2802.0</v>
      </c>
      <c r="K1156" s="12">
        <v>9.0</v>
      </c>
      <c r="L1156" s="12">
        <v>7.0</v>
      </c>
      <c r="M1156" s="13">
        <f t="shared" si="3"/>
        <v>25218</v>
      </c>
      <c r="N1156" s="11">
        <f t="shared" si="4"/>
        <v>19614</v>
      </c>
      <c r="O1156" s="11">
        <f t="shared" si="5"/>
        <v>5604</v>
      </c>
      <c r="P1156" s="14" t="str">
        <f>VLOOKUP(H1156, products!$A$1:$B$13, 2, FALSE)</f>
        <v>Fruits</v>
      </c>
      <c r="Q1156" s="14" t="str">
        <f>VLOOKUP(G1156, countries!$A$1:$C$250, 1, TRUE)</f>
        <v>Micronesia (Federated States of)</v>
      </c>
      <c r="R1156" s="15" t="str">
        <f>VLOOKUP(Q1156, countries!$A$1:$E$250, 4, FALSE)</f>
        <v>Oceania</v>
      </c>
      <c r="S1156" s="14" t="str">
        <f>VLOOKUP(R1156, countries!$D$1:U$250, 2, FALSE)</f>
        <v>Polynesia</v>
      </c>
      <c r="T1156" s="14" t="str">
        <f t="shared" si="6"/>
        <v>2016-09</v>
      </c>
      <c r="U1156" s="14" t="str">
        <f t="shared" si="7"/>
        <v>09</v>
      </c>
    </row>
    <row r="1157">
      <c r="A1157" s="7">
        <v>5.89842927E8</v>
      </c>
      <c r="B1157" s="8">
        <v>42619.0</v>
      </c>
      <c r="C1157" s="8" t="str">
        <f t="shared" si="1"/>
        <v>Tuesday</v>
      </c>
      <c r="D1157" s="8">
        <v>42579.0</v>
      </c>
      <c r="E1157" s="9">
        <f t="shared" si="8"/>
        <v>40</v>
      </c>
      <c r="F1157" s="7" t="s">
        <v>29</v>
      </c>
      <c r="G1157" s="10" t="s">
        <v>57</v>
      </c>
      <c r="H1157" s="7">
        <v>3127.0</v>
      </c>
      <c r="I1157" s="7" t="s">
        <v>23</v>
      </c>
      <c r="J1157" s="11">
        <v>6485.0</v>
      </c>
      <c r="K1157" s="12">
        <v>82.0</v>
      </c>
      <c r="L1157" s="12">
        <v>57.0</v>
      </c>
      <c r="M1157" s="13">
        <f t="shared" si="3"/>
        <v>531770</v>
      </c>
      <c r="N1157" s="11">
        <f t="shared" si="4"/>
        <v>369645</v>
      </c>
      <c r="O1157" s="11">
        <f t="shared" si="5"/>
        <v>162125</v>
      </c>
      <c r="P1157" s="14" t="str">
        <f>VLOOKUP(H1157, products!$A$1:$B$13, 2, FALSE)</f>
        <v>Personal Care</v>
      </c>
      <c r="Q1157" s="14" t="str">
        <f>VLOOKUP(G1157, countries!$A$1:$C$250, 1, TRUE)</f>
        <v>Israel</v>
      </c>
      <c r="R1157" s="15" t="str">
        <f>VLOOKUP(Q1157, countries!$A$1:$E$250, 4, FALSE)</f>
        <v>Asia</v>
      </c>
      <c r="S1157" s="14" t="str">
        <f>VLOOKUP(R1157, countries!$D$1:U$250, 2, FALSE)</f>
        <v>Southern Asia</v>
      </c>
      <c r="T1157" s="14" t="str">
        <f t="shared" si="6"/>
        <v>2016-09</v>
      </c>
      <c r="U1157" s="14" t="str">
        <f t="shared" si="7"/>
        <v>09</v>
      </c>
    </row>
    <row r="1158">
      <c r="A1158" s="7">
        <v>7.64592492E8</v>
      </c>
      <c r="B1158" s="8">
        <v>42619.0</v>
      </c>
      <c r="C1158" s="8" t="str">
        <f t="shared" si="1"/>
        <v>Tuesday</v>
      </c>
      <c r="D1158" s="8">
        <v>42570.0</v>
      </c>
      <c r="E1158" s="9">
        <f t="shared" si="8"/>
        <v>49</v>
      </c>
      <c r="F1158" s="7" t="s">
        <v>29</v>
      </c>
      <c r="G1158" s="10" t="s">
        <v>57</v>
      </c>
      <c r="H1158" s="7">
        <v>8681.0</v>
      </c>
      <c r="I1158" s="7" t="s">
        <v>23</v>
      </c>
      <c r="J1158" s="11">
        <v>8764.0</v>
      </c>
      <c r="K1158" s="12">
        <v>651.0</v>
      </c>
      <c r="L1158" s="12">
        <v>525.0</v>
      </c>
      <c r="M1158" s="13">
        <f t="shared" si="3"/>
        <v>5705364</v>
      </c>
      <c r="N1158" s="11">
        <f t="shared" si="4"/>
        <v>4601100</v>
      </c>
      <c r="O1158" s="11">
        <f t="shared" si="5"/>
        <v>1104264</v>
      </c>
      <c r="P1158" s="14" t="str">
        <f>VLOOKUP(H1158, products!$A$1:$B$13, 2, FALSE)</f>
        <v>Office Supplies</v>
      </c>
      <c r="Q1158" s="14" t="str">
        <f>VLOOKUP(G1158, countries!$A$1:$C$250, 1, TRUE)</f>
        <v>Israel</v>
      </c>
      <c r="R1158" s="15" t="str">
        <f>VLOOKUP(Q1158, countries!$A$1:$E$250, 4, FALSE)</f>
        <v>Asia</v>
      </c>
      <c r="S1158" s="14" t="str">
        <f>VLOOKUP(R1158, countries!$D$1:U$250, 2, FALSE)</f>
        <v>Southern Asia</v>
      </c>
      <c r="T1158" s="14" t="str">
        <f t="shared" si="6"/>
        <v>2016-09</v>
      </c>
      <c r="U1158" s="14" t="str">
        <f t="shared" si="7"/>
        <v>09</v>
      </c>
    </row>
    <row r="1159">
      <c r="A1159" s="7">
        <v>7.81083571E8</v>
      </c>
      <c r="B1159" s="8">
        <v>42619.0</v>
      </c>
      <c r="C1159" s="8" t="str">
        <f t="shared" si="1"/>
        <v>Tuesday</v>
      </c>
      <c r="D1159" s="8">
        <v>42539.0</v>
      </c>
      <c r="E1159" s="9">
        <f t="shared" si="8"/>
        <v>80</v>
      </c>
      <c r="F1159" s="7" t="s">
        <v>21</v>
      </c>
      <c r="G1159" s="10" t="s">
        <v>68</v>
      </c>
      <c r="H1159" s="7">
        <v>2455.0</v>
      </c>
      <c r="I1159" s="7" t="s">
        <v>26</v>
      </c>
      <c r="J1159" s="11">
        <v>8841.0</v>
      </c>
      <c r="K1159" s="12">
        <v>109.0</v>
      </c>
      <c r="L1159" s="12">
        <v>36.0</v>
      </c>
      <c r="M1159" s="13">
        <f t="shared" si="3"/>
        <v>963669</v>
      </c>
      <c r="N1159" s="11">
        <f t="shared" si="4"/>
        <v>318276</v>
      </c>
      <c r="O1159" s="11">
        <f t="shared" si="5"/>
        <v>645393</v>
      </c>
      <c r="P1159" s="14" t="str">
        <f>VLOOKUP(H1159, products!$A$1:$B$13, 2, FALSE)</f>
        <v>Clothes</v>
      </c>
      <c r="Q1159" s="14" t="str">
        <f>VLOOKUP(G1159, countries!$A$1:$C$250, 1, TRUE)</f>
        <v>Hong Kong</v>
      </c>
      <c r="R1159" s="15" t="str">
        <f>VLOOKUP(Q1159, countries!$A$1:$E$250, 4, FALSE)</f>
        <v>Asia</v>
      </c>
      <c r="S1159" s="14" t="str">
        <f>VLOOKUP(R1159, countries!$D$1:U$250, 2, FALSE)</f>
        <v>Southern Asia</v>
      </c>
      <c r="T1159" s="14" t="str">
        <f t="shared" si="6"/>
        <v>2016-09</v>
      </c>
      <c r="U1159" s="14" t="str">
        <f t="shared" si="7"/>
        <v>09</v>
      </c>
    </row>
    <row r="1160">
      <c r="A1160" s="7">
        <v>3.4906038E8</v>
      </c>
      <c r="B1160" s="8">
        <v>42629.0</v>
      </c>
      <c r="C1160" s="8" t="str">
        <f t="shared" si="1"/>
        <v>Friday</v>
      </c>
      <c r="D1160" s="8">
        <v>42641.0</v>
      </c>
      <c r="E1160" s="9">
        <f t="shared" si="8"/>
        <v>12</v>
      </c>
      <c r="F1160" s="7" t="s">
        <v>40</v>
      </c>
      <c r="G1160" s="10" t="s">
        <v>33</v>
      </c>
      <c r="H1160" s="7">
        <v>7331.0</v>
      </c>
      <c r="I1160" s="7" t="s">
        <v>26</v>
      </c>
      <c r="J1160" s="11">
        <v>3578.0</v>
      </c>
      <c r="K1160" s="12">
        <v>255.0</v>
      </c>
      <c r="L1160" s="12">
        <v>159.0</v>
      </c>
      <c r="M1160" s="13">
        <f t="shared" si="3"/>
        <v>912390</v>
      </c>
      <c r="N1160" s="11">
        <f t="shared" si="4"/>
        <v>568902</v>
      </c>
      <c r="O1160" s="11">
        <f t="shared" si="5"/>
        <v>343488</v>
      </c>
      <c r="P1160" s="14" t="str">
        <f>VLOOKUP(H1160, products!$A$1:$B$13, 2, FALSE)</f>
        <v>Baby Food</v>
      </c>
      <c r="Q1160" s="14" t="str">
        <f>VLOOKUP(G1160, countries!$A$1:$C$250, 1, TRUE)</f>
        <v>Micronesia (Federated States of)</v>
      </c>
      <c r="R1160" s="15" t="str">
        <f>VLOOKUP(Q1160, countries!$A$1:$E$250, 4, FALSE)</f>
        <v>Oceania</v>
      </c>
      <c r="S1160" s="14" t="str">
        <f>VLOOKUP(R1160, countries!$D$1:U$250, 2, FALSE)</f>
        <v>Polynesia</v>
      </c>
      <c r="T1160" s="14" t="str">
        <f t="shared" si="6"/>
        <v>2016-09</v>
      </c>
      <c r="U1160" s="14" t="str">
        <f t="shared" si="7"/>
        <v>09</v>
      </c>
    </row>
    <row r="1161">
      <c r="A1161" s="7">
        <v>8.62485826E8</v>
      </c>
      <c r="B1161" s="8">
        <v>42629.0</v>
      </c>
      <c r="C1161" s="8" t="str">
        <f t="shared" si="1"/>
        <v>Friday</v>
      </c>
      <c r="D1161" s="8">
        <v>42670.0</v>
      </c>
      <c r="E1161" s="9">
        <f t="shared" si="8"/>
        <v>41</v>
      </c>
      <c r="F1161" s="7" t="s">
        <v>21</v>
      </c>
      <c r="G1161" s="10" t="s">
        <v>66</v>
      </c>
      <c r="H1161" s="7">
        <v>8681.0</v>
      </c>
      <c r="I1161" s="7" t="s">
        <v>23</v>
      </c>
      <c r="J1161" s="11">
        <v>7577.0</v>
      </c>
      <c r="K1161" s="12">
        <v>651.0</v>
      </c>
      <c r="L1161" s="12">
        <v>525.0</v>
      </c>
      <c r="M1161" s="13">
        <f t="shared" si="3"/>
        <v>4932627</v>
      </c>
      <c r="N1161" s="11">
        <f t="shared" si="4"/>
        <v>3977925</v>
      </c>
      <c r="O1161" s="11">
        <f t="shared" si="5"/>
        <v>954702</v>
      </c>
      <c r="P1161" s="14" t="str">
        <f>VLOOKUP(H1161, products!$A$1:$B$13, 2, FALSE)</f>
        <v>Office Supplies</v>
      </c>
      <c r="Q1161" s="14" t="str">
        <f>VLOOKUP(G1161, countries!$A$1:$C$250, 1, TRUE)</f>
        <v>Uganda</v>
      </c>
      <c r="R1161" s="15" t="str">
        <f>VLOOKUP(Q1161, countries!$A$1:$E$250, 4, FALSE)</f>
        <v>Africa</v>
      </c>
      <c r="S1161" s="14" t="str">
        <f>VLOOKUP(R1161, countries!$D$1:U$250, 2, FALSE)</f>
        <v>Northern Africa</v>
      </c>
      <c r="T1161" s="14" t="str">
        <f t="shared" si="6"/>
        <v>2016-09</v>
      </c>
      <c r="U1161" s="14" t="str">
        <f t="shared" si="7"/>
        <v>09</v>
      </c>
    </row>
    <row r="1162">
      <c r="A1162" s="7">
        <v>7.08320605E8</v>
      </c>
      <c r="B1162" s="8">
        <v>42631.0</v>
      </c>
      <c r="C1162" s="8" t="str">
        <f t="shared" si="1"/>
        <v>Sunday</v>
      </c>
      <c r="D1162" s="8">
        <v>42500.0</v>
      </c>
      <c r="E1162" s="9">
        <f t="shared" si="8"/>
        <v>131</v>
      </c>
      <c r="F1162" s="7" t="s">
        <v>24</v>
      </c>
      <c r="G1162" s="10" t="s">
        <v>59</v>
      </c>
      <c r="H1162" s="7">
        <v>4594.0</v>
      </c>
      <c r="I1162" s="7" t="s">
        <v>23</v>
      </c>
      <c r="J1162" s="11">
        <v>6662.0</v>
      </c>
      <c r="K1162" s="12">
        <v>9.0</v>
      </c>
      <c r="L1162" s="12">
        <v>7.0</v>
      </c>
      <c r="M1162" s="13">
        <f t="shared" si="3"/>
        <v>59958</v>
      </c>
      <c r="N1162" s="11">
        <f t="shared" si="4"/>
        <v>46634</v>
      </c>
      <c r="O1162" s="11">
        <f t="shared" si="5"/>
        <v>13324</v>
      </c>
      <c r="P1162" s="14" t="str">
        <f>VLOOKUP(H1162, products!$A$1:$B$13, 2, FALSE)</f>
        <v>Fruits</v>
      </c>
      <c r="Q1162" s="14" t="str">
        <f>VLOOKUP(G1162, countries!$A$1:$C$250, 1, TRUE)</f>
        <v>Slovenia</v>
      </c>
      <c r="R1162" s="15" t="str">
        <f>VLOOKUP(Q1162, countries!$A$1:$E$250, 4, FALSE)</f>
        <v>Europe</v>
      </c>
      <c r="S1162" s="14" t="str">
        <f>VLOOKUP(R1162, countries!$D$1:U$250, 2, FALSE)</f>
        <v>Northern Europe</v>
      </c>
      <c r="T1162" s="14" t="str">
        <f t="shared" si="6"/>
        <v>2016-09</v>
      </c>
      <c r="U1162" s="14" t="str">
        <f t="shared" si="7"/>
        <v>09</v>
      </c>
    </row>
    <row r="1163">
      <c r="A1163" s="7">
        <v>9.49388539E8</v>
      </c>
      <c r="B1163" s="8">
        <v>42631.0</v>
      </c>
      <c r="C1163" s="8" t="str">
        <f t="shared" si="1"/>
        <v>Sunday</v>
      </c>
      <c r="D1163" s="8">
        <v>42643.0</v>
      </c>
      <c r="E1163" s="9">
        <f t="shared" si="8"/>
        <v>12</v>
      </c>
      <c r="F1163" s="7" t="s">
        <v>29</v>
      </c>
      <c r="G1163" s="10" t="s">
        <v>69</v>
      </c>
      <c r="H1163" s="7">
        <v>8969.0</v>
      </c>
      <c r="I1163" s="7" t="s">
        <v>26</v>
      </c>
      <c r="J1163" s="11">
        <v>4021.0</v>
      </c>
      <c r="K1163" s="12">
        <v>153.0</v>
      </c>
      <c r="L1163" s="12">
        <v>97.0</v>
      </c>
      <c r="M1163" s="13">
        <f t="shared" si="3"/>
        <v>615213</v>
      </c>
      <c r="N1163" s="11">
        <f t="shared" si="4"/>
        <v>390037</v>
      </c>
      <c r="O1163" s="11">
        <f t="shared" si="5"/>
        <v>225176</v>
      </c>
      <c r="P1163" s="14" t="str">
        <f>VLOOKUP(H1163, products!$A$1:$B$13, 2, FALSE)</f>
        <v>Snacks</v>
      </c>
      <c r="Q1163" s="14" t="str">
        <f>VLOOKUP(G1163, countries!$A$1:$C$250, 1, TRUE)</f>
        <v>Romania</v>
      </c>
      <c r="R1163" s="15" t="str">
        <f>VLOOKUP(Q1163, countries!$A$1:$E$250, 4, FALSE)</f>
        <v>Europe</v>
      </c>
      <c r="S1163" s="14" t="str">
        <f>VLOOKUP(R1163, countries!$D$1:U$250, 2, FALSE)</f>
        <v>Northern Europe</v>
      </c>
      <c r="T1163" s="14" t="str">
        <f t="shared" si="6"/>
        <v>2016-09</v>
      </c>
      <c r="U1163" s="14" t="str">
        <f t="shared" si="7"/>
        <v>09</v>
      </c>
    </row>
    <row r="1164">
      <c r="A1164" s="7">
        <v>5.48015487E8</v>
      </c>
      <c r="B1164" s="8">
        <v>42632.0</v>
      </c>
      <c r="C1164" s="8" t="str">
        <f t="shared" si="1"/>
        <v>Monday</v>
      </c>
      <c r="D1164" s="8">
        <v>42623.0</v>
      </c>
      <c r="E1164" s="9">
        <f t="shared" si="8"/>
        <v>9</v>
      </c>
      <c r="F1164" s="7" t="s">
        <v>24</v>
      </c>
      <c r="G1164" s="10" t="s">
        <v>60</v>
      </c>
      <c r="H1164" s="7">
        <v>4594.0</v>
      </c>
      <c r="I1164" s="7" t="s">
        <v>26</v>
      </c>
      <c r="J1164" s="11">
        <v>8815.0</v>
      </c>
      <c r="K1164" s="12">
        <v>9.0</v>
      </c>
      <c r="L1164" s="12">
        <v>7.0</v>
      </c>
      <c r="M1164" s="13">
        <f t="shared" si="3"/>
        <v>79335</v>
      </c>
      <c r="N1164" s="11">
        <f t="shared" si="4"/>
        <v>61705</v>
      </c>
      <c r="O1164" s="11">
        <f t="shared" si="5"/>
        <v>17630</v>
      </c>
      <c r="P1164" s="14" t="str">
        <f>VLOOKUP(H1164, products!$A$1:$B$13, 2, FALSE)</f>
        <v>Fruits</v>
      </c>
      <c r="Q1164" s="14" t="str">
        <f>VLOOKUP(G1164, countries!$A$1:$C$250, 1, TRUE)</f>
        <v>Ireland</v>
      </c>
      <c r="R1164" s="15" t="str">
        <f>VLOOKUP(Q1164, countries!$A$1:$E$250, 4, FALSE)</f>
        <v>Europe</v>
      </c>
      <c r="S1164" s="14" t="str">
        <f>VLOOKUP(R1164, countries!$D$1:U$250, 2, FALSE)</f>
        <v>Northern Europe</v>
      </c>
      <c r="T1164" s="14" t="str">
        <f t="shared" si="6"/>
        <v>2016-09</v>
      </c>
      <c r="U1164" s="14" t="str">
        <f t="shared" si="7"/>
        <v>09</v>
      </c>
    </row>
    <row r="1165">
      <c r="A1165" s="7">
        <v>4.16953313E8</v>
      </c>
      <c r="B1165" s="8">
        <v>42633.0</v>
      </c>
      <c r="C1165" s="8" t="str">
        <f t="shared" si="1"/>
        <v>Tuesday</v>
      </c>
      <c r="D1165" s="8">
        <v>42672.0</v>
      </c>
      <c r="E1165" s="9">
        <f t="shared" si="8"/>
        <v>39</v>
      </c>
      <c r="F1165" s="7" t="s">
        <v>40</v>
      </c>
      <c r="G1165" s="10" t="s">
        <v>60</v>
      </c>
      <c r="H1165" s="7">
        <v>1270.0</v>
      </c>
      <c r="I1165" s="7" t="s">
        <v>23</v>
      </c>
      <c r="J1165" s="11">
        <v>4606.0</v>
      </c>
      <c r="K1165" s="12">
        <v>47.0</v>
      </c>
      <c r="L1165" s="12">
        <v>32.0</v>
      </c>
      <c r="M1165" s="13">
        <f t="shared" si="3"/>
        <v>216482</v>
      </c>
      <c r="N1165" s="11">
        <f t="shared" si="4"/>
        <v>147392</v>
      </c>
      <c r="O1165" s="11">
        <f t="shared" si="5"/>
        <v>69090</v>
      </c>
      <c r="P1165" s="14" t="str">
        <f>VLOOKUP(H1165, products!$A$1:$B$13, 2, FALSE)</f>
        <v>Beverages</v>
      </c>
      <c r="Q1165" s="14" t="str">
        <f>VLOOKUP(G1165, countries!$A$1:$C$250, 1, TRUE)</f>
        <v>Ireland</v>
      </c>
      <c r="R1165" s="15" t="str">
        <f>VLOOKUP(Q1165, countries!$A$1:$E$250, 4, FALSE)</f>
        <v>Europe</v>
      </c>
      <c r="S1165" s="14" t="str">
        <f>VLOOKUP(R1165, countries!$D$1:U$250, 2, FALSE)</f>
        <v>Northern Europe</v>
      </c>
      <c r="T1165" s="14" t="str">
        <f t="shared" si="6"/>
        <v>2016-09</v>
      </c>
      <c r="U1165" s="14" t="str">
        <f t="shared" si="7"/>
        <v>09</v>
      </c>
    </row>
    <row r="1166">
      <c r="A1166" s="7">
        <v>7.61887109E8</v>
      </c>
      <c r="B1166" s="8">
        <v>42633.0</v>
      </c>
      <c r="C1166" s="8" t="str">
        <f t="shared" si="1"/>
        <v>Tuesday</v>
      </c>
      <c r="D1166" s="8">
        <v>42657.0</v>
      </c>
      <c r="E1166" s="9">
        <f t="shared" si="8"/>
        <v>24</v>
      </c>
      <c r="F1166" s="7" t="s">
        <v>29</v>
      </c>
      <c r="G1166" s="10" t="s">
        <v>72</v>
      </c>
      <c r="H1166" s="7">
        <v>2455.0</v>
      </c>
      <c r="I1166" s="7" t="s">
        <v>23</v>
      </c>
      <c r="J1166" s="11">
        <v>8181.0</v>
      </c>
      <c r="K1166" s="12">
        <v>109.0</v>
      </c>
      <c r="L1166" s="12">
        <v>36.0</v>
      </c>
      <c r="M1166" s="13">
        <f t="shared" si="3"/>
        <v>891729</v>
      </c>
      <c r="N1166" s="11">
        <f t="shared" si="4"/>
        <v>294516</v>
      </c>
      <c r="O1166" s="11">
        <f t="shared" si="5"/>
        <v>597213</v>
      </c>
      <c r="P1166" s="14" t="str">
        <f>VLOOKUP(H1166, products!$A$1:$B$13, 2, FALSE)</f>
        <v>Clothes</v>
      </c>
      <c r="Q1166" s="14" t="str">
        <f>VLOOKUP(G1166, countries!$A$1:$C$250, 1, TRUE)</f>
        <v>Barbados</v>
      </c>
      <c r="R1166" s="15" t="str">
        <f>VLOOKUP(Q1166, countries!$A$1:$E$250, 4, FALSE)</f>
        <v>Americas</v>
      </c>
      <c r="S1166" s="14" t="str">
        <f>VLOOKUP(R1166, countries!$D$1:U$250, 2, FALSE)</f>
        <v>Latin America and the Caribbean</v>
      </c>
      <c r="T1166" s="14" t="str">
        <f t="shared" si="6"/>
        <v>2016-09</v>
      </c>
      <c r="U1166" s="14" t="str">
        <f t="shared" si="7"/>
        <v>09</v>
      </c>
    </row>
    <row r="1167">
      <c r="A1167" s="7">
        <v>3.84601581E8</v>
      </c>
      <c r="B1167" s="8">
        <v>42638.0</v>
      </c>
      <c r="C1167" s="8" t="str">
        <f t="shared" si="1"/>
        <v>Sunday</v>
      </c>
      <c r="D1167" s="8">
        <v>42662.0</v>
      </c>
      <c r="E1167" s="9">
        <f t="shared" si="8"/>
        <v>24</v>
      </c>
      <c r="F1167" s="7" t="s">
        <v>29</v>
      </c>
      <c r="G1167" s="10" t="s">
        <v>45</v>
      </c>
      <c r="H1167" s="7">
        <v>4594.0</v>
      </c>
      <c r="I1167" s="7" t="s">
        <v>26</v>
      </c>
      <c r="J1167" s="11">
        <v>1009.0</v>
      </c>
      <c r="K1167" s="12">
        <v>9.0</v>
      </c>
      <c r="L1167" s="12">
        <v>7.0</v>
      </c>
      <c r="M1167" s="13">
        <f t="shared" si="3"/>
        <v>9081</v>
      </c>
      <c r="N1167" s="11">
        <f t="shared" si="4"/>
        <v>7063</v>
      </c>
      <c r="O1167" s="11">
        <f t="shared" si="5"/>
        <v>2018</v>
      </c>
      <c r="P1167" s="14" t="str">
        <f>VLOOKUP(H1167, products!$A$1:$B$13, 2, FALSE)</f>
        <v>Fruits</v>
      </c>
      <c r="Q1167" s="14" t="str">
        <f>VLOOKUP(G1167, countries!$A$1:$C$250, 1, TRUE)</f>
        <v>Lithuania</v>
      </c>
      <c r="R1167" s="15" t="str">
        <f>VLOOKUP(Q1167, countries!$A$1:$E$250, 4, FALSE)</f>
        <v>Europe</v>
      </c>
      <c r="S1167" s="14" t="str">
        <f>VLOOKUP(R1167, countries!$D$1:U$250, 2, FALSE)</f>
        <v>Northern Europe</v>
      </c>
      <c r="T1167" s="14" t="str">
        <f t="shared" si="6"/>
        <v>2016-09</v>
      </c>
      <c r="U1167" s="14" t="str">
        <f t="shared" si="7"/>
        <v>09</v>
      </c>
    </row>
    <row r="1168">
      <c r="A1168" s="7">
        <v>7.47955071E8</v>
      </c>
      <c r="B1168" s="8">
        <v>42640.0</v>
      </c>
      <c r="C1168" s="8" t="str">
        <f t="shared" si="1"/>
        <v>Tuesday</v>
      </c>
      <c r="D1168" s="8">
        <v>42668.0</v>
      </c>
      <c r="E1168" s="9">
        <f t="shared" si="8"/>
        <v>28</v>
      </c>
      <c r="F1168" s="7" t="s">
        <v>40</v>
      </c>
      <c r="G1168" s="10" t="s">
        <v>66</v>
      </c>
      <c r="H1168" s="7">
        <v>2455.0</v>
      </c>
      <c r="I1168" s="7" t="s">
        <v>23</v>
      </c>
      <c r="J1168" s="11">
        <v>5382.0</v>
      </c>
      <c r="K1168" s="12">
        <v>109.0</v>
      </c>
      <c r="L1168" s="12">
        <v>36.0</v>
      </c>
      <c r="M1168" s="13">
        <f t="shared" si="3"/>
        <v>586638</v>
      </c>
      <c r="N1168" s="11">
        <f t="shared" si="4"/>
        <v>193752</v>
      </c>
      <c r="O1168" s="11">
        <f t="shared" si="5"/>
        <v>392886</v>
      </c>
      <c r="P1168" s="14" t="str">
        <f>VLOOKUP(H1168, products!$A$1:$B$13, 2, FALSE)</f>
        <v>Clothes</v>
      </c>
      <c r="Q1168" s="14" t="str">
        <f>VLOOKUP(G1168, countries!$A$1:$C$250, 1, TRUE)</f>
        <v>Uganda</v>
      </c>
      <c r="R1168" s="15" t="str">
        <f>VLOOKUP(Q1168, countries!$A$1:$E$250, 4, FALSE)</f>
        <v>Africa</v>
      </c>
      <c r="S1168" s="14" t="str">
        <f>VLOOKUP(R1168, countries!$D$1:U$250, 2, FALSE)</f>
        <v>Northern Africa</v>
      </c>
      <c r="T1168" s="14" t="str">
        <f t="shared" si="6"/>
        <v>2016-09</v>
      </c>
      <c r="U1168" s="14" t="str">
        <f t="shared" si="7"/>
        <v>09</v>
      </c>
    </row>
    <row r="1169">
      <c r="A1169" s="7">
        <v>5.79463422E8</v>
      </c>
      <c r="B1169" s="8">
        <v>42641.0</v>
      </c>
      <c r="C1169" s="8" t="str">
        <f t="shared" si="1"/>
        <v>Wednesday</v>
      </c>
      <c r="D1169" s="8">
        <v>42380.0</v>
      </c>
      <c r="E1169" s="9">
        <f t="shared" si="8"/>
        <v>261</v>
      </c>
      <c r="F1169" s="7" t="s">
        <v>24</v>
      </c>
      <c r="G1169" s="10" t="s">
        <v>67</v>
      </c>
      <c r="H1169" s="7">
        <v>4594.0</v>
      </c>
      <c r="I1169" s="7" t="s">
        <v>26</v>
      </c>
      <c r="J1169" s="11">
        <v>4958.0</v>
      </c>
      <c r="K1169" s="12">
        <v>9.0</v>
      </c>
      <c r="L1169" s="12">
        <v>7.0</v>
      </c>
      <c r="M1169" s="13">
        <f t="shared" si="3"/>
        <v>44622</v>
      </c>
      <c r="N1169" s="11">
        <f t="shared" si="4"/>
        <v>34706</v>
      </c>
      <c r="O1169" s="11">
        <f t="shared" si="5"/>
        <v>9916</v>
      </c>
      <c r="P1169" s="14" t="str">
        <f>VLOOKUP(H1169, products!$A$1:$B$13, 2, FALSE)</f>
        <v>Fruits</v>
      </c>
      <c r="Q1169" s="14" t="str">
        <f>VLOOKUP(G1169, countries!$A$1:$C$250, 1, TRUE)</f>
        <v>Eritrea</v>
      </c>
      <c r="R1169" s="15" t="str">
        <f>VLOOKUP(Q1169, countries!$A$1:$E$250, 4, FALSE)</f>
        <v>Africa</v>
      </c>
      <c r="S1169" s="14" t="str">
        <f>VLOOKUP(R1169, countries!$D$1:U$250, 2, FALSE)</f>
        <v>Northern Africa</v>
      </c>
      <c r="T1169" s="14" t="str">
        <f t="shared" si="6"/>
        <v>2016-09</v>
      </c>
      <c r="U1169" s="14" t="str">
        <f t="shared" si="7"/>
        <v>09</v>
      </c>
    </row>
    <row r="1170">
      <c r="A1170" s="7">
        <v>5.7694472E8</v>
      </c>
      <c r="B1170" s="8">
        <v>42643.0</v>
      </c>
      <c r="C1170" s="8" t="str">
        <f t="shared" si="1"/>
        <v>Friday</v>
      </c>
      <c r="D1170" s="8">
        <v>42623.0</v>
      </c>
      <c r="E1170" s="9">
        <f t="shared" si="8"/>
        <v>20</v>
      </c>
      <c r="F1170" s="7" t="s">
        <v>24</v>
      </c>
      <c r="G1170" s="10" t="s">
        <v>44</v>
      </c>
      <c r="H1170" s="7">
        <v>8293.0</v>
      </c>
      <c r="I1170" s="7" t="s">
        <v>23</v>
      </c>
      <c r="J1170" s="11">
        <v>9619.0</v>
      </c>
      <c r="K1170" s="12">
        <v>437.0</v>
      </c>
      <c r="L1170" s="12">
        <v>263.0</v>
      </c>
      <c r="M1170" s="13">
        <f t="shared" si="3"/>
        <v>4203503</v>
      </c>
      <c r="N1170" s="11">
        <f t="shared" si="4"/>
        <v>2529797</v>
      </c>
      <c r="O1170" s="11">
        <f t="shared" si="5"/>
        <v>1673706</v>
      </c>
      <c r="P1170" s="14" t="str">
        <f>VLOOKUP(H1170, products!$A$1:$B$13, 2, FALSE)</f>
        <v>Cosmetics</v>
      </c>
      <c r="Q1170" s="14" t="str">
        <f>VLOOKUP(G1170, countries!$A$1:$C$250, 1, TRUE)</f>
        <v>Åland Islands</v>
      </c>
      <c r="R1170" s="15" t="str">
        <f>VLOOKUP(Q1170, countries!$A$1:$E$250, 4, FALSE)</f>
        <v>Europe</v>
      </c>
      <c r="S1170" s="14" t="str">
        <f>VLOOKUP(R1170, countries!$D$1:U$250, 2, FALSE)</f>
        <v>Northern Europe</v>
      </c>
      <c r="T1170" s="14" t="str">
        <f t="shared" si="6"/>
        <v>2016-09</v>
      </c>
      <c r="U1170" s="14" t="str">
        <f t="shared" si="7"/>
        <v>09</v>
      </c>
    </row>
    <row r="1171">
      <c r="A1171" s="7">
        <v>1.22372519E8</v>
      </c>
      <c r="B1171" s="8">
        <v>42644.0</v>
      </c>
      <c r="C1171" s="8" t="str">
        <f t="shared" si="1"/>
        <v>Saturday</v>
      </c>
      <c r="D1171" s="8">
        <v>42382.0</v>
      </c>
      <c r="E1171" s="9">
        <f t="shared" si="8"/>
        <v>262</v>
      </c>
      <c r="F1171" s="7" t="s">
        <v>24</v>
      </c>
      <c r="G1171" s="10" t="s">
        <v>65</v>
      </c>
      <c r="H1171" s="7">
        <v>1270.0</v>
      </c>
      <c r="I1171" s="7" t="s">
        <v>23</v>
      </c>
      <c r="J1171" s="11">
        <v>1603.0</v>
      </c>
      <c r="K1171" s="12">
        <v>47.0</v>
      </c>
      <c r="L1171" s="12">
        <v>32.0</v>
      </c>
      <c r="M1171" s="13">
        <f t="shared" si="3"/>
        <v>75341</v>
      </c>
      <c r="N1171" s="11">
        <f t="shared" si="4"/>
        <v>51296</v>
      </c>
      <c r="O1171" s="11">
        <f t="shared" si="5"/>
        <v>24045</v>
      </c>
      <c r="P1171" s="14" t="str">
        <f>VLOOKUP(H1171, products!$A$1:$B$13, 2, FALSE)</f>
        <v>Beverages</v>
      </c>
      <c r="Q1171" s="14" t="str">
        <f>VLOOKUP(G1171, countries!$A$1:$C$250, 1, TRUE)</f>
        <v>Portugal</v>
      </c>
      <c r="R1171" s="15" t="str">
        <f>VLOOKUP(Q1171, countries!$A$1:$E$250, 4, FALSE)</f>
        <v>Europe</v>
      </c>
      <c r="S1171" s="14" t="str">
        <f>VLOOKUP(R1171, countries!$D$1:U$250, 2, FALSE)</f>
        <v>Northern Europe</v>
      </c>
      <c r="T1171" s="14" t="str">
        <f t="shared" si="6"/>
        <v>2016-10</v>
      </c>
      <c r="U1171" s="14" t="str">
        <f t="shared" si="7"/>
        <v>10</v>
      </c>
    </row>
    <row r="1172">
      <c r="A1172" s="7">
        <v>7.00069701E8</v>
      </c>
      <c r="B1172" s="8">
        <v>42644.0</v>
      </c>
      <c r="C1172" s="8" t="str">
        <f t="shared" si="1"/>
        <v>Saturday</v>
      </c>
      <c r="D1172" s="8">
        <v>42390.0</v>
      </c>
      <c r="E1172" s="9">
        <f t="shared" si="8"/>
        <v>254</v>
      </c>
      <c r="F1172" s="7" t="s">
        <v>24</v>
      </c>
      <c r="G1172" s="10" t="s">
        <v>30</v>
      </c>
      <c r="H1172" s="7">
        <v>5988.0</v>
      </c>
      <c r="I1172" s="7" t="s">
        <v>23</v>
      </c>
      <c r="J1172" s="11">
        <v>5037.0</v>
      </c>
      <c r="K1172" s="12">
        <v>154.0</v>
      </c>
      <c r="L1172" s="12">
        <v>91.0</v>
      </c>
      <c r="M1172" s="13">
        <f t="shared" si="3"/>
        <v>775698</v>
      </c>
      <c r="N1172" s="11">
        <f t="shared" si="4"/>
        <v>458367</v>
      </c>
      <c r="O1172" s="11">
        <f t="shared" si="5"/>
        <v>317331</v>
      </c>
      <c r="P1172" s="14" t="str">
        <f>VLOOKUP(H1172, products!$A$1:$B$13, 2, FALSE)</f>
        <v>Vegetables</v>
      </c>
      <c r="Q1172" s="14" t="str">
        <f>VLOOKUP(G1172, countries!$A$1:$C$250, 1, TRUE)</f>
        <v>United States Minor Outlying Islands</v>
      </c>
      <c r="R1172" s="15" t="str">
        <f>VLOOKUP(Q1172, countries!$A$1:$E$250, 4, FALSE)</f>
        <v>Oceania</v>
      </c>
      <c r="S1172" s="14" t="str">
        <f>VLOOKUP(R1172, countries!$D$1:U$250, 2, FALSE)</f>
        <v>Polynesia</v>
      </c>
      <c r="T1172" s="14" t="str">
        <f t="shared" si="6"/>
        <v>2016-10</v>
      </c>
      <c r="U1172" s="14" t="str">
        <f t="shared" si="7"/>
        <v>10</v>
      </c>
    </row>
    <row r="1173">
      <c r="A1173" s="7">
        <v>4.67312324E8</v>
      </c>
      <c r="B1173" s="8">
        <v>42646.0</v>
      </c>
      <c r="C1173" s="8" t="str">
        <f t="shared" si="1"/>
        <v>Monday</v>
      </c>
      <c r="D1173" s="8">
        <v>42586.0</v>
      </c>
      <c r="E1173" s="9">
        <f t="shared" si="8"/>
        <v>60</v>
      </c>
      <c r="F1173" s="7" t="s">
        <v>21</v>
      </c>
      <c r="G1173" s="10" t="s">
        <v>43</v>
      </c>
      <c r="H1173" s="7">
        <v>7331.0</v>
      </c>
      <c r="I1173" s="7" t="s">
        <v>26</v>
      </c>
      <c r="J1173" s="11">
        <v>6956.0</v>
      </c>
      <c r="K1173" s="12">
        <v>255.0</v>
      </c>
      <c r="L1173" s="12">
        <v>159.0</v>
      </c>
      <c r="M1173" s="13">
        <f t="shared" si="3"/>
        <v>1773780</v>
      </c>
      <c r="N1173" s="11">
        <f t="shared" si="4"/>
        <v>1106004</v>
      </c>
      <c r="O1173" s="11">
        <f t="shared" si="5"/>
        <v>667776</v>
      </c>
      <c r="P1173" s="14" t="str">
        <f>VLOOKUP(H1173, products!$A$1:$B$13, 2, FALSE)</f>
        <v>Baby Food</v>
      </c>
      <c r="Q1173" s="14" t="str">
        <f>VLOOKUP(G1173, countries!$A$1:$C$250, 1, TRUE)</f>
        <v>Cyprus</v>
      </c>
      <c r="R1173" s="15" t="str">
        <f>VLOOKUP(Q1173, countries!$A$1:$E$250, 4, FALSE)</f>
        <v>Asia</v>
      </c>
      <c r="S1173" s="14" t="str">
        <f>VLOOKUP(R1173, countries!$D$1:U$250, 2, FALSE)</f>
        <v>Southern Asia</v>
      </c>
      <c r="T1173" s="14" t="str">
        <f t="shared" si="6"/>
        <v>2016-10</v>
      </c>
      <c r="U1173" s="14" t="str">
        <f t="shared" si="7"/>
        <v>10</v>
      </c>
    </row>
    <row r="1174">
      <c r="A1174" s="7">
        <v>7.43769109E8</v>
      </c>
      <c r="B1174" s="8">
        <v>42648.0</v>
      </c>
      <c r="C1174" s="8" t="str">
        <f t="shared" si="1"/>
        <v>Wednesday</v>
      </c>
      <c r="D1174" s="8">
        <v>42679.0</v>
      </c>
      <c r="E1174" s="9">
        <f t="shared" si="8"/>
        <v>31</v>
      </c>
      <c r="F1174" s="7" t="s">
        <v>29</v>
      </c>
      <c r="G1174" s="10" t="s">
        <v>51</v>
      </c>
      <c r="H1174" s="7">
        <v>5988.0</v>
      </c>
      <c r="I1174" s="7" t="s">
        <v>26</v>
      </c>
      <c r="J1174" s="11">
        <v>6662.0</v>
      </c>
      <c r="K1174" s="12">
        <v>154.0</v>
      </c>
      <c r="L1174" s="12">
        <v>91.0</v>
      </c>
      <c r="M1174" s="13">
        <f t="shared" si="3"/>
        <v>1025948</v>
      </c>
      <c r="N1174" s="11">
        <f t="shared" si="4"/>
        <v>606242</v>
      </c>
      <c r="O1174" s="11">
        <f t="shared" si="5"/>
        <v>419706</v>
      </c>
      <c r="P1174" s="14" t="str">
        <f>VLOOKUP(H1174, products!$A$1:$B$13, 2, FALSE)</f>
        <v>Vegetables</v>
      </c>
      <c r="Q1174" s="14" t="str">
        <f>VLOOKUP(G1174, countries!$A$1:$C$250, 1, TRUE)</f>
        <v>Micronesia (Federated States of)</v>
      </c>
      <c r="R1174" s="15" t="str">
        <f>VLOOKUP(Q1174, countries!$A$1:$E$250, 4, FALSE)</f>
        <v>Oceania</v>
      </c>
      <c r="S1174" s="14" t="str">
        <f>VLOOKUP(R1174, countries!$D$1:U$250, 2, FALSE)</f>
        <v>Polynesia</v>
      </c>
      <c r="T1174" s="14" t="str">
        <f t="shared" si="6"/>
        <v>2016-10</v>
      </c>
      <c r="U1174" s="14" t="str">
        <f t="shared" si="7"/>
        <v>10</v>
      </c>
    </row>
    <row r="1175">
      <c r="A1175" s="7">
        <v>8.49454581E8</v>
      </c>
      <c r="B1175" s="8">
        <v>42651.0</v>
      </c>
      <c r="C1175" s="8" t="str">
        <f t="shared" si="1"/>
        <v>Saturday</v>
      </c>
      <c r="D1175" s="8">
        <v>42530.0</v>
      </c>
      <c r="E1175" s="9">
        <f t="shared" si="8"/>
        <v>121</v>
      </c>
      <c r="F1175" s="7" t="s">
        <v>29</v>
      </c>
      <c r="G1175" s="10" t="s">
        <v>44</v>
      </c>
      <c r="H1175" s="7">
        <v>8681.0</v>
      </c>
      <c r="I1175" s="7" t="s">
        <v>26</v>
      </c>
      <c r="J1175" s="11">
        <v>1342.0</v>
      </c>
      <c r="K1175" s="12">
        <v>651.0</v>
      </c>
      <c r="L1175" s="12">
        <v>525.0</v>
      </c>
      <c r="M1175" s="13">
        <f t="shared" si="3"/>
        <v>873642</v>
      </c>
      <c r="N1175" s="11">
        <f t="shared" si="4"/>
        <v>704550</v>
      </c>
      <c r="O1175" s="11">
        <f t="shared" si="5"/>
        <v>169092</v>
      </c>
      <c r="P1175" s="14" t="str">
        <f>VLOOKUP(H1175, products!$A$1:$B$13, 2, FALSE)</f>
        <v>Office Supplies</v>
      </c>
      <c r="Q1175" s="14" t="str">
        <f>VLOOKUP(G1175, countries!$A$1:$C$250, 1, TRUE)</f>
        <v>Åland Islands</v>
      </c>
      <c r="R1175" s="15" t="str">
        <f>VLOOKUP(Q1175, countries!$A$1:$E$250, 4, FALSE)</f>
        <v>Europe</v>
      </c>
      <c r="S1175" s="14" t="str">
        <f>VLOOKUP(R1175, countries!$D$1:U$250, 2, FALSE)</f>
        <v>Northern Europe</v>
      </c>
      <c r="T1175" s="14" t="str">
        <f t="shared" si="6"/>
        <v>2016-10</v>
      </c>
      <c r="U1175" s="14" t="str">
        <f t="shared" si="7"/>
        <v>10</v>
      </c>
    </row>
    <row r="1176">
      <c r="A1176" s="7">
        <v>4.03337991E8</v>
      </c>
      <c r="B1176" s="8">
        <v>42658.0</v>
      </c>
      <c r="C1176" s="8" t="str">
        <f t="shared" si="1"/>
        <v>Saturday</v>
      </c>
      <c r="D1176" s="8">
        <v>42698.0</v>
      </c>
      <c r="E1176" s="9">
        <f t="shared" si="8"/>
        <v>40</v>
      </c>
      <c r="F1176" s="7" t="s">
        <v>24</v>
      </c>
      <c r="G1176" s="10" t="s">
        <v>35</v>
      </c>
      <c r="H1176" s="7">
        <v>5988.0</v>
      </c>
      <c r="I1176" s="7" t="s">
        <v>23</v>
      </c>
      <c r="J1176" s="11">
        <v>5529.0</v>
      </c>
      <c r="K1176" s="12">
        <v>154.0</v>
      </c>
      <c r="L1176" s="12">
        <v>91.0</v>
      </c>
      <c r="M1176" s="13">
        <f t="shared" si="3"/>
        <v>851466</v>
      </c>
      <c r="N1176" s="11">
        <f t="shared" si="4"/>
        <v>503139</v>
      </c>
      <c r="O1176" s="11">
        <f t="shared" si="5"/>
        <v>348327</v>
      </c>
      <c r="P1176" s="14" t="str">
        <f>VLOOKUP(H1176, products!$A$1:$B$13, 2, FALSE)</f>
        <v>Vegetables</v>
      </c>
      <c r="Q1176" s="14" t="str">
        <f>VLOOKUP(G1176, countries!$A$1:$C$250, 1, TRUE)</f>
        <v>American Samoa</v>
      </c>
      <c r="R1176" s="15" t="str">
        <f>VLOOKUP(Q1176, countries!$A$1:$E$250, 4, FALSE)</f>
        <v>Oceania</v>
      </c>
      <c r="S1176" s="14" t="str">
        <f>VLOOKUP(R1176, countries!$D$1:U$250, 2, FALSE)</f>
        <v>Polynesia</v>
      </c>
      <c r="T1176" s="14" t="str">
        <f t="shared" si="6"/>
        <v>2016-10</v>
      </c>
      <c r="U1176" s="14" t="str">
        <f t="shared" si="7"/>
        <v>10</v>
      </c>
    </row>
    <row r="1177">
      <c r="A1177" s="7">
        <v>6.2382158E8</v>
      </c>
      <c r="B1177" s="8">
        <v>42658.0</v>
      </c>
      <c r="C1177" s="8" t="str">
        <f t="shared" si="1"/>
        <v>Saturday</v>
      </c>
      <c r="D1177" s="8">
        <v>42674.0</v>
      </c>
      <c r="E1177" s="9">
        <f t="shared" si="8"/>
        <v>16</v>
      </c>
      <c r="F1177" s="7" t="s">
        <v>24</v>
      </c>
      <c r="G1177" s="10" t="s">
        <v>42</v>
      </c>
      <c r="H1177" s="7">
        <v>4594.0</v>
      </c>
      <c r="I1177" s="7" t="s">
        <v>23</v>
      </c>
      <c r="J1177" s="11">
        <v>1523.0</v>
      </c>
      <c r="K1177" s="12">
        <v>9.0</v>
      </c>
      <c r="L1177" s="12">
        <v>7.0</v>
      </c>
      <c r="M1177" s="13">
        <f t="shared" si="3"/>
        <v>13707</v>
      </c>
      <c r="N1177" s="11">
        <f t="shared" si="4"/>
        <v>10661</v>
      </c>
      <c r="O1177" s="11">
        <f t="shared" si="5"/>
        <v>3046</v>
      </c>
      <c r="P1177" s="14" t="str">
        <f>VLOOKUP(H1177, products!$A$1:$B$13, 2, FALSE)</f>
        <v>Fruits</v>
      </c>
      <c r="Q1177" s="14" t="str">
        <f>VLOOKUP(G1177, countries!$A$1:$C$250, 1, TRUE)</f>
        <v>Bhutan</v>
      </c>
      <c r="R1177" s="15" t="str">
        <f>VLOOKUP(Q1177, countries!$A$1:$E$250, 4, FALSE)</f>
        <v>Asia</v>
      </c>
      <c r="S1177" s="14" t="str">
        <f>VLOOKUP(R1177, countries!$D$1:U$250, 2, FALSE)</f>
        <v>Southern Asia</v>
      </c>
      <c r="T1177" s="14" t="str">
        <f t="shared" si="6"/>
        <v>2016-10</v>
      </c>
      <c r="U1177" s="14" t="str">
        <f t="shared" si="7"/>
        <v>10</v>
      </c>
    </row>
    <row r="1178">
      <c r="A1178" s="7">
        <v>8.19037473E8</v>
      </c>
      <c r="B1178" s="8">
        <v>42658.0</v>
      </c>
      <c r="C1178" s="8" t="str">
        <f t="shared" si="1"/>
        <v>Saturday</v>
      </c>
      <c r="D1178" s="8">
        <v>42658.0</v>
      </c>
      <c r="E1178" s="9">
        <f t="shared" si="8"/>
        <v>0</v>
      </c>
      <c r="F1178" s="7" t="s">
        <v>24</v>
      </c>
      <c r="G1178" s="10" t="s">
        <v>41</v>
      </c>
      <c r="H1178" s="7">
        <v>5988.0</v>
      </c>
      <c r="I1178" s="7" t="s">
        <v>26</v>
      </c>
      <c r="J1178" s="11">
        <v>244.0</v>
      </c>
      <c r="K1178" s="12">
        <v>154.0</v>
      </c>
      <c r="L1178" s="12">
        <v>91.0</v>
      </c>
      <c r="M1178" s="13">
        <f t="shared" si="3"/>
        <v>37576</v>
      </c>
      <c r="N1178" s="11">
        <f t="shared" si="4"/>
        <v>22204</v>
      </c>
      <c r="O1178" s="11">
        <f t="shared" si="5"/>
        <v>15372</v>
      </c>
      <c r="P1178" s="14" t="str">
        <f>VLOOKUP(H1178, products!$A$1:$B$13, 2, FALSE)</f>
        <v>Vegetables</v>
      </c>
      <c r="Q1178" s="14" t="str">
        <f>VLOOKUP(G1178, countries!$A$1:$C$250, 1, TRUE)</f>
        <v>Chad</v>
      </c>
      <c r="R1178" s="15" t="str">
        <f>VLOOKUP(Q1178, countries!$A$1:$E$250, 4, FALSE)</f>
        <v>Africa</v>
      </c>
      <c r="S1178" s="14" t="str">
        <f>VLOOKUP(R1178, countries!$D$1:U$250, 2, FALSE)</f>
        <v>Northern Africa</v>
      </c>
      <c r="T1178" s="14" t="str">
        <f t="shared" si="6"/>
        <v>2016-10</v>
      </c>
      <c r="U1178" s="14" t="str">
        <f t="shared" si="7"/>
        <v>10</v>
      </c>
    </row>
    <row r="1179">
      <c r="A1179" s="7">
        <v>5.18421494E8</v>
      </c>
      <c r="B1179" s="8">
        <v>42665.0</v>
      </c>
      <c r="C1179" s="8" t="str">
        <f t="shared" si="1"/>
        <v>Saturday</v>
      </c>
      <c r="D1179" s="8">
        <v>42665.0</v>
      </c>
      <c r="E1179" s="9">
        <f t="shared" si="8"/>
        <v>0</v>
      </c>
      <c r="F1179" s="7" t="s">
        <v>40</v>
      </c>
      <c r="G1179" s="10" t="s">
        <v>59</v>
      </c>
      <c r="H1179" s="7">
        <v>2103.0</v>
      </c>
      <c r="I1179" s="7" t="s">
        <v>26</v>
      </c>
      <c r="J1179" s="11">
        <v>1296.0</v>
      </c>
      <c r="K1179" s="12">
        <v>206.0</v>
      </c>
      <c r="L1179" s="12">
        <v>117.0</v>
      </c>
      <c r="M1179" s="13">
        <f t="shared" si="3"/>
        <v>266976</v>
      </c>
      <c r="N1179" s="11">
        <f t="shared" si="4"/>
        <v>151632</v>
      </c>
      <c r="O1179" s="11">
        <f t="shared" si="5"/>
        <v>115344</v>
      </c>
      <c r="P1179" s="14" t="str">
        <f>VLOOKUP(H1179, products!$A$1:$B$13, 2, FALSE)</f>
        <v>Cereal</v>
      </c>
      <c r="Q1179" s="14" t="str">
        <f>VLOOKUP(G1179, countries!$A$1:$C$250, 1, TRUE)</f>
        <v>Slovenia</v>
      </c>
      <c r="R1179" s="15" t="str">
        <f>VLOOKUP(Q1179, countries!$A$1:$E$250, 4, FALSE)</f>
        <v>Europe</v>
      </c>
      <c r="S1179" s="14" t="str">
        <f>VLOOKUP(R1179, countries!$D$1:U$250, 2, FALSE)</f>
        <v>Northern Europe</v>
      </c>
      <c r="T1179" s="14" t="str">
        <f t="shared" si="6"/>
        <v>2016-10</v>
      </c>
      <c r="U1179" s="14" t="str">
        <f t="shared" si="7"/>
        <v>10</v>
      </c>
    </row>
    <row r="1180">
      <c r="A1180" s="7">
        <v>5.69941365E8</v>
      </c>
      <c r="B1180" s="8">
        <v>42667.0</v>
      </c>
      <c r="C1180" s="8" t="str">
        <f t="shared" si="1"/>
        <v>Monday</v>
      </c>
      <c r="D1180" s="8">
        <v>42700.0</v>
      </c>
      <c r="E1180" s="9">
        <f t="shared" si="8"/>
        <v>33</v>
      </c>
      <c r="F1180" s="7" t="s">
        <v>29</v>
      </c>
      <c r="G1180" s="10" t="s">
        <v>35</v>
      </c>
      <c r="H1180" s="7">
        <v>7331.0</v>
      </c>
      <c r="I1180" s="7" t="s">
        <v>26</v>
      </c>
      <c r="J1180" s="11">
        <v>7170.0</v>
      </c>
      <c r="K1180" s="12">
        <v>255.0</v>
      </c>
      <c r="L1180" s="12">
        <v>159.0</v>
      </c>
      <c r="M1180" s="13">
        <f t="shared" si="3"/>
        <v>1828350</v>
      </c>
      <c r="N1180" s="11">
        <f t="shared" si="4"/>
        <v>1140030</v>
      </c>
      <c r="O1180" s="11">
        <f t="shared" si="5"/>
        <v>688320</v>
      </c>
      <c r="P1180" s="14" t="str">
        <f>VLOOKUP(H1180, products!$A$1:$B$13, 2, FALSE)</f>
        <v>Baby Food</v>
      </c>
      <c r="Q1180" s="14" t="str">
        <f>VLOOKUP(G1180, countries!$A$1:$C$250, 1, TRUE)</f>
        <v>American Samoa</v>
      </c>
      <c r="R1180" s="15" t="str">
        <f>VLOOKUP(Q1180, countries!$A$1:$E$250, 4, FALSE)</f>
        <v>Oceania</v>
      </c>
      <c r="S1180" s="14" t="str">
        <f>VLOOKUP(R1180, countries!$D$1:U$250, 2, FALSE)</f>
        <v>Polynesia</v>
      </c>
      <c r="T1180" s="14" t="str">
        <f t="shared" si="6"/>
        <v>2016-10</v>
      </c>
      <c r="U1180" s="14" t="str">
        <f t="shared" si="7"/>
        <v>10</v>
      </c>
    </row>
    <row r="1181">
      <c r="A1181" s="7">
        <v>2.84595954E8</v>
      </c>
      <c r="B1181" s="8">
        <v>42670.0</v>
      </c>
      <c r="C1181" s="8" t="str">
        <f t="shared" si="1"/>
        <v>Thursday</v>
      </c>
      <c r="D1181" s="8">
        <v>42672.0</v>
      </c>
      <c r="E1181" s="9">
        <f t="shared" si="8"/>
        <v>2</v>
      </c>
      <c r="F1181" s="7" t="s">
        <v>21</v>
      </c>
      <c r="G1181" s="10" t="s">
        <v>59</v>
      </c>
      <c r="H1181" s="7">
        <v>8293.0</v>
      </c>
      <c r="I1181" s="7" t="s">
        <v>23</v>
      </c>
      <c r="J1181" s="11">
        <v>7122.0</v>
      </c>
      <c r="K1181" s="12">
        <v>437.0</v>
      </c>
      <c r="L1181" s="12">
        <v>263.0</v>
      </c>
      <c r="M1181" s="13">
        <f t="shared" si="3"/>
        <v>3112314</v>
      </c>
      <c r="N1181" s="11">
        <f t="shared" si="4"/>
        <v>1873086</v>
      </c>
      <c r="O1181" s="11">
        <f t="shared" si="5"/>
        <v>1239228</v>
      </c>
      <c r="P1181" s="14" t="str">
        <f>VLOOKUP(H1181, products!$A$1:$B$13, 2, FALSE)</f>
        <v>Cosmetics</v>
      </c>
      <c r="Q1181" s="14" t="str">
        <f>VLOOKUP(G1181, countries!$A$1:$C$250, 1, TRUE)</f>
        <v>Slovenia</v>
      </c>
      <c r="R1181" s="15" t="str">
        <f>VLOOKUP(Q1181, countries!$A$1:$E$250, 4, FALSE)</f>
        <v>Europe</v>
      </c>
      <c r="S1181" s="14" t="str">
        <f>VLOOKUP(R1181, countries!$D$1:U$250, 2, FALSE)</f>
        <v>Northern Europe</v>
      </c>
      <c r="T1181" s="14" t="str">
        <f t="shared" si="6"/>
        <v>2016-10</v>
      </c>
      <c r="U1181" s="14" t="str">
        <f t="shared" si="7"/>
        <v>10</v>
      </c>
    </row>
    <row r="1182">
      <c r="A1182" s="7">
        <v>4.81976497E8</v>
      </c>
      <c r="B1182" s="8">
        <v>42670.0</v>
      </c>
      <c r="C1182" s="8" t="str">
        <f t="shared" si="1"/>
        <v>Thursday</v>
      </c>
      <c r="D1182" s="8">
        <v>42441.0</v>
      </c>
      <c r="E1182" s="9">
        <f t="shared" si="8"/>
        <v>229</v>
      </c>
      <c r="F1182" s="7" t="s">
        <v>40</v>
      </c>
      <c r="G1182" s="10" t="s">
        <v>47</v>
      </c>
      <c r="H1182" s="7">
        <v>4594.0</v>
      </c>
      <c r="I1182" s="7" t="s">
        <v>26</v>
      </c>
      <c r="J1182" s="11">
        <v>6411.0</v>
      </c>
      <c r="K1182" s="12">
        <v>9.0</v>
      </c>
      <c r="L1182" s="12">
        <v>7.0</v>
      </c>
      <c r="M1182" s="13">
        <f t="shared" si="3"/>
        <v>57699</v>
      </c>
      <c r="N1182" s="11">
        <f t="shared" si="4"/>
        <v>44877</v>
      </c>
      <c r="O1182" s="11">
        <f t="shared" si="5"/>
        <v>12822</v>
      </c>
      <c r="P1182" s="14" t="str">
        <f>VLOOKUP(H1182, products!$A$1:$B$13, 2, FALSE)</f>
        <v>Fruits</v>
      </c>
      <c r="Q1182" s="14" t="str">
        <f>VLOOKUP(G1182, countries!$A$1:$C$250, 1, TRUE)</f>
        <v>Romania</v>
      </c>
      <c r="R1182" s="15" t="str">
        <f>VLOOKUP(Q1182, countries!$A$1:$E$250, 4, FALSE)</f>
        <v>Europe</v>
      </c>
      <c r="S1182" s="14" t="str">
        <f>VLOOKUP(R1182, countries!$D$1:U$250, 2, FALSE)</f>
        <v>Northern Europe</v>
      </c>
      <c r="T1182" s="14" t="str">
        <f t="shared" si="6"/>
        <v>2016-10</v>
      </c>
      <c r="U1182" s="14" t="str">
        <f t="shared" si="7"/>
        <v>10</v>
      </c>
    </row>
    <row r="1183">
      <c r="A1183" s="7">
        <v>1.11893022E8</v>
      </c>
      <c r="B1183" s="8">
        <v>42671.0</v>
      </c>
      <c r="C1183" s="8" t="str">
        <f t="shared" si="1"/>
        <v>Friday</v>
      </c>
      <c r="D1183" s="8">
        <v>42412.0</v>
      </c>
      <c r="E1183" s="9">
        <f t="shared" si="8"/>
        <v>259</v>
      </c>
      <c r="F1183" s="7" t="s">
        <v>24</v>
      </c>
      <c r="G1183" s="10" t="s">
        <v>38</v>
      </c>
      <c r="H1183" s="7">
        <v>7331.0</v>
      </c>
      <c r="I1183" s="7" t="s">
        <v>26</v>
      </c>
      <c r="J1183" s="11">
        <v>486.0</v>
      </c>
      <c r="K1183" s="12">
        <v>255.0</v>
      </c>
      <c r="L1183" s="12">
        <v>159.0</v>
      </c>
      <c r="M1183" s="13">
        <f t="shared" si="3"/>
        <v>123930</v>
      </c>
      <c r="N1183" s="11">
        <f t="shared" si="4"/>
        <v>77274</v>
      </c>
      <c r="O1183" s="11">
        <f t="shared" si="5"/>
        <v>46656</v>
      </c>
      <c r="P1183" s="14" t="str">
        <f>VLOOKUP(H1183, products!$A$1:$B$13, 2, FALSE)</f>
        <v>Baby Food</v>
      </c>
      <c r="Q1183" s="14" t="str">
        <f>VLOOKUP(G1183, countries!$A$1:$C$250, 1, TRUE)</f>
        <v>Svalbard and Jan Mayen</v>
      </c>
      <c r="R1183" s="15" t="str">
        <f>VLOOKUP(Q1183, countries!$A$1:$E$250, 4, FALSE)</f>
        <v>Europe</v>
      </c>
      <c r="S1183" s="14" t="str">
        <f>VLOOKUP(R1183, countries!$D$1:U$250, 2, FALSE)</f>
        <v>Northern Europe</v>
      </c>
      <c r="T1183" s="14" t="str">
        <f t="shared" si="6"/>
        <v>2016-10</v>
      </c>
      <c r="U1183" s="14" t="str">
        <f t="shared" si="7"/>
        <v>10</v>
      </c>
    </row>
    <row r="1184">
      <c r="A1184" s="7">
        <v>5.83451974E8</v>
      </c>
      <c r="B1184" s="8">
        <v>42675.0</v>
      </c>
      <c r="C1184" s="8" t="str">
        <f t="shared" si="1"/>
        <v>Tuesday</v>
      </c>
      <c r="D1184" s="8">
        <v>42492.0</v>
      </c>
      <c r="E1184" s="9">
        <f t="shared" si="8"/>
        <v>183</v>
      </c>
      <c r="F1184" s="7" t="s">
        <v>40</v>
      </c>
      <c r="G1184" s="10" t="s">
        <v>30</v>
      </c>
      <c r="H1184" s="7">
        <v>8969.0</v>
      </c>
      <c r="I1184" s="7" t="s">
        <v>23</v>
      </c>
      <c r="J1184" s="11">
        <v>5260.0</v>
      </c>
      <c r="K1184" s="12">
        <v>153.0</v>
      </c>
      <c r="L1184" s="12">
        <v>97.0</v>
      </c>
      <c r="M1184" s="13">
        <f t="shared" si="3"/>
        <v>804780</v>
      </c>
      <c r="N1184" s="11">
        <f t="shared" si="4"/>
        <v>510220</v>
      </c>
      <c r="O1184" s="11">
        <f t="shared" si="5"/>
        <v>294560</v>
      </c>
      <c r="P1184" s="14" t="str">
        <f>VLOOKUP(H1184, products!$A$1:$B$13, 2, FALSE)</f>
        <v>Snacks</v>
      </c>
      <c r="Q1184" s="14" t="str">
        <f>VLOOKUP(G1184, countries!$A$1:$C$250, 1, TRUE)</f>
        <v>United States Minor Outlying Islands</v>
      </c>
      <c r="R1184" s="15" t="str">
        <f>VLOOKUP(Q1184, countries!$A$1:$E$250, 4, FALSE)</f>
        <v>Oceania</v>
      </c>
      <c r="S1184" s="14" t="str">
        <f>VLOOKUP(R1184, countries!$D$1:U$250, 2, FALSE)</f>
        <v>Polynesia</v>
      </c>
      <c r="T1184" s="14" t="str">
        <f t="shared" si="6"/>
        <v>2016-11</v>
      </c>
      <c r="U1184" s="14" t="str">
        <f t="shared" si="7"/>
        <v>11</v>
      </c>
    </row>
    <row r="1185">
      <c r="A1185" s="7">
        <v>6.60481584E8</v>
      </c>
      <c r="B1185" s="8">
        <v>42677.0</v>
      </c>
      <c r="C1185" s="8" t="str">
        <f t="shared" si="1"/>
        <v>Thursday</v>
      </c>
      <c r="D1185" s="8">
        <v>42480.0</v>
      </c>
      <c r="E1185" s="9">
        <f t="shared" si="8"/>
        <v>197</v>
      </c>
      <c r="F1185" s="7" t="s">
        <v>29</v>
      </c>
      <c r="G1185" s="10" t="s">
        <v>66</v>
      </c>
      <c r="H1185" s="7">
        <v>8681.0</v>
      </c>
      <c r="I1185" s="7" t="s">
        <v>23</v>
      </c>
      <c r="J1185" s="11">
        <v>33.0</v>
      </c>
      <c r="K1185" s="12">
        <v>651.0</v>
      </c>
      <c r="L1185" s="12">
        <v>525.0</v>
      </c>
      <c r="M1185" s="13">
        <f t="shared" si="3"/>
        <v>21483</v>
      </c>
      <c r="N1185" s="11">
        <f t="shared" si="4"/>
        <v>17325</v>
      </c>
      <c r="O1185" s="11">
        <f t="shared" si="5"/>
        <v>4158</v>
      </c>
      <c r="P1185" s="14" t="str">
        <f>VLOOKUP(H1185, products!$A$1:$B$13, 2, FALSE)</f>
        <v>Office Supplies</v>
      </c>
      <c r="Q1185" s="14" t="str">
        <f>VLOOKUP(G1185, countries!$A$1:$C$250, 1, TRUE)</f>
        <v>Uganda</v>
      </c>
      <c r="R1185" s="15" t="str">
        <f>VLOOKUP(Q1185, countries!$A$1:$E$250, 4, FALSE)</f>
        <v>Africa</v>
      </c>
      <c r="S1185" s="14" t="str">
        <f>VLOOKUP(R1185, countries!$D$1:U$250, 2, FALSE)</f>
        <v>Northern Africa</v>
      </c>
      <c r="T1185" s="14" t="str">
        <f t="shared" si="6"/>
        <v>2016-11</v>
      </c>
      <c r="U1185" s="14" t="str">
        <f t="shared" si="7"/>
        <v>11</v>
      </c>
    </row>
    <row r="1186">
      <c r="A1186" s="7">
        <v>7.99848306E8</v>
      </c>
      <c r="B1186" s="8">
        <v>42677.0</v>
      </c>
      <c r="C1186" s="8" t="str">
        <f t="shared" si="1"/>
        <v>Thursday</v>
      </c>
      <c r="D1186" s="8">
        <v>42483.0</v>
      </c>
      <c r="E1186" s="9">
        <f t="shared" si="8"/>
        <v>194</v>
      </c>
      <c r="F1186" s="7" t="s">
        <v>21</v>
      </c>
      <c r="G1186" s="10" t="s">
        <v>48</v>
      </c>
      <c r="H1186" s="7">
        <v>7940.0</v>
      </c>
      <c r="I1186" s="7" t="s">
        <v>23</v>
      </c>
      <c r="J1186" s="11">
        <v>1743.0</v>
      </c>
      <c r="K1186" s="12">
        <v>668.0</v>
      </c>
      <c r="L1186" s="12">
        <v>503.0</v>
      </c>
      <c r="M1186" s="13">
        <f t="shared" si="3"/>
        <v>1164324</v>
      </c>
      <c r="N1186" s="11">
        <f t="shared" si="4"/>
        <v>876729</v>
      </c>
      <c r="O1186" s="11">
        <f t="shared" si="5"/>
        <v>287595</v>
      </c>
      <c r="P1186" s="14" t="str">
        <f>VLOOKUP(H1186, products!$A$1:$B$13, 2, FALSE)</f>
        <v>Household</v>
      </c>
      <c r="Q1186" s="14" t="str">
        <f>VLOOKUP(G1186, countries!$A$1:$C$250, 1, TRUE)</f>
        <v>Gibraltar</v>
      </c>
      <c r="R1186" s="15" t="str">
        <f>VLOOKUP(Q1186, countries!$A$1:$E$250, 4, FALSE)</f>
        <v>Europe</v>
      </c>
      <c r="S1186" s="14" t="str">
        <f>VLOOKUP(R1186, countries!$D$1:U$250, 2, FALSE)</f>
        <v>Northern Europe</v>
      </c>
      <c r="T1186" s="14" t="str">
        <f t="shared" si="6"/>
        <v>2016-11</v>
      </c>
      <c r="U1186" s="14" t="str">
        <f t="shared" si="7"/>
        <v>11</v>
      </c>
    </row>
    <row r="1187">
      <c r="A1187" s="7">
        <v>3.11221492E8</v>
      </c>
      <c r="B1187" s="8">
        <v>42678.0</v>
      </c>
      <c r="C1187" s="8" t="str">
        <f t="shared" si="1"/>
        <v>Friday</v>
      </c>
      <c r="D1187" s="8">
        <v>42556.0</v>
      </c>
      <c r="E1187" s="9">
        <f t="shared" si="8"/>
        <v>122</v>
      </c>
      <c r="F1187" s="7" t="s">
        <v>24</v>
      </c>
      <c r="G1187" s="10" t="s">
        <v>36</v>
      </c>
      <c r="H1187" s="7">
        <v>4594.0</v>
      </c>
      <c r="I1187" s="7" t="s">
        <v>26</v>
      </c>
      <c r="J1187" s="11">
        <v>6210.0</v>
      </c>
      <c r="K1187" s="12">
        <v>9.0</v>
      </c>
      <c r="L1187" s="12">
        <v>7.0</v>
      </c>
      <c r="M1187" s="13">
        <f t="shared" si="3"/>
        <v>55890</v>
      </c>
      <c r="N1187" s="11">
        <f t="shared" si="4"/>
        <v>43470</v>
      </c>
      <c r="O1187" s="11">
        <f t="shared" si="5"/>
        <v>12420</v>
      </c>
      <c r="P1187" s="14" t="str">
        <f>VLOOKUP(H1187, products!$A$1:$B$13, 2, FALSE)</f>
        <v>Fruits</v>
      </c>
      <c r="Q1187" s="14" t="str">
        <f>VLOOKUP(G1187, countries!$A$1:$C$250, 1, TRUE)</f>
        <v>Svalbard and Jan Mayen</v>
      </c>
      <c r="R1187" s="15" t="str">
        <f>VLOOKUP(Q1187, countries!$A$1:$E$250, 4, FALSE)</f>
        <v>Europe</v>
      </c>
      <c r="S1187" s="14" t="str">
        <f>VLOOKUP(R1187, countries!$D$1:U$250, 2, FALSE)</f>
        <v>Northern Europe</v>
      </c>
      <c r="T1187" s="14" t="str">
        <f t="shared" si="6"/>
        <v>2016-11</v>
      </c>
      <c r="U1187" s="14" t="str">
        <f t="shared" si="7"/>
        <v>11</v>
      </c>
    </row>
    <row r="1188">
      <c r="A1188" s="7">
        <v>6.08374631E8</v>
      </c>
      <c r="B1188" s="8">
        <v>42678.0</v>
      </c>
      <c r="C1188" s="8" t="str">
        <f t="shared" si="1"/>
        <v>Friday</v>
      </c>
      <c r="D1188" s="8">
        <v>42708.0</v>
      </c>
      <c r="E1188" s="9">
        <f t="shared" si="8"/>
        <v>30</v>
      </c>
      <c r="F1188" s="7" t="s">
        <v>29</v>
      </c>
      <c r="G1188" s="10" t="s">
        <v>57</v>
      </c>
      <c r="H1188" s="7">
        <v>5988.0</v>
      </c>
      <c r="I1188" s="7" t="s">
        <v>23</v>
      </c>
      <c r="J1188" s="11">
        <v>428.0</v>
      </c>
      <c r="K1188" s="12">
        <v>154.0</v>
      </c>
      <c r="L1188" s="12">
        <v>91.0</v>
      </c>
      <c r="M1188" s="13">
        <f t="shared" si="3"/>
        <v>65912</v>
      </c>
      <c r="N1188" s="11">
        <f t="shared" si="4"/>
        <v>38948</v>
      </c>
      <c r="O1188" s="11">
        <f t="shared" si="5"/>
        <v>26964</v>
      </c>
      <c r="P1188" s="14" t="str">
        <f>VLOOKUP(H1188, products!$A$1:$B$13, 2, FALSE)</f>
        <v>Vegetables</v>
      </c>
      <c r="Q1188" s="14" t="str">
        <f>VLOOKUP(G1188, countries!$A$1:$C$250, 1, TRUE)</f>
        <v>Israel</v>
      </c>
      <c r="R1188" s="15" t="str">
        <f>VLOOKUP(Q1188, countries!$A$1:$E$250, 4, FALSE)</f>
        <v>Asia</v>
      </c>
      <c r="S1188" s="14" t="str">
        <f>VLOOKUP(R1188, countries!$D$1:U$250, 2, FALSE)</f>
        <v>Southern Asia</v>
      </c>
      <c r="T1188" s="14" t="str">
        <f t="shared" si="6"/>
        <v>2016-11</v>
      </c>
      <c r="U1188" s="14" t="str">
        <f t="shared" si="7"/>
        <v>11</v>
      </c>
    </row>
    <row r="1189">
      <c r="A1189" s="7">
        <v>8.59914767E8</v>
      </c>
      <c r="B1189" s="8">
        <v>42679.0</v>
      </c>
      <c r="C1189" s="8" t="str">
        <f t="shared" si="1"/>
        <v>Saturday</v>
      </c>
      <c r="D1189" s="8">
        <v>42539.0</v>
      </c>
      <c r="E1189" s="9">
        <f t="shared" si="8"/>
        <v>140</v>
      </c>
      <c r="F1189" s="7" t="s">
        <v>29</v>
      </c>
      <c r="G1189" s="10" t="s">
        <v>59</v>
      </c>
      <c r="H1189" s="7">
        <v>8681.0</v>
      </c>
      <c r="I1189" s="7" t="s">
        <v>23</v>
      </c>
      <c r="J1189" s="11">
        <v>6744.0</v>
      </c>
      <c r="K1189" s="12">
        <v>651.0</v>
      </c>
      <c r="L1189" s="12">
        <v>525.0</v>
      </c>
      <c r="M1189" s="13">
        <f t="shared" si="3"/>
        <v>4390344</v>
      </c>
      <c r="N1189" s="11">
        <f t="shared" si="4"/>
        <v>3540600</v>
      </c>
      <c r="O1189" s="11">
        <f t="shared" si="5"/>
        <v>849744</v>
      </c>
      <c r="P1189" s="14" t="str">
        <f>VLOOKUP(H1189, products!$A$1:$B$13, 2, FALSE)</f>
        <v>Office Supplies</v>
      </c>
      <c r="Q1189" s="14" t="str">
        <f>VLOOKUP(G1189, countries!$A$1:$C$250, 1, TRUE)</f>
        <v>Slovenia</v>
      </c>
      <c r="R1189" s="15" t="str">
        <f>VLOOKUP(Q1189, countries!$A$1:$E$250, 4, FALSE)</f>
        <v>Europe</v>
      </c>
      <c r="S1189" s="14" t="str">
        <f>VLOOKUP(R1189, countries!$D$1:U$250, 2, FALSE)</f>
        <v>Northern Europe</v>
      </c>
      <c r="T1189" s="14" t="str">
        <f t="shared" si="6"/>
        <v>2016-11</v>
      </c>
      <c r="U1189" s="14" t="str">
        <f t="shared" si="7"/>
        <v>11</v>
      </c>
    </row>
    <row r="1190">
      <c r="A1190" s="7">
        <v>1.00983083E8</v>
      </c>
      <c r="B1190" s="8">
        <v>42682.0</v>
      </c>
      <c r="C1190" s="8" t="str">
        <f t="shared" si="1"/>
        <v>Tuesday</v>
      </c>
      <c r="D1190" s="8">
        <v>42682.0</v>
      </c>
      <c r="E1190" s="9">
        <f t="shared" si="8"/>
        <v>0</v>
      </c>
      <c r="F1190" s="7" t="s">
        <v>21</v>
      </c>
      <c r="G1190" s="10" t="s">
        <v>56</v>
      </c>
      <c r="H1190" s="7">
        <v>2103.0</v>
      </c>
      <c r="I1190" s="7" t="s">
        <v>23</v>
      </c>
      <c r="J1190" s="11">
        <v>1993.0</v>
      </c>
      <c r="K1190" s="12">
        <v>206.0</v>
      </c>
      <c r="L1190" s="12">
        <v>117.0</v>
      </c>
      <c r="M1190" s="13">
        <f t="shared" si="3"/>
        <v>410558</v>
      </c>
      <c r="N1190" s="11">
        <f t="shared" si="4"/>
        <v>233181</v>
      </c>
      <c r="O1190" s="11">
        <f t="shared" si="5"/>
        <v>177377</v>
      </c>
      <c r="P1190" s="14" t="str">
        <f>VLOOKUP(H1190, products!$A$1:$B$13, 2, FALSE)</f>
        <v>Cereal</v>
      </c>
      <c r="Q1190" s="14" t="str">
        <f>VLOOKUP(G1190, countries!$A$1:$C$250, 1, TRUE)</f>
        <v>Spain</v>
      </c>
      <c r="R1190" s="15" t="str">
        <f>VLOOKUP(Q1190, countries!$A$1:$E$250, 4, FALSE)</f>
        <v>Europe</v>
      </c>
      <c r="S1190" s="14" t="str">
        <f>VLOOKUP(R1190, countries!$D$1:U$250, 2, FALSE)</f>
        <v>Northern Europe</v>
      </c>
      <c r="T1190" s="14" t="str">
        <f t="shared" si="6"/>
        <v>2016-11</v>
      </c>
      <c r="U1190" s="14" t="str">
        <f t="shared" si="7"/>
        <v>11</v>
      </c>
    </row>
    <row r="1191">
      <c r="A1191" s="7">
        <v>4.85165965E8</v>
      </c>
      <c r="B1191" s="8">
        <v>42685.0</v>
      </c>
      <c r="C1191" s="8" t="str">
        <f t="shared" si="1"/>
        <v>Friday</v>
      </c>
      <c r="D1191" s="8">
        <v>42718.0</v>
      </c>
      <c r="E1191" s="9">
        <f t="shared" si="8"/>
        <v>33</v>
      </c>
      <c r="F1191" s="7" t="s">
        <v>21</v>
      </c>
      <c r="G1191" s="10" t="s">
        <v>55</v>
      </c>
      <c r="H1191" s="7">
        <v>8969.0</v>
      </c>
      <c r="I1191" s="7" t="s">
        <v>26</v>
      </c>
      <c r="J1191" s="11">
        <v>245.0</v>
      </c>
      <c r="K1191" s="12">
        <v>153.0</v>
      </c>
      <c r="L1191" s="12">
        <v>97.0</v>
      </c>
      <c r="M1191" s="13">
        <f t="shared" si="3"/>
        <v>37485</v>
      </c>
      <c r="N1191" s="11">
        <f t="shared" si="4"/>
        <v>23765</v>
      </c>
      <c r="O1191" s="11">
        <f t="shared" si="5"/>
        <v>13720</v>
      </c>
      <c r="P1191" s="14" t="str">
        <f>VLOOKUP(H1191, products!$A$1:$B$13, 2, FALSE)</f>
        <v>Snacks</v>
      </c>
      <c r="Q1191" s="14" t="str">
        <f>VLOOKUP(G1191, countries!$A$1:$C$250, 1, TRUE)</f>
        <v>Eritrea</v>
      </c>
      <c r="R1191" s="15" t="str">
        <f>VLOOKUP(Q1191, countries!$A$1:$E$250, 4, FALSE)</f>
        <v>Africa</v>
      </c>
      <c r="S1191" s="14" t="str">
        <f>VLOOKUP(R1191, countries!$D$1:U$250, 2, FALSE)</f>
        <v>Northern Africa</v>
      </c>
      <c r="T1191" s="14" t="str">
        <f t="shared" si="6"/>
        <v>2016-11</v>
      </c>
      <c r="U1191" s="14" t="str">
        <f t="shared" si="7"/>
        <v>11</v>
      </c>
    </row>
    <row r="1192">
      <c r="A1192" s="7">
        <v>2.49765861E8</v>
      </c>
      <c r="B1192" s="8">
        <v>42687.0</v>
      </c>
      <c r="C1192" s="8" t="str">
        <f t="shared" si="1"/>
        <v>Sunday</v>
      </c>
      <c r="D1192" s="8">
        <v>42698.0</v>
      </c>
      <c r="E1192" s="9">
        <f t="shared" si="8"/>
        <v>11</v>
      </c>
      <c r="F1192" s="7" t="s">
        <v>29</v>
      </c>
      <c r="G1192" s="10" t="s">
        <v>52</v>
      </c>
      <c r="H1192" s="7">
        <v>2455.0</v>
      </c>
      <c r="I1192" s="7" t="s">
        <v>26</v>
      </c>
      <c r="J1192" s="11">
        <v>123.0</v>
      </c>
      <c r="K1192" s="12">
        <v>109.0</v>
      </c>
      <c r="L1192" s="12">
        <v>36.0</v>
      </c>
      <c r="M1192" s="13">
        <f t="shared" si="3"/>
        <v>13407</v>
      </c>
      <c r="N1192" s="11">
        <f t="shared" si="4"/>
        <v>4428</v>
      </c>
      <c r="O1192" s="11">
        <f t="shared" si="5"/>
        <v>8979</v>
      </c>
      <c r="P1192" s="14" t="str">
        <f>VLOOKUP(H1192, products!$A$1:$B$13, 2, FALSE)</f>
        <v>Clothes</v>
      </c>
      <c r="Q1192" s="14" t="str">
        <f>VLOOKUP(G1192, countries!$A$1:$C$250, 1, TRUE)</f>
        <v>Gambia</v>
      </c>
      <c r="R1192" s="15" t="str">
        <f>VLOOKUP(Q1192, countries!$A$1:$E$250, 4, FALSE)</f>
        <v>Africa</v>
      </c>
      <c r="S1192" s="14" t="str">
        <f>VLOOKUP(R1192, countries!$D$1:U$250, 2, FALSE)</f>
        <v>Northern Africa</v>
      </c>
      <c r="T1192" s="14" t="str">
        <f t="shared" si="6"/>
        <v>2016-11</v>
      </c>
      <c r="U1192" s="14" t="str">
        <f t="shared" si="7"/>
        <v>11</v>
      </c>
    </row>
    <row r="1193">
      <c r="A1193" s="7">
        <v>5.94699656E8</v>
      </c>
      <c r="B1193" s="8">
        <v>42688.0</v>
      </c>
      <c r="C1193" s="8" t="str">
        <f t="shared" si="1"/>
        <v>Monday</v>
      </c>
      <c r="D1193" s="8">
        <v>42734.0</v>
      </c>
      <c r="E1193" s="9">
        <f t="shared" si="8"/>
        <v>46</v>
      </c>
      <c r="F1193" s="7" t="s">
        <v>24</v>
      </c>
      <c r="G1193" s="10" t="s">
        <v>62</v>
      </c>
      <c r="H1193" s="7">
        <v>3127.0</v>
      </c>
      <c r="I1193" s="7" t="s">
        <v>23</v>
      </c>
      <c r="J1193" s="11">
        <v>3699.0</v>
      </c>
      <c r="K1193" s="12">
        <v>82.0</v>
      </c>
      <c r="L1193" s="12">
        <v>57.0</v>
      </c>
      <c r="M1193" s="13">
        <f t="shared" si="3"/>
        <v>303318</v>
      </c>
      <c r="N1193" s="11">
        <f t="shared" si="4"/>
        <v>210843</v>
      </c>
      <c r="O1193" s="11">
        <f t="shared" si="5"/>
        <v>92475</v>
      </c>
      <c r="P1193" s="14" t="str">
        <f>VLOOKUP(H1193, products!$A$1:$B$13, 2, FALSE)</f>
        <v>Personal Care</v>
      </c>
      <c r="Q1193" s="14" t="str">
        <f>VLOOKUP(G1193, countries!$A$1:$C$250, 1, TRUE)</f>
        <v>Micronesia (Federated States of)</v>
      </c>
      <c r="R1193" s="15" t="str">
        <f>VLOOKUP(Q1193, countries!$A$1:$E$250, 4, FALSE)</f>
        <v>Oceania</v>
      </c>
      <c r="S1193" s="14" t="str">
        <f>VLOOKUP(R1193, countries!$D$1:U$250, 2, FALSE)</f>
        <v>Polynesia</v>
      </c>
      <c r="T1193" s="14" t="str">
        <f t="shared" si="6"/>
        <v>2016-11</v>
      </c>
      <c r="U1193" s="14" t="str">
        <f t="shared" si="7"/>
        <v>11</v>
      </c>
    </row>
    <row r="1194">
      <c r="A1194" s="7">
        <v>6.46691596E8</v>
      </c>
      <c r="B1194" s="8">
        <v>42688.0</v>
      </c>
      <c r="C1194" s="8" t="str">
        <f t="shared" si="1"/>
        <v>Monday</v>
      </c>
      <c r="D1194" s="8">
        <v>42717.0</v>
      </c>
      <c r="E1194" s="9">
        <f t="shared" si="8"/>
        <v>29</v>
      </c>
      <c r="F1194" s="7" t="s">
        <v>40</v>
      </c>
      <c r="G1194" s="10" t="s">
        <v>50</v>
      </c>
      <c r="H1194" s="7">
        <v>1270.0</v>
      </c>
      <c r="I1194" s="7" t="s">
        <v>26</v>
      </c>
      <c r="J1194" s="11">
        <v>9269.0</v>
      </c>
      <c r="K1194" s="12">
        <v>47.0</v>
      </c>
      <c r="L1194" s="12">
        <v>32.0</v>
      </c>
      <c r="M1194" s="13">
        <f t="shared" si="3"/>
        <v>435643</v>
      </c>
      <c r="N1194" s="11">
        <f t="shared" si="4"/>
        <v>296608</v>
      </c>
      <c r="O1194" s="11">
        <f t="shared" si="5"/>
        <v>139035</v>
      </c>
      <c r="P1194" s="14" t="str">
        <f>VLOOKUP(H1194, products!$A$1:$B$13, 2, FALSE)</f>
        <v>Beverages</v>
      </c>
      <c r="Q1194" s="14" t="str">
        <f>VLOOKUP(G1194, countries!$A$1:$C$250, 1, TRUE)</f>
        <v>Austria</v>
      </c>
      <c r="R1194" s="15" t="str">
        <f>VLOOKUP(Q1194, countries!$A$1:$E$250, 4, FALSE)</f>
        <v>Europe</v>
      </c>
      <c r="S1194" s="14" t="str">
        <f>VLOOKUP(R1194, countries!$D$1:U$250, 2, FALSE)</f>
        <v>Northern Europe</v>
      </c>
      <c r="T1194" s="14" t="str">
        <f t="shared" si="6"/>
        <v>2016-11</v>
      </c>
      <c r="U1194" s="14" t="str">
        <f t="shared" si="7"/>
        <v>11</v>
      </c>
    </row>
    <row r="1195">
      <c r="A1195" s="7">
        <v>7.13009965E8</v>
      </c>
      <c r="B1195" s="8">
        <v>42689.0</v>
      </c>
      <c r="C1195" s="8" t="str">
        <f t="shared" si="1"/>
        <v>Tuesday</v>
      </c>
      <c r="D1195" s="8">
        <v>42720.0</v>
      </c>
      <c r="E1195" s="9">
        <f t="shared" si="8"/>
        <v>31</v>
      </c>
      <c r="F1195" s="7" t="s">
        <v>40</v>
      </c>
      <c r="G1195" s="10" t="s">
        <v>35</v>
      </c>
      <c r="H1195" s="7">
        <v>7940.0</v>
      </c>
      <c r="I1195" s="7" t="s">
        <v>26</v>
      </c>
      <c r="J1195" s="11">
        <v>4348.0</v>
      </c>
      <c r="K1195" s="12">
        <v>668.0</v>
      </c>
      <c r="L1195" s="12">
        <v>503.0</v>
      </c>
      <c r="M1195" s="13">
        <f t="shared" si="3"/>
        <v>2904464</v>
      </c>
      <c r="N1195" s="11">
        <f t="shared" si="4"/>
        <v>2187044</v>
      </c>
      <c r="O1195" s="11">
        <f t="shared" si="5"/>
        <v>717420</v>
      </c>
      <c r="P1195" s="14" t="str">
        <f>VLOOKUP(H1195, products!$A$1:$B$13, 2, FALSE)</f>
        <v>Household</v>
      </c>
      <c r="Q1195" s="14" t="str">
        <f>VLOOKUP(G1195, countries!$A$1:$C$250, 1, TRUE)</f>
        <v>American Samoa</v>
      </c>
      <c r="R1195" s="15" t="str">
        <f>VLOOKUP(Q1195, countries!$A$1:$E$250, 4, FALSE)</f>
        <v>Oceania</v>
      </c>
      <c r="S1195" s="14" t="str">
        <f>VLOOKUP(R1195, countries!$D$1:U$250, 2, FALSE)</f>
        <v>Polynesia</v>
      </c>
      <c r="T1195" s="14" t="str">
        <f t="shared" si="6"/>
        <v>2016-11</v>
      </c>
      <c r="U1195" s="14" t="str">
        <f t="shared" si="7"/>
        <v>11</v>
      </c>
    </row>
    <row r="1196">
      <c r="A1196" s="7">
        <v>7.50439441E8</v>
      </c>
      <c r="B1196" s="8">
        <v>42689.0</v>
      </c>
      <c r="C1196" s="8" t="str">
        <f t="shared" si="1"/>
        <v>Tuesday</v>
      </c>
      <c r="D1196" s="8">
        <v>42733.0</v>
      </c>
      <c r="E1196" s="9">
        <f t="shared" si="8"/>
        <v>44</v>
      </c>
      <c r="F1196" s="7" t="s">
        <v>40</v>
      </c>
      <c r="G1196" s="10" t="s">
        <v>53</v>
      </c>
      <c r="H1196" s="7">
        <v>8969.0</v>
      </c>
      <c r="I1196" s="7" t="s">
        <v>26</v>
      </c>
      <c r="J1196" s="11">
        <v>562.0</v>
      </c>
      <c r="K1196" s="12">
        <v>153.0</v>
      </c>
      <c r="L1196" s="12">
        <v>97.0</v>
      </c>
      <c r="M1196" s="13">
        <f t="shared" si="3"/>
        <v>85986</v>
      </c>
      <c r="N1196" s="11">
        <f t="shared" si="4"/>
        <v>54514</v>
      </c>
      <c r="O1196" s="11">
        <f t="shared" si="5"/>
        <v>31472</v>
      </c>
      <c r="P1196" s="14" t="str">
        <f>VLOOKUP(H1196, products!$A$1:$B$13, 2, FALSE)</f>
        <v>Snacks</v>
      </c>
      <c r="Q1196" s="14" t="str">
        <f>VLOOKUP(G1196, countries!$A$1:$C$250, 1, TRUE)</f>
        <v>Macedonia</v>
      </c>
      <c r="R1196" s="15" t="str">
        <f>VLOOKUP(Q1196, countries!$A$1:$E$250, 4, FALSE)</f>
        <v>Europe</v>
      </c>
      <c r="S1196" s="14" t="str">
        <f>VLOOKUP(R1196, countries!$D$1:U$250, 2, FALSE)</f>
        <v>Northern Europe</v>
      </c>
      <c r="T1196" s="14" t="str">
        <f t="shared" si="6"/>
        <v>2016-11</v>
      </c>
      <c r="U1196" s="14" t="str">
        <f t="shared" si="7"/>
        <v>11</v>
      </c>
    </row>
    <row r="1197">
      <c r="A1197" s="7">
        <v>5.3609575E8</v>
      </c>
      <c r="B1197" s="8">
        <v>42690.0</v>
      </c>
      <c r="C1197" s="8" t="str">
        <f t="shared" si="1"/>
        <v>Wednesday</v>
      </c>
      <c r="D1197" s="8">
        <v>42730.0</v>
      </c>
      <c r="E1197" s="9">
        <f t="shared" si="8"/>
        <v>40</v>
      </c>
      <c r="F1197" s="7" t="s">
        <v>21</v>
      </c>
      <c r="G1197" s="10" t="s">
        <v>27</v>
      </c>
      <c r="H1197" s="7">
        <v>8969.0</v>
      </c>
      <c r="I1197" s="7" t="s">
        <v>23</v>
      </c>
      <c r="J1197" s="11">
        <v>1500.0</v>
      </c>
      <c r="K1197" s="12">
        <v>153.0</v>
      </c>
      <c r="L1197" s="12">
        <v>97.0</v>
      </c>
      <c r="M1197" s="13">
        <f t="shared" si="3"/>
        <v>229500</v>
      </c>
      <c r="N1197" s="11">
        <f t="shared" si="4"/>
        <v>145500</v>
      </c>
      <c r="O1197" s="11">
        <f t="shared" si="5"/>
        <v>84000</v>
      </c>
      <c r="P1197" s="14" t="str">
        <f>VLOOKUP(H1197, products!$A$1:$B$13, 2, FALSE)</f>
        <v>Snacks</v>
      </c>
      <c r="Q1197" s="14" t="str">
        <f>VLOOKUP(G1197, countries!$A$1:$C$250, 1, TRUE)</f>
        <v>Svalbard and Jan Mayen</v>
      </c>
      <c r="R1197" s="15" t="str">
        <f>VLOOKUP(Q1197, countries!$A$1:$E$250, 4, FALSE)</f>
        <v>Europe</v>
      </c>
      <c r="S1197" s="14" t="str">
        <f>VLOOKUP(R1197, countries!$D$1:U$250, 2, FALSE)</f>
        <v>Northern Europe</v>
      </c>
      <c r="T1197" s="14" t="str">
        <f t="shared" si="6"/>
        <v>2016-11</v>
      </c>
      <c r="U1197" s="14" t="str">
        <f t="shared" si="7"/>
        <v>11</v>
      </c>
    </row>
    <row r="1198">
      <c r="A1198" s="7">
        <v>9.2676357E8</v>
      </c>
      <c r="B1198" s="8">
        <v>42690.0</v>
      </c>
      <c r="C1198" s="8" t="str">
        <f t="shared" si="1"/>
        <v>Wednesday</v>
      </c>
      <c r="D1198" s="8">
        <v>42699.0</v>
      </c>
      <c r="E1198" s="9">
        <f t="shared" si="8"/>
        <v>9</v>
      </c>
      <c r="F1198" s="7" t="s">
        <v>40</v>
      </c>
      <c r="G1198" s="10" t="s">
        <v>71</v>
      </c>
      <c r="H1198" s="7">
        <v>2455.0</v>
      </c>
      <c r="I1198" s="7" t="s">
        <v>23</v>
      </c>
      <c r="J1198" s="11">
        <v>8790.0</v>
      </c>
      <c r="K1198" s="12">
        <v>109.0</v>
      </c>
      <c r="L1198" s="12">
        <v>36.0</v>
      </c>
      <c r="M1198" s="13">
        <f t="shared" si="3"/>
        <v>958110</v>
      </c>
      <c r="N1198" s="11">
        <f t="shared" si="4"/>
        <v>316440</v>
      </c>
      <c r="O1198" s="11">
        <f t="shared" si="5"/>
        <v>641670</v>
      </c>
      <c r="P1198" s="14" t="str">
        <f>VLOOKUP(H1198, products!$A$1:$B$13, 2, FALSE)</f>
        <v>Clothes</v>
      </c>
      <c r="Q1198" s="14" t="str">
        <f>VLOOKUP(G1198, countries!$A$1:$C$250, 1, TRUE)</f>
        <v>Mayotte</v>
      </c>
      <c r="R1198" s="15" t="str">
        <f>VLOOKUP(Q1198, countries!$A$1:$E$250, 4, FALSE)</f>
        <v>Africa</v>
      </c>
      <c r="S1198" s="14" t="str">
        <f>VLOOKUP(R1198, countries!$D$1:U$250, 2, FALSE)</f>
        <v>Northern Africa</v>
      </c>
      <c r="T1198" s="14" t="str">
        <f t="shared" si="6"/>
        <v>2016-11</v>
      </c>
      <c r="U1198" s="14" t="str">
        <f t="shared" si="7"/>
        <v>11</v>
      </c>
    </row>
    <row r="1199">
      <c r="A1199" s="7">
        <v>7.04233348E8</v>
      </c>
      <c r="B1199" s="8">
        <v>42691.0</v>
      </c>
      <c r="C1199" s="8" t="str">
        <f t="shared" si="1"/>
        <v>Thursday</v>
      </c>
      <c r="D1199" s="8">
        <v>42700.0</v>
      </c>
      <c r="E1199" s="9">
        <f t="shared" si="8"/>
        <v>9</v>
      </c>
      <c r="F1199" s="7" t="s">
        <v>24</v>
      </c>
      <c r="G1199" s="10" t="s">
        <v>57</v>
      </c>
      <c r="H1199" s="7">
        <v>4594.0</v>
      </c>
      <c r="I1199" s="7" t="s">
        <v>23</v>
      </c>
      <c r="J1199" s="11">
        <v>7152.0</v>
      </c>
      <c r="K1199" s="12">
        <v>9.0</v>
      </c>
      <c r="L1199" s="12">
        <v>7.0</v>
      </c>
      <c r="M1199" s="13">
        <f t="shared" si="3"/>
        <v>64368</v>
      </c>
      <c r="N1199" s="11">
        <f t="shared" si="4"/>
        <v>50064</v>
      </c>
      <c r="O1199" s="11">
        <f t="shared" si="5"/>
        <v>14304</v>
      </c>
      <c r="P1199" s="14" t="str">
        <f>VLOOKUP(H1199, products!$A$1:$B$13, 2, FALSE)</f>
        <v>Fruits</v>
      </c>
      <c r="Q1199" s="14" t="str">
        <f>VLOOKUP(G1199, countries!$A$1:$C$250, 1, TRUE)</f>
        <v>Israel</v>
      </c>
      <c r="R1199" s="15" t="str">
        <f>VLOOKUP(Q1199, countries!$A$1:$E$250, 4, FALSE)</f>
        <v>Asia</v>
      </c>
      <c r="S1199" s="14" t="str">
        <f>VLOOKUP(R1199, countries!$D$1:U$250, 2, FALSE)</f>
        <v>Southern Asia</v>
      </c>
      <c r="T1199" s="14" t="str">
        <f t="shared" si="6"/>
        <v>2016-11</v>
      </c>
      <c r="U1199" s="14" t="str">
        <f t="shared" si="7"/>
        <v>11</v>
      </c>
    </row>
    <row r="1200">
      <c r="A1200" s="7">
        <v>1.21380746E8</v>
      </c>
      <c r="B1200" s="8">
        <v>42695.0</v>
      </c>
      <c r="C1200" s="8" t="str">
        <f t="shared" si="1"/>
        <v>Monday</v>
      </c>
      <c r="D1200" s="8">
        <v>42722.0</v>
      </c>
      <c r="E1200" s="9">
        <f t="shared" si="8"/>
        <v>27</v>
      </c>
      <c r="F1200" s="7" t="s">
        <v>21</v>
      </c>
      <c r="G1200" s="10" t="s">
        <v>51</v>
      </c>
      <c r="H1200" s="7">
        <v>4594.0</v>
      </c>
      <c r="I1200" s="7" t="s">
        <v>26</v>
      </c>
      <c r="J1200" s="11">
        <v>8115.0</v>
      </c>
      <c r="K1200" s="12">
        <v>9.0</v>
      </c>
      <c r="L1200" s="12">
        <v>7.0</v>
      </c>
      <c r="M1200" s="13">
        <f t="shared" si="3"/>
        <v>73035</v>
      </c>
      <c r="N1200" s="11">
        <f t="shared" si="4"/>
        <v>56805</v>
      </c>
      <c r="O1200" s="11">
        <f t="shared" si="5"/>
        <v>16230</v>
      </c>
      <c r="P1200" s="14" t="str">
        <f>VLOOKUP(H1200, products!$A$1:$B$13, 2, FALSE)</f>
        <v>Fruits</v>
      </c>
      <c r="Q1200" s="14" t="str">
        <f>VLOOKUP(G1200, countries!$A$1:$C$250, 1, TRUE)</f>
        <v>Micronesia (Federated States of)</v>
      </c>
      <c r="R1200" s="15" t="str">
        <f>VLOOKUP(Q1200, countries!$A$1:$E$250, 4, FALSE)</f>
        <v>Oceania</v>
      </c>
      <c r="S1200" s="14" t="str">
        <f>VLOOKUP(R1200, countries!$D$1:U$250, 2, FALSE)</f>
        <v>Polynesia</v>
      </c>
      <c r="T1200" s="14" t="str">
        <f t="shared" si="6"/>
        <v>2016-11</v>
      </c>
      <c r="U1200" s="14" t="str">
        <f t="shared" si="7"/>
        <v>11</v>
      </c>
    </row>
    <row r="1201">
      <c r="A1201" s="7">
        <v>2.23199975E8</v>
      </c>
      <c r="B1201" s="8">
        <v>42695.0</v>
      </c>
      <c r="C1201" s="8" t="str">
        <f t="shared" si="1"/>
        <v>Monday</v>
      </c>
      <c r="D1201" s="8">
        <v>42826.0</v>
      </c>
      <c r="E1201" s="9">
        <f t="shared" si="8"/>
        <v>131</v>
      </c>
      <c r="F1201" s="7" t="s">
        <v>24</v>
      </c>
      <c r="G1201" s="10" t="s">
        <v>58</v>
      </c>
      <c r="H1201" s="7">
        <v>1270.0</v>
      </c>
      <c r="I1201" s="7" t="s">
        <v>26</v>
      </c>
      <c r="J1201" s="11">
        <v>8687.0</v>
      </c>
      <c r="K1201" s="12">
        <v>47.0</v>
      </c>
      <c r="L1201" s="12">
        <v>32.0</v>
      </c>
      <c r="M1201" s="13">
        <f t="shared" si="3"/>
        <v>408289</v>
      </c>
      <c r="N1201" s="11">
        <f t="shared" si="4"/>
        <v>277984</v>
      </c>
      <c r="O1201" s="11">
        <f t="shared" si="5"/>
        <v>130305</v>
      </c>
      <c r="P1201" s="14" t="str">
        <f>VLOOKUP(H1201, products!$A$1:$B$13, 2, FALSE)</f>
        <v>Beverages</v>
      </c>
      <c r="Q1201" s="14" t="str">
        <f>VLOOKUP(G1201, countries!$A$1:$C$250, 1, TRUE)</f>
        <v>Djibouti</v>
      </c>
      <c r="R1201" s="15" t="str">
        <f>VLOOKUP(Q1201, countries!$A$1:$E$250, 4, FALSE)</f>
        <v>Africa</v>
      </c>
      <c r="S1201" s="14" t="str">
        <f>VLOOKUP(R1201, countries!$D$1:U$250, 2, FALSE)</f>
        <v>Northern Africa</v>
      </c>
      <c r="T1201" s="14" t="str">
        <f t="shared" si="6"/>
        <v>2016-11</v>
      </c>
      <c r="U1201" s="14" t="str">
        <f t="shared" si="7"/>
        <v>11</v>
      </c>
    </row>
    <row r="1202">
      <c r="A1202" s="7">
        <v>4.10229337E8</v>
      </c>
      <c r="B1202" s="8">
        <v>42695.0</v>
      </c>
      <c r="C1202" s="8" t="str">
        <f t="shared" si="1"/>
        <v>Monday</v>
      </c>
      <c r="D1202" s="8">
        <v>42726.0</v>
      </c>
      <c r="E1202" s="9">
        <f t="shared" si="8"/>
        <v>31</v>
      </c>
      <c r="F1202" s="7" t="s">
        <v>29</v>
      </c>
      <c r="G1202" s="10" t="s">
        <v>65</v>
      </c>
      <c r="H1202" s="7">
        <v>8681.0</v>
      </c>
      <c r="I1202" s="7" t="s">
        <v>26</v>
      </c>
      <c r="J1202" s="11">
        <v>4832.0</v>
      </c>
      <c r="K1202" s="12">
        <v>651.0</v>
      </c>
      <c r="L1202" s="12">
        <v>525.0</v>
      </c>
      <c r="M1202" s="13">
        <f t="shared" si="3"/>
        <v>3145632</v>
      </c>
      <c r="N1202" s="11">
        <f t="shared" si="4"/>
        <v>2536800</v>
      </c>
      <c r="O1202" s="11">
        <f t="shared" si="5"/>
        <v>608832</v>
      </c>
      <c r="P1202" s="14" t="str">
        <f>VLOOKUP(H1202, products!$A$1:$B$13, 2, FALSE)</f>
        <v>Office Supplies</v>
      </c>
      <c r="Q1202" s="14" t="str">
        <f>VLOOKUP(G1202, countries!$A$1:$C$250, 1, TRUE)</f>
        <v>Portugal</v>
      </c>
      <c r="R1202" s="15" t="str">
        <f>VLOOKUP(Q1202, countries!$A$1:$E$250, 4, FALSE)</f>
        <v>Europe</v>
      </c>
      <c r="S1202" s="14" t="str">
        <f>VLOOKUP(R1202, countries!$D$1:U$250, 2, FALSE)</f>
        <v>Northern Europe</v>
      </c>
      <c r="T1202" s="14" t="str">
        <f t="shared" si="6"/>
        <v>2016-11</v>
      </c>
      <c r="U1202" s="14" t="str">
        <f t="shared" si="7"/>
        <v>11</v>
      </c>
    </row>
    <row r="1203">
      <c r="A1203" s="7">
        <v>1.84708344E8</v>
      </c>
      <c r="B1203" s="8">
        <v>42701.0</v>
      </c>
      <c r="C1203" s="8" t="str">
        <f t="shared" si="1"/>
        <v>Sunday</v>
      </c>
      <c r="D1203" s="8">
        <v>42412.0</v>
      </c>
      <c r="E1203" s="9">
        <f t="shared" si="8"/>
        <v>289</v>
      </c>
      <c r="F1203" s="7" t="s">
        <v>40</v>
      </c>
      <c r="G1203" s="10" t="s">
        <v>42</v>
      </c>
      <c r="H1203" s="7">
        <v>5988.0</v>
      </c>
      <c r="I1203" s="7" t="s">
        <v>26</v>
      </c>
      <c r="J1203" s="11">
        <v>8159.0</v>
      </c>
      <c r="K1203" s="12">
        <v>154.0</v>
      </c>
      <c r="L1203" s="12">
        <v>91.0</v>
      </c>
      <c r="M1203" s="13">
        <f t="shared" si="3"/>
        <v>1256486</v>
      </c>
      <c r="N1203" s="11">
        <f t="shared" si="4"/>
        <v>742469</v>
      </c>
      <c r="O1203" s="11">
        <f t="shared" si="5"/>
        <v>514017</v>
      </c>
      <c r="P1203" s="14" t="str">
        <f>VLOOKUP(H1203, products!$A$1:$B$13, 2, FALSE)</f>
        <v>Vegetables</v>
      </c>
      <c r="Q1203" s="14" t="str">
        <f>VLOOKUP(G1203, countries!$A$1:$C$250, 1, TRUE)</f>
        <v>Bhutan</v>
      </c>
      <c r="R1203" s="15" t="str">
        <f>VLOOKUP(Q1203, countries!$A$1:$E$250, 4, FALSE)</f>
        <v>Asia</v>
      </c>
      <c r="S1203" s="14" t="str">
        <f>VLOOKUP(R1203, countries!$D$1:U$250, 2, FALSE)</f>
        <v>Southern Asia</v>
      </c>
      <c r="T1203" s="14" t="str">
        <f t="shared" si="6"/>
        <v>2016-11</v>
      </c>
      <c r="U1203" s="14" t="str">
        <f t="shared" si="7"/>
        <v>11</v>
      </c>
    </row>
    <row r="1204">
      <c r="A1204" s="7">
        <v>7.97788369E8</v>
      </c>
      <c r="B1204" s="8">
        <v>42701.0</v>
      </c>
      <c r="C1204" s="8" t="str">
        <f t="shared" si="1"/>
        <v>Sunday</v>
      </c>
      <c r="D1204" s="8">
        <v>42702.0</v>
      </c>
      <c r="E1204" s="9">
        <f t="shared" si="8"/>
        <v>1</v>
      </c>
      <c r="F1204" s="7" t="s">
        <v>24</v>
      </c>
      <c r="G1204" s="10" t="s">
        <v>30</v>
      </c>
      <c r="H1204" s="7">
        <v>8681.0</v>
      </c>
      <c r="I1204" s="7" t="s">
        <v>26</v>
      </c>
      <c r="J1204" s="11">
        <v>2162.0</v>
      </c>
      <c r="K1204" s="12">
        <v>651.0</v>
      </c>
      <c r="L1204" s="12">
        <v>525.0</v>
      </c>
      <c r="M1204" s="13">
        <f t="shared" si="3"/>
        <v>1407462</v>
      </c>
      <c r="N1204" s="11">
        <f t="shared" si="4"/>
        <v>1135050</v>
      </c>
      <c r="O1204" s="11">
        <f t="shared" si="5"/>
        <v>272412</v>
      </c>
      <c r="P1204" s="14" t="str">
        <f>VLOOKUP(H1204, products!$A$1:$B$13, 2, FALSE)</f>
        <v>Office Supplies</v>
      </c>
      <c r="Q1204" s="14" t="str">
        <f>VLOOKUP(G1204, countries!$A$1:$C$250, 1, TRUE)</f>
        <v>United States Minor Outlying Islands</v>
      </c>
      <c r="R1204" s="15" t="str">
        <f>VLOOKUP(Q1204, countries!$A$1:$E$250, 4, FALSE)</f>
        <v>Oceania</v>
      </c>
      <c r="S1204" s="14" t="str">
        <f>VLOOKUP(R1204, countries!$D$1:U$250, 2, FALSE)</f>
        <v>Polynesia</v>
      </c>
      <c r="T1204" s="14" t="str">
        <f t="shared" si="6"/>
        <v>2016-11</v>
      </c>
      <c r="U1204" s="14" t="str">
        <f t="shared" si="7"/>
        <v>11</v>
      </c>
    </row>
    <row r="1205">
      <c r="A1205" s="7">
        <v>8.26677262E8</v>
      </c>
      <c r="B1205" s="8">
        <v>42702.0</v>
      </c>
      <c r="C1205" s="8" t="str">
        <f t="shared" si="1"/>
        <v>Monday</v>
      </c>
      <c r="D1205" s="8">
        <v>42979.0</v>
      </c>
      <c r="E1205" s="9">
        <f t="shared" si="8"/>
        <v>277</v>
      </c>
      <c r="F1205" s="7" t="s">
        <v>29</v>
      </c>
      <c r="G1205" s="10" t="s">
        <v>67</v>
      </c>
      <c r="H1205" s="7">
        <v>1270.0</v>
      </c>
      <c r="I1205" s="7" t="s">
        <v>26</v>
      </c>
      <c r="J1205" s="11">
        <v>1027.0</v>
      </c>
      <c r="K1205" s="12">
        <v>47.0</v>
      </c>
      <c r="L1205" s="12">
        <v>32.0</v>
      </c>
      <c r="M1205" s="13">
        <f t="shared" si="3"/>
        <v>48269</v>
      </c>
      <c r="N1205" s="11">
        <f t="shared" si="4"/>
        <v>32864</v>
      </c>
      <c r="O1205" s="11">
        <f t="shared" si="5"/>
        <v>15405</v>
      </c>
      <c r="P1205" s="14" t="str">
        <f>VLOOKUP(H1205, products!$A$1:$B$13, 2, FALSE)</f>
        <v>Beverages</v>
      </c>
      <c r="Q1205" s="14" t="str">
        <f>VLOOKUP(G1205, countries!$A$1:$C$250, 1, TRUE)</f>
        <v>Eritrea</v>
      </c>
      <c r="R1205" s="15" t="str">
        <f>VLOOKUP(Q1205, countries!$A$1:$E$250, 4, FALSE)</f>
        <v>Africa</v>
      </c>
      <c r="S1205" s="14" t="str">
        <f>VLOOKUP(R1205, countries!$D$1:U$250, 2, FALSE)</f>
        <v>Northern Africa</v>
      </c>
      <c r="T1205" s="14" t="str">
        <f t="shared" si="6"/>
        <v>2016-11</v>
      </c>
      <c r="U1205" s="14" t="str">
        <f t="shared" si="7"/>
        <v>11</v>
      </c>
    </row>
    <row r="1206">
      <c r="A1206" s="7">
        <v>7.973163E8</v>
      </c>
      <c r="B1206" s="8">
        <v>42703.0</v>
      </c>
      <c r="C1206" s="8" t="str">
        <f t="shared" si="1"/>
        <v>Tuesday</v>
      </c>
      <c r="D1206" s="8">
        <v>42703.0</v>
      </c>
      <c r="E1206" s="9">
        <f t="shared" si="8"/>
        <v>0</v>
      </c>
      <c r="F1206" s="7" t="s">
        <v>40</v>
      </c>
      <c r="G1206" s="10" t="s">
        <v>56</v>
      </c>
      <c r="H1206" s="7">
        <v>1270.0</v>
      </c>
      <c r="I1206" s="7" t="s">
        <v>23</v>
      </c>
      <c r="J1206" s="11">
        <v>2466.0</v>
      </c>
      <c r="K1206" s="12">
        <v>47.0</v>
      </c>
      <c r="L1206" s="12">
        <v>32.0</v>
      </c>
      <c r="M1206" s="13">
        <f t="shared" si="3"/>
        <v>115902</v>
      </c>
      <c r="N1206" s="11">
        <f t="shared" si="4"/>
        <v>78912</v>
      </c>
      <c r="O1206" s="11">
        <f t="shared" si="5"/>
        <v>36990</v>
      </c>
      <c r="P1206" s="14" t="str">
        <f>VLOOKUP(H1206, products!$A$1:$B$13, 2, FALSE)</f>
        <v>Beverages</v>
      </c>
      <c r="Q1206" s="14" t="str">
        <f>VLOOKUP(G1206, countries!$A$1:$C$250, 1, TRUE)</f>
        <v>Spain</v>
      </c>
      <c r="R1206" s="15" t="str">
        <f>VLOOKUP(Q1206, countries!$A$1:$E$250, 4, FALSE)</f>
        <v>Europe</v>
      </c>
      <c r="S1206" s="14" t="str">
        <f>VLOOKUP(R1206, countries!$D$1:U$250, 2, FALSE)</f>
        <v>Northern Europe</v>
      </c>
      <c r="T1206" s="14" t="str">
        <f t="shared" si="6"/>
        <v>2016-11</v>
      </c>
      <c r="U1206" s="14" t="str">
        <f t="shared" si="7"/>
        <v>11</v>
      </c>
    </row>
    <row r="1207">
      <c r="A1207" s="7">
        <v>3.91849982E8</v>
      </c>
      <c r="B1207" s="8">
        <v>42704.0</v>
      </c>
      <c r="C1207" s="8" t="str">
        <f t="shared" si="1"/>
        <v>Wednesday</v>
      </c>
      <c r="D1207" s="8">
        <v>42686.0</v>
      </c>
      <c r="E1207" s="9">
        <f t="shared" si="8"/>
        <v>18</v>
      </c>
      <c r="F1207" s="7" t="s">
        <v>40</v>
      </c>
      <c r="G1207" s="10" t="s">
        <v>61</v>
      </c>
      <c r="H1207" s="7">
        <v>2103.0</v>
      </c>
      <c r="I1207" s="7" t="s">
        <v>23</v>
      </c>
      <c r="J1207" s="11">
        <v>5972.0</v>
      </c>
      <c r="K1207" s="12">
        <v>206.0</v>
      </c>
      <c r="L1207" s="12">
        <v>117.0</v>
      </c>
      <c r="M1207" s="13">
        <f t="shared" si="3"/>
        <v>1230232</v>
      </c>
      <c r="N1207" s="11">
        <f t="shared" si="4"/>
        <v>698724</v>
      </c>
      <c r="O1207" s="11">
        <f t="shared" si="5"/>
        <v>531508</v>
      </c>
      <c r="P1207" s="14" t="str">
        <f>VLOOKUP(H1207, products!$A$1:$B$13, 2, FALSE)</f>
        <v>Cereal</v>
      </c>
      <c r="Q1207" s="14" t="str">
        <f>VLOOKUP(G1207, countries!$A$1:$C$250, 1, TRUE)</f>
        <v>Gambia</v>
      </c>
      <c r="R1207" s="15" t="str">
        <f>VLOOKUP(Q1207, countries!$A$1:$E$250, 4, FALSE)</f>
        <v>Africa</v>
      </c>
      <c r="S1207" s="14" t="str">
        <f>VLOOKUP(R1207, countries!$D$1:U$250, 2, FALSE)</f>
        <v>Northern Africa</v>
      </c>
      <c r="T1207" s="14" t="str">
        <f t="shared" si="6"/>
        <v>2016-11</v>
      </c>
      <c r="U1207" s="14" t="str">
        <f t="shared" si="7"/>
        <v>11</v>
      </c>
    </row>
    <row r="1208">
      <c r="A1208" s="7">
        <v>1.82078921E8</v>
      </c>
      <c r="B1208" s="8">
        <v>42705.0</v>
      </c>
      <c r="C1208" s="8" t="str">
        <f t="shared" si="1"/>
        <v>Thursday</v>
      </c>
      <c r="D1208" s="8">
        <v>42414.0</v>
      </c>
      <c r="E1208" s="9">
        <f t="shared" si="8"/>
        <v>291</v>
      </c>
      <c r="F1208" s="7" t="s">
        <v>40</v>
      </c>
      <c r="G1208" s="10" t="s">
        <v>70</v>
      </c>
      <c r="H1208" s="7">
        <v>4594.0</v>
      </c>
      <c r="I1208" s="7" t="s">
        <v>23</v>
      </c>
      <c r="J1208" s="11">
        <v>54.0</v>
      </c>
      <c r="K1208" s="12">
        <v>9.0</v>
      </c>
      <c r="L1208" s="12">
        <v>7.0</v>
      </c>
      <c r="M1208" s="13">
        <f t="shared" si="3"/>
        <v>486</v>
      </c>
      <c r="N1208" s="11">
        <f t="shared" si="4"/>
        <v>378</v>
      </c>
      <c r="O1208" s="11">
        <f t="shared" si="5"/>
        <v>108</v>
      </c>
      <c r="P1208" s="14" t="str">
        <f>VLOOKUP(H1208, products!$A$1:$B$13, 2, FALSE)</f>
        <v>Fruits</v>
      </c>
      <c r="Q1208" s="14" t="str">
        <f>VLOOKUP(G1208, countries!$A$1:$C$250, 1, TRUE)</f>
        <v>Fiji</v>
      </c>
      <c r="R1208" s="15" t="str">
        <f>VLOOKUP(Q1208, countries!$A$1:$E$250, 4, FALSE)</f>
        <v>Oceania</v>
      </c>
      <c r="S1208" s="14" t="str">
        <f>VLOOKUP(R1208, countries!$D$1:U$250, 2, FALSE)</f>
        <v>Polynesia</v>
      </c>
      <c r="T1208" s="14" t="str">
        <f t="shared" si="6"/>
        <v>2016-12</v>
      </c>
      <c r="U1208" s="14" t="str">
        <f t="shared" si="7"/>
        <v>12</v>
      </c>
    </row>
    <row r="1209">
      <c r="A1209" s="7">
        <v>3.92217338E8</v>
      </c>
      <c r="B1209" s="8">
        <v>42707.0</v>
      </c>
      <c r="C1209" s="8" t="str">
        <f t="shared" si="1"/>
        <v>Saturday</v>
      </c>
      <c r="D1209" s="8">
        <v>42444.0</v>
      </c>
      <c r="E1209" s="9">
        <f t="shared" si="8"/>
        <v>263</v>
      </c>
      <c r="F1209" s="7" t="s">
        <v>24</v>
      </c>
      <c r="G1209" s="10" t="s">
        <v>53</v>
      </c>
      <c r="H1209" s="7">
        <v>8969.0</v>
      </c>
      <c r="I1209" s="7" t="s">
        <v>23</v>
      </c>
      <c r="J1209" s="11">
        <v>4681.0</v>
      </c>
      <c r="K1209" s="12">
        <v>153.0</v>
      </c>
      <c r="L1209" s="12">
        <v>97.0</v>
      </c>
      <c r="M1209" s="13">
        <f t="shared" si="3"/>
        <v>716193</v>
      </c>
      <c r="N1209" s="11">
        <f t="shared" si="4"/>
        <v>454057</v>
      </c>
      <c r="O1209" s="11">
        <f t="shared" si="5"/>
        <v>262136</v>
      </c>
      <c r="P1209" s="14" t="str">
        <f>VLOOKUP(H1209, products!$A$1:$B$13, 2, FALSE)</f>
        <v>Snacks</v>
      </c>
      <c r="Q1209" s="14" t="str">
        <f>VLOOKUP(G1209, countries!$A$1:$C$250, 1, TRUE)</f>
        <v>Macedonia</v>
      </c>
      <c r="R1209" s="15" t="str">
        <f>VLOOKUP(Q1209, countries!$A$1:$E$250, 4, FALSE)</f>
        <v>Europe</v>
      </c>
      <c r="S1209" s="14" t="str">
        <f>VLOOKUP(R1209, countries!$D$1:U$250, 2, FALSE)</f>
        <v>Northern Europe</v>
      </c>
      <c r="T1209" s="14" t="str">
        <f t="shared" si="6"/>
        <v>2016-12</v>
      </c>
      <c r="U1209" s="14" t="str">
        <f t="shared" si="7"/>
        <v>12</v>
      </c>
    </row>
    <row r="1210">
      <c r="A1210" s="7">
        <v>7.74698626E8</v>
      </c>
      <c r="B1210" s="8">
        <v>42707.0</v>
      </c>
      <c r="C1210" s="8" t="str">
        <f t="shared" si="1"/>
        <v>Saturday</v>
      </c>
      <c r="D1210" s="8">
        <v>42555.0</v>
      </c>
      <c r="E1210" s="9">
        <f t="shared" si="8"/>
        <v>152</v>
      </c>
      <c r="F1210" s="7" t="s">
        <v>24</v>
      </c>
      <c r="G1210" s="10" t="s">
        <v>28</v>
      </c>
      <c r="H1210" s="7">
        <v>4594.0</v>
      </c>
      <c r="I1210" s="7" t="s">
        <v>26</v>
      </c>
      <c r="J1210" s="11">
        <v>9394.0</v>
      </c>
      <c r="K1210" s="12">
        <v>9.0</v>
      </c>
      <c r="L1210" s="12">
        <v>7.0</v>
      </c>
      <c r="M1210" s="13">
        <f t="shared" si="3"/>
        <v>84546</v>
      </c>
      <c r="N1210" s="11">
        <f t="shared" si="4"/>
        <v>65758</v>
      </c>
      <c r="O1210" s="11">
        <f t="shared" si="5"/>
        <v>18788</v>
      </c>
      <c r="P1210" s="14" t="str">
        <f>VLOOKUP(H1210, products!$A$1:$B$13, 2, FALSE)</f>
        <v>Fruits</v>
      </c>
      <c r="Q1210" s="14" t="str">
        <f>VLOOKUP(G1210, countries!$A$1:$C$250, 1, TRUE)</f>
        <v>Bermuda</v>
      </c>
      <c r="R1210" s="15" t="str">
        <f>VLOOKUP(Q1210, countries!$A$1:$E$250, 4, FALSE)</f>
        <v>Americas</v>
      </c>
      <c r="S1210" s="14" t="str">
        <f>VLOOKUP(R1210, countries!$D$1:U$250, 2, FALSE)</f>
        <v>Latin America and the Caribbean</v>
      </c>
      <c r="T1210" s="14" t="str">
        <f t="shared" si="6"/>
        <v>2016-12</v>
      </c>
      <c r="U1210" s="14" t="str">
        <f t="shared" si="7"/>
        <v>12</v>
      </c>
    </row>
    <row r="1211">
      <c r="A1211" s="7">
        <v>9.46823489E8</v>
      </c>
      <c r="B1211" s="8">
        <v>42711.0</v>
      </c>
      <c r="C1211" s="8" t="str">
        <f t="shared" si="1"/>
        <v>Wednesday</v>
      </c>
      <c r="D1211" s="8">
        <v>42612.0</v>
      </c>
      <c r="E1211" s="9">
        <f t="shared" si="8"/>
        <v>99</v>
      </c>
      <c r="F1211" s="7" t="s">
        <v>40</v>
      </c>
      <c r="G1211" s="10" t="s">
        <v>60</v>
      </c>
      <c r="H1211" s="7">
        <v>2103.0</v>
      </c>
      <c r="I1211" s="7" t="s">
        <v>26</v>
      </c>
      <c r="J1211" s="11">
        <v>4966.0</v>
      </c>
      <c r="K1211" s="12">
        <v>206.0</v>
      </c>
      <c r="L1211" s="12">
        <v>117.0</v>
      </c>
      <c r="M1211" s="13">
        <f t="shared" si="3"/>
        <v>1022996</v>
      </c>
      <c r="N1211" s="11">
        <f t="shared" si="4"/>
        <v>581022</v>
      </c>
      <c r="O1211" s="11">
        <f t="shared" si="5"/>
        <v>441974</v>
      </c>
      <c r="P1211" s="14" t="str">
        <f>VLOOKUP(H1211, products!$A$1:$B$13, 2, FALSE)</f>
        <v>Cereal</v>
      </c>
      <c r="Q1211" s="14" t="str">
        <f>VLOOKUP(G1211, countries!$A$1:$C$250, 1, TRUE)</f>
        <v>Ireland</v>
      </c>
      <c r="R1211" s="15" t="str">
        <f>VLOOKUP(Q1211, countries!$A$1:$E$250, 4, FALSE)</f>
        <v>Europe</v>
      </c>
      <c r="S1211" s="14" t="str">
        <f>VLOOKUP(R1211, countries!$D$1:U$250, 2, FALSE)</f>
        <v>Northern Europe</v>
      </c>
      <c r="T1211" s="14" t="str">
        <f t="shared" si="6"/>
        <v>2016-12</v>
      </c>
      <c r="U1211" s="14" t="str">
        <f t="shared" si="7"/>
        <v>12</v>
      </c>
    </row>
    <row r="1212">
      <c r="A1212" s="7">
        <v>6.14054477E8</v>
      </c>
      <c r="B1212" s="8">
        <v>42712.0</v>
      </c>
      <c r="C1212" s="8" t="str">
        <f t="shared" si="1"/>
        <v>Thursday</v>
      </c>
      <c r="D1212" s="8">
        <v>42598.0</v>
      </c>
      <c r="E1212" s="9">
        <f t="shared" si="8"/>
        <v>114</v>
      </c>
      <c r="F1212" s="7" t="s">
        <v>21</v>
      </c>
      <c r="G1212" s="10" t="s">
        <v>31</v>
      </c>
      <c r="H1212" s="7">
        <v>5988.0</v>
      </c>
      <c r="I1212" s="7" t="s">
        <v>26</v>
      </c>
      <c r="J1212" s="11">
        <v>1220.0</v>
      </c>
      <c r="K1212" s="12">
        <v>154.0</v>
      </c>
      <c r="L1212" s="12">
        <v>91.0</v>
      </c>
      <c r="M1212" s="13">
        <f t="shared" si="3"/>
        <v>187880</v>
      </c>
      <c r="N1212" s="11">
        <f t="shared" si="4"/>
        <v>111020</v>
      </c>
      <c r="O1212" s="11">
        <f t="shared" si="5"/>
        <v>76860</v>
      </c>
      <c r="P1212" s="14" t="str">
        <f>VLOOKUP(H1212, products!$A$1:$B$13, 2, FALSE)</f>
        <v>Vegetables</v>
      </c>
      <c r="Q1212" s="14" t="str">
        <f>VLOOKUP(G1212, countries!$A$1:$C$250, 1, TRUE)</f>
        <v>Bhutan</v>
      </c>
      <c r="R1212" s="15" t="str">
        <f>VLOOKUP(Q1212, countries!$A$1:$E$250, 4, FALSE)</f>
        <v>Asia</v>
      </c>
      <c r="S1212" s="14" t="str">
        <f>VLOOKUP(R1212, countries!$D$1:U$250, 2, FALSE)</f>
        <v>Southern Asia</v>
      </c>
      <c r="T1212" s="14" t="str">
        <f t="shared" si="6"/>
        <v>2016-12</v>
      </c>
      <c r="U1212" s="14" t="str">
        <f t="shared" si="7"/>
        <v>12</v>
      </c>
    </row>
    <row r="1213">
      <c r="A1213" s="7">
        <v>6.45111024E8</v>
      </c>
      <c r="B1213" s="8">
        <v>42713.0</v>
      </c>
      <c r="C1213" s="8" t="str">
        <f t="shared" si="1"/>
        <v>Friday</v>
      </c>
      <c r="D1213" s="8">
        <v>42639.0</v>
      </c>
      <c r="E1213" s="9">
        <f t="shared" si="8"/>
        <v>74</v>
      </c>
      <c r="F1213" s="7" t="s">
        <v>21</v>
      </c>
      <c r="G1213" s="10" t="s">
        <v>48</v>
      </c>
      <c r="H1213" s="7">
        <v>8875.0</v>
      </c>
      <c r="I1213" s="7" t="s">
        <v>23</v>
      </c>
      <c r="J1213" s="11">
        <v>1543.0</v>
      </c>
      <c r="K1213" s="12">
        <v>422.0</v>
      </c>
      <c r="L1213" s="12">
        <v>365.0</v>
      </c>
      <c r="M1213" s="13">
        <f t="shared" si="3"/>
        <v>651146</v>
      </c>
      <c r="N1213" s="11">
        <f t="shared" si="4"/>
        <v>563195</v>
      </c>
      <c r="O1213" s="11">
        <f t="shared" si="5"/>
        <v>87951</v>
      </c>
      <c r="P1213" s="14" t="str">
        <f>VLOOKUP(H1213, products!$A$1:$B$13, 2, FALSE)</f>
        <v>Meat</v>
      </c>
      <c r="Q1213" s="14" t="str">
        <f>VLOOKUP(G1213, countries!$A$1:$C$250, 1, TRUE)</f>
        <v>Gibraltar</v>
      </c>
      <c r="R1213" s="15" t="str">
        <f>VLOOKUP(Q1213, countries!$A$1:$E$250, 4, FALSE)</f>
        <v>Europe</v>
      </c>
      <c r="S1213" s="14" t="str">
        <f>VLOOKUP(R1213, countries!$D$1:U$250, 2, FALSE)</f>
        <v>Northern Europe</v>
      </c>
      <c r="T1213" s="14" t="str">
        <f t="shared" si="6"/>
        <v>2016-12</v>
      </c>
      <c r="U1213" s="14" t="str">
        <f t="shared" si="7"/>
        <v>12</v>
      </c>
    </row>
    <row r="1214">
      <c r="A1214" s="7">
        <v>4.68320834E8</v>
      </c>
      <c r="B1214" s="8">
        <v>42715.0</v>
      </c>
      <c r="C1214" s="8" t="str">
        <f t="shared" si="1"/>
        <v>Sunday</v>
      </c>
      <c r="D1214" s="8">
        <v>42725.0</v>
      </c>
      <c r="E1214" s="9">
        <f t="shared" si="8"/>
        <v>10</v>
      </c>
      <c r="F1214" s="7" t="s">
        <v>29</v>
      </c>
      <c r="G1214" s="10" t="s">
        <v>50</v>
      </c>
      <c r="H1214" s="7">
        <v>5988.0</v>
      </c>
      <c r="I1214" s="7" t="s">
        <v>23</v>
      </c>
      <c r="J1214" s="11">
        <v>5397.0</v>
      </c>
      <c r="K1214" s="12">
        <v>154.0</v>
      </c>
      <c r="L1214" s="12">
        <v>91.0</v>
      </c>
      <c r="M1214" s="13">
        <f t="shared" si="3"/>
        <v>831138</v>
      </c>
      <c r="N1214" s="11">
        <f t="shared" si="4"/>
        <v>491127</v>
      </c>
      <c r="O1214" s="11">
        <f t="shared" si="5"/>
        <v>340011</v>
      </c>
      <c r="P1214" s="14" t="str">
        <f>VLOOKUP(H1214, products!$A$1:$B$13, 2, FALSE)</f>
        <v>Vegetables</v>
      </c>
      <c r="Q1214" s="14" t="str">
        <f>VLOOKUP(G1214, countries!$A$1:$C$250, 1, TRUE)</f>
        <v>Austria</v>
      </c>
      <c r="R1214" s="15" t="str">
        <f>VLOOKUP(Q1214, countries!$A$1:$E$250, 4, FALSE)</f>
        <v>Europe</v>
      </c>
      <c r="S1214" s="14" t="str">
        <f>VLOOKUP(R1214, countries!$D$1:U$250, 2, FALSE)</f>
        <v>Northern Europe</v>
      </c>
      <c r="T1214" s="14" t="str">
        <f t="shared" si="6"/>
        <v>2016-12</v>
      </c>
      <c r="U1214" s="14" t="str">
        <f t="shared" si="7"/>
        <v>12</v>
      </c>
    </row>
    <row r="1215">
      <c r="A1215" s="7">
        <v>8.63202941E8</v>
      </c>
      <c r="B1215" s="8">
        <v>42716.0</v>
      </c>
      <c r="C1215" s="8" t="str">
        <f t="shared" si="1"/>
        <v>Monday</v>
      </c>
      <c r="D1215" s="8">
        <v>42717.0</v>
      </c>
      <c r="E1215" s="9">
        <f t="shared" si="8"/>
        <v>1</v>
      </c>
      <c r="F1215" s="7" t="s">
        <v>24</v>
      </c>
      <c r="G1215" s="10" t="s">
        <v>36</v>
      </c>
      <c r="H1215" s="7">
        <v>8875.0</v>
      </c>
      <c r="I1215" s="7" t="s">
        <v>23</v>
      </c>
      <c r="J1215" s="11">
        <v>9787.0</v>
      </c>
      <c r="K1215" s="12">
        <v>422.0</v>
      </c>
      <c r="L1215" s="12">
        <v>365.0</v>
      </c>
      <c r="M1215" s="13">
        <f t="shared" si="3"/>
        <v>4130114</v>
      </c>
      <c r="N1215" s="11">
        <f t="shared" si="4"/>
        <v>3572255</v>
      </c>
      <c r="O1215" s="11">
        <f t="shared" si="5"/>
        <v>557859</v>
      </c>
      <c r="P1215" s="14" t="str">
        <f>VLOOKUP(H1215, products!$A$1:$B$13, 2, FALSE)</f>
        <v>Meat</v>
      </c>
      <c r="Q1215" s="14" t="str">
        <f>VLOOKUP(G1215, countries!$A$1:$C$250, 1, TRUE)</f>
        <v>Svalbard and Jan Mayen</v>
      </c>
      <c r="R1215" s="15" t="str">
        <f>VLOOKUP(Q1215, countries!$A$1:$E$250, 4, FALSE)</f>
        <v>Europe</v>
      </c>
      <c r="S1215" s="14" t="str">
        <f>VLOOKUP(R1215, countries!$D$1:U$250, 2, FALSE)</f>
        <v>Northern Europe</v>
      </c>
      <c r="T1215" s="14" t="str">
        <f t="shared" si="6"/>
        <v>2016-12</v>
      </c>
      <c r="U1215" s="14" t="str">
        <f t="shared" si="7"/>
        <v>12</v>
      </c>
    </row>
    <row r="1216">
      <c r="A1216" s="7">
        <v>3.28721082E8</v>
      </c>
      <c r="B1216" s="8">
        <v>42718.0</v>
      </c>
      <c r="C1216" s="8" t="str">
        <f t="shared" si="1"/>
        <v>Wednesday</v>
      </c>
      <c r="D1216" s="8">
        <v>42722.0</v>
      </c>
      <c r="E1216" s="9">
        <f t="shared" si="8"/>
        <v>4</v>
      </c>
      <c r="F1216" s="7" t="s">
        <v>24</v>
      </c>
      <c r="G1216" s="10" t="s">
        <v>30</v>
      </c>
      <c r="H1216" s="7">
        <v>7331.0</v>
      </c>
      <c r="I1216" s="7" t="s">
        <v>26</v>
      </c>
      <c r="J1216" s="11">
        <v>4728.0</v>
      </c>
      <c r="K1216" s="12">
        <v>255.0</v>
      </c>
      <c r="L1216" s="12">
        <v>159.0</v>
      </c>
      <c r="M1216" s="13">
        <f t="shared" si="3"/>
        <v>1205640</v>
      </c>
      <c r="N1216" s="11">
        <f t="shared" si="4"/>
        <v>751752</v>
      </c>
      <c r="O1216" s="11">
        <f t="shared" si="5"/>
        <v>453888</v>
      </c>
      <c r="P1216" s="14" t="str">
        <f>VLOOKUP(H1216, products!$A$1:$B$13, 2, FALSE)</f>
        <v>Baby Food</v>
      </c>
      <c r="Q1216" s="14" t="str">
        <f>VLOOKUP(G1216, countries!$A$1:$C$250, 1, TRUE)</f>
        <v>United States Minor Outlying Islands</v>
      </c>
      <c r="R1216" s="15" t="str">
        <f>VLOOKUP(Q1216, countries!$A$1:$E$250, 4, FALSE)</f>
        <v>Oceania</v>
      </c>
      <c r="S1216" s="14" t="str">
        <f>VLOOKUP(R1216, countries!$D$1:U$250, 2, FALSE)</f>
        <v>Polynesia</v>
      </c>
      <c r="T1216" s="14" t="str">
        <f t="shared" si="6"/>
        <v>2016-12</v>
      </c>
      <c r="U1216" s="14" t="str">
        <f t="shared" si="7"/>
        <v>12</v>
      </c>
    </row>
    <row r="1217">
      <c r="A1217" s="7">
        <v>1.12330758E8</v>
      </c>
      <c r="B1217" s="8">
        <v>42719.0</v>
      </c>
      <c r="C1217" s="8" t="str">
        <f t="shared" si="1"/>
        <v>Thursday</v>
      </c>
      <c r="D1217" s="8">
        <v>43040.0</v>
      </c>
      <c r="E1217" s="9">
        <f t="shared" si="8"/>
        <v>321</v>
      </c>
      <c r="F1217" s="7" t="s">
        <v>21</v>
      </c>
      <c r="G1217" s="10" t="s">
        <v>49</v>
      </c>
      <c r="H1217" s="7">
        <v>8681.0</v>
      </c>
      <c r="I1217" s="7" t="s">
        <v>23</v>
      </c>
      <c r="J1217" s="11">
        <v>22.0</v>
      </c>
      <c r="K1217" s="12">
        <v>651.0</v>
      </c>
      <c r="L1217" s="12">
        <v>525.0</v>
      </c>
      <c r="M1217" s="13">
        <f t="shared" si="3"/>
        <v>14322</v>
      </c>
      <c r="N1217" s="11">
        <f t="shared" si="4"/>
        <v>11550</v>
      </c>
      <c r="O1217" s="11">
        <f t="shared" si="5"/>
        <v>2772</v>
      </c>
      <c r="P1217" s="14" t="str">
        <f>VLOOKUP(H1217, products!$A$1:$B$13, 2, FALSE)</f>
        <v>Office Supplies</v>
      </c>
      <c r="Q1217" s="14" t="str">
        <f>VLOOKUP(G1217, countries!$A$1:$C$250, 1, TRUE)</f>
        <v>Lithuania</v>
      </c>
      <c r="R1217" s="15" t="str">
        <f>VLOOKUP(Q1217, countries!$A$1:$E$250, 4, FALSE)</f>
        <v>Europe</v>
      </c>
      <c r="S1217" s="14" t="str">
        <f>VLOOKUP(R1217, countries!$D$1:U$250, 2, FALSE)</f>
        <v>Northern Europe</v>
      </c>
      <c r="T1217" s="14" t="str">
        <f t="shared" si="6"/>
        <v>2016-12</v>
      </c>
      <c r="U1217" s="14" t="str">
        <f t="shared" si="7"/>
        <v>12</v>
      </c>
    </row>
    <row r="1218">
      <c r="A1218" s="7">
        <v>2.63977277E8</v>
      </c>
      <c r="B1218" s="8">
        <v>42719.0</v>
      </c>
      <c r="C1218" s="8" t="str">
        <f t="shared" si="1"/>
        <v>Thursday</v>
      </c>
      <c r="D1218" s="8">
        <v>43009.0</v>
      </c>
      <c r="E1218" s="9">
        <f t="shared" si="8"/>
        <v>290</v>
      </c>
      <c r="F1218" s="7" t="s">
        <v>40</v>
      </c>
      <c r="G1218" s="10" t="s">
        <v>60</v>
      </c>
      <c r="H1218" s="7">
        <v>8681.0</v>
      </c>
      <c r="I1218" s="7" t="s">
        <v>23</v>
      </c>
      <c r="J1218" s="11">
        <v>5597.0</v>
      </c>
      <c r="K1218" s="12">
        <v>651.0</v>
      </c>
      <c r="L1218" s="12">
        <v>525.0</v>
      </c>
      <c r="M1218" s="13">
        <f t="shared" si="3"/>
        <v>3643647</v>
      </c>
      <c r="N1218" s="11">
        <f t="shared" si="4"/>
        <v>2938425</v>
      </c>
      <c r="O1218" s="11">
        <f t="shared" si="5"/>
        <v>705222</v>
      </c>
      <c r="P1218" s="14" t="str">
        <f>VLOOKUP(H1218, products!$A$1:$B$13, 2, FALSE)</f>
        <v>Office Supplies</v>
      </c>
      <c r="Q1218" s="14" t="str">
        <f>VLOOKUP(G1218, countries!$A$1:$C$250, 1, TRUE)</f>
        <v>Ireland</v>
      </c>
      <c r="R1218" s="15" t="str">
        <f>VLOOKUP(Q1218, countries!$A$1:$E$250, 4, FALSE)</f>
        <v>Europe</v>
      </c>
      <c r="S1218" s="14" t="str">
        <f>VLOOKUP(R1218, countries!$D$1:U$250, 2, FALSE)</f>
        <v>Northern Europe</v>
      </c>
      <c r="T1218" s="14" t="str">
        <f t="shared" si="6"/>
        <v>2016-12</v>
      </c>
      <c r="U1218" s="14" t="str">
        <f t="shared" si="7"/>
        <v>12</v>
      </c>
    </row>
    <row r="1219">
      <c r="A1219" s="7">
        <v>6.60312926E8</v>
      </c>
      <c r="B1219" s="8">
        <v>42722.0</v>
      </c>
      <c r="C1219" s="8" t="str">
        <f t="shared" si="1"/>
        <v>Sunday</v>
      </c>
      <c r="D1219" s="8">
        <v>42856.0</v>
      </c>
      <c r="E1219" s="9">
        <f t="shared" si="8"/>
        <v>134</v>
      </c>
      <c r="F1219" s="7" t="s">
        <v>21</v>
      </c>
      <c r="G1219" s="10" t="s">
        <v>67</v>
      </c>
      <c r="H1219" s="7">
        <v>2455.0</v>
      </c>
      <c r="I1219" s="7" t="s">
        <v>23</v>
      </c>
      <c r="J1219" s="11">
        <v>123.0</v>
      </c>
      <c r="K1219" s="12">
        <v>109.0</v>
      </c>
      <c r="L1219" s="12">
        <v>36.0</v>
      </c>
      <c r="M1219" s="13">
        <f t="shared" si="3"/>
        <v>13407</v>
      </c>
      <c r="N1219" s="11">
        <f t="shared" si="4"/>
        <v>4428</v>
      </c>
      <c r="O1219" s="11">
        <f t="shared" si="5"/>
        <v>8979</v>
      </c>
      <c r="P1219" s="14" t="str">
        <f>VLOOKUP(H1219, products!$A$1:$B$13, 2, FALSE)</f>
        <v>Clothes</v>
      </c>
      <c r="Q1219" s="14" t="str">
        <f>VLOOKUP(G1219, countries!$A$1:$C$250, 1, TRUE)</f>
        <v>Eritrea</v>
      </c>
      <c r="R1219" s="15" t="str">
        <f>VLOOKUP(Q1219, countries!$A$1:$E$250, 4, FALSE)</f>
        <v>Africa</v>
      </c>
      <c r="S1219" s="14" t="str">
        <f>VLOOKUP(R1219, countries!$D$1:U$250, 2, FALSE)</f>
        <v>Northern Africa</v>
      </c>
      <c r="T1219" s="14" t="str">
        <f t="shared" si="6"/>
        <v>2016-12</v>
      </c>
      <c r="U1219" s="14" t="str">
        <f t="shared" si="7"/>
        <v>12</v>
      </c>
    </row>
    <row r="1220">
      <c r="A1220" s="7">
        <v>3.58594453E8</v>
      </c>
      <c r="B1220" s="8">
        <v>42724.0</v>
      </c>
      <c r="C1220" s="8" t="str">
        <f t="shared" si="1"/>
        <v>Tuesday</v>
      </c>
      <c r="D1220" s="8">
        <v>42768.0</v>
      </c>
      <c r="E1220" s="9">
        <f t="shared" si="8"/>
        <v>44</v>
      </c>
      <c r="F1220" s="7" t="s">
        <v>24</v>
      </c>
      <c r="G1220" s="10" t="s">
        <v>63</v>
      </c>
      <c r="H1220" s="7">
        <v>8969.0</v>
      </c>
      <c r="I1220" s="7" t="s">
        <v>23</v>
      </c>
      <c r="J1220" s="11">
        <v>4922.0</v>
      </c>
      <c r="K1220" s="12">
        <v>153.0</v>
      </c>
      <c r="L1220" s="12">
        <v>97.0</v>
      </c>
      <c r="M1220" s="13">
        <f t="shared" si="3"/>
        <v>753066</v>
      </c>
      <c r="N1220" s="11">
        <f t="shared" si="4"/>
        <v>477434</v>
      </c>
      <c r="O1220" s="11">
        <f t="shared" si="5"/>
        <v>275632</v>
      </c>
      <c r="P1220" s="14" t="str">
        <f>VLOOKUP(H1220, products!$A$1:$B$13, 2, FALSE)</f>
        <v>Snacks</v>
      </c>
      <c r="Q1220" s="14" t="str">
        <f>VLOOKUP(G1220, countries!$A$1:$C$250, 1, TRUE)</f>
        <v>Ireland</v>
      </c>
      <c r="R1220" s="15" t="str">
        <f>VLOOKUP(Q1220, countries!$A$1:$E$250, 4, FALSE)</f>
        <v>Europe</v>
      </c>
      <c r="S1220" s="14" t="str">
        <f>VLOOKUP(R1220, countries!$D$1:U$250, 2, FALSE)</f>
        <v>Northern Europe</v>
      </c>
      <c r="T1220" s="14" t="str">
        <f t="shared" si="6"/>
        <v>2016-12</v>
      </c>
      <c r="U1220" s="14" t="str">
        <f t="shared" si="7"/>
        <v>12</v>
      </c>
    </row>
    <row r="1221">
      <c r="A1221" s="7">
        <v>2.44023358E8</v>
      </c>
      <c r="B1221" s="8">
        <v>42725.0</v>
      </c>
      <c r="C1221" s="8" t="str">
        <f t="shared" si="1"/>
        <v>Wednesday</v>
      </c>
      <c r="D1221" s="8">
        <v>42757.0</v>
      </c>
      <c r="E1221" s="9">
        <f t="shared" si="8"/>
        <v>32</v>
      </c>
      <c r="F1221" s="7" t="s">
        <v>24</v>
      </c>
      <c r="G1221" s="10" t="s">
        <v>72</v>
      </c>
      <c r="H1221" s="7">
        <v>1270.0</v>
      </c>
      <c r="I1221" s="7" t="s">
        <v>23</v>
      </c>
      <c r="J1221" s="11">
        <v>789.0</v>
      </c>
      <c r="K1221" s="12">
        <v>47.0</v>
      </c>
      <c r="L1221" s="12">
        <v>32.0</v>
      </c>
      <c r="M1221" s="13">
        <f t="shared" si="3"/>
        <v>37083</v>
      </c>
      <c r="N1221" s="11">
        <f t="shared" si="4"/>
        <v>25248</v>
      </c>
      <c r="O1221" s="11">
        <f t="shared" si="5"/>
        <v>11835</v>
      </c>
      <c r="P1221" s="14" t="str">
        <f>VLOOKUP(H1221, products!$A$1:$B$13, 2, FALSE)</f>
        <v>Beverages</v>
      </c>
      <c r="Q1221" s="14" t="str">
        <f>VLOOKUP(G1221, countries!$A$1:$C$250, 1, TRUE)</f>
        <v>Barbados</v>
      </c>
      <c r="R1221" s="15" t="str">
        <f>VLOOKUP(Q1221, countries!$A$1:$E$250, 4, FALSE)</f>
        <v>Americas</v>
      </c>
      <c r="S1221" s="14" t="str">
        <f>VLOOKUP(R1221, countries!$D$1:U$250, 2, FALSE)</f>
        <v>Latin America and the Caribbean</v>
      </c>
      <c r="T1221" s="14" t="str">
        <f t="shared" si="6"/>
        <v>2016-12</v>
      </c>
      <c r="U1221" s="14" t="str">
        <f t="shared" si="7"/>
        <v>12</v>
      </c>
    </row>
    <row r="1222">
      <c r="A1222" s="7">
        <v>6.92704999E8</v>
      </c>
      <c r="B1222" s="8">
        <v>42727.0</v>
      </c>
      <c r="C1222" s="8" t="str">
        <f t="shared" si="1"/>
        <v>Friday</v>
      </c>
      <c r="D1222" s="8">
        <v>42759.0</v>
      </c>
      <c r="E1222" s="9">
        <f t="shared" si="8"/>
        <v>32</v>
      </c>
      <c r="F1222" s="7" t="s">
        <v>21</v>
      </c>
      <c r="G1222" s="10" t="s">
        <v>57</v>
      </c>
      <c r="H1222" s="7">
        <v>7940.0</v>
      </c>
      <c r="I1222" s="7" t="s">
        <v>26</v>
      </c>
      <c r="J1222" s="11">
        <v>5657.0</v>
      </c>
      <c r="K1222" s="12">
        <v>668.0</v>
      </c>
      <c r="L1222" s="12">
        <v>503.0</v>
      </c>
      <c r="M1222" s="13">
        <f t="shared" si="3"/>
        <v>3778876</v>
      </c>
      <c r="N1222" s="11">
        <f t="shared" si="4"/>
        <v>2845471</v>
      </c>
      <c r="O1222" s="11">
        <f t="shared" si="5"/>
        <v>933405</v>
      </c>
      <c r="P1222" s="14" t="str">
        <f>VLOOKUP(H1222, products!$A$1:$B$13, 2, FALSE)</f>
        <v>Household</v>
      </c>
      <c r="Q1222" s="14" t="str">
        <f>VLOOKUP(G1222, countries!$A$1:$C$250, 1, TRUE)</f>
        <v>Israel</v>
      </c>
      <c r="R1222" s="15" t="str">
        <f>VLOOKUP(Q1222, countries!$A$1:$E$250, 4, FALSE)</f>
        <v>Asia</v>
      </c>
      <c r="S1222" s="14" t="str">
        <f>VLOOKUP(R1222, countries!$D$1:U$250, 2, FALSE)</f>
        <v>Southern Asia</v>
      </c>
      <c r="T1222" s="14" t="str">
        <f t="shared" si="6"/>
        <v>2016-12</v>
      </c>
      <c r="U1222" s="14" t="str">
        <f t="shared" si="7"/>
        <v>12</v>
      </c>
    </row>
    <row r="1223">
      <c r="A1223" s="7">
        <v>8.77687728E8</v>
      </c>
      <c r="B1223" s="8">
        <v>42727.0</v>
      </c>
      <c r="C1223" s="8" t="str">
        <f t="shared" si="1"/>
        <v>Friday</v>
      </c>
      <c r="D1223" s="8">
        <v>42918.0</v>
      </c>
      <c r="E1223" s="9">
        <f t="shared" si="8"/>
        <v>191</v>
      </c>
      <c r="F1223" s="7" t="s">
        <v>21</v>
      </c>
      <c r="G1223" s="10" t="s">
        <v>27</v>
      </c>
      <c r="H1223" s="7">
        <v>3127.0</v>
      </c>
      <c r="I1223" s="7" t="s">
        <v>23</v>
      </c>
      <c r="J1223" s="11">
        <v>6158.0</v>
      </c>
      <c r="K1223" s="12">
        <v>82.0</v>
      </c>
      <c r="L1223" s="12">
        <v>57.0</v>
      </c>
      <c r="M1223" s="13">
        <f t="shared" si="3"/>
        <v>504956</v>
      </c>
      <c r="N1223" s="11">
        <f t="shared" si="4"/>
        <v>351006</v>
      </c>
      <c r="O1223" s="11">
        <f t="shared" si="5"/>
        <v>153950</v>
      </c>
      <c r="P1223" s="14" t="str">
        <f>VLOOKUP(H1223, products!$A$1:$B$13, 2, FALSE)</f>
        <v>Personal Care</v>
      </c>
      <c r="Q1223" s="14" t="str">
        <f>VLOOKUP(G1223, countries!$A$1:$C$250, 1, TRUE)</f>
        <v>Svalbard and Jan Mayen</v>
      </c>
      <c r="R1223" s="15" t="str">
        <f>VLOOKUP(Q1223, countries!$A$1:$E$250, 4, FALSE)</f>
        <v>Europe</v>
      </c>
      <c r="S1223" s="14" t="str">
        <f>VLOOKUP(R1223, countries!$D$1:U$250, 2, FALSE)</f>
        <v>Northern Europe</v>
      </c>
      <c r="T1223" s="14" t="str">
        <f t="shared" si="6"/>
        <v>2016-12</v>
      </c>
      <c r="U1223" s="14" t="str">
        <f t="shared" si="7"/>
        <v>12</v>
      </c>
    </row>
    <row r="1224">
      <c r="A1224" s="7">
        <v>6.91760861E8</v>
      </c>
      <c r="B1224" s="8">
        <v>42731.0</v>
      </c>
      <c r="C1224" s="8" t="str">
        <f t="shared" si="1"/>
        <v>Tuesday</v>
      </c>
      <c r="D1224" s="8">
        <v>42763.0</v>
      </c>
      <c r="E1224" s="9">
        <f t="shared" si="8"/>
        <v>32</v>
      </c>
      <c r="F1224" s="7" t="s">
        <v>21</v>
      </c>
      <c r="G1224" s="10" t="s">
        <v>31</v>
      </c>
      <c r="H1224" s="7">
        <v>2455.0</v>
      </c>
      <c r="I1224" s="7" t="s">
        <v>23</v>
      </c>
      <c r="J1224" s="11">
        <v>6266.0</v>
      </c>
      <c r="K1224" s="12">
        <v>109.0</v>
      </c>
      <c r="L1224" s="12">
        <v>36.0</v>
      </c>
      <c r="M1224" s="13">
        <f t="shared" si="3"/>
        <v>682994</v>
      </c>
      <c r="N1224" s="11">
        <f t="shared" si="4"/>
        <v>225576</v>
      </c>
      <c r="O1224" s="11">
        <f t="shared" si="5"/>
        <v>457418</v>
      </c>
      <c r="P1224" s="14" t="str">
        <f>VLOOKUP(H1224, products!$A$1:$B$13, 2, FALSE)</f>
        <v>Clothes</v>
      </c>
      <c r="Q1224" s="14" t="str">
        <f>VLOOKUP(G1224, countries!$A$1:$C$250, 1, TRUE)</f>
        <v>Bhutan</v>
      </c>
      <c r="R1224" s="15" t="str">
        <f>VLOOKUP(Q1224, countries!$A$1:$E$250, 4, FALSE)</f>
        <v>Asia</v>
      </c>
      <c r="S1224" s="14" t="str">
        <f>VLOOKUP(R1224, countries!$D$1:U$250, 2, FALSE)</f>
        <v>Southern Asia</v>
      </c>
      <c r="T1224" s="14" t="str">
        <f t="shared" si="6"/>
        <v>2016-12</v>
      </c>
      <c r="U1224" s="14" t="str">
        <f t="shared" si="7"/>
        <v>12</v>
      </c>
    </row>
    <row r="1225">
      <c r="A1225" s="7">
        <v>7.07661855E8</v>
      </c>
      <c r="B1225" s="8">
        <v>42735.0</v>
      </c>
      <c r="C1225" s="8" t="str">
        <f t="shared" si="1"/>
        <v>Saturday</v>
      </c>
      <c r="D1225" s="8">
        <v>42761.0</v>
      </c>
      <c r="E1225" s="9">
        <f t="shared" si="8"/>
        <v>26</v>
      </c>
      <c r="F1225" s="7" t="s">
        <v>29</v>
      </c>
      <c r="G1225" s="10" t="s">
        <v>45</v>
      </c>
      <c r="H1225" s="7">
        <v>4594.0</v>
      </c>
      <c r="I1225" s="7" t="s">
        <v>23</v>
      </c>
      <c r="J1225" s="11">
        <v>1723.0</v>
      </c>
      <c r="K1225" s="12">
        <v>9.0</v>
      </c>
      <c r="L1225" s="12">
        <v>7.0</v>
      </c>
      <c r="M1225" s="13">
        <f t="shared" si="3"/>
        <v>15507</v>
      </c>
      <c r="N1225" s="11">
        <f t="shared" si="4"/>
        <v>12061</v>
      </c>
      <c r="O1225" s="11">
        <f t="shared" si="5"/>
        <v>3446</v>
      </c>
      <c r="P1225" s="14" t="str">
        <f>VLOOKUP(H1225, products!$A$1:$B$13, 2, FALSE)</f>
        <v>Fruits</v>
      </c>
      <c r="Q1225" s="14" t="str">
        <f>VLOOKUP(G1225, countries!$A$1:$C$250, 1, TRUE)</f>
        <v>Lithuania</v>
      </c>
      <c r="R1225" s="15" t="str">
        <f>VLOOKUP(Q1225, countries!$A$1:$E$250, 4, FALSE)</f>
        <v>Europe</v>
      </c>
      <c r="S1225" s="14" t="str">
        <f>VLOOKUP(R1225, countries!$D$1:U$250, 2, FALSE)</f>
        <v>Northern Europe</v>
      </c>
      <c r="T1225" s="14" t="str">
        <f t="shared" si="6"/>
        <v>2016-12</v>
      </c>
      <c r="U1225" s="14" t="str">
        <f t="shared" si="7"/>
        <v>12</v>
      </c>
    </row>
    <row r="1226">
      <c r="A1226" s="7">
        <v>2.91611325E8</v>
      </c>
      <c r="B1226" s="8">
        <v>42737.0</v>
      </c>
      <c r="C1226" s="8" t="str">
        <f t="shared" si="1"/>
        <v>Monday</v>
      </c>
      <c r="D1226" s="8">
        <v>43010.0</v>
      </c>
      <c r="E1226" s="9">
        <f t="shared" si="8"/>
        <v>273</v>
      </c>
      <c r="F1226" s="7" t="s">
        <v>29</v>
      </c>
      <c r="G1226" s="10" t="s">
        <v>22</v>
      </c>
      <c r="H1226" s="7">
        <v>8969.0</v>
      </c>
      <c r="I1226" s="7" t="s">
        <v>23</v>
      </c>
      <c r="J1226" s="11">
        <v>3126.0</v>
      </c>
      <c r="K1226" s="12">
        <v>153.0</v>
      </c>
      <c r="L1226" s="12">
        <v>97.0</v>
      </c>
      <c r="M1226" s="13">
        <f t="shared" si="3"/>
        <v>478278</v>
      </c>
      <c r="N1226" s="11">
        <f t="shared" si="4"/>
        <v>303222</v>
      </c>
      <c r="O1226" s="11">
        <f t="shared" si="5"/>
        <v>175056</v>
      </c>
      <c r="P1226" s="14" t="str">
        <f>VLOOKUP(H1226, products!$A$1:$B$13, 2, FALSE)</f>
        <v>Snacks</v>
      </c>
      <c r="Q1226" s="14" t="str">
        <f>VLOOKUP(G1226, countries!$A$1:$C$250, 1, TRUE)</f>
        <v>Hong Kong</v>
      </c>
      <c r="R1226" s="15" t="str">
        <f>VLOOKUP(Q1226, countries!$A$1:$E$250, 4, FALSE)</f>
        <v>Asia</v>
      </c>
      <c r="S1226" s="14" t="str">
        <f>VLOOKUP(R1226, countries!$D$1:U$250, 2, FALSE)</f>
        <v>Southern Asia</v>
      </c>
      <c r="T1226" s="14" t="str">
        <f t="shared" si="6"/>
        <v>2017-01</v>
      </c>
      <c r="U1226" s="14" t="str">
        <f t="shared" si="7"/>
        <v>01</v>
      </c>
    </row>
    <row r="1227">
      <c r="A1227" s="7">
        <v>4.10514724E8</v>
      </c>
      <c r="B1227" s="8">
        <v>42738.0</v>
      </c>
      <c r="C1227" s="8" t="str">
        <f t="shared" si="1"/>
        <v>Tuesday</v>
      </c>
      <c r="D1227" s="8">
        <v>43012.0</v>
      </c>
      <c r="E1227" s="9">
        <f t="shared" si="8"/>
        <v>274</v>
      </c>
      <c r="F1227" s="7" t="s">
        <v>21</v>
      </c>
      <c r="G1227" s="10" t="s">
        <v>56</v>
      </c>
      <c r="H1227" s="7">
        <v>8681.0</v>
      </c>
      <c r="I1227" s="7" t="s">
        <v>23</v>
      </c>
      <c r="J1227" s="11">
        <v>9284.0</v>
      </c>
      <c r="K1227" s="12">
        <v>651.0</v>
      </c>
      <c r="L1227" s="12">
        <v>525.0</v>
      </c>
      <c r="M1227" s="13">
        <f t="shared" si="3"/>
        <v>6043884</v>
      </c>
      <c r="N1227" s="11">
        <f t="shared" si="4"/>
        <v>4874100</v>
      </c>
      <c r="O1227" s="11">
        <f t="shared" si="5"/>
        <v>1169784</v>
      </c>
      <c r="P1227" s="14" t="str">
        <f>VLOOKUP(H1227, products!$A$1:$B$13, 2, FALSE)</f>
        <v>Office Supplies</v>
      </c>
      <c r="Q1227" s="14" t="str">
        <f>VLOOKUP(G1227, countries!$A$1:$C$250, 1, TRUE)</f>
        <v>Spain</v>
      </c>
      <c r="R1227" s="15" t="str">
        <f>VLOOKUP(Q1227, countries!$A$1:$E$250, 4, FALSE)</f>
        <v>Europe</v>
      </c>
      <c r="S1227" s="14" t="str">
        <f>VLOOKUP(R1227, countries!$D$1:U$250, 2, FALSE)</f>
        <v>Northern Europe</v>
      </c>
      <c r="T1227" s="14" t="str">
        <f t="shared" si="6"/>
        <v>2017-01</v>
      </c>
      <c r="U1227" s="14" t="str">
        <f t="shared" si="7"/>
        <v>01</v>
      </c>
    </row>
    <row r="1228">
      <c r="A1228" s="7">
        <v>1.46349751E8</v>
      </c>
      <c r="B1228" s="8">
        <v>42740.0</v>
      </c>
      <c r="C1228" s="8" t="str">
        <f t="shared" si="1"/>
        <v>Thursday</v>
      </c>
      <c r="D1228" s="8">
        <v>42899.0</v>
      </c>
      <c r="E1228" s="9">
        <f t="shared" si="8"/>
        <v>159</v>
      </c>
      <c r="F1228" s="7" t="s">
        <v>29</v>
      </c>
      <c r="G1228" s="10" t="s">
        <v>49</v>
      </c>
      <c r="H1228" s="7">
        <v>5988.0</v>
      </c>
      <c r="I1228" s="7" t="s">
        <v>26</v>
      </c>
      <c r="J1228" s="11">
        <v>6999.0</v>
      </c>
      <c r="K1228" s="12">
        <v>154.0</v>
      </c>
      <c r="L1228" s="12">
        <v>91.0</v>
      </c>
      <c r="M1228" s="13">
        <f t="shared" si="3"/>
        <v>1077846</v>
      </c>
      <c r="N1228" s="11">
        <f t="shared" si="4"/>
        <v>636909</v>
      </c>
      <c r="O1228" s="11">
        <f t="shared" si="5"/>
        <v>440937</v>
      </c>
      <c r="P1228" s="14" t="str">
        <f>VLOOKUP(H1228, products!$A$1:$B$13, 2, FALSE)</f>
        <v>Vegetables</v>
      </c>
      <c r="Q1228" s="14" t="str">
        <f>VLOOKUP(G1228, countries!$A$1:$C$250, 1, TRUE)</f>
        <v>Lithuania</v>
      </c>
      <c r="R1228" s="15" t="str">
        <f>VLOOKUP(Q1228, countries!$A$1:$E$250, 4, FALSE)</f>
        <v>Europe</v>
      </c>
      <c r="S1228" s="14" t="str">
        <f>VLOOKUP(R1228, countries!$D$1:U$250, 2, FALSE)</f>
        <v>Northern Europe</v>
      </c>
      <c r="T1228" s="14" t="str">
        <f t="shared" si="6"/>
        <v>2017-01</v>
      </c>
      <c r="U1228" s="14" t="str">
        <f t="shared" si="7"/>
        <v>01</v>
      </c>
    </row>
    <row r="1229">
      <c r="A1229" s="7">
        <v>3.43730294E8</v>
      </c>
      <c r="B1229" s="8">
        <v>42740.0</v>
      </c>
      <c r="C1229" s="8" t="str">
        <f t="shared" si="1"/>
        <v>Thursday</v>
      </c>
      <c r="D1229" s="8">
        <v>42883.0</v>
      </c>
      <c r="E1229" s="9">
        <f t="shared" si="8"/>
        <v>143</v>
      </c>
      <c r="F1229" s="7" t="s">
        <v>24</v>
      </c>
      <c r="G1229" s="10" t="s">
        <v>32</v>
      </c>
      <c r="H1229" s="7">
        <v>8681.0</v>
      </c>
      <c r="I1229" s="7" t="s">
        <v>26</v>
      </c>
      <c r="J1229" s="11">
        <v>6287.0</v>
      </c>
      <c r="K1229" s="12">
        <v>651.0</v>
      </c>
      <c r="L1229" s="12">
        <v>525.0</v>
      </c>
      <c r="M1229" s="13">
        <f t="shared" si="3"/>
        <v>4092837</v>
      </c>
      <c r="N1229" s="11">
        <f t="shared" si="4"/>
        <v>3300675</v>
      </c>
      <c r="O1229" s="11">
        <f t="shared" si="5"/>
        <v>792162</v>
      </c>
      <c r="P1229" s="14" t="str">
        <f>VLOOKUP(H1229, products!$A$1:$B$13, 2, FALSE)</f>
        <v>Office Supplies</v>
      </c>
      <c r="Q1229" s="14" t="str">
        <f>VLOOKUP(G1229, countries!$A$1:$C$250, 1, TRUE)</f>
        <v>Luxembourg</v>
      </c>
      <c r="R1229" s="15" t="str">
        <f>VLOOKUP(Q1229, countries!$A$1:$E$250, 4, FALSE)</f>
        <v>Europe</v>
      </c>
      <c r="S1229" s="14" t="str">
        <f>VLOOKUP(R1229, countries!$D$1:U$250, 2, FALSE)</f>
        <v>Northern Europe</v>
      </c>
      <c r="T1229" s="14" t="str">
        <f t="shared" si="6"/>
        <v>2017-01</v>
      </c>
      <c r="U1229" s="14" t="str">
        <f t="shared" si="7"/>
        <v>01</v>
      </c>
    </row>
    <row r="1230">
      <c r="A1230" s="7">
        <v>6.15290009E8</v>
      </c>
      <c r="B1230" s="8">
        <v>42749.0</v>
      </c>
      <c r="C1230" s="8" t="str">
        <f t="shared" si="1"/>
        <v>Saturday</v>
      </c>
      <c r="D1230" s="8">
        <v>42753.0</v>
      </c>
      <c r="E1230" s="9">
        <f t="shared" si="8"/>
        <v>4</v>
      </c>
      <c r="F1230" s="7" t="s">
        <v>29</v>
      </c>
      <c r="G1230" s="10" t="s">
        <v>46</v>
      </c>
      <c r="H1230" s="7">
        <v>8875.0</v>
      </c>
      <c r="I1230" s="7" t="s">
        <v>23</v>
      </c>
      <c r="J1230" s="11">
        <v>6842.0</v>
      </c>
      <c r="K1230" s="12">
        <v>422.0</v>
      </c>
      <c r="L1230" s="12">
        <v>365.0</v>
      </c>
      <c r="M1230" s="13">
        <f t="shared" si="3"/>
        <v>2887324</v>
      </c>
      <c r="N1230" s="11">
        <f t="shared" si="4"/>
        <v>2497330</v>
      </c>
      <c r="O1230" s="11">
        <f t="shared" si="5"/>
        <v>389994</v>
      </c>
      <c r="P1230" s="14" t="str">
        <f>VLOOKUP(H1230, products!$A$1:$B$13, 2, FALSE)</f>
        <v>Meat</v>
      </c>
      <c r="Q1230" s="14" t="str">
        <f>VLOOKUP(G1230, countries!$A$1:$C$250, 1, TRUE)</f>
        <v>Denmark</v>
      </c>
      <c r="R1230" s="15" t="str">
        <f>VLOOKUP(Q1230, countries!$A$1:$E$250, 4, FALSE)</f>
        <v>Europe</v>
      </c>
      <c r="S1230" s="14" t="str">
        <f>VLOOKUP(R1230, countries!$D$1:U$250, 2, FALSE)</f>
        <v>Northern Europe</v>
      </c>
      <c r="T1230" s="14" t="str">
        <f t="shared" si="6"/>
        <v>2017-01</v>
      </c>
      <c r="U1230" s="14" t="str">
        <f t="shared" si="7"/>
        <v>01</v>
      </c>
    </row>
    <row r="1231">
      <c r="A1231" s="7">
        <v>3.41398274E8</v>
      </c>
      <c r="B1231" s="8">
        <v>42757.0</v>
      </c>
      <c r="C1231" s="8" t="str">
        <f t="shared" si="1"/>
        <v>Sunday</v>
      </c>
      <c r="D1231" s="8">
        <v>42919.0</v>
      </c>
      <c r="E1231" s="9">
        <f t="shared" si="8"/>
        <v>162</v>
      </c>
      <c r="F1231" s="7" t="s">
        <v>24</v>
      </c>
      <c r="G1231" s="10" t="s">
        <v>61</v>
      </c>
      <c r="H1231" s="7">
        <v>8969.0</v>
      </c>
      <c r="I1231" s="7" t="s">
        <v>23</v>
      </c>
      <c r="J1231" s="11">
        <v>6191.0</v>
      </c>
      <c r="K1231" s="12">
        <v>153.0</v>
      </c>
      <c r="L1231" s="12">
        <v>97.0</v>
      </c>
      <c r="M1231" s="13">
        <f t="shared" si="3"/>
        <v>947223</v>
      </c>
      <c r="N1231" s="11">
        <f t="shared" si="4"/>
        <v>600527</v>
      </c>
      <c r="O1231" s="11">
        <f t="shared" si="5"/>
        <v>346696</v>
      </c>
      <c r="P1231" s="14" t="str">
        <f>VLOOKUP(H1231, products!$A$1:$B$13, 2, FALSE)</f>
        <v>Snacks</v>
      </c>
      <c r="Q1231" s="14" t="str">
        <f>VLOOKUP(G1231, countries!$A$1:$C$250, 1, TRUE)</f>
        <v>Gambia</v>
      </c>
      <c r="R1231" s="15" t="str">
        <f>VLOOKUP(Q1231, countries!$A$1:$E$250, 4, FALSE)</f>
        <v>Africa</v>
      </c>
      <c r="S1231" s="14" t="str">
        <f>VLOOKUP(R1231, countries!$D$1:U$250, 2, FALSE)</f>
        <v>Northern Africa</v>
      </c>
      <c r="T1231" s="14" t="str">
        <f t="shared" si="6"/>
        <v>2017-01</v>
      </c>
      <c r="U1231" s="14" t="str">
        <f t="shared" si="7"/>
        <v>01</v>
      </c>
    </row>
    <row r="1232">
      <c r="A1232" s="7">
        <v>9.49912965E8</v>
      </c>
      <c r="B1232" s="8">
        <v>42759.0</v>
      </c>
      <c r="C1232" s="8" t="str">
        <f t="shared" si="1"/>
        <v>Tuesday</v>
      </c>
      <c r="D1232" s="8">
        <v>42889.0</v>
      </c>
      <c r="E1232" s="9">
        <f t="shared" si="8"/>
        <v>130</v>
      </c>
      <c r="F1232" s="7" t="s">
        <v>29</v>
      </c>
      <c r="G1232" s="10" t="s">
        <v>38</v>
      </c>
      <c r="H1232" s="7">
        <v>8293.0</v>
      </c>
      <c r="I1232" s="7" t="s">
        <v>26</v>
      </c>
      <c r="J1232" s="11">
        <v>9210.0</v>
      </c>
      <c r="K1232" s="12">
        <v>437.0</v>
      </c>
      <c r="L1232" s="12">
        <v>263.0</v>
      </c>
      <c r="M1232" s="13">
        <f t="shared" si="3"/>
        <v>4024770</v>
      </c>
      <c r="N1232" s="11">
        <f t="shared" si="4"/>
        <v>2422230</v>
      </c>
      <c r="O1232" s="11">
        <f t="shared" si="5"/>
        <v>1602540</v>
      </c>
      <c r="P1232" s="14" t="str">
        <f>VLOOKUP(H1232, products!$A$1:$B$13, 2, FALSE)</f>
        <v>Cosmetics</v>
      </c>
      <c r="Q1232" s="14" t="str">
        <f>VLOOKUP(G1232, countries!$A$1:$C$250, 1, TRUE)</f>
        <v>Svalbard and Jan Mayen</v>
      </c>
      <c r="R1232" s="15" t="str">
        <f>VLOOKUP(Q1232, countries!$A$1:$E$250, 4, FALSE)</f>
        <v>Europe</v>
      </c>
      <c r="S1232" s="14" t="str">
        <f>VLOOKUP(R1232, countries!$D$1:U$250, 2, FALSE)</f>
        <v>Northern Europe</v>
      </c>
      <c r="T1232" s="14" t="str">
        <f t="shared" si="6"/>
        <v>2017-01</v>
      </c>
      <c r="U1232" s="14" t="str">
        <f t="shared" si="7"/>
        <v>01</v>
      </c>
    </row>
    <row r="1233">
      <c r="A1233" s="7">
        <v>8.3534187E8</v>
      </c>
      <c r="B1233" s="8">
        <v>42761.0</v>
      </c>
      <c r="C1233" s="8" t="str">
        <f t="shared" si="1"/>
        <v>Thursday</v>
      </c>
      <c r="D1233" s="8">
        <v>42790.0</v>
      </c>
      <c r="E1233" s="9">
        <f t="shared" si="8"/>
        <v>29</v>
      </c>
      <c r="F1233" s="7" t="s">
        <v>29</v>
      </c>
      <c r="G1233" s="10" t="s">
        <v>45</v>
      </c>
      <c r="H1233" s="7">
        <v>8293.0</v>
      </c>
      <c r="I1233" s="7" t="s">
        <v>26</v>
      </c>
      <c r="J1233" s="11">
        <v>5077.0</v>
      </c>
      <c r="K1233" s="12">
        <v>437.0</v>
      </c>
      <c r="L1233" s="12">
        <v>263.0</v>
      </c>
      <c r="M1233" s="13">
        <f t="shared" si="3"/>
        <v>2218649</v>
      </c>
      <c r="N1233" s="11">
        <f t="shared" si="4"/>
        <v>1335251</v>
      </c>
      <c r="O1233" s="11">
        <f t="shared" si="5"/>
        <v>883398</v>
      </c>
      <c r="P1233" s="14" t="str">
        <f>VLOOKUP(H1233, products!$A$1:$B$13, 2, FALSE)</f>
        <v>Cosmetics</v>
      </c>
      <c r="Q1233" s="14" t="str">
        <f>VLOOKUP(G1233, countries!$A$1:$C$250, 1, TRUE)</f>
        <v>Lithuania</v>
      </c>
      <c r="R1233" s="15" t="str">
        <f>VLOOKUP(Q1233, countries!$A$1:$E$250, 4, FALSE)</f>
        <v>Europe</v>
      </c>
      <c r="S1233" s="14" t="str">
        <f>VLOOKUP(R1233, countries!$D$1:U$250, 2, FALSE)</f>
        <v>Northern Europe</v>
      </c>
      <c r="T1233" s="14" t="str">
        <f t="shared" si="6"/>
        <v>2017-01</v>
      </c>
      <c r="U1233" s="14" t="str">
        <f t="shared" si="7"/>
        <v>01</v>
      </c>
    </row>
    <row r="1234">
      <c r="A1234" s="7">
        <v>4.60693061E8</v>
      </c>
      <c r="B1234" s="8">
        <v>42763.0</v>
      </c>
      <c r="C1234" s="8" t="str">
        <f t="shared" si="1"/>
        <v>Saturday</v>
      </c>
      <c r="D1234" s="8">
        <v>42791.0</v>
      </c>
      <c r="E1234" s="9">
        <f t="shared" si="8"/>
        <v>28</v>
      </c>
      <c r="F1234" s="7" t="s">
        <v>21</v>
      </c>
      <c r="G1234" s="10" t="s">
        <v>61</v>
      </c>
      <c r="H1234" s="7">
        <v>4594.0</v>
      </c>
      <c r="I1234" s="7" t="s">
        <v>23</v>
      </c>
      <c r="J1234" s="11">
        <v>8169.0</v>
      </c>
      <c r="K1234" s="12">
        <v>9.0</v>
      </c>
      <c r="L1234" s="12">
        <v>7.0</v>
      </c>
      <c r="M1234" s="13">
        <f t="shared" si="3"/>
        <v>73521</v>
      </c>
      <c r="N1234" s="11">
        <f t="shared" si="4"/>
        <v>57183</v>
      </c>
      <c r="O1234" s="11">
        <f t="shared" si="5"/>
        <v>16338</v>
      </c>
      <c r="P1234" s="14" t="str">
        <f>VLOOKUP(H1234, products!$A$1:$B$13, 2, FALSE)</f>
        <v>Fruits</v>
      </c>
      <c r="Q1234" s="14" t="str">
        <f>VLOOKUP(G1234, countries!$A$1:$C$250, 1, TRUE)</f>
        <v>Gambia</v>
      </c>
      <c r="R1234" s="15" t="str">
        <f>VLOOKUP(Q1234, countries!$A$1:$E$250, 4, FALSE)</f>
        <v>Africa</v>
      </c>
      <c r="S1234" s="14" t="str">
        <f>VLOOKUP(R1234, countries!$D$1:U$250, 2, FALSE)</f>
        <v>Northern Africa</v>
      </c>
      <c r="T1234" s="14" t="str">
        <f t="shared" si="6"/>
        <v>2017-01</v>
      </c>
      <c r="U1234" s="14" t="str">
        <f t="shared" si="7"/>
        <v>01</v>
      </c>
    </row>
    <row r="1235">
      <c r="A1235" s="7">
        <v>6.92757356E8</v>
      </c>
      <c r="B1235" s="8">
        <v>42771.0</v>
      </c>
      <c r="C1235" s="8" t="str">
        <f t="shared" si="1"/>
        <v>Sunday</v>
      </c>
      <c r="D1235" s="8">
        <v>43074.0</v>
      </c>
      <c r="E1235" s="9">
        <f t="shared" si="8"/>
        <v>303</v>
      </c>
      <c r="F1235" s="7" t="s">
        <v>40</v>
      </c>
      <c r="G1235" s="10" t="s">
        <v>46</v>
      </c>
      <c r="H1235" s="7">
        <v>8875.0</v>
      </c>
      <c r="I1235" s="7" t="s">
        <v>23</v>
      </c>
      <c r="J1235" s="11">
        <v>1151.0</v>
      </c>
      <c r="K1235" s="12">
        <v>422.0</v>
      </c>
      <c r="L1235" s="12">
        <v>365.0</v>
      </c>
      <c r="M1235" s="13">
        <f t="shared" si="3"/>
        <v>485722</v>
      </c>
      <c r="N1235" s="11">
        <f t="shared" si="4"/>
        <v>420115</v>
      </c>
      <c r="O1235" s="11">
        <f t="shared" si="5"/>
        <v>65607</v>
      </c>
      <c r="P1235" s="14" t="str">
        <f>VLOOKUP(H1235, products!$A$1:$B$13, 2, FALSE)</f>
        <v>Meat</v>
      </c>
      <c r="Q1235" s="14" t="str">
        <f>VLOOKUP(G1235, countries!$A$1:$C$250, 1, TRUE)</f>
        <v>Denmark</v>
      </c>
      <c r="R1235" s="15" t="str">
        <f>VLOOKUP(Q1235, countries!$A$1:$E$250, 4, FALSE)</f>
        <v>Europe</v>
      </c>
      <c r="S1235" s="14" t="str">
        <f>VLOOKUP(R1235, countries!$D$1:U$250, 2, FALSE)</f>
        <v>Northern Europe</v>
      </c>
      <c r="T1235" s="14" t="str">
        <f t="shared" si="6"/>
        <v>2017-02</v>
      </c>
      <c r="U1235" s="14" t="str">
        <f t="shared" si="7"/>
        <v>02</v>
      </c>
    </row>
    <row r="1236">
      <c r="A1236" s="7">
        <v>5.13802516E8</v>
      </c>
      <c r="B1236" s="8">
        <v>42773.0</v>
      </c>
      <c r="C1236" s="8" t="str">
        <f t="shared" si="1"/>
        <v>Tuesday</v>
      </c>
      <c r="D1236" s="8">
        <v>42924.0</v>
      </c>
      <c r="E1236" s="9">
        <f t="shared" si="8"/>
        <v>151</v>
      </c>
      <c r="F1236" s="7" t="s">
        <v>24</v>
      </c>
      <c r="G1236" s="10" t="s">
        <v>55</v>
      </c>
      <c r="H1236" s="7">
        <v>8681.0</v>
      </c>
      <c r="I1236" s="7" t="s">
        <v>26</v>
      </c>
      <c r="J1236" s="11">
        <v>4437.0</v>
      </c>
      <c r="K1236" s="12">
        <v>651.0</v>
      </c>
      <c r="L1236" s="12">
        <v>525.0</v>
      </c>
      <c r="M1236" s="13">
        <f t="shared" si="3"/>
        <v>2888487</v>
      </c>
      <c r="N1236" s="11">
        <f t="shared" si="4"/>
        <v>2329425</v>
      </c>
      <c r="O1236" s="11">
        <f t="shared" si="5"/>
        <v>559062</v>
      </c>
      <c r="P1236" s="14" t="str">
        <f>VLOOKUP(H1236, products!$A$1:$B$13, 2, FALSE)</f>
        <v>Office Supplies</v>
      </c>
      <c r="Q1236" s="14" t="str">
        <f>VLOOKUP(G1236, countries!$A$1:$C$250, 1, TRUE)</f>
        <v>Eritrea</v>
      </c>
      <c r="R1236" s="15" t="str">
        <f>VLOOKUP(Q1236, countries!$A$1:$E$250, 4, FALSE)</f>
        <v>Africa</v>
      </c>
      <c r="S1236" s="14" t="str">
        <f>VLOOKUP(R1236, countries!$D$1:U$250, 2, FALSE)</f>
        <v>Northern Africa</v>
      </c>
      <c r="T1236" s="14" t="str">
        <f t="shared" si="6"/>
        <v>2017-02</v>
      </c>
      <c r="U1236" s="14" t="str">
        <f t="shared" si="7"/>
        <v>02</v>
      </c>
    </row>
    <row r="1237">
      <c r="A1237" s="7">
        <v>2.91179597E8</v>
      </c>
      <c r="B1237" s="8">
        <v>42779.0</v>
      </c>
      <c r="C1237" s="8" t="str">
        <f t="shared" si="1"/>
        <v>Monday</v>
      </c>
      <c r="D1237" s="8">
        <v>42786.0</v>
      </c>
      <c r="E1237" s="9">
        <f t="shared" si="8"/>
        <v>7</v>
      </c>
      <c r="F1237" s="7" t="s">
        <v>40</v>
      </c>
      <c r="G1237" s="10" t="s">
        <v>25</v>
      </c>
      <c r="H1237" s="7">
        <v>7940.0</v>
      </c>
      <c r="I1237" s="7" t="s">
        <v>26</v>
      </c>
      <c r="J1237" s="11">
        <v>5368.0</v>
      </c>
      <c r="K1237" s="12">
        <v>668.0</v>
      </c>
      <c r="L1237" s="12">
        <v>503.0</v>
      </c>
      <c r="M1237" s="13">
        <f t="shared" si="3"/>
        <v>3585824</v>
      </c>
      <c r="N1237" s="11">
        <f t="shared" si="4"/>
        <v>2700104</v>
      </c>
      <c r="O1237" s="11">
        <f t="shared" si="5"/>
        <v>885720</v>
      </c>
      <c r="P1237" s="14" t="str">
        <f>VLOOKUP(H1237, products!$A$1:$B$13, 2, FALSE)</f>
        <v>Household</v>
      </c>
      <c r="Q1237" s="14" t="str">
        <f>VLOOKUP(G1237, countries!$A$1:$C$250, 1, TRUE)</f>
        <v>Libya</v>
      </c>
      <c r="R1237" s="15" t="str">
        <f>VLOOKUP(Q1237, countries!$A$1:$E$250, 4, FALSE)</f>
        <v>Africa</v>
      </c>
      <c r="S1237" s="14" t="str">
        <f>VLOOKUP(R1237, countries!$D$1:U$250, 2, FALSE)</f>
        <v>Northern Africa</v>
      </c>
      <c r="T1237" s="14" t="str">
        <f t="shared" si="6"/>
        <v>2017-02</v>
      </c>
      <c r="U1237" s="14" t="str">
        <f t="shared" si="7"/>
        <v>02</v>
      </c>
    </row>
    <row r="1238">
      <c r="A1238" s="7">
        <v>9.26064479E8</v>
      </c>
      <c r="B1238" s="8">
        <v>42784.0</v>
      </c>
      <c r="C1238" s="8" t="str">
        <f t="shared" si="1"/>
        <v>Saturday</v>
      </c>
      <c r="D1238" s="8">
        <v>43011.0</v>
      </c>
      <c r="E1238" s="9">
        <f t="shared" si="8"/>
        <v>227</v>
      </c>
      <c r="F1238" s="7" t="s">
        <v>24</v>
      </c>
      <c r="G1238" s="10" t="s">
        <v>50</v>
      </c>
      <c r="H1238" s="7">
        <v>8681.0</v>
      </c>
      <c r="I1238" s="7" t="s">
        <v>26</v>
      </c>
      <c r="J1238" s="11">
        <v>1913.0</v>
      </c>
      <c r="K1238" s="12">
        <v>651.0</v>
      </c>
      <c r="L1238" s="12">
        <v>525.0</v>
      </c>
      <c r="M1238" s="13">
        <f t="shared" si="3"/>
        <v>1245363</v>
      </c>
      <c r="N1238" s="11">
        <f t="shared" si="4"/>
        <v>1004325</v>
      </c>
      <c r="O1238" s="11">
        <f t="shared" si="5"/>
        <v>241038</v>
      </c>
      <c r="P1238" s="14" t="str">
        <f>VLOOKUP(H1238, products!$A$1:$B$13, 2, FALSE)</f>
        <v>Office Supplies</v>
      </c>
      <c r="Q1238" s="14" t="str">
        <f>VLOOKUP(G1238, countries!$A$1:$C$250, 1, TRUE)</f>
        <v>Austria</v>
      </c>
      <c r="R1238" s="15" t="str">
        <f>VLOOKUP(Q1238, countries!$A$1:$E$250, 4, FALSE)</f>
        <v>Europe</v>
      </c>
      <c r="S1238" s="14" t="str">
        <f>VLOOKUP(R1238, countries!$D$1:U$250, 2, FALSE)</f>
        <v>Northern Europe</v>
      </c>
      <c r="T1238" s="14" t="str">
        <f t="shared" si="6"/>
        <v>2017-02</v>
      </c>
      <c r="U1238" s="14" t="str">
        <f t="shared" si="7"/>
        <v>02</v>
      </c>
    </row>
    <row r="1239">
      <c r="A1239" s="7">
        <v>3.52342545E8</v>
      </c>
      <c r="B1239" s="8">
        <v>42785.0</v>
      </c>
      <c r="C1239" s="8" t="str">
        <f t="shared" si="1"/>
        <v>Sunday</v>
      </c>
      <c r="D1239" s="8">
        <v>42821.0</v>
      </c>
      <c r="E1239" s="9">
        <f t="shared" si="8"/>
        <v>36</v>
      </c>
      <c r="F1239" s="7" t="s">
        <v>29</v>
      </c>
      <c r="G1239" s="10" t="s">
        <v>55</v>
      </c>
      <c r="H1239" s="7">
        <v>8969.0</v>
      </c>
      <c r="I1239" s="7" t="s">
        <v>23</v>
      </c>
      <c r="J1239" s="11">
        <v>4844.0</v>
      </c>
      <c r="K1239" s="12">
        <v>153.0</v>
      </c>
      <c r="L1239" s="12">
        <v>97.0</v>
      </c>
      <c r="M1239" s="13">
        <f t="shared" si="3"/>
        <v>741132</v>
      </c>
      <c r="N1239" s="11">
        <f t="shared" si="4"/>
        <v>469868</v>
      </c>
      <c r="O1239" s="11">
        <f t="shared" si="5"/>
        <v>271264</v>
      </c>
      <c r="P1239" s="14" t="str">
        <f>VLOOKUP(H1239, products!$A$1:$B$13, 2, FALSE)</f>
        <v>Snacks</v>
      </c>
      <c r="Q1239" s="14" t="str">
        <f>VLOOKUP(G1239, countries!$A$1:$C$250, 1, TRUE)</f>
        <v>Eritrea</v>
      </c>
      <c r="R1239" s="15" t="str">
        <f>VLOOKUP(Q1239, countries!$A$1:$E$250, 4, FALSE)</f>
        <v>Africa</v>
      </c>
      <c r="S1239" s="14" t="str">
        <f>VLOOKUP(R1239, countries!$D$1:U$250, 2, FALSE)</f>
        <v>Northern Africa</v>
      </c>
      <c r="T1239" s="14" t="str">
        <f t="shared" si="6"/>
        <v>2017-02</v>
      </c>
      <c r="U1239" s="14" t="str">
        <f t="shared" si="7"/>
        <v>02</v>
      </c>
    </row>
    <row r="1240">
      <c r="A1240" s="7">
        <v>8.85998284E8</v>
      </c>
      <c r="B1240" s="8">
        <v>42787.0</v>
      </c>
      <c r="C1240" s="8" t="str">
        <f t="shared" si="1"/>
        <v>Tuesday</v>
      </c>
      <c r="D1240" s="8">
        <v>42794.0</v>
      </c>
      <c r="E1240" s="9">
        <f t="shared" si="8"/>
        <v>7</v>
      </c>
      <c r="F1240" s="7" t="s">
        <v>21</v>
      </c>
      <c r="G1240" s="10" t="s">
        <v>37</v>
      </c>
      <c r="H1240" s="7">
        <v>2455.0</v>
      </c>
      <c r="I1240" s="7" t="s">
        <v>23</v>
      </c>
      <c r="J1240" s="11">
        <v>5436.0</v>
      </c>
      <c r="K1240" s="12">
        <v>109.0</v>
      </c>
      <c r="L1240" s="12">
        <v>36.0</v>
      </c>
      <c r="M1240" s="13">
        <f t="shared" si="3"/>
        <v>592524</v>
      </c>
      <c r="N1240" s="11">
        <f t="shared" si="4"/>
        <v>195696</v>
      </c>
      <c r="O1240" s="11">
        <f t="shared" si="5"/>
        <v>396828</v>
      </c>
      <c r="P1240" s="14" t="str">
        <f>VLOOKUP(H1240, products!$A$1:$B$13, 2, FALSE)</f>
        <v>Clothes</v>
      </c>
      <c r="Q1240" s="14" t="str">
        <f>VLOOKUP(G1240, countries!$A$1:$C$250, 1, TRUE)</f>
        <v>Argentina</v>
      </c>
      <c r="R1240" s="15" t="str">
        <f>VLOOKUP(Q1240, countries!$A$1:$E$250, 4, FALSE)</f>
        <v>Americas</v>
      </c>
      <c r="S1240" s="14" t="str">
        <f>VLOOKUP(R1240, countries!$D$1:U$250, 2, FALSE)</f>
        <v>Latin America and the Caribbean</v>
      </c>
      <c r="T1240" s="14" t="str">
        <f t="shared" si="6"/>
        <v>2017-02</v>
      </c>
      <c r="U1240" s="14" t="str">
        <f t="shared" si="7"/>
        <v>02</v>
      </c>
    </row>
    <row r="1241">
      <c r="A1241" s="7">
        <v>1.04190576E8</v>
      </c>
      <c r="B1241" s="8">
        <v>42788.0</v>
      </c>
      <c r="C1241" s="8" t="str">
        <f t="shared" si="1"/>
        <v>Wednesday</v>
      </c>
      <c r="D1241" s="8">
        <v>43072.0</v>
      </c>
      <c r="E1241" s="9">
        <f t="shared" si="8"/>
        <v>284</v>
      </c>
      <c r="F1241" s="7" t="s">
        <v>21</v>
      </c>
      <c r="G1241" s="10" t="s">
        <v>61</v>
      </c>
      <c r="H1241" s="7">
        <v>8875.0</v>
      </c>
      <c r="I1241" s="7" t="s">
        <v>23</v>
      </c>
      <c r="J1241" s="11">
        <v>1162.0</v>
      </c>
      <c r="K1241" s="12">
        <v>422.0</v>
      </c>
      <c r="L1241" s="12">
        <v>365.0</v>
      </c>
      <c r="M1241" s="13">
        <f t="shared" si="3"/>
        <v>490364</v>
      </c>
      <c r="N1241" s="11">
        <f t="shared" si="4"/>
        <v>424130</v>
      </c>
      <c r="O1241" s="11">
        <f t="shared" si="5"/>
        <v>66234</v>
      </c>
      <c r="P1241" s="14" t="str">
        <f>VLOOKUP(H1241, products!$A$1:$B$13, 2, FALSE)</f>
        <v>Meat</v>
      </c>
      <c r="Q1241" s="14" t="str">
        <f>VLOOKUP(G1241, countries!$A$1:$C$250, 1, TRUE)</f>
        <v>Gambia</v>
      </c>
      <c r="R1241" s="15" t="str">
        <f>VLOOKUP(Q1241, countries!$A$1:$E$250, 4, FALSE)</f>
        <v>Africa</v>
      </c>
      <c r="S1241" s="14" t="str">
        <f>VLOOKUP(R1241, countries!$D$1:U$250, 2, FALSE)</f>
        <v>Northern Africa</v>
      </c>
      <c r="T1241" s="14" t="str">
        <f t="shared" si="6"/>
        <v>2017-02</v>
      </c>
      <c r="U1241" s="14" t="str">
        <f t="shared" si="7"/>
        <v>02</v>
      </c>
    </row>
    <row r="1242">
      <c r="A1242" s="7">
        <v>2.41392648E8</v>
      </c>
      <c r="B1242" s="8">
        <v>42788.0</v>
      </c>
      <c r="C1242" s="8" t="str">
        <f t="shared" si="1"/>
        <v>Wednesday</v>
      </c>
      <c r="D1242" s="8">
        <v>42810.0</v>
      </c>
      <c r="E1242" s="9">
        <f t="shared" si="8"/>
        <v>22</v>
      </c>
      <c r="F1242" s="7" t="s">
        <v>40</v>
      </c>
      <c r="G1242" s="10" t="s">
        <v>33</v>
      </c>
      <c r="H1242" s="7">
        <v>7940.0</v>
      </c>
      <c r="I1242" s="7" t="s">
        <v>26</v>
      </c>
      <c r="J1242" s="11">
        <v>2304.0</v>
      </c>
      <c r="K1242" s="12">
        <v>668.0</v>
      </c>
      <c r="L1242" s="12">
        <v>503.0</v>
      </c>
      <c r="M1242" s="13">
        <f t="shared" si="3"/>
        <v>1539072</v>
      </c>
      <c r="N1242" s="11">
        <f t="shared" si="4"/>
        <v>1158912</v>
      </c>
      <c r="O1242" s="11">
        <f t="shared" si="5"/>
        <v>380160</v>
      </c>
      <c r="P1242" s="14" t="str">
        <f>VLOOKUP(H1242, products!$A$1:$B$13, 2, FALSE)</f>
        <v>Household</v>
      </c>
      <c r="Q1242" s="14" t="str">
        <f>VLOOKUP(G1242, countries!$A$1:$C$250, 1, TRUE)</f>
        <v>Micronesia (Federated States of)</v>
      </c>
      <c r="R1242" s="15" t="str">
        <f>VLOOKUP(Q1242, countries!$A$1:$E$250, 4, FALSE)</f>
        <v>Oceania</v>
      </c>
      <c r="S1242" s="14" t="str">
        <f>VLOOKUP(R1242, countries!$D$1:U$250, 2, FALSE)</f>
        <v>Polynesia</v>
      </c>
      <c r="T1242" s="14" t="str">
        <f t="shared" si="6"/>
        <v>2017-02</v>
      </c>
      <c r="U1242" s="14" t="str">
        <f t="shared" si="7"/>
        <v>02</v>
      </c>
    </row>
    <row r="1243">
      <c r="A1243" s="7">
        <v>3.09285581E8</v>
      </c>
      <c r="B1243" s="8">
        <v>42792.0</v>
      </c>
      <c r="C1243" s="8" t="str">
        <f t="shared" si="1"/>
        <v>Sunday</v>
      </c>
      <c r="D1243" s="8">
        <v>42842.0</v>
      </c>
      <c r="E1243" s="9">
        <f t="shared" si="8"/>
        <v>50</v>
      </c>
      <c r="F1243" s="7" t="s">
        <v>40</v>
      </c>
      <c r="G1243" s="10" t="s">
        <v>60</v>
      </c>
      <c r="H1243" s="7">
        <v>3127.0</v>
      </c>
      <c r="I1243" s="7" t="s">
        <v>23</v>
      </c>
      <c r="J1243" s="11">
        <v>3331.0</v>
      </c>
      <c r="K1243" s="12">
        <v>82.0</v>
      </c>
      <c r="L1243" s="12">
        <v>57.0</v>
      </c>
      <c r="M1243" s="13">
        <f t="shared" si="3"/>
        <v>273142</v>
      </c>
      <c r="N1243" s="11">
        <f t="shared" si="4"/>
        <v>189867</v>
      </c>
      <c r="O1243" s="11">
        <f t="shared" si="5"/>
        <v>83275</v>
      </c>
      <c r="P1243" s="14" t="str">
        <f>VLOOKUP(H1243, products!$A$1:$B$13, 2, FALSE)</f>
        <v>Personal Care</v>
      </c>
      <c r="Q1243" s="14" t="str">
        <f>VLOOKUP(G1243, countries!$A$1:$C$250, 1, TRUE)</f>
        <v>Ireland</v>
      </c>
      <c r="R1243" s="15" t="str">
        <f>VLOOKUP(Q1243, countries!$A$1:$E$250, 4, FALSE)</f>
        <v>Europe</v>
      </c>
      <c r="S1243" s="14" t="str">
        <f>VLOOKUP(R1243, countries!$D$1:U$250, 2, FALSE)</f>
        <v>Northern Europe</v>
      </c>
      <c r="T1243" s="14" t="str">
        <f t="shared" si="6"/>
        <v>2017-02</v>
      </c>
      <c r="U1243" s="14" t="str">
        <f t="shared" si="7"/>
        <v>02</v>
      </c>
    </row>
    <row r="1244">
      <c r="A1244" s="7">
        <v>7.831169E8</v>
      </c>
      <c r="B1244" s="8">
        <v>42792.0</v>
      </c>
      <c r="C1244" s="8" t="str">
        <f t="shared" si="1"/>
        <v>Sunday</v>
      </c>
      <c r="D1244" s="8">
        <v>42808.0</v>
      </c>
      <c r="E1244" s="9">
        <f t="shared" si="8"/>
        <v>16</v>
      </c>
      <c r="F1244" s="7" t="s">
        <v>24</v>
      </c>
      <c r="G1244" s="10" t="s">
        <v>52</v>
      </c>
      <c r="H1244" s="7">
        <v>2455.0</v>
      </c>
      <c r="I1244" s="7" t="s">
        <v>26</v>
      </c>
      <c r="J1244" s="11">
        <v>548.0</v>
      </c>
      <c r="K1244" s="12">
        <v>109.0</v>
      </c>
      <c r="L1244" s="12">
        <v>36.0</v>
      </c>
      <c r="M1244" s="13">
        <f t="shared" si="3"/>
        <v>59732</v>
      </c>
      <c r="N1244" s="11">
        <f t="shared" si="4"/>
        <v>19728</v>
      </c>
      <c r="O1244" s="11">
        <f t="shared" si="5"/>
        <v>40004</v>
      </c>
      <c r="P1244" s="14" t="str">
        <f>VLOOKUP(H1244, products!$A$1:$B$13, 2, FALSE)</f>
        <v>Clothes</v>
      </c>
      <c r="Q1244" s="14" t="str">
        <f>VLOOKUP(G1244, countries!$A$1:$C$250, 1, TRUE)</f>
        <v>Gambia</v>
      </c>
      <c r="R1244" s="15" t="str">
        <f>VLOOKUP(Q1244, countries!$A$1:$E$250, 4, FALSE)</f>
        <v>Africa</v>
      </c>
      <c r="S1244" s="14" t="str">
        <f>VLOOKUP(R1244, countries!$D$1:U$250, 2, FALSE)</f>
        <v>Northern Africa</v>
      </c>
      <c r="T1244" s="14" t="str">
        <f t="shared" si="6"/>
        <v>2017-02</v>
      </c>
      <c r="U1244" s="14" t="str">
        <f t="shared" si="7"/>
        <v>02</v>
      </c>
    </row>
    <row r="1245">
      <c r="A1245" s="7">
        <v>9.30670154E8</v>
      </c>
      <c r="B1245" s="8">
        <v>42792.0</v>
      </c>
      <c r="C1245" s="8" t="str">
        <f t="shared" si="1"/>
        <v>Sunday</v>
      </c>
      <c r="D1245" s="8">
        <v>42809.0</v>
      </c>
      <c r="E1245" s="9">
        <f t="shared" si="8"/>
        <v>17</v>
      </c>
      <c r="F1245" s="7" t="s">
        <v>24</v>
      </c>
      <c r="G1245" s="10" t="s">
        <v>53</v>
      </c>
      <c r="H1245" s="7">
        <v>8875.0</v>
      </c>
      <c r="I1245" s="7" t="s">
        <v>26</v>
      </c>
      <c r="J1245" s="11">
        <v>4835.0</v>
      </c>
      <c r="K1245" s="12">
        <v>422.0</v>
      </c>
      <c r="L1245" s="12">
        <v>365.0</v>
      </c>
      <c r="M1245" s="13">
        <f t="shared" si="3"/>
        <v>2040370</v>
      </c>
      <c r="N1245" s="11">
        <f t="shared" si="4"/>
        <v>1764775</v>
      </c>
      <c r="O1245" s="11">
        <f t="shared" si="5"/>
        <v>275595</v>
      </c>
      <c r="P1245" s="14" t="str">
        <f>VLOOKUP(H1245, products!$A$1:$B$13, 2, FALSE)</f>
        <v>Meat</v>
      </c>
      <c r="Q1245" s="14" t="str">
        <f>VLOOKUP(G1245, countries!$A$1:$C$250, 1, TRUE)</f>
        <v>Macedonia</v>
      </c>
      <c r="R1245" s="15" t="str">
        <f>VLOOKUP(Q1245, countries!$A$1:$E$250, 4, FALSE)</f>
        <v>Europe</v>
      </c>
      <c r="S1245" s="14" t="str">
        <f>VLOOKUP(R1245, countries!$D$1:U$250, 2, FALSE)</f>
        <v>Northern Europe</v>
      </c>
      <c r="T1245" s="14" t="str">
        <f t="shared" si="6"/>
        <v>2017-02</v>
      </c>
      <c r="U1245" s="14" t="str">
        <f t="shared" si="7"/>
        <v>02</v>
      </c>
    </row>
    <row r="1246">
      <c r="A1246" s="7">
        <v>3.91026866E8</v>
      </c>
      <c r="B1246" s="8">
        <v>42795.0</v>
      </c>
      <c r="C1246" s="8" t="str">
        <f t="shared" si="1"/>
        <v>Wednesday</v>
      </c>
      <c r="D1246" s="8">
        <v>42948.0</v>
      </c>
      <c r="E1246" s="9">
        <f t="shared" si="8"/>
        <v>153</v>
      </c>
      <c r="F1246" s="7" t="s">
        <v>21</v>
      </c>
      <c r="G1246" s="10" t="s">
        <v>55</v>
      </c>
      <c r="H1246" s="7">
        <v>8293.0</v>
      </c>
      <c r="I1246" s="7" t="s">
        <v>23</v>
      </c>
      <c r="J1246" s="11">
        <v>2394.0</v>
      </c>
      <c r="K1246" s="12">
        <v>437.0</v>
      </c>
      <c r="L1246" s="12">
        <v>263.0</v>
      </c>
      <c r="M1246" s="13">
        <f t="shared" si="3"/>
        <v>1046178</v>
      </c>
      <c r="N1246" s="11">
        <f t="shared" si="4"/>
        <v>629622</v>
      </c>
      <c r="O1246" s="11">
        <f t="shared" si="5"/>
        <v>416556</v>
      </c>
      <c r="P1246" s="14" t="str">
        <f>VLOOKUP(H1246, products!$A$1:$B$13, 2, FALSE)</f>
        <v>Cosmetics</v>
      </c>
      <c r="Q1246" s="14" t="str">
        <f>VLOOKUP(G1246, countries!$A$1:$C$250, 1, TRUE)</f>
        <v>Eritrea</v>
      </c>
      <c r="R1246" s="15" t="str">
        <f>VLOOKUP(Q1246, countries!$A$1:$E$250, 4, FALSE)</f>
        <v>Africa</v>
      </c>
      <c r="S1246" s="14" t="str">
        <f>VLOOKUP(R1246, countries!$D$1:U$250, 2, FALSE)</f>
        <v>Northern Africa</v>
      </c>
      <c r="T1246" s="14" t="str">
        <f t="shared" si="6"/>
        <v>2017-03</v>
      </c>
      <c r="U1246" s="14" t="str">
        <f t="shared" si="7"/>
        <v>03</v>
      </c>
    </row>
    <row r="1247">
      <c r="A1247" s="7">
        <v>6.96844613E8</v>
      </c>
      <c r="B1247" s="8">
        <v>42797.0</v>
      </c>
      <c r="C1247" s="8" t="str">
        <f t="shared" si="1"/>
        <v>Friday</v>
      </c>
      <c r="D1247" s="8">
        <v>42816.0</v>
      </c>
      <c r="E1247" s="9">
        <f t="shared" si="8"/>
        <v>19</v>
      </c>
      <c r="F1247" s="7" t="s">
        <v>29</v>
      </c>
      <c r="G1247" s="10" t="s">
        <v>53</v>
      </c>
      <c r="H1247" s="7">
        <v>8875.0</v>
      </c>
      <c r="I1247" s="7" t="s">
        <v>26</v>
      </c>
      <c r="J1247" s="11">
        <v>661.0</v>
      </c>
      <c r="K1247" s="12">
        <v>422.0</v>
      </c>
      <c r="L1247" s="12">
        <v>365.0</v>
      </c>
      <c r="M1247" s="13">
        <f t="shared" si="3"/>
        <v>278942</v>
      </c>
      <c r="N1247" s="11">
        <f t="shared" si="4"/>
        <v>241265</v>
      </c>
      <c r="O1247" s="11">
        <f t="shared" si="5"/>
        <v>37677</v>
      </c>
      <c r="P1247" s="14" t="str">
        <f>VLOOKUP(H1247, products!$A$1:$B$13, 2, FALSE)</f>
        <v>Meat</v>
      </c>
      <c r="Q1247" s="14" t="str">
        <f>VLOOKUP(G1247, countries!$A$1:$C$250, 1, TRUE)</f>
        <v>Macedonia</v>
      </c>
      <c r="R1247" s="15" t="str">
        <f>VLOOKUP(Q1247, countries!$A$1:$E$250, 4, FALSE)</f>
        <v>Europe</v>
      </c>
      <c r="S1247" s="14" t="str">
        <f>VLOOKUP(R1247, countries!$D$1:U$250, 2, FALSE)</f>
        <v>Northern Europe</v>
      </c>
      <c r="T1247" s="14" t="str">
        <f t="shared" si="6"/>
        <v>2017-03</v>
      </c>
      <c r="U1247" s="14" t="str">
        <f t="shared" si="7"/>
        <v>03</v>
      </c>
    </row>
    <row r="1248">
      <c r="A1248" s="7">
        <v>5.4905833E8</v>
      </c>
      <c r="B1248" s="8">
        <v>42798.0</v>
      </c>
      <c r="C1248" s="8" t="str">
        <f t="shared" si="1"/>
        <v>Saturday</v>
      </c>
      <c r="D1248" s="8">
        <v>43044.0</v>
      </c>
      <c r="E1248" s="9">
        <f t="shared" si="8"/>
        <v>246</v>
      </c>
      <c r="F1248" s="7" t="s">
        <v>40</v>
      </c>
      <c r="G1248" s="10" t="s">
        <v>69</v>
      </c>
      <c r="H1248" s="7">
        <v>7940.0</v>
      </c>
      <c r="I1248" s="7" t="s">
        <v>26</v>
      </c>
      <c r="J1248" s="11">
        <v>7416.0</v>
      </c>
      <c r="K1248" s="12">
        <v>668.0</v>
      </c>
      <c r="L1248" s="12">
        <v>503.0</v>
      </c>
      <c r="M1248" s="13">
        <f t="shared" si="3"/>
        <v>4953888</v>
      </c>
      <c r="N1248" s="11">
        <f t="shared" si="4"/>
        <v>3730248</v>
      </c>
      <c r="O1248" s="11">
        <f t="shared" si="5"/>
        <v>1223640</v>
      </c>
      <c r="P1248" s="14" t="str">
        <f>VLOOKUP(H1248, products!$A$1:$B$13, 2, FALSE)</f>
        <v>Household</v>
      </c>
      <c r="Q1248" s="14" t="str">
        <f>VLOOKUP(G1248, countries!$A$1:$C$250, 1, TRUE)</f>
        <v>Romania</v>
      </c>
      <c r="R1248" s="15" t="str">
        <f>VLOOKUP(Q1248, countries!$A$1:$E$250, 4, FALSE)</f>
        <v>Europe</v>
      </c>
      <c r="S1248" s="14" t="str">
        <f>VLOOKUP(R1248, countries!$D$1:U$250, 2, FALSE)</f>
        <v>Northern Europe</v>
      </c>
      <c r="T1248" s="14" t="str">
        <f t="shared" si="6"/>
        <v>2017-03</v>
      </c>
      <c r="U1248" s="14" t="str">
        <f t="shared" si="7"/>
        <v>03</v>
      </c>
    </row>
    <row r="1249">
      <c r="A1249" s="7">
        <v>1.81260526E8</v>
      </c>
      <c r="B1249" s="8">
        <v>42799.0</v>
      </c>
      <c r="C1249" s="8" t="str">
        <f t="shared" si="1"/>
        <v>Sunday</v>
      </c>
      <c r="D1249" s="8">
        <v>42800.0</v>
      </c>
      <c r="E1249" s="9">
        <f t="shared" si="8"/>
        <v>1</v>
      </c>
      <c r="F1249" s="7" t="s">
        <v>29</v>
      </c>
      <c r="G1249" s="10" t="s">
        <v>66</v>
      </c>
      <c r="H1249" s="7">
        <v>8681.0</v>
      </c>
      <c r="I1249" s="7" t="s">
        <v>23</v>
      </c>
      <c r="J1249" s="11">
        <v>7872.0</v>
      </c>
      <c r="K1249" s="12">
        <v>651.0</v>
      </c>
      <c r="L1249" s="12">
        <v>525.0</v>
      </c>
      <c r="M1249" s="13">
        <f t="shared" si="3"/>
        <v>5124672</v>
      </c>
      <c r="N1249" s="11">
        <f t="shared" si="4"/>
        <v>4132800</v>
      </c>
      <c r="O1249" s="11">
        <f t="shared" si="5"/>
        <v>991872</v>
      </c>
      <c r="P1249" s="14" t="str">
        <f>VLOOKUP(H1249, products!$A$1:$B$13, 2, FALSE)</f>
        <v>Office Supplies</v>
      </c>
      <c r="Q1249" s="14" t="str">
        <f>VLOOKUP(G1249, countries!$A$1:$C$250, 1, TRUE)</f>
        <v>Uganda</v>
      </c>
      <c r="R1249" s="15" t="str">
        <f>VLOOKUP(Q1249, countries!$A$1:$E$250, 4, FALSE)</f>
        <v>Africa</v>
      </c>
      <c r="S1249" s="14" t="str">
        <f>VLOOKUP(R1249, countries!$D$1:U$250, 2, FALSE)</f>
        <v>Northern Africa</v>
      </c>
      <c r="T1249" s="14" t="str">
        <f t="shared" si="6"/>
        <v>2017-03</v>
      </c>
      <c r="U1249" s="14" t="str">
        <f t="shared" si="7"/>
        <v>03</v>
      </c>
    </row>
    <row r="1250">
      <c r="A1250" s="7">
        <v>7.92178905E8</v>
      </c>
      <c r="B1250" s="8">
        <v>42800.0</v>
      </c>
      <c r="C1250" s="8" t="str">
        <f t="shared" si="1"/>
        <v>Monday</v>
      </c>
      <c r="D1250" s="8">
        <v>42937.0</v>
      </c>
      <c r="E1250" s="9">
        <f t="shared" si="8"/>
        <v>137</v>
      </c>
      <c r="F1250" s="7" t="s">
        <v>24</v>
      </c>
      <c r="G1250" s="10" t="s">
        <v>71</v>
      </c>
      <c r="H1250" s="7">
        <v>2103.0</v>
      </c>
      <c r="I1250" s="7" t="s">
        <v>26</v>
      </c>
      <c r="J1250" s="11">
        <v>2197.0</v>
      </c>
      <c r="K1250" s="12">
        <v>206.0</v>
      </c>
      <c r="L1250" s="12">
        <v>117.0</v>
      </c>
      <c r="M1250" s="13">
        <f t="shared" si="3"/>
        <v>452582</v>
      </c>
      <c r="N1250" s="11">
        <f t="shared" si="4"/>
        <v>257049</v>
      </c>
      <c r="O1250" s="11">
        <f t="shared" si="5"/>
        <v>195533</v>
      </c>
      <c r="P1250" s="14" t="str">
        <f>VLOOKUP(H1250, products!$A$1:$B$13, 2, FALSE)</f>
        <v>Cereal</v>
      </c>
      <c r="Q1250" s="14" t="str">
        <f>VLOOKUP(G1250, countries!$A$1:$C$250, 1, TRUE)</f>
        <v>Mayotte</v>
      </c>
      <c r="R1250" s="15" t="str">
        <f>VLOOKUP(Q1250, countries!$A$1:$E$250, 4, FALSE)</f>
        <v>Africa</v>
      </c>
      <c r="S1250" s="14" t="str">
        <f>VLOOKUP(R1250, countries!$D$1:U$250, 2, FALSE)</f>
        <v>Northern Africa</v>
      </c>
      <c r="T1250" s="14" t="str">
        <f t="shared" si="6"/>
        <v>2017-03</v>
      </c>
      <c r="U1250" s="14" t="str">
        <f t="shared" si="7"/>
        <v>03</v>
      </c>
    </row>
    <row r="1251">
      <c r="A1251" s="7">
        <v>9.10610234E8</v>
      </c>
      <c r="B1251" s="8">
        <v>42801.0</v>
      </c>
      <c r="C1251" s="8" t="str">
        <f t="shared" si="1"/>
        <v>Tuesday</v>
      </c>
      <c r="D1251" s="8">
        <v>42947.0</v>
      </c>
      <c r="E1251" s="9">
        <f t="shared" si="8"/>
        <v>146</v>
      </c>
      <c r="F1251" s="7" t="s">
        <v>24</v>
      </c>
      <c r="G1251" s="10" t="s">
        <v>36</v>
      </c>
      <c r="H1251" s="7">
        <v>8293.0</v>
      </c>
      <c r="I1251" s="7" t="s">
        <v>26</v>
      </c>
      <c r="J1251" s="11">
        <v>8659.0</v>
      </c>
      <c r="K1251" s="12">
        <v>437.0</v>
      </c>
      <c r="L1251" s="12">
        <v>263.0</v>
      </c>
      <c r="M1251" s="13">
        <f t="shared" si="3"/>
        <v>3783983</v>
      </c>
      <c r="N1251" s="11">
        <f t="shared" si="4"/>
        <v>2277317</v>
      </c>
      <c r="O1251" s="11">
        <f t="shared" si="5"/>
        <v>1506666</v>
      </c>
      <c r="P1251" s="14" t="str">
        <f>VLOOKUP(H1251, products!$A$1:$B$13, 2, FALSE)</f>
        <v>Cosmetics</v>
      </c>
      <c r="Q1251" s="14" t="str">
        <f>VLOOKUP(G1251, countries!$A$1:$C$250, 1, TRUE)</f>
        <v>Svalbard and Jan Mayen</v>
      </c>
      <c r="R1251" s="15" t="str">
        <f>VLOOKUP(Q1251, countries!$A$1:$E$250, 4, FALSE)</f>
        <v>Europe</v>
      </c>
      <c r="S1251" s="14" t="str">
        <f>VLOOKUP(R1251, countries!$D$1:U$250, 2, FALSE)</f>
        <v>Northern Europe</v>
      </c>
      <c r="T1251" s="14" t="str">
        <f t="shared" si="6"/>
        <v>2017-03</v>
      </c>
      <c r="U1251" s="14" t="str">
        <f t="shared" si="7"/>
        <v>03</v>
      </c>
    </row>
    <row r="1252">
      <c r="A1252" s="7">
        <v>1.31585586E8</v>
      </c>
      <c r="B1252" s="8">
        <v>42807.0</v>
      </c>
      <c r="C1252" s="8" t="str">
        <f t="shared" si="1"/>
        <v>Monday</v>
      </c>
      <c r="D1252" s="8">
        <v>42838.0</v>
      </c>
      <c r="E1252" s="9">
        <f t="shared" si="8"/>
        <v>31</v>
      </c>
      <c r="F1252" s="7" t="s">
        <v>21</v>
      </c>
      <c r="G1252" s="10" t="s">
        <v>64</v>
      </c>
      <c r="H1252" s="7">
        <v>3127.0</v>
      </c>
      <c r="I1252" s="7" t="s">
        <v>23</v>
      </c>
      <c r="J1252" s="11">
        <v>7954.0</v>
      </c>
      <c r="K1252" s="12">
        <v>82.0</v>
      </c>
      <c r="L1252" s="12">
        <v>57.0</v>
      </c>
      <c r="M1252" s="13">
        <f t="shared" si="3"/>
        <v>652228</v>
      </c>
      <c r="N1252" s="11">
        <f t="shared" si="4"/>
        <v>453378</v>
      </c>
      <c r="O1252" s="11">
        <f t="shared" si="5"/>
        <v>198850</v>
      </c>
      <c r="P1252" s="14" t="str">
        <f>VLOOKUP(H1252, products!$A$1:$B$13, 2, FALSE)</f>
        <v>Personal Care</v>
      </c>
      <c r="Q1252" s="14" t="str">
        <f>VLOOKUP(G1252, countries!$A$1:$C$250, 1, TRUE)</f>
        <v>Finland</v>
      </c>
      <c r="R1252" s="15" t="str">
        <f>VLOOKUP(Q1252, countries!$A$1:$E$250, 4, FALSE)</f>
        <v>Europe</v>
      </c>
      <c r="S1252" s="14" t="str">
        <f>VLOOKUP(R1252, countries!$D$1:U$250, 2, FALSE)</f>
        <v>Northern Europe</v>
      </c>
      <c r="T1252" s="14" t="str">
        <f t="shared" si="6"/>
        <v>2017-03</v>
      </c>
      <c r="U1252" s="14" t="str">
        <f t="shared" si="7"/>
        <v>03</v>
      </c>
    </row>
    <row r="1253">
      <c r="A1253" s="7">
        <v>9.72981679E8</v>
      </c>
      <c r="B1253" s="8">
        <v>42809.0</v>
      </c>
      <c r="C1253" s="8" t="str">
        <f t="shared" si="1"/>
        <v>Wednesday</v>
      </c>
      <c r="D1253" s="8">
        <v>42982.0</v>
      </c>
      <c r="E1253" s="9">
        <f t="shared" si="8"/>
        <v>173</v>
      </c>
      <c r="F1253" s="7" t="s">
        <v>21</v>
      </c>
      <c r="G1253" s="10" t="s">
        <v>32</v>
      </c>
      <c r="H1253" s="7">
        <v>8969.0</v>
      </c>
      <c r="I1253" s="7" t="s">
        <v>26</v>
      </c>
      <c r="J1253" s="11">
        <v>5755.0</v>
      </c>
      <c r="K1253" s="12">
        <v>153.0</v>
      </c>
      <c r="L1253" s="12">
        <v>97.0</v>
      </c>
      <c r="M1253" s="13">
        <f t="shared" si="3"/>
        <v>880515</v>
      </c>
      <c r="N1253" s="11">
        <f t="shared" si="4"/>
        <v>558235</v>
      </c>
      <c r="O1253" s="11">
        <f t="shared" si="5"/>
        <v>322280</v>
      </c>
      <c r="P1253" s="14" t="str">
        <f>VLOOKUP(H1253, products!$A$1:$B$13, 2, FALSE)</f>
        <v>Snacks</v>
      </c>
      <c r="Q1253" s="14" t="str">
        <f>VLOOKUP(G1253, countries!$A$1:$C$250, 1, TRUE)</f>
        <v>Luxembourg</v>
      </c>
      <c r="R1253" s="15" t="str">
        <f>VLOOKUP(Q1253, countries!$A$1:$E$250, 4, FALSE)</f>
        <v>Europe</v>
      </c>
      <c r="S1253" s="14" t="str">
        <f>VLOOKUP(R1253, countries!$D$1:U$250, 2, FALSE)</f>
        <v>Northern Europe</v>
      </c>
      <c r="T1253" s="14" t="str">
        <f t="shared" si="6"/>
        <v>2017-03</v>
      </c>
      <c r="U1253" s="14" t="str">
        <f t="shared" si="7"/>
        <v>03</v>
      </c>
    </row>
    <row r="1254">
      <c r="A1254" s="7">
        <v>9.22564303E8</v>
      </c>
      <c r="B1254" s="8">
        <v>42811.0</v>
      </c>
      <c r="C1254" s="8" t="str">
        <f t="shared" si="1"/>
        <v>Friday</v>
      </c>
      <c r="D1254" s="8">
        <v>42770.0</v>
      </c>
      <c r="E1254" s="9">
        <f t="shared" si="8"/>
        <v>41</v>
      </c>
      <c r="F1254" s="7" t="s">
        <v>24</v>
      </c>
      <c r="G1254" s="10" t="s">
        <v>30</v>
      </c>
      <c r="H1254" s="7">
        <v>7940.0</v>
      </c>
      <c r="I1254" s="7" t="s">
        <v>23</v>
      </c>
      <c r="J1254" s="11">
        <v>6134.0</v>
      </c>
      <c r="K1254" s="12">
        <v>668.0</v>
      </c>
      <c r="L1254" s="12">
        <v>503.0</v>
      </c>
      <c r="M1254" s="13">
        <f t="shared" si="3"/>
        <v>4097512</v>
      </c>
      <c r="N1254" s="11">
        <f t="shared" si="4"/>
        <v>3085402</v>
      </c>
      <c r="O1254" s="11">
        <f t="shared" si="5"/>
        <v>1012110</v>
      </c>
      <c r="P1254" s="14" t="str">
        <f>VLOOKUP(H1254, products!$A$1:$B$13, 2, FALSE)</f>
        <v>Household</v>
      </c>
      <c r="Q1254" s="14" t="str">
        <f>VLOOKUP(G1254, countries!$A$1:$C$250, 1, TRUE)</f>
        <v>United States Minor Outlying Islands</v>
      </c>
      <c r="R1254" s="15" t="str">
        <f>VLOOKUP(Q1254, countries!$A$1:$E$250, 4, FALSE)</f>
        <v>Oceania</v>
      </c>
      <c r="S1254" s="14" t="str">
        <f>VLOOKUP(R1254, countries!$D$1:U$250, 2, FALSE)</f>
        <v>Polynesia</v>
      </c>
      <c r="T1254" s="14" t="str">
        <f t="shared" si="6"/>
        <v>2017-03</v>
      </c>
      <c r="U1254" s="14" t="str">
        <f t="shared" si="7"/>
        <v>03</v>
      </c>
    </row>
    <row r="1255">
      <c r="A1255" s="7">
        <v>5.17097985E8</v>
      </c>
      <c r="B1255" s="8">
        <v>42812.0</v>
      </c>
      <c r="C1255" s="8" t="str">
        <f t="shared" si="1"/>
        <v>Saturday</v>
      </c>
      <c r="D1255" s="8">
        <v>42839.0</v>
      </c>
      <c r="E1255" s="9">
        <f t="shared" si="8"/>
        <v>27</v>
      </c>
      <c r="F1255" s="7" t="s">
        <v>29</v>
      </c>
      <c r="G1255" s="10" t="s">
        <v>32</v>
      </c>
      <c r="H1255" s="7">
        <v>8969.0</v>
      </c>
      <c r="I1255" s="7" t="s">
        <v>26</v>
      </c>
      <c r="J1255" s="11">
        <v>9640.0</v>
      </c>
      <c r="K1255" s="12">
        <v>153.0</v>
      </c>
      <c r="L1255" s="12">
        <v>97.0</v>
      </c>
      <c r="M1255" s="13">
        <f t="shared" si="3"/>
        <v>1474920</v>
      </c>
      <c r="N1255" s="11">
        <f t="shared" si="4"/>
        <v>935080</v>
      </c>
      <c r="O1255" s="11">
        <f t="shared" si="5"/>
        <v>539840</v>
      </c>
      <c r="P1255" s="14" t="str">
        <f>VLOOKUP(H1255, products!$A$1:$B$13, 2, FALSE)</f>
        <v>Snacks</v>
      </c>
      <c r="Q1255" s="14" t="str">
        <f>VLOOKUP(G1255, countries!$A$1:$C$250, 1, TRUE)</f>
        <v>Luxembourg</v>
      </c>
      <c r="R1255" s="15" t="str">
        <f>VLOOKUP(Q1255, countries!$A$1:$E$250, 4, FALSE)</f>
        <v>Europe</v>
      </c>
      <c r="S1255" s="14" t="str">
        <f>VLOOKUP(R1255, countries!$D$1:U$250, 2, FALSE)</f>
        <v>Northern Europe</v>
      </c>
      <c r="T1255" s="14" t="str">
        <f t="shared" si="6"/>
        <v>2017-03</v>
      </c>
      <c r="U1255" s="14" t="str">
        <f t="shared" si="7"/>
        <v>03</v>
      </c>
    </row>
    <row r="1256">
      <c r="A1256" s="7">
        <v>8.70218312E8</v>
      </c>
      <c r="B1256" s="8">
        <v>42813.0</v>
      </c>
      <c r="C1256" s="8" t="str">
        <f t="shared" si="1"/>
        <v>Sunday</v>
      </c>
      <c r="D1256" s="8">
        <v>42821.0</v>
      </c>
      <c r="E1256" s="9">
        <f t="shared" si="8"/>
        <v>8</v>
      </c>
      <c r="F1256" s="7" t="s">
        <v>40</v>
      </c>
      <c r="G1256" s="10" t="s">
        <v>32</v>
      </c>
      <c r="H1256" s="7">
        <v>4594.0</v>
      </c>
      <c r="I1256" s="7" t="s">
        <v>23</v>
      </c>
      <c r="J1256" s="11">
        <v>5792.0</v>
      </c>
      <c r="K1256" s="12">
        <v>9.0</v>
      </c>
      <c r="L1256" s="12">
        <v>7.0</v>
      </c>
      <c r="M1256" s="13">
        <f t="shared" si="3"/>
        <v>52128</v>
      </c>
      <c r="N1256" s="11">
        <f t="shared" si="4"/>
        <v>40544</v>
      </c>
      <c r="O1256" s="11">
        <f t="shared" si="5"/>
        <v>11584</v>
      </c>
      <c r="P1256" s="14" t="str">
        <f>VLOOKUP(H1256, products!$A$1:$B$13, 2, FALSE)</f>
        <v>Fruits</v>
      </c>
      <c r="Q1256" s="14" t="str">
        <f>VLOOKUP(G1256, countries!$A$1:$C$250, 1, TRUE)</f>
        <v>Luxembourg</v>
      </c>
      <c r="R1256" s="15" t="str">
        <f>VLOOKUP(Q1256, countries!$A$1:$E$250, 4, FALSE)</f>
        <v>Europe</v>
      </c>
      <c r="S1256" s="14" t="str">
        <f>VLOOKUP(R1256, countries!$D$1:U$250, 2, FALSE)</f>
        <v>Northern Europe</v>
      </c>
      <c r="T1256" s="14" t="str">
        <f t="shared" si="6"/>
        <v>2017-03</v>
      </c>
      <c r="U1256" s="14" t="str">
        <f t="shared" si="7"/>
        <v>03</v>
      </c>
    </row>
    <row r="1257">
      <c r="A1257" s="7">
        <v>4.80652987E8</v>
      </c>
      <c r="B1257" s="8">
        <v>42817.0</v>
      </c>
      <c r="C1257" s="8" t="str">
        <f t="shared" si="1"/>
        <v>Thursday</v>
      </c>
      <c r="D1257" s="8">
        <v>42859.0</v>
      </c>
      <c r="E1257" s="9">
        <f t="shared" si="8"/>
        <v>42</v>
      </c>
      <c r="F1257" s="7" t="s">
        <v>24</v>
      </c>
      <c r="G1257" s="10" t="s">
        <v>57</v>
      </c>
      <c r="H1257" s="7">
        <v>7331.0</v>
      </c>
      <c r="I1257" s="7" t="s">
        <v>23</v>
      </c>
      <c r="J1257" s="11">
        <v>4755.0</v>
      </c>
      <c r="K1257" s="12">
        <v>255.0</v>
      </c>
      <c r="L1257" s="12">
        <v>159.0</v>
      </c>
      <c r="M1257" s="13">
        <f t="shared" si="3"/>
        <v>1212525</v>
      </c>
      <c r="N1257" s="11">
        <f t="shared" si="4"/>
        <v>756045</v>
      </c>
      <c r="O1257" s="11">
        <f t="shared" si="5"/>
        <v>456480</v>
      </c>
      <c r="P1257" s="14" t="str">
        <f>VLOOKUP(H1257, products!$A$1:$B$13, 2, FALSE)</f>
        <v>Baby Food</v>
      </c>
      <c r="Q1257" s="14" t="str">
        <f>VLOOKUP(G1257, countries!$A$1:$C$250, 1, TRUE)</f>
        <v>Israel</v>
      </c>
      <c r="R1257" s="15" t="str">
        <f>VLOOKUP(Q1257, countries!$A$1:$E$250, 4, FALSE)</f>
        <v>Asia</v>
      </c>
      <c r="S1257" s="14" t="str">
        <f>VLOOKUP(R1257, countries!$D$1:U$250, 2, FALSE)</f>
        <v>Southern Asia</v>
      </c>
      <c r="T1257" s="14" t="str">
        <f t="shared" si="6"/>
        <v>2017-03</v>
      </c>
      <c r="U1257" s="14" t="str">
        <f t="shared" si="7"/>
        <v>03</v>
      </c>
    </row>
    <row r="1258">
      <c r="A1258" s="7">
        <v>1.22967326E8</v>
      </c>
      <c r="B1258" s="8">
        <v>42818.0</v>
      </c>
      <c r="C1258" s="8" t="str">
        <f t="shared" si="1"/>
        <v>Friday</v>
      </c>
      <c r="D1258" s="8">
        <v>42850.0</v>
      </c>
      <c r="E1258" s="9">
        <f t="shared" si="8"/>
        <v>32</v>
      </c>
      <c r="F1258" s="7" t="s">
        <v>40</v>
      </c>
      <c r="G1258" s="10" t="s">
        <v>31</v>
      </c>
      <c r="H1258" s="7">
        <v>1270.0</v>
      </c>
      <c r="I1258" s="7" t="s">
        <v>26</v>
      </c>
      <c r="J1258" s="11">
        <v>7619.0</v>
      </c>
      <c r="K1258" s="12">
        <v>47.0</v>
      </c>
      <c r="L1258" s="12">
        <v>32.0</v>
      </c>
      <c r="M1258" s="13">
        <f t="shared" si="3"/>
        <v>358093</v>
      </c>
      <c r="N1258" s="11">
        <f t="shared" si="4"/>
        <v>243808</v>
      </c>
      <c r="O1258" s="11">
        <f t="shared" si="5"/>
        <v>114285</v>
      </c>
      <c r="P1258" s="14" t="str">
        <f>VLOOKUP(H1258, products!$A$1:$B$13, 2, FALSE)</f>
        <v>Beverages</v>
      </c>
      <c r="Q1258" s="14" t="str">
        <f>VLOOKUP(G1258, countries!$A$1:$C$250, 1, TRUE)</f>
        <v>Bhutan</v>
      </c>
      <c r="R1258" s="15" t="str">
        <f>VLOOKUP(Q1258, countries!$A$1:$E$250, 4, FALSE)</f>
        <v>Asia</v>
      </c>
      <c r="S1258" s="14" t="str">
        <f>VLOOKUP(R1258, countries!$D$1:U$250, 2, FALSE)</f>
        <v>Southern Asia</v>
      </c>
      <c r="T1258" s="14" t="str">
        <f t="shared" si="6"/>
        <v>2017-03</v>
      </c>
      <c r="U1258" s="14" t="str">
        <f t="shared" si="7"/>
        <v>03</v>
      </c>
    </row>
    <row r="1259">
      <c r="A1259" s="7">
        <v>7.22233331E8</v>
      </c>
      <c r="B1259" s="8">
        <v>42825.0</v>
      </c>
      <c r="C1259" s="8" t="str">
        <f t="shared" si="1"/>
        <v>Friday</v>
      </c>
      <c r="D1259" s="8">
        <v>42890.0</v>
      </c>
      <c r="E1259" s="9">
        <f t="shared" si="8"/>
        <v>65</v>
      </c>
      <c r="F1259" s="7" t="s">
        <v>40</v>
      </c>
      <c r="G1259" s="10" t="s">
        <v>55</v>
      </c>
      <c r="H1259" s="7">
        <v>5988.0</v>
      </c>
      <c r="I1259" s="7" t="s">
        <v>26</v>
      </c>
      <c r="J1259" s="11">
        <v>3747.0</v>
      </c>
      <c r="K1259" s="12">
        <v>154.0</v>
      </c>
      <c r="L1259" s="12">
        <v>91.0</v>
      </c>
      <c r="M1259" s="13">
        <f t="shared" si="3"/>
        <v>577038</v>
      </c>
      <c r="N1259" s="11">
        <f t="shared" si="4"/>
        <v>340977</v>
      </c>
      <c r="O1259" s="11">
        <f t="shared" si="5"/>
        <v>236061</v>
      </c>
      <c r="P1259" s="14" t="str">
        <f>VLOOKUP(H1259, products!$A$1:$B$13, 2, FALSE)</f>
        <v>Vegetables</v>
      </c>
      <c r="Q1259" s="14" t="str">
        <f>VLOOKUP(G1259, countries!$A$1:$C$250, 1, TRUE)</f>
        <v>Eritrea</v>
      </c>
      <c r="R1259" s="15" t="str">
        <f>VLOOKUP(Q1259, countries!$A$1:$E$250, 4, FALSE)</f>
        <v>Africa</v>
      </c>
      <c r="S1259" s="14" t="str">
        <f>VLOOKUP(R1259, countries!$D$1:U$250, 2, FALSE)</f>
        <v>Northern Africa</v>
      </c>
      <c r="T1259" s="14" t="str">
        <f t="shared" si="6"/>
        <v>2017-03</v>
      </c>
      <c r="U1259" s="14" t="str">
        <f t="shared" si="7"/>
        <v>03</v>
      </c>
    </row>
    <row r="1260">
      <c r="A1260" s="7">
        <v>3.11956632E8</v>
      </c>
      <c r="B1260" s="8">
        <v>42826.0</v>
      </c>
      <c r="C1260" s="8" t="str">
        <f t="shared" si="1"/>
        <v>Saturday</v>
      </c>
      <c r="D1260" s="8">
        <v>43009.0</v>
      </c>
      <c r="E1260" s="9">
        <f t="shared" si="8"/>
        <v>183</v>
      </c>
      <c r="F1260" s="7" t="s">
        <v>21</v>
      </c>
      <c r="G1260" s="10" t="s">
        <v>67</v>
      </c>
      <c r="H1260" s="7">
        <v>8293.0</v>
      </c>
      <c r="I1260" s="7" t="s">
        <v>23</v>
      </c>
      <c r="J1260" s="11">
        <v>3755.0</v>
      </c>
      <c r="K1260" s="12">
        <v>437.0</v>
      </c>
      <c r="L1260" s="12">
        <v>263.0</v>
      </c>
      <c r="M1260" s="13">
        <f t="shared" si="3"/>
        <v>1640935</v>
      </c>
      <c r="N1260" s="11">
        <f t="shared" si="4"/>
        <v>987565</v>
      </c>
      <c r="O1260" s="11">
        <f t="shared" si="5"/>
        <v>653370</v>
      </c>
      <c r="P1260" s="14" t="str">
        <f>VLOOKUP(H1260, products!$A$1:$B$13, 2, FALSE)</f>
        <v>Cosmetics</v>
      </c>
      <c r="Q1260" s="14" t="str">
        <f>VLOOKUP(G1260, countries!$A$1:$C$250, 1, TRUE)</f>
        <v>Eritrea</v>
      </c>
      <c r="R1260" s="15" t="str">
        <f>VLOOKUP(Q1260, countries!$A$1:$E$250, 4, FALSE)</f>
        <v>Africa</v>
      </c>
      <c r="S1260" s="14" t="str">
        <f>VLOOKUP(R1260, countries!$D$1:U$250, 2, FALSE)</f>
        <v>Northern Africa</v>
      </c>
      <c r="T1260" s="14" t="str">
        <f t="shared" si="6"/>
        <v>2017-04</v>
      </c>
      <c r="U1260" s="14" t="str">
        <f t="shared" si="7"/>
        <v>04</v>
      </c>
    </row>
    <row r="1261">
      <c r="A1261" s="7">
        <v>7.4210056E8</v>
      </c>
      <c r="B1261" s="8">
        <v>42826.0</v>
      </c>
      <c r="C1261" s="8" t="str">
        <f t="shared" si="1"/>
        <v>Saturday</v>
      </c>
      <c r="D1261" s="8">
        <v>42752.0</v>
      </c>
      <c r="E1261" s="9">
        <f t="shared" si="8"/>
        <v>74</v>
      </c>
      <c r="F1261" s="7" t="s">
        <v>21</v>
      </c>
      <c r="G1261" s="10" t="s">
        <v>59</v>
      </c>
      <c r="H1261" s="7">
        <v>8969.0</v>
      </c>
      <c r="I1261" s="7" t="s">
        <v>23</v>
      </c>
      <c r="J1261" s="11">
        <v>2902.0</v>
      </c>
      <c r="K1261" s="12">
        <v>153.0</v>
      </c>
      <c r="L1261" s="12">
        <v>97.0</v>
      </c>
      <c r="M1261" s="13">
        <f t="shared" si="3"/>
        <v>444006</v>
      </c>
      <c r="N1261" s="11">
        <f t="shared" si="4"/>
        <v>281494</v>
      </c>
      <c r="O1261" s="11">
        <f t="shared" si="5"/>
        <v>162512</v>
      </c>
      <c r="P1261" s="14" t="str">
        <f>VLOOKUP(H1261, products!$A$1:$B$13, 2, FALSE)</f>
        <v>Snacks</v>
      </c>
      <c r="Q1261" s="14" t="str">
        <f>VLOOKUP(G1261, countries!$A$1:$C$250, 1, TRUE)</f>
        <v>Slovenia</v>
      </c>
      <c r="R1261" s="15" t="str">
        <f>VLOOKUP(Q1261, countries!$A$1:$E$250, 4, FALSE)</f>
        <v>Europe</v>
      </c>
      <c r="S1261" s="14" t="str">
        <f>VLOOKUP(R1261, countries!$D$1:U$250, 2, FALSE)</f>
        <v>Northern Europe</v>
      </c>
      <c r="T1261" s="14" t="str">
        <f t="shared" si="6"/>
        <v>2017-04</v>
      </c>
      <c r="U1261" s="14" t="str">
        <f t="shared" si="7"/>
        <v>04</v>
      </c>
    </row>
    <row r="1262">
      <c r="A1262" s="7">
        <v>2.39386355E8</v>
      </c>
      <c r="B1262" s="8">
        <v>42828.0</v>
      </c>
      <c r="C1262" s="8" t="str">
        <f t="shared" si="1"/>
        <v>Monday</v>
      </c>
      <c r="D1262" s="8">
        <v>42845.0</v>
      </c>
      <c r="E1262" s="9">
        <f t="shared" si="8"/>
        <v>17</v>
      </c>
      <c r="F1262" s="7" t="s">
        <v>24</v>
      </c>
      <c r="G1262" s="10" t="s">
        <v>59</v>
      </c>
      <c r="H1262" s="7">
        <v>8681.0</v>
      </c>
      <c r="I1262" s="7" t="s">
        <v>23</v>
      </c>
      <c r="J1262" s="11">
        <v>8597.0</v>
      </c>
      <c r="K1262" s="12">
        <v>651.0</v>
      </c>
      <c r="L1262" s="12">
        <v>525.0</v>
      </c>
      <c r="M1262" s="13">
        <f t="shared" si="3"/>
        <v>5596647</v>
      </c>
      <c r="N1262" s="11">
        <f t="shared" si="4"/>
        <v>4513425</v>
      </c>
      <c r="O1262" s="11">
        <f t="shared" si="5"/>
        <v>1083222</v>
      </c>
      <c r="P1262" s="14" t="str">
        <f>VLOOKUP(H1262, products!$A$1:$B$13, 2, FALSE)</f>
        <v>Office Supplies</v>
      </c>
      <c r="Q1262" s="14" t="str">
        <f>VLOOKUP(G1262, countries!$A$1:$C$250, 1, TRUE)</f>
        <v>Slovenia</v>
      </c>
      <c r="R1262" s="15" t="str">
        <f>VLOOKUP(Q1262, countries!$A$1:$E$250, 4, FALSE)</f>
        <v>Europe</v>
      </c>
      <c r="S1262" s="14" t="str">
        <f>VLOOKUP(R1262, countries!$D$1:U$250, 2, FALSE)</f>
        <v>Northern Europe</v>
      </c>
      <c r="T1262" s="14" t="str">
        <f t="shared" si="6"/>
        <v>2017-04</v>
      </c>
      <c r="U1262" s="14" t="str">
        <f t="shared" si="7"/>
        <v>04</v>
      </c>
    </row>
    <row r="1263">
      <c r="A1263" s="7">
        <v>8.3790692E8</v>
      </c>
      <c r="B1263" s="8">
        <v>42829.0</v>
      </c>
      <c r="C1263" s="8" t="str">
        <f t="shared" si="1"/>
        <v>Tuesday</v>
      </c>
      <c r="D1263" s="8">
        <v>42871.0</v>
      </c>
      <c r="E1263" s="9">
        <f t="shared" si="8"/>
        <v>42</v>
      </c>
      <c r="F1263" s="7" t="s">
        <v>24</v>
      </c>
      <c r="G1263" s="10" t="s">
        <v>41</v>
      </c>
      <c r="H1263" s="7">
        <v>1270.0</v>
      </c>
      <c r="I1263" s="7" t="s">
        <v>26</v>
      </c>
      <c r="J1263" s="11">
        <v>4133.0</v>
      </c>
      <c r="K1263" s="12">
        <v>47.0</v>
      </c>
      <c r="L1263" s="12">
        <v>32.0</v>
      </c>
      <c r="M1263" s="13">
        <f t="shared" si="3"/>
        <v>194251</v>
      </c>
      <c r="N1263" s="11">
        <f t="shared" si="4"/>
        <v>132256</v>
      </c>
      <c r="O1263" s="11">
        <f t="shared" si="5"/>
        <v>61995</v>
      </c>
      <c r="P1263" s="14" t="str">
        <f>VLOOKUP(H1263, products!$A$1:$B$13, 2, FALSE)</f>
        <v>Beverages</v>
      </c>
      <c r="Q1263" s="14" t="str">
        <f>VLOOKUP(G1263, countries!$A$1:$C$250, 1, TRUE)</f>
        <v>Chad</v>
      </c>
      <c r="R1263" s="15" t="str">
        <f>VLOOKUP(Q1263, countries!$A$1:$E$250, 4, FALSE)</f>
        <v>Africa</v>
      </c>
      <c r="S1263" s="14" t="str">
        <f>VLOOKUP(R1263, countries!$D$1:U$250, 2, FALSE)</f>
        <v>Northern Africa</v>
      </c>
      <c r="T1263" s="14" t="str">
        <f t="shared" si="6"/>
        <v>2017-04</v>
      </c>
      <c r="U1263" s="14" t="str">
        <f t="shared" si="7"/>
        <v>04</v>
      </c>
    </row>
    <row r="1264">
      <c r="A1264" s="7">
        <v>2.74694526E8</v>
      </c>
      <c r="B1264" s="8">
        <v>42838.0</v>
      </c>
      <c r="C1264" s="8" t="str">
        <f t="shared" si="1"/>
        <v>Thursday</v>
      </c>
      <c r="D1264" s="8">
        <v>43044.0</v>
      </c>
      <c r="E1264" s="9">
        <f t="shared" si="8"/>
        <v>206</v>
      </c>
      <c r="F1264" s="7" t="s">
        <v>21</v>
      </c>
      <c r="G1264" s="10" t="s">
        <v>51</v>
      </c>
      <c r="H1264" s="7">
        <v>3127.0</v>
      </c>
      <c r="I1264" s="7" t="s">
        <v>23</v>
      </c>
      <c r="J1264" s="11">
        <v>7069.0</v>
      </c>
      <c r="K1264" s="12">
        <v>82.0</v>
      </c>
      <c r="L1264" s="12">
        <v>57.0</v>
      </c>
      <c r="M1264" s="13">
        <f t="shared" si="3"/>
        <v>579658</v>
      </c>
      <c r="N1264" s="11">
        <f t="shared" si="4"/>
        <v>402933</v>
      </c>
      <c r="O1264" s="11">
        <f t="shared" si="5"/>
        <v>176725</v>
      </c>
      <c r="P1264" s="14" t="str">
        <f>VLOOKUP(H1264, products!$A$1:$B$13, 2, FALSE)</f>
        <v>Personal Care</v>
      </c>
      <c r="Q1264" s="14" t="str">
        <f>VLOOKUP(G1264, countries!$A$1:$C$250, 1, TRUE)</f>
        <v>Micronesia (Federated States of)</v>
      </c>
      <c r="R1264" s="15" t="str">
        <f>VLOOKUP(Q1264, countries!$A$1:$E$250, 4, FALSE)</f>
        <v>Oceania</v>
      </c>
      <c r="S1264" s="14" t="str">
        <f>VLOOKUP(R1264, countries!$D$1:U$250, 2, FALSE)</f>
        <v>Polynesia</v>
      </c>
      <c r="T1264" s="14" t="str">
        <f t="shared" si="6"/>
        <v>2017-04</v>
      </c>
      <c r="U1264" s="14" t="str">
        <f t="shared" si="7"/>
        <v>04</v>
      </c>
    </row>
    <row r="1265">
      <c r="A1265" s="7">
        <v>1.86847674E8</v>
      </c>
      <c r="B1265" s="8">
        <v>42841.0</v>
      </c>
      <c r="C1265" s="8" t="str">
        <f t="shared" si="1"/>
        <v>Sunday</v>
      </c>
      <c r="D1265" s="8">
        <v>42848.0</v>
      </c>
      <c r="E1265" s="9">
        <f t="shared" si="8"/>
        <v>7</v>
      </c>
      <c r="F1265" s="7" t="s">
        <v>29</v>
      </c>
      <c r="G1265" s="10" t="s">
        <v>63</v>
      </c>
      <c r="H1265" s="7">
        <v>8293.0</v>
      </c>
      <c r="I1265" s="7" t="s">
        <v>26</v>
      </c>
      <c r="J1265" s="11">
        <v>1234.0</v>
      </c>
      <c r="K1265" s="12">
        <v>437.0</v>
      </c>
      <c r="L1265" s="12">
        <v>263.0</v>
      </c>
      <c r="M1265" s="13">
        <f t="shared" si="3"/>
        <v>539258</v>
      </c>
      <c r="N1265" s="11">
        <f t="shared" si="4"/>
        <v>324542</v>
      </c>
      <c r="O1265" s="11">
        <f t="shared" si="5"/>
        <v>214716</v>
      </c>
      <c r="P1265" s="14" t="str">
        <f>VLOOKUP(H1265, products!$A$1:$B$13, 2, FALSE)</f>
        <v>Cosmetics</v>
      </c>
      <c r="Q1265" s="14" t="str">
        <f>VLOOKUP(G1265, countries!$A$1:$C$250, 1, TRUE)</f>
        <v>Ireland</v>
      </c>
      <c r="R1265" s="15" t="str">
        <f>VLOOKUP(Q1265, countries!$A$1:$E$250, 4, FALSE)</f>
        <v>Europe</v>
      </c>
      <c r="S1265" s="14" t="str">
        <f>VLOOKUP(R1265, countries!$D$1:U$250, 2, FALSE)</f>
        <v>Northern Europe</v>
      </c>
      <c r="T1265" s="14" t="str">
        <f t="shared" si="6"/>
        <v>2017-04</v>
      </c>
      <c r="U1265" s="14" t="str">
        <f t="shared" si="7"/>
        <v>04</v>
      </c>
    </row>
    <row r="1266">
      <c r="A1266" s="7">
        <v>8.00045716E8</v>
      </c>
      <c r="B1266" s="8">
        <v>42841.0</v>
      </c>
      <c r="C1266" s="8" t="str">
        <f t="shared" si="1"/>
        <v>Sunday</v>
      </c>
      <c r="D1266" s="8">
        <v>42869.0</v>
      </c>
      <c r="E1266" s="9">
        <f t="shared" si="8"/>
        <v>28</v>
      </c>
      <c r="F1266" s="7" t="s">
        <v>29</v>
      </c>
      <c r="G1266" s="10" t="s">
        <v>48</v>
      </c>
      <c r="H1266" s="7">
        <v>3127.0</v>
      </c>
      <c r="I1266" s="7" t="s">
        <v>26</v>
      </c>
      <c r="J1266" s="11">
        <v>161.0</v>
      </c>
      <c r="K1266" s="12">
        <v>82.0</v>
      </c>
      <c r="L1266" s="12">
        <v>57.0</v>
      </c>
      <c r="M1266" s="13">
        <f t="shared" si="3"/>
        <v>13202</v>
      </c>
      <c r="N1266" s="11">
        <f t="shared" si="4"/>
        <v>9177</v>
      </c>
      <c r="O1266" s="11">
        <f t="shared" si="5"/>
        <v>4025</v>
      </c>
      <c r="P1266" s="14" t="str">
        <f>VLOOKUP(H1266, products!$A$1:$B$13, 2, FALSE)</f>
        <v>Personal Care</v>
      </c>
      <c r="Q1266" s="14" t="str">
        <f>VLOOKUP(G1266, countries!$A$1:$C$250, 1, TRUE)</f>
        <v>Gibraltar</v>
      </c>
      <c r="R1266" s="15" t="str">
        <f>VLOOKUP(Q1266, countries!$A$1:$E$250, 4, FALSE)</f>
        <v>Europe</v>
      </c>
      <c r="S1266" s="14" t="str">
        <f>VLOOKUP(R1266, countries!$D$1:U$250, 2, FALSE)</f>
        <v>Northern Europe</v>
      </c>
      <c r="T1266" s="14" t="str">
        <f t="shared" si="6"/>
        <v>2017-04</v>
      </c>
      <c r="U1266" s="14" t="str">
        <f t="shared" si="7"/>
        <v>04</v>
      </c>
    </row>
    <row r="1267">
      <c r="A1267" s="7">
        <v>1.63744628E8</v>
      </c>
      <c r="B1267" s="8">
        <v>42842.0</v>
      </c>
      <c r="C1267" s="8" t="str">
        <f t="shared" si="1"/>
        <v>Monday</v>
      </c>
      <c r="D1267" s="8">
        <v>42740.0</v>
      </c>
      <c r="E1267" s="9">
        <f t="shared" si="8"/>
        <v>102</v>
      </c>
      <c r="F1267" s="7" t="s">
        <v>24</v>
      </c>
      <c r="G1267" s="10" t="s">
        <v>70</v>
      </c>
      <c r="H1267" s="7">
        <v>8681.0</v>
      </c>
      <c r="I1267" s="7" t="s">
        <v>23</v>
      </c>
      <c r="J1267" s="11">
        <v>4529.0</v>
      </c>
      <c r="K1267" s="12">
        <v>651.0</v>
      </c>
      <c r="L1267" s="12">
        <v>525.0</v>
      </c>
      <c r="M1267" s="13">
        <f t="shared" si="3"/>
        <v>2948379</v>
      </c>
      <c r="N1267" s="11">
        <f t="shared" si="4"/>
        <v>2377725</v>
      </c>
      <c r="O1267" s="11">
        <f t="shared" si="5"/>
        <v>570654</v>
      </c>
      <c r="P1267" s="14" t="str">
        <f>VLOOKUP(H1267, products!$A$1:$B$13, 2, FALSE)</f>
        <v>Office Supplies</v>
      </c>
      <c r="Q1267" s="14" t="str">
        <f>VLOOKUP(G1267, countries!$A$1:$C$250, 1, TRUE)</f>
        <v>Fiji</v>
      </c>
      <c r="R1267" s="15" t="str">
        <f>VLOOKUP(Q1267, countries!$A$1:$E$250, 4, FALSE)</f>
        <v>Oceania</v>
      </c>
      <c r="S1267" s="14" t="str">
        <f>VLOOKUP(R1267, countries!$D$1:U$250, 2, FALSE)</f>
        <v>Polynesia</v>
      </c>
      <c r="T1267" s="14" t="str">
        <f t="shared" si="6"/>
        <v>2017-04</v>
      </c>
      <c r="U1267" s="14" t="str">
        <f t="shared" si="7"/>
        <v>04</v>
      </c>
    </row>
    <row r="1268">
      <c r="A1268" s="7">
        <v>4.85929429E8</v>
      </c>
      <c r="B1268" s="8">
        <v>42842.0</v>
      </c>
      <c r="C1268" s="8" t="str">
        <f t="shared" si="1"/>
        <v>Monday</v>
      </c>
      <c r="D1268" s="8">
        <v>42874.0</v>
      </c>
      <c r="E1268" s="9">
        <f t="shared" si="8"/>
        <v>32</v>
      </c>
      <c r="F1268" s="7" t="s">
        <v>21</v>
      </c>
      <c r="G1268" s="10" t="s">
        <v>66</v>
      </c>
      <c r="H1268" s="7">
        <v>3127.0</v>
      </c>
      <c r="I1268" s="7" t="s">
        <v>23</v>
      </c>
      <c r="J1268" s="11">
        <v>6171.0</v>
      </c>
      <c r="K1268" s="12">
        <v>82.0</v>
      </c>
      <c r="L1268" s="12">
        <v>57.0</v>
      </c>
      <c r="M1268" s="13">
        <f t="shared" si="3"/>
        <v>506022</v>
      </c>
      <c r="N1268" s="11">
        <f t="shared" si="4"/>
        <v>351747</v>
      </c>
      <c r="O1268" s="11">
        <f t="shared" si="5"/>
        <v>154275</v>
      </c>
      <c r="P1268" s="14" t="str">
        <f>VLOOKUP(H1268, products!$A$1:$B$13, 2, FALSE)</f>
        <v>Personal Care</v>
      </c>
      <c r="Q1268" s="14" t="str">
        <f>VLOOKUP(G1268, countries!$A$1:$C$250, 1, TRUE)</f>
        <v>Uganda</v>
      </c>
      <c r="R1268" s="15" t="str">
        <f>VLOOKUP(Q1268, countries!$A$1:$E$250, 4, FALSE)</f>
        <v>Africa</v>
      </c>
      <c r="S1268" s="14" t="str">
        <f>VLOOKUP(R1268, countries!$D$1:U$250, 2, FALSE)</f>
        <v>Northern Africa</v>
      </c>
      <c r="T1268" s="14" t="str">
        <f t="shared" si="6"/>
        <v>2017-04</v>
      </c>
      <c r="U1268" s="14" t="str">
        <f t="shared" si="7"/>
        <v>04</v>
      </c>
    </row>
    <row r="1269">
      <c r="A1269" s="7">
        <v>5.64173543E8</v>
      </c>
      <c r="B1269" s="8">
        <v>42846.0</v>
      </c>
      <c r="C1269" s="8" t="str">
        <f t="shared" si="1"/>
        <v>Friday</v>
      </c>
      <c r="D1269" s="8">
        <v>42851.0</v>
      </c>
      <c r="E1269" s="9">
        <f t="shared" si="8"/>
        <v>5</v>
      </c>
      <c r="F1269" s="7" t="s">
        <v>24</v>
      </c>
      <c r="G1269" s="10" t="s">
        <v>70</v>
      </c>
      <c r="H1269" s="7">
        <v>7331.0</v>
      </c>
      <c r="I1269" s="7" t="s">
        <v>23</v>
      </c>
      <c r="J1269" s="11">
        <v>343.0</v>
      </c>
      <c r="K1269" s="12">
        <v>255.0</v>
      </c>
      <c r="L1269" s="12">
        <v>159.0</v>
      </c>
      <c r="M1269" s="13">
        <f t="shared" si="3"/>
        <v>87465</v>
      </c>
      <c r="N1269" s="11">
        <f t="shared" si="4"/>
        <v>54537</v>
      </c>
      <c r="O1269" s="11">
        <f t="shared" si="5"/>
        <v>32928</v>
      </c>
      <c r="P1269" s="14" t="str">
        <f>VLOOKUP(H1269, products!$A$1:$B$13, 2, FALSE)</f>
        <v>Baby Food</v>
      </c>
      <c r="Q1269" s="14" t="str">
        <f>VLOOKUP(G1269, countries!$A$1:$C$250, 1, TRUE)</f>
        <v>Fiji</v>
      </c>
      <c r="R1269" s="15" t="str">
        <f>VLOOKUP(Q1269, countries!$A$1:$E$250, 4, FALSE)</f>
        <v>Oceania</v>
      </c>
      <c r="S1269" s="14" t="str">
        <f>VLOOKUP(R1269, countries!$D$1:U$250, 2, FALSE)</f>
        <v>Polynesia</v>
      </c>
      <c r="T1269" s="14" t="str">
        <f t="shared" si="6"/>
        <v>2017-04</v>
      </c>
      <c r="U1269" s="14" t="str">
        <f t="shared" si="7"/>
        <v>04</v>
      </c>
    </row>
    <row r="1270">
      <c r="A1270" s="7">
        <v>5.94991052E8</v>
      </c>
      <c r="B1270" s="8">
        <v>42847.0</v>
      </c>
      <c r="C1270" s="8" t="str">
        <f t="shared" si="1"/>
        <v>Saturday</v>
      </c>
      <c r="D1270" s="8">
        <v>42892.0</v>
      </c>
      <c r="E1270" s="9">
        <f t="shared" si="8"/>
        <v>45</v>
      </c>
      <c r="F1270" s="7" t="s">
        <v>29</v>
      </c>
      <c r="G1270" s="10" t="s">
        <v>45</v>
      </c>
      <c r="H1270" s="7">
        <v>8969.0</v>
      </c>
      <c r="I1270" s="7" t="s">
        <v>23</v>
      </c>
      <c r="J1270" s="11">
        <v>9929.0</v>
      </c>
      <c r="K1270" s="12">
        <v>153.0</v>
      </c>
      <c r="L1270" s="12">
        <v>97.0</v>
      </c>
      <c r="M1270" s="13">
        <f t="shared" si="3"/>
        <v>1519137</v>
      </c>
      <c r="N1270" s="11">
        <f t="shared" si="4"/>
        <v>963113</v>
      </c>
      <c r="O1270" s="11">
        <f t="shared" si="5"/>
        <v>556024</v>
      </c>
      <c r="P1270" s="14" t="str">
        <f>VLOOKUP(H1270, products!$A$1:$B$13, 2, FALSE)</f>
        <v>Snacks</v>
      </c>
      <c r="Q1270" s="14" t="str">
        <f>VLOOKUP(G1270, countries!$A$1:$C$250, 1, TRUE)</f>
        <v>Lithuania</v>
      </c>
      <c r="R1270" s="15" t="str">
        <f>VLOOKUP(Q1270, countries!$A$1:$E$250, 4, FALSE)</f>
        <v>Europe</v>
      </c>
      <c r="S1270" s="14" t="str">
        <f>VLOOKUP(R1270, countries!$D$1:U$250, 2, FALSE)</f>
        <v>Northern Europe</v>
      </c>
      <c r="T1270" s="14" t="str">
        <f t="shared" si="6"/>
        <v>2017-04</v>
      </c>
      <c r="U1270" s="14" t="str">
        <f t="shared" si="7"/>
        <v>04</v>
      </c>
    </row>
    <row r="1271">
      <c r="A1271" s="7">
        <v>7.83594977E8</v>
      </c>
      <c r="B1271" s="8">
        <v>42850.0</v>
      </c>
      <c r="C1271" s="8" t="str">
        <f t="shared" si="1"/>
        <v>Tuesday</v>
      </c>
      <c r="D1271" s="8">
        <v>42740.0</v>
      </c>
      <c r="E1271" s="9">
        <f t="shared" si="8"/>
        <v>110</v>
      </c>
      <c r="F1271" s="7" t="s">
        <v>40</v>
      </c>
      <c r="G1271" s="10" t="s">
        <v>66</v>
      </c>
      <c r="H1271" s="7">
        <v>8875.0</v>
      </c>
      <c r="I1271" s="7" t="s">
        <v>23</v>
      </c>
      <c r="J1271" s="11">
        <v>2022.0</v>
      </c>
      <c r="K1271" s="12">
        <v>422.0</v>
      </c>
      <c r="L1271" s="12">
        <v>365.0</v>
      </c>
      <c r="M1271" s="13">
        <f t="shared" si="3"/>
        <v>853284</v>
      </c>
      <c r="N1271" s="11">
        <f t="shared" si="4"/>
        <v>738030</v>
      </c>
      <c r="O1271" s="11">
        <f t="shared" si="5"/>
        <v>115254</v>
      </c>
      <c r="P1271" s="14" t="str">
        <f>VLOOKUP(H1271, products!$A$1:$B$13, 2, FALSE)</f>
        <v>Meat</v>
      </c>
      <c r="Q1271" s="14" t="str">
        <f>VLOOKUP(G1271, countries!$A$1:$C$250, 1, TRUE)</f>
        <v>Uganda</v>
      </c>
      <c r="R1271" s="15" t="str">
        <f>VLOOKUP(Q1271, countries!$A$1:$E$250, 4, FALSE)</f>
        <v>Africa</v>
      </c>
      <c r="S1271" s="14" t="str">
        <f>VLOOKUP(R1271, countries!$D$1:U$250, 2, FALSE)</f>
        <v>Northern Africa</v>
      </c>
      <c r="T1271" s="14" t="str">
        <f t="shared" si="6"/>
        <v>2017-04</v>
      </c>
      <c r="U1271" s="14" t="str">
        <f t="shared" si="7"/>
        <v>04</v>
      </c>
    </row>
    <row r="1272">
      <c r="A1272" s="7">
        <v>1.2214421E8</v>
      </c>
      <c r="B1272" s="8">
        <v>42852.0</v>
      </c>
      <c r="C1272" s="8" t="str">
        <f t="shared" si="1"/>
        <v>Thursday</v>
      </c>
      <c r="D1272" s="8">
        <v>42879.0</v>
      </c>
      <c r="E1272" s="9">
        <f t="shared" si="8"/>
        <v>27</v>
      </c>
      <c r="F1272" s="7" t="s">
        <v>21</v>
      </c>
      <c r="G1272" s="10" t="s">
        <v>62</v>
      </c>
      <c r="H1272" s="7">
        <v>1270.0</v>
      </c>
      <c r="I1272" s="7" t="s">
        <v>23</v>
      </c>
      <c r="J1272" s="11">
        <v>4041.0</v>
      </c>
      <c r="K1272" s="12">
        <v>47.0</v>
      </c>
      <c r="L1272" s="12">
        <v>32.0</v>
      </c>
      <c r="M1272" s="13">
        <f t="shared" si="3"/>
        <v>189927</v>
      </c>
      <c r="N1272" s="11">
        <f t="shared" si="4"/>
        <v>129312</v>
      </c>
      <c r="O1272" s="11">
        <f t="shared" si="5"/>
        <v>60615</v>
      </c>
      <c r="P1272" s="14" t="str">
        <f>VLOOKUP(H1272, products!$A$1:$B$13, 2, FALSE)</f>
        <v>Beverages</v>
      </c>
      <c r="Q1272" s="14" t="str">
        <f>VLOOKUP(G1272, countries!$A$1:$C$250, 1, TRUE)</f>
        <v>Micronesia (Federated States of)</v>
      </c>
      <c r="R1272" s="15" t="str">
        <f>VLOOKUP(Q1272, countries!$A$1:$E$250, 4, FALSE)</f>
        <v>Oceania</v>
      </c>
      <c r="S1272" s="14" t="str">
        <f>VLOOKUP(R1272, countries!$D$1:U$250, 2, FALSE)</f>
        <v>Polynesia</v>
      </c>
      <c r="T1272" s="14" t="str">
        <f t="shared" si="6"/>
        <v>2017-04</v>
      </c>
      <c r="U1272" s="14" t="str">
        <f t="shared" si="7"/>
        <v>04</v>
      </c>
    </row>
    <row r="1273">
      <c r="A1273" s="7">
        <v>3.17006051E8</v>
      </c>
      <c r="B1273" s="8">
        <v>42855.0</v>
      </c>
      <c r="C1273" s="8" t="str">
        <f t="shared" si="1"/>
        <v>Sunday</v>
      </c>
      <c r="D1273" s="8">
        <v>42861.0</v>
      </c>
      <c r="E1273" s="9">
        <f t="shared" si="8"/>
        <v>6</v>
      </c>
      <c r="F1273" s="7" t="s">
        <v>40</v>
      </c>
      <c r="G1273" s="10" t="s">
        <v>48</v>
      </c>
      <c r="H1273" s="7">
        <v>1270.0</v>
      </c>
      <c r="I1273" s="7" t="s">
        <v>23</v>
      </c>
      <c r="J1273" s="11">
        <v>7990.0</v>
      </c>
      <c r="K1273" s="12">
        <v>47.0</v>
      </c>
      <c r="L1273" s="12">
        <v>32.0</v>
      </c>
      <c r="M1273" s="13">
        <f t="shared" si="3"/>
        <v>375530</v>
      </c>
      <c r="N1273" s="11">
        <f t="shared" si="4"/>
        <v>255680</v>
      </c>
      <c r="O1273" s="11">
        <f t="shared" si="5"/>
        <v>119850</v>
      </c>
      <c r="P1273" s="14" t="str">
        <f>VLOOKUP(H1273, products!$A$1:$B$13, 2, FALSE)</f>
        <v>Beverages</v>
      </c>
      <c r="Q1273" s="14" t="str">
        <f>VLOOKUP(G1273, countries!$A$1:$C$250, 1, TRUE)</f>
        <v>Gibraltar</v>
      </c>
      <c r="R1273" s="15" t="str">
        <f>VLOOKUP(Q1273, countries!$A$1:$E$250, 4, FALSE)</f>
        <v>Europe</v>
      </c>
      <c r="S1273" s="14" t="str">
        <f>VLOOKUP(R1273, countries!$D$1:U$250, 2, FALSE)</f>
        <v>Northern Europe</v>
      </c>
      <c r="T1273" s="14" t="str">
        <f t="shared" si="6"/>
        <v>2017-04</v>
      </c>
      <c r="U1273" s="14" t="str">
        <f t="shared" si="7"/>
        <v>04</v>
      </c>
    </row>
    <row r="1274">
      <c r="A1274" s="7">
        <v>8.8750118E8</v>
      </c>
      <c r="B1274" s="8">
        <v>42860.0</v>
      </c>
      <c r="C1274" s="8" t="str">
        <f t="shared" si="1"/>
        <v>Friday</v>
      </c>
      <c r="D1274" s="8">
        <v>42906.0</v>
      </c>
      <c r="E1274" s="9">
        <f t="shared" si="8"/>
        <v>46</v>
      </c>
      <c r="F1274" s="7" t="s">
        <v>21</v>
      </c>
      <c r="G1274" s="10" t="s">
        <v>52</v>
      </c>
      <c r="H1274" s="7">
        <v>8293.0</v>
      </c>
      <c r="I1274" s="7" t="s">
        <v>26</v>
      </c>
      <c r="J1274" s="11">
        <v>176.0</v>
      </c>
      <c r="K1274" s="12">
        <v>437.0</v>
      </c>
      <c r="L1274" s="12">
        <v>263.0</v>
      </c>
      <c r="M1274" s="13">
        <f t="shared" si="3"/>
        <v>76912</v>
      </c>
      <c r="N1274" s="11">
        <f t="shared" si="4"/>
        <v>46288</v>
      </c>
      <c r="O1274" s="11">
        <f t="shared" si="5"/>
        <v>30624</v>
      </c>
      <c r="P1274" s="14" t="str">
        <f>VLOOKUP(H1274, products!$A$1:$B$13, 2, FALSE)</f>
        <v>Cosmetics</v>
      </c>
      <c r="Q1274" s="14" t="str">
        <f>VLOOKUP(G1274, countries!$A$1:$C$250, 1, TRUE)</f>
        <v>Gambia</v>
      </c>
      <c r="R1274" s="15" t="str">
        <f>VLOOKUP(Q1274, countries!$A$1:$E$250, 4, FALSE)</f>
        <v>Africa</v>
      </c>
      <c r="S1274" s="14" t="str">
        <f>VLOOKUP(R1274, countries!$D$1:U$250, 2, FALSE)</f>
        <v>Northern Africa</v>
      </c>
      <c r="T1274" s="14" t="str">
        <f t="shared" si="6"/>
        <v>2017-05</v>
      </c>
      <c r="U1274" s="14" t="str">
        <f t="shared" si="7"/>
        <v>05</v>
      </c>
    </row>
    <row r="1275">
      <c r="A1275" s="7">
        <v>9.49732291E8</v>
      </c>
      <c r="B1275" s="8">
        <v>42862.0</v>
      </c>
      <c r="C1275" s="8" t="str">
        <f t="shared" si="1"/>
        <v>Sunday</v>
      </c>
      <c r="D1275" s="8">
        <v>42961.0</v>
      </c>
      <c r="E1275" s="9">
        <f t="shared" si="8"/>
        <v>99</v>
      </c>
      <c r="F1275" s="7" t="s">
        <v>24</v>
      </c>
      <c r="G1275" s="10" t="s">
        <v>33</v>
      </c>
      <c r="H1275" s="7">
        <v>1270.0</v>
      </c>
      <c r="I1275" s="7" t="s">
        <v>23</v>
      </c>
      <c r="J1275" s="11">
        <v>5745.0</v>
      </c>
      <c r="K1275" s="12">
        <v>47.0</v>
      </c>
      <c r="L1275" s="12">
        <v>32.0</v>
      </c>
      <c r="M1275" s="13">
        <f t="shared" si="3"/>
        <v>270015</v>
      </c>
      <c r="N1275" s="11">
        <f t="shared" si="4"/>
        <v>183840</v>
      </c>
      <c r="O1275" s="11">
        <f t="shared" si="5"/>
        <v>86175</v>
      </c>
      <c r="P1275" s="14" t="str">
        <f>VLOOKUP(H1275, products!$A$1:$B$13, 2, FALSE)</f>
        <v>Beverages</v>
      </c>
      <c r="Q1275" s="14" t="str">
        <f>VLOOKUP(G1275, countries!$A$1:$C$250, 1, TRUE)</f>
        <v>Micronesia (Federated States of)</v>
      </c>
      <c r="R1275" s="15" t="str">
        <f>VLOOKUP(Q1275, countries!$A$1:$E$250, 4, FALSE)</f>
        <v>Oceania</v>
      </c>
      <c r="S1275" s="14" t="str">
        <f>VLOOKUP(R1275, countries!$D$1:U$250, 2, FALSE)</f>
        <v>Polynesia</v>
      </c>
      <c r="T1275" s="14" t="str">
        <f t="shared" si="6"/>
        <v>2017-05</v>
      </c>
      <c r="U1275" s="14" t="str">
        <f t="shared" si="7"/>
        <v>05</v>
      </c>
    </row>
    <row r="1276">
      <c r="A1276" s="7">
        <v>1.02230632E8</v>
      </c>
      <c r="B1276" s="8">
        <v>42868.0</v>
      </c>
      <c r="C1276" s="8" t="str">
        <f t="shared" si="1"/>
        <v>Saturday</v>
      </c>
      <c r="D1276" s="8">
        <v>42899.0</v>
      </c>
      <c r="E1276" s="9">
        <f t="shared" si="8"/>
        <v>31</v>
      </c>
      <c r="F1276" s="7" t="s">
        <v>24</v>
      </c>
      <c r="G1276" s="10" t="s">
        <v>62</v>
      </c>
      <c r="H1276" s="7">
        <v>2455.0</v>
      </c>
      <c r="I1276" s="7" t="s">
        <v>26</v>
      </c>
      <c r="J1276" s="11">
        <v>1171.0</v>
      </c>
      <c r="K1276" s="12">
        <v>109.0</v>
      </c>
      <c r="L1276" s="12">
        <v>36.0</v>
      </c>
      <c r="M1276" s="13">
        <f t="shared" si="3"/>
        <v>127639</v>
      </c>
      <c r="N1276" s="11">
        <f t="shared" si="4"/>
        <v>42156</v>
      </c>
      <c r="O1276" s="11">
        <f t="shared" si="5"/>
        <v>85483</v>
      </c>
      <c r="P1276" s="14" t="str">
        <f>VLOOKUP(H1276, products!$A$1:$B$13, 2, FALSE)</f>
        <v>Clothes</v>
      </c>
      <c r="Q1276" s="14" t="str">
        <f>VLOOKUP(G1276, countries!$A$1:$C$250, 1, TRUE)</f>
        <v>Micronesia (Federated States of)</v>
      </c>
      <c r="R1276" s="15" t="str">
        <f>VLOOKUP(Q1276, countries!$A$1:$E$250, 4, FALSE)</f>
        <v>Oceania</v>
      </c>
      <c r="S1276" s="14" t="str">
        <f>VLOOKUP(R1276, countries!$D$1:U$250, 2, FALSE)</f>
        <v>Polynesia</v>
      </c>
      <c r="T1276" s="14" t="str">
        <f t="shared" si="6"/>
        <v>2017-05</v>
      </c>
      <c r="U1276" s="14" t="str">
        <f t="shared" si="7"/>
        <v>05</v>
      </c>
    </row>
    <row r="1277">
      <c r="A1277" s="7">
        <v>9.23160398E8</v>
      </c>
      <c r="B1277" s="8">
        <v>42869.0</v>
      </c>
      <c r="C1277" s="8" t="str">
        <f t="shared" si="1"/>
        <v>Sunday</v>
      </c>
      <c r="D1277" s="8">
        <v>42901.0</v>
      </c>
      <c r="E1277" s="9">
        <f t="shared" si="8"/>
        <v>32</v>
      </c>
      <c r="F1277" s="7" t="s">
        <v>24</v>
      </c>
      <c r="G1277" s="10" t="s">
        <v>35</v>
      </c>
      <c r="H1277" s="7">
        <v>2455.0</v>
      </c>
      <c r="I1277" s="7" t="s">
        <v>23</v>
      </c>
      <c r="J1277" s="11">
        <v>2531.0</v>
      </c>
      <c r="K1277" s="12">
        <v>109.0</v>
      </c>
      <c r="L1277" s="12">
        <v>36.0</v>
      </c>
      <c r="M1277" s="13">
        <f t="shared" si="3"/>
        <v>275879</v>
      </c>
      <c r="N1277" s="11">
        <f t="shared" si="4"/>
        <v>91116</v>
      </c>
      <c r="O1277" s="11">
        <f t="shared" si="5"/>
        <v>184763</v>
      </c>
      <c r="P1277" s="14" t="str">
        <f>VLOOKUP(H1277, products!$A$1:$B$13, 2, FALSE)</f>
        <v>Clothes</v>
      </c>
      <c r="Q1277" s="14" t="str">
        <f>VLOOKUP(G1277, countries!$A$1:$C$250, 1, TRUE)</f>
        <v>American Samoa</v>
      </c>
      <c r="R1277" s="15" t="str">
        <f>VLOOKUP(Q1277, countries!$A$1:$E$250, 4, FALSE)</f>
        <v>Oceania</v>
      </c>
      <c r="S1277" s="14" t="str">
        <f>VLOOKUP(R1277, countries!$D$1:U$250, 2, FALSE)</f>
        <v>Polynesia</v>
      </c>
      <c r="T1277" s="14" t="str">
        <f t="shared" si="6"/>
        <v>2017-05</v>
      </c>
      <c r="U1277" s="14" t="str">
        <f t="shared" si="7"/>
        <v>05</v>
      </c>
    </row>
    <row r="1278">
      <c r="A1278" s="7">
        <v>9.29812705E8</v>
      </c>
      <c r="B1278" s="8">
        <v>42877.0</v>
      </c>
      <c r="C1278" s="8" t="str">
        <f t="shared" si="1"/>
        <v>Monday</v>
      </c>
      <c r="D1278" s="8">
        <v>42880.0</v>
      </c>
      <c r="E1278" s="9">
        <f t="shared" si="8"/>
        <v>3</v>
      </c>
      <c r="F1278" s="7" t="s">
        <v>40</v>
      </c>
      <c r="G1278" s="10" t="s">
        <v>47</v>
      </c>
      <c r="H1278" s="7">
        <v>8875.0</v>
      </c>
      <c r="I1278" s="7" t="s">
        <v>26</v>
      </c>
      <c r="J1278" s="11">
        <v>1097.0</v>
      </c>
      <c r="K1278" s="12">
        <v>422.0</v>
      </c>
      <c r="L1278" s="12">
        <v>365.0</v>
      </c>
      <c r="M1278" s="13">
        <f t="shared" si="3"/>
        <v>462934</v>
      </c>
      <c r="N1278" s="11">
        <f t="shared" si="4"/>
        <v>400405</v>
      </c>
      <c r="O1278" s="11">
        <f t="shared" si="5"/>
        <v>62529</v>
      </c>
      <c r="P1278" s="14" t="str">
        <f>VLOOKUP(H1278, products!$A$1:$B$13, 2, FALSE)</f>
        <v>Meat</v>
      </c>
      <c r="Q1278" s="14" t="str">
        <f>VLOOKUP(G1278, countries!$A$1:$C$250, 1, TRUE)</f>
        <v>Romania</v>
      </c>
      <c r="R1278" s="15" t="str">
        <f>VLOOKUP(Q1278, countries!$A$1:$E$250, 4, FALSE)</f>
        <v>Europe</v>
      </c>
      <c r="S1278" s="14" t="str">
        <f>VLOOKUP(R1278, countries!$D$1:U$250, 2, FALSE)</f>
        <v>Northern Europe</v>
      </c>
      <c r="T1278" s="14" t="str">
        <f t="shared" si="6"/>
        <v>2017-05</v>
      </c>
      <c r="U1278" s="14" t="str">
        <f t="shared" si="7"/>
        <v>05</v>
      </c>
    </row>
    <row r="1279">
      <c r="A1279" s="7">
        <v>2.43684327E8</v>
      </c>
      <c r="B1279" s="8">
        <v>42878.0</v>
      </c>
      <c r="C1279" s="8" t="str">
        <f t="shared" si="1"/>
        <v>Tuesday</v>
      </c>
      <c r="D1279" s="8">
        <v>42885.0</v>
      </c>
      <c r="E1279" s="9">
        <f t="shared" si="8"/>
        <v>7</v>
      </c>
      <c r="F1279" s="7" t="s">
        <v>40</v>
      </c>
      <c r="G1279" s="10" t="s">
        <v>60</v>
      </c>
      <c r="H1279" s="7">
        <v>7331.0</v>
      </c>
      <c r="I1279" s="7" t="s">
        <v>26</v>
      </c>
      <c r="J1279" s="11">
        <v>462.0</v>
      </c>
      <c r="K1279" s="12">
        <v>255.0</v>
      </c>
      <c r="L1279" s="12">
        <v>159.0</v>
      </c>
      <c r="M1279" s="13">
        <f t="shared" si="3"/>
        <v>117810</v>
      </c>
      <c r="N1279" s="11">
        <f t="shared" si="4"/>
        <v>73458</v>
      </c>
      <c r="O1279" s="11">
        <f t="shared" si="5"/>
        <v>44352</v>
      </c>
      <c r="P1279" s="14" t="str">
        <f>VLOOKUP(H1279, products!$A$1:$B$13, 2, FALSE)</f>
        <v>Baby Food</v>
      </c>
      <c r="Q1279" s="14" t="str">
        <f>VLOOKUP(G1279, countries!$A$1:$C$250, 1, TRUE)</f>
        <v>Ireland</v>
      </c>
      <c r="R1279" s="15" t="str">
        <f>VLOOKUP(Q1279, countries!$A$1:$E$250, 4, FALSE)</f>
        <v>Europe</v>
      </c>
      <c r="S1279" s="14" t="str">
        <f>VLOOKUP(R1279, countries!$D$1:U$250, 2, FALSE)</f>
        <v>Northern Europe</v>
      </c>
      <c r="T1279" s="14" t="str">
        <f t="shared" si="6"/>
        <v>2017-05</v>
      </c>
      <c r="U1279" s="14" t="str">
        <f t="shared" si="7"/>
        <v>05</v>
      </c>
    </row>
    <row r="1280">
      <c r="A1280" s="7">
        <v>1.26948583E8</v>
      </c>
      <c r="B1280" s="8">
        <v>42879.0</v>
      </c>
      <c r="C1280" s="8" t="str">
        <f t="shared" si="1"/>
        <v>Wednesday</v>
      </c>
      <c r="D1280" s="8">
        <v>42985.0</v>
      </c>
      <c r="E1280" s="9">
        <f t="shared" si="8"/>
        <v>106</v>
      </c>
      <c r="F1280" s="7" t="s">
        <v>21</v>
      </c>
      <c r="G1280" s="10" t="s">
        <v>30</v>
      </c>
      <c r="H1280" s="7">
        <v>7331.0</v>
      </c>
      <c r="I1280" s="7" t="s">
        <v>26</v>
      </c>
      <c r="J1280" s="11">
        <v>5762.0</v>
      </c>
      <c r="K1280" s="12">
        <v>255.0</v>
      </c>
      <c r="L1280" s="12">
        <v>159.0</v>
      </c>
      <c r="M1280" s="13">
        <f t="shared" si="3"/>
        <v>1469310</v>
      </c>
      <c r="N1280" s="11">
        <f t="shared" si="4"/>
        <v>916158</v>
      </c>
      <c r="O1280" s="11">
        <f t="shared" si="5"/>
        <v>553152</v>
      </c>
      <c r="P1280" s="14" t="str">
        <f>VLOOKUP(H1280, products!$A$1:$B$13, 2, FALSE)</f>
        <v>Baby Food</v>
      </c>
      <c r="Q1280" s="14" t="str">
        <f>VLOOKUP(G1280, countries!$A$1:$C$250, 1, TRUE)</f>
        <v>United States Minor Outlying Islands</v>
      </c>
      <c r="R1280" s="15" t="str">
        <f>VLOOKUP(Q1280, countries!$A$1:$E$250, 4, FALSE)</f>
        <v>Oceania</v>
      </c>
      <c r="S1280" s="14" t="str">
        <f>VLOOKUP(R1280, countries!$D$1:U$250, 2, FALSE)</f>
        <v>Polynesia</v>
      </c>
      <c r="T1280" s="14" t="str">
        <f t="shared" si="6"/>
        <v>2017-05</v>
      </c>
      <c r="U1280" s="14" t="str">
        <f t="shared" si="7"/>
        <v>05</v>
      </c>
    </row>
    <row r="1281">
      <c r="A1281" s="7">
        <v>8.20437371E8</v>
      </c>
      <c r="B1281" s="8">
        <v>42883.0</v>
      </c>
      <c r="C1281" s="8" t="str">
        <f t="shared" si="1"/>
        <v>Sunday</v>
      </c>
      <c r="D1281" s="8">
        <v>43045.0</v>
      </c>
      <c r="E1281" s="9">
        <f t="shared" si="8"/>
        <v>162</v>
      </c>
      <c r="F1281" s="7" t="s">
        <v>40</v>
      </c>
      <c r="G1281" s="10" t="s">
        <v>46</v>
      </c>
      <c r="H1281" s="7">
        <v>8875.0</v>
      </c>
      <c r="I1281" s="7" t="s">
        <v>26</v>
      </c>
      <c r="J1281" s="11">
        <v>4505.0</v>
      </c>
      <c r="K1281" s="12">
        <v>422.0</v>
      </c>
      <c r="L1281" s="12">
        <v>365.0</v>
      </c>
      <c r="M1281" s="13">
        <f t="shared" si="3"/>
        <v>1901110</v>
      </c>
      <c r="N1281" s="11">
        <f t="shared" si="4"/>
        <v>1644325</v>
      </c>
      <c r="O1281" s="11">
        <f t="shared" si="5"/>
        <v>256785</v>
      </c>
      <c r="P1281" s="14" t="str">
        <f>VLOOKUP(H1281, products!$A$1:$B$13, 2, FALSE)</f>
        <v>Meat</v>
      </c>
      <c r="Q1281" s="14" t="str">
        <f>VLOOKUP(G1281, countries!$A$1:$C$250, 1, TRUE)</f>
        <v>Denmark</v>
      </c>
      <c r="R1281" s="15" t="str">
        <f>VLOOKUP(Q1281, countries!$A$1:$E$250, 4, FALSE)</f>
        <v>Europe</v>
      </c>
      <c r="S1281" s="14" t="str">
        <f>VLOOKUP(R1281, countries!$D$1:U$250, 2, FALSE)</f>
        <v>Northern Europe</v>
      </c>
      <c r="T1281" s="14" t="str">
        <f t="shared" si="6"/>
        <v>2017-05</v>
      </c>
      <c r="U1281" s="14" t="str">
        <f t="shared" si="7"/>
        <v>05</v>
      </c>
    </row>
    <row r="1282">
      <c r="A1282" s="7">
        <v>5.43396508E8</v>
      </c>
      <c r="B1282" s="8">
        <v>42886.0</v>
      </c>
      <c r="C1282" s="8" t="str">
        <f t="shared" si="1"/>
        <v>Wednesday</v>
      </c>
      <c r="D1282" s="8">
        <v>42861.0</v>
      </c>
      <c r="E1282" s="9">
        <f t="shared" si="8"/>
        <v>25</v>
      </c>
      <c r="F1282" s="7" t="s">
        <v>21</v>
      </c>
      <c r="G1282" s="10" t="s">
        <v>25</v>
      </c>
      <c r="H1282" s="7">
        <v>8875.0</v>
      </c>
      <c r="I1282" s="7" t="s">
        <v>26</v>
      </c>
      <c r="J1282" s="11">
        <v>1957.0</v>
      </c>
      <c r="K1282" s="12">
        <v>422.0</v>
      </c>
      <c r="L1282" s="12">
        <v>365.0</v>
      </c>
      <c r="M1282" s="13">
        <f t="shared" si="3"/>
        <v>825854</v>
      </c>
      <c r="N1282" s="11">
        <f t="shared" si="4"/>
        <v>714305</v>
      </c>
      <c r="O1282" s="11">
        <f t="shared" si="5"/>
        <v>111549</v>
      </c>
      <c r="P1282" s="14" t="str">
        <f>VLOOKUP(H1282, products!$A$1:$B$13, 2, FALSE)</f>
        <v>Meat</v>
      </c>
      <c r="Q1282" s="14" t="str">
        <f>VLOOKUP(G1282, countries!$A$1:$C$250, 1, TRUE)</f>
        <v>Libya</v>
      </c>
      <c r="R1282" s="15" t="str">
        <f>VLOOKUP(Q1282, countries!$A$1:$E$250, 4, FALSE)</f>
        <v>Africa</v>
      </c>
      <c r="S1282" s="14" t="str">
        <f>VLOOKUP(R1282, countries!$D$1:U$250, 2, FALSE)</f>
        <v>Northern Africa</v>
      </c>
      <c r="T1282" s="14" t="str">
        <f t="shared" si="6"/>
        <v>2017-05</v>
      </c>
      <c r="U1282" s="14" t="str">
        <f t="shared" si="7"/>
        <v>05</v>
      </c>
    </row>
    <row r="1283">
      <c r="A1283" s="7">
        <v>6.38957822E8</v>
      </c>
      <c r="B1283" s="8">
        <v>42886.0</v>
      </c>
      <c r="C1283" s="8" t="str">
        <f t="shared" si="1"/>
        <v>Wednesday</v>
      </c>
      <c r="D1283" s="8">
        <v>42910.0</v>
      </c>
      <c r="E1283" s="9">
        <f t="shared" si="8"/>
        <v>24</v>
      </c>
      <c r="F1283" s="7" t="s">
        <v>29</v>
      </c>
      <c r="G1283" s="10" t="s">
        <v>27</v>
      </c>
      <c r="H1283" s="7">
        <v>1270.0</v>
      </c>
      <c r="I1283" s="7" t="s">
        <v>26</v>
      </c>
      <c r="J1283" s="11">
        <v>673.0</v>
      </c>
      <c r="K1283" s="12">
        <v>47.0</v>
      </c>
      <c r="L1283" s="12">
        <v>32.0</v>
      </c>
      <c r="M1283" s="13">
        <f t="shared" si="3"/>
        <v>31631</v>
      </c>
      <c r="N1283" s="11">
        <f t="shared" si="4"/>
        <v>21536</v>
      </c>
      <c r="O1283" s="11">
        <f t="shared" si="5"/>
        <v>10095</v>
      </c>
      <c r="P1283" s="14" t="str">
        <f>VLOOKUP(H1283, products!$A$1:$B$13, 2, FALSE)</f>
        <v>Beverages</v>
      </c>
      <c r="Q1283" s="14" t="str">
        <f>VLOOKUP(G1283, countries!$A$1:$C$250, 1, TRUE)</f>
        <v>Svalbard and Jan Mayen</v>
      </c>
      <c r="R1283" s="15" t="str">
        <f>VLOOKUP(Q1283, countries!$A$1:$E$250, 4, FALSE)</f>
        <v>Europe</v>
      </c>
      <c r="S1283" s="14" t="str">
        <f>VLOOKUP(R1283, countries!$D$1:U$250, 2, FALSE)</f>
        <v>Northern Europe</v>
      </c>
      <c r="T1283" s="14" t="str">
        <f t="shared" si="6"/>
        <v>2017-05</v>
      </c>
      <c r="U1283" s="14" t="str">
        <f t="shared" si="7"/>
        <v>05</v>
      </c>
    </row>
    <row r="1284">
      <c r="A1284" s="7">
        <v>6.88903129E8</v>
      </c>
      <c r="B1284" s="8">
        <v>42886.0</v>
      </c>
      <c r="C1284" s="8" t="str">
        <f t="shared" si="1"/>
        <v>Wednesday</v>
      </c>
      <c r="D1284" s="8">
        <v>42773.0</v>
      </c>
      <c r="E1284" s="9">
        <f t="shared" si="8"/>
        <v>113</v>
      </c>
      <c r="F1284" s="7" t="s">
        <v>29</v>
      </c>
      <c r="G1284" s="10" t="s">
        <v>28</v>
      </c>
      <c r="H1284" s="7">
        <v>7940.0</v>
      </c>
      <c r="I1284" s="7" t="s">
        <v>26</v>
      </c>
      <c r="J1284" s="11">
        <v>600.0</v>
      </c>
      <c r="K1284" s="12">
        <v>668.0</v>
      </c>
      <c r="L1284" s="12">
        <v>503.0</v>
      </c>
      <c r="M1284" s="13">
        <f t="shared" si="3"/>
        <v>400800</v>
      </c>
      <c r="N1284" s="11">
        <f t="shared" si="4"/>
        <v>301800</v>
      </c>
      <c r="O1284" s="11">
        <f t="shared" si="5"/>
        <v>99000</v>
      </c>
      <c r="P1284" s="14" t="str">
        <f>VLOOKUP(H1284, products!$A$1:$B$13, 2, FALSE)</f>
        <v>Household</v>
      </c>
      <c r="Q1284" s="14" t="str">
        <f>VLOOKUP(G1284, countries!$A$1:$C$250, 1, TRUE)</f>
        <v>Bermuda</v>
      </c>
      <c r="R1284" s="15" t="str">
        <f>VLOOKUP(Q1284, countries!$A$1:$E$250, 4, FALSE)</f>
        <v>Americas</v>
      </c>
      <c r="S1284" s="14" t="str">
        <f>VLOOKUP(R1284, countries!$D$1:U$250, 2, FALSE)</f>
        <v>Latin America and the Caribbean</v>
      </c>
      <c r="T1284" s="14" t="str">
        <f t="shared" si="6"/>
        <v>2017-05</v>
      </c>
      <c r="U1284" s="14" t="str">
        <f t="shared" si="7"/>
        <v>05</v>
      </c>
    </row>
    <row r="1285">
      <c r="A1285" s="7">
        <v>3.61311852E8</v>
      </c>
      <c r="B1285" s="8">
        <v>42887.0</v>
      </c>
      <c r="C1285" s="8" t="str">
        <f t="shared" si="1"/>
        <v>Thursday</v>
      </c>
      <c r="D1285" s="8">
        <v>42781.0</v>
      </c>
      <c r="E1285" s="9">
        <f t="shared" si="8"/>
        <v>106</v>
      </c>
      <c r="F1285" s="7" t="s">
        <v>24</v>
      </c>
      <c r="G1285" s="10" t="s">
        <v>46</v>
      </c>
      <c r="H1285" s="7">
        <v>7331.0</v>
      </c>
      <c r="I1285" s="7" t="s">
        <v>23</v>
      </c>
      <c r="J1285" s="11">
        <v>9061.0</v>
      </c>
      <c r="K1285" s="12">
        <v>255.0</v>
      </c>
      <c r="L1285" s="12">
        <v>159.0</v>
      </c>
      <c r="M1285" s="13">
        <f t="shared" si="3"/>
        <v>2310555</v>
      </c>
      <c r="N1285" s="11">
        <f t="shared" si="4"/>
        <v>1440699</v>
      </c>
      <c r="O1285" s="11">
        <f t="shared" si="5"/>
        <v>869856</v>
      </c>
      <c r="P1285" s="14" t="str">
        <f>VLOOKUP(H1285, products!$A$1:$B$13, 2, FALSE)</f>
        <v>Baby Food</v>
      </c>
      <c r="Q1285" s="14" t="str">
        <f>VLOOKUP(G1285, countries!$A$1:$C$250, 1, TRUE)</f>
        <v>Denmark</v>
      </c>
      <c r="R1285" s="15" t="str">
        <f>VLOOKUP(Q1285, countries!$A$1:$E$250, 4, FALSE)</f>
        <v>Europe</v>
      </c>
      <c r="S1285" s="14" t="str">
        <f>VLOOKUP(R1285, countries!$D$1:U$250, 2, FALSE)</f>
        <v>Northern Europe</v>
      </c>
      <c r="T1285" s="14" t="str">
        <f t="shared" si="6"/>
        <v>2017-06</v>
      </c>
      <c r="U1285" s="14" t="str">
        <f t="shared" si="7"/>
        <v>06</v>
      </c>
    </row>
    <row r="1286">
      <c r="A1286" s="7">
        <v>9.76323497E8</v>
      </c>
      <c r="B1286" s="8">
        <v>42888.0</v>
      </c>
      <c r="C1286" s="8" t="str">
        <f t="shared" si="1"/>
        <v>Friday</v>
      </c>
      <c r="D1286" s="8">
        <v>43010.0</v>
      </c>
      <c r="E1286" s="9">
        <f t="shared" si="8"/>
        <v>122</v>
      </c>
      <c r="F1286" s="7" t="s">
        <v>29</v>
      </c>
      <c r="G1286" s="10" t="s">
        <v>68</v>
      </c>
      <c r="H1286" s="7">
        <v>1270.0</v>
      </c>
      <c r="I1286" s="7" t="s">
        <v>26</v>
      </c>
      <c r="J1286" s="11">
        <v>4674.0</v>
      </c>
      <c r="K1286" s="12">
        <v>47.0</v>
      </c>
      <c r="L1286" s="12">
        <v>32.0</v>
      </c>
      <c r="M1286" s="13">
        <f t="shared" si="3"/>
        <v>219678</v>
      </c>
      <c r="N1286" s="11">
        <f t="shared" si="4"/>
        <v>149568</v>
      </c>
      <c r="O1286" s="11">
        <f t="shared" si="5"/>
        <v>70110</v>
      </c>
      <c r="P1286" s="14" t="str">
        <f>VLOOKUP(H1286, products!$A$1:$B$13, 2, FALSE)</f>
        <v>Beverages</v>
      </c>
      <c r="Q1286" s="14" t="str">
        <f>VLOOKUP(G1286, countries!$A$1:$C$250, 1, TRUE)</f>
        <v>Hong Kong</v>
      </c>
      <c r="R1286" s="15" t="str">
        <f>VLOOKUP(Q1286, countries!$A$1:$E$250, 4, FALSE)</f>
        <v>Asia</v>
      </c>
      <c r="S1286" s="14" t="str">
        <f>VLOOKUP(R1286, countries!$D$1:U$250, 2, FALSE)</f>
        <v>Southern Asia</v>
      </c>
      <c r="T1286" s="14" t="str">
        <f t="shared" si="6"/>
        <v>2017-06</v>
      </c>
      <c r="U1286" s="14" t="str">
        <f t="shared" si="7"/>
        <v>06</v>
      </c>
    </row>
    <row r="1287">
      <c r="A1287" s="7">
        <v>8.26968657E8</v>
      </c>
      <c r="B1287" s="8">
        <v>42891.0</v>
      </c>
      <c r="C1287" s="8" t="str">
        <f t="shared" si="1"/>
        <v>Monday</v>
      </c>
      <c r="D1287" s="8">
        <v>42901.0</v>
      </c>
      <c r="E1287" s="9">
        <f t="shared" si="8"/>
        <v>10</v>
      </c>
      <c r="F1287" s="7" t="s">
        <v>40</v>
      </c>
      <c r="G1287" s="10" t="s">
        <v>28</v>
      </c>
      <c r="H1287" s="7">
        <v>8293.0</v>
      </c>
      <c r="I1287" s="7" t="s">
        <v>23</v>
      </c>
      <c r="J1287" s="11">
        <v>7258.0</v>
      </c>
      <c r="K1287" s="12">
        <v>437.0</v>
      </c>
      <c r="L1287" s="12">
        <v>263.0</v>
      </c>
      <c r="M1287" s="13">
        <f t="shared" si="3"/>
        <v>3171746</v>
      </c>
      <c r="N1287" s="11">
        <f t="shared" si="4"/>
        <v>1908854</v>
      </c>
      <c r="O1287" s="11">
        <f t="shared" si="5"/>
        <v>1262892</v>
      </c>
      <c r="P1287" s="14" t="str">
        <f>VLOOKUP(H1287, products!$A$1:$B$13, 2, FALSE)</f>
        <v>Cosmetics</v>
      </c>
      <c r="Q1287" s="14" t="str">
        <f>VLOOKUP(G1287, countries!$A$1:$C$250, 1, TRUE)</f>
        <v>Bermuda</v>
      </c>
      <c r="R1287" s="15" t="str">
        <f>VLOOKUP(Q1287, countries!$A$1:$E$250, 4, FALSE)</f>
        <v>Americas</v>
      </c>
      <c r="S1287" s="14" t="str">
        <f>VLOOKUP(R1287, countries!$D$1:U$250, 2, FALSE)</f>
        <v>Latin America and the Caribbean</v>
      </c>
      <c r="T1287" s="14" t="str">
        <f t="shared" si="6"/>
        <v>2017-06</v>
      </c>
      <c r="U1287" s="14" t="str">
        <f t="shared" si="7"/>
        <v>06</v>
      </c>
    </row>
    <row r="1288">
      <c r="A1288" s="7">
        <v>1.51312482E8</v>
      </c>
      <c r="B1288" s="8">
        <v>42892.0</v>
      </c>
      <c r="C1288" s="8" t="str">
        <f t="shared" si="1"/>
        <v>Tuesday</v>
      </c>
      <c r="D1288" s="8">
        <v>43076.0</v>
      </c>
      <c r="E1288" s="9">
        <f t="shared" si="8"/>
        <v>184</v>
      </c>
      <c r="F1288" s="7" t="s">
        <v>40</v>
      </c>
      <c r="G1288" s="10" t="s">
        <v>43</v>
      </c>
      <c r="H1288" s="7">
        <v>8293.0</v>
      </c>
      <c r="I1288" s="7" t="s">
        <v>26</v>
      </c>
      <c r="J1288" s="11">
        <v>5581.0</v>
      </c>
      <c r="K1288" s="12">
        <v>437.0</v>
      </c>
      <c r="L1288" s="12">
        <v>263.0</v>
      </c>
      <c r="M1288" s="13">
        <f t="shared" si="3"/>
        <v>2438897</v>
      </c>
      <c r="N1288" s="11">
        <f t="shared" si="4"/>
        <v>1467803</v>
      </c>
      <c r="O1288" s="11">
        <f t="shared" si="5"/>
        <v>971094</v>
      </c>
      <c r="P1288" s="14" t="str">
        <f>VLOOKUP(H1288, products!$A$1:$B$13, 2, FALSE)</f>
        <v>Cosmetics</v>
      </c>
      <c r="Q1288" s="14" t="str">
        <f>VLOOKUP(G1288, countries!$A$1:$C$250, 1, TRUE)</f>
        <v>Cyprus</v>
      </c>
      <c r="R1288" s="15" t="str">
        <f>VLOOKUP(Q1288, countries!$A$1:$E$250, 4, FALSE)</f>
        <v>Asia</v>
      </c>
      <c r="S1288" s="14" t="str">
        <f>VLOOKUP(R1288, countries!$D$1:U$250, 2, FALSE)</f>
        <v>Southern Asia</v>
      </c>
      <c r="T1288" s="14" t="str">
        <f t="shared" si="6"/>
        <v>2017-06</v>
      </c>
      <c r="U1288" s="14" t="str">
        <f t="shared" si="7"/>
        <v>06</v>
      </c>
    </row>
    <row r="1289">
      <c r="A1289" s="7">
        <v>9.51698243E8</v>
      </c>
      <c r="B1289" s="8">
        <v>42902.0</v>
      </c>
      <c r="C1289" s="8" t="str">
        <f t="shared" si="1"/>
        <v>Friday</v>
      </c>
      <c r="D1289" s="8">
        <v>42801.0</v>
      </c>
      <c r="E1289" s="9">
        <f t="shared" si="8"/>
        <v>101</v>
      </c>
      <c r="F1289" s="7" t="s">
        <v>24</v>
      </c>
      <c r="G1289" s="10" t="s">
        <v>37</v>
      </c>
      <c r="H1289" s="7">
        <v>8969.0</v>
      </c>
      <c r="I1289" s="7" t="s">
        <v>26</v>
      </c>
      <c r="J1289" s="11">
        <v>7514.0</v>
      </c>
      <c r="K1289" s="12">
        <v>153.0</v>
      </c>
      <c r="L1289" s="12">
        <v>97.0</v>
      </c>
      <c r="M1289" s="13">
        <f t="shared" si="3"/>
        <v>1149642</v>
      </c>
      <c r="N1289" s="11">
        <f t="shared" si="4"/>
        <v>728858</v>
      </c>
      <c r="O1289" s="11">
        <f t="shared" si="5"/>
        <v>420784</v>
      </c>
      <c r="P1289" s="14" t="str">
        <f>VLOOKUP(H1289, products!$A$1:$B$13, 2, FALSE)</f>
        <v>Snacks</v>
      </c>
      <c r="Q1289" s="14" t="str">
        <f>VLOOKUP(G1289, countries!$A$1:$C$250, 1, TRUE)</f>
        <v>Argentina</v>
      </c>
      <c r="R1289" s="15" t="str">
        <f>VLOOKUP(Q1289, countries!$A$1:$E$250, 4, FALSE)</f>
        <v>Americas</v>
      </c>
      <c r="S1289" s="14" t="str">
        <f>VLOOKUP(R1289, countries!$D$1:U$250, 2, FALSE)</f>
        <v>Latin America and the Caribbean</v>
      </c>
      <c r="T1289" s="14" t="str">
        <f t="shared" si="6"/>
        <v>2017-06</v>
      </c>
      <c r="U1289" s="14" t="str">
        <f t="shared" si="7"/>
        <v>06</v>
      </c>
    </row>
    <row r="1290">
      <c r="A1290" s="7">
        <v>1.9000281E8</v>
      </c>
      <c r="B1290" s="8">
        <v>42906.0</v>
      </c>
      <c r="C1290" s="8" t="str">
        <f t="shared" si="1"/>
        <v>Tuesday</v>
      </c>
      <c r="D1290" s="8">
        <v>42863.0</v>
      </c>
      <c r="E1290" s="9">
        <f t="shared" si="8"/>
        <v>43</v>
      </c>
      <c r="F1290" s="7" t="s">
        <v>21</v>
      </c>
      <c r="G1290" s="10" t="s">
        <v>35</v>
      </c>
      <c r="H1290" s="7">
        <v>2455.0</v>
      </c>
      <c r="I1290" s="7" t="s">
        <v>26</v>
      </c>
      <c r="J1290" s="11">
        <v>4909.0</v>
      </c>
      <c r="K1290" s="12">
        <v>109.0</v>
      </c>
      <c r="L1290" s="12">
        <v>36.0</v>
      </c>
      <c r="M1290" s="13">
        <f t="shared" si="3"/>
        <v>535081</v>
      </c>
      <c r="N1290" s="11">
        <f t="shared" si="4"/>
        <v>176724</v>
      </c>
      <c r="O1290" s="11">
        <f t="shared" si="5"/>
        <v>358357</v>
      </c>
      <c r="P1290" s="14" t="str">
        <f>VLOOKUP(H1290, products!$A$1:$B$13, 2, FALSE)</f>
        <v>Clothes</v>
      </c>
      <c r="Q1290" s="14" t="str">
        <f>VLOOKUP(G1290, countries!$A$1:$C$250, 1, TRUE)</f>
        <v>American Samoa</v>
      </c>
      <c r="R1290" s="15" t="str">
        <f>VLOOKUP(Q1290, countries!$A$1:$E$250, 4, FALSE)</f>
        <v>Oceania</v>
      </c>
      <c r="S1290" s="14" t="str">
        <f>VLOOKUP(R1290, countries!$D$1:U$250, 2, FALSE)</f>
        <v>Polynesia</v>
      </c>
      <c r="T1290" s="14" t="str">
        <f t="shared" si="6"/>
        <v>2017-06</v>
      </c>
      <c r="U1290" s="14" t="str">
        <f t="shared" si="7"/>
        <v>06</v>
      </c>
    </row>
    <row r="1291">
      <c r="A1291" s="7">
        <v>4.14579665E8</v>
      </c>
      <c r="B1291" s="8">
        <v>42906.0</v>
      </c>
      <c r="C1291" s="8" t="str">
        <f t="shared" si="1"/>
        <v>Tuesday</v>
      </c>
      <c r="D1291" s="8">
        <v>43015.0</v>
      </c>
      <c r="E1291" s="9">
        <f t="shared" si="8"/>
        <v>109</v>
      </c>
      <c r="F1291" s="7" t="s">
        <v>40</v>
      </c>
      <c r="G1291" s="10" t="s">
        <v>70</v>
      </c>
      <c r="H1291" s="7">
        <v>8969.0</v>
      </c>
      <c r="I1291" s="7" t="s">
        <v>26</v>
      </c>
      <c r="J1291" s="11">
        <v>2191.0</v>
      </c>
      <c r="K1291" s="12">
        <v>153.0</v>
      </c>
      <c r="L1291" s="12">
        <v>97.0</v>
      </c>
      <c r="M1291" s="13">
        <f t="shared" si="3"/>
        <v>335223</v>
      </c>
      <c r="N1291" s="11">
        <f t="shared" si="4"/>
        <v>212527</v>
      </c>
      <c r="O1291" s="11">
        <f t="shared" si="5"/>
        <v>122696</v>
      </c>
      <c r="P1291" s="14" t="str">
        <f>VLOOKUP(H1291, products!$A$1:$B$13, 2, FALSE)</f>
        <v>Snacks</v>
      </c>
      <c r="Q1291" s="14" t="str">
        <f>VLOOKUP(G1291, countries!$A$1:$C$250, 1, TRUE)</f>
        <v>Fiji</v>
      </c>
      <c r="R1291" s="15" t="str">
        <f>VLOOKUP(Q1291, countries!$A$1:$E$250, 4, FALSE)</f>
        <v>Oceania</v>
      </c>
      <c r="S1291" s="14" t="str">
        <f>VLOOKUP(R1291, countries!$D$1:U$250, 2, FALSE)</f>
        <v>Polynesia</v>
      </c>
      <c r="T1291" s="14" t="str">
        <f t="shared" si="6"/>
        <v>2017-06</v>
      </c>
      <c r="U1291" s="14" t="str">
        <f t="shared" si="7"/>
        <v>06</v>
      </c>
    </row>
    <row r="1292">
      <c r="A1292" s="7">
        <v>9.00808799E8</v>
      </c>
      <c r="B1292" s="8">
        <v>42906.0</v>
      </c>
      <c r="C1292" s="8" t="str">
        <f t="shared" si="1"/>
        <v>Tuesday</v>
      </c>
      <c r="D1292" s="8">
        <v>42914.0</v>
      </c>
      <c r="E1292" s="9">
        <f t="shared" si="8"/>
        <v>8</v>
      </c>
      <c r="F1292" s="7" t="s">
        <v>21</v>
      </c>
      <c r="G1292" s="10" t="s">
        <v>48</v>
      </c>
      <c r="H1292" s="7">
        <v>8293.0</v>
      </c>
      <c r="I1292" s="7" t="s">
        <v>26</v>
      </c>
      <c r="J1292" s="11">
        <v>8196.0</v>
      </c>
      <c r="K1292" s="12">
        <v>437.0</v>
      </c>
      <c r="L1292" s="12">
        <v>263.0</v>
      </c>
      <c r="M1292" s="13">
        <f t="shared" si="3"/>
        <v>3581652</v>
      </c>
      <c r="N1292" s="11">
        <f t="shared" si="4"/>
        <v>2155548</v>
      </c>
      <c r="O1292" s="11">
        <f t="shared" si="5"/>
        <v>1426104</v>
      </c>
      <c r="P1292" s="14" t="str">
        <f>VLOOKUP(H1292, products!$A$1:$B$13, 2, FALSE)</f>
        <v>Cosmetics</v>
      </c>
      <c r="Q1292" s="14" t="str">
        <f>VLOOKUP(G1292, countries!$A$1:$C$250, 1, TRUE)</f>
        <v>Gibraltar</v>
      </c>
      <c r="R1292" s="15" t="str">
        <f>VLOOKUP(Q1292, countries!$A$1:$E$250, 4, FALSE)</f>
        <v>Europe</v>
      </c>
      <c r="S1292" s="14" t="str">
        <f>VLOOKUP(R1292, countries!$D$1:U$250, 2, FALSE)</f>
        <v>Northern Europe</v>
      </c>
      <c r="T1292" s="14" t="str">
        <f t="shared" si="6"/>
        <v>2017-06</v>
      </c>
      <c r="U1292" s="14" t="str">
        <f t="shared" si="7"/>
        <v>06</v>
      </c>
    </row>
    <row r="1293">
      <c r="A1293" s="7">
        <v>6.8032521E8</v>
      </c>
      <c r="B1293" s="8">
        <v>42907.0</v>
      </c>
      <c r="C1293" s="8" t="str">
        <f t="shared" si="1"/>
        <v>Wednesday</v>
      </c>
      <c r="D1293" s="8">
        <v>42939.0</v>
      </c>
      <c r="E1293" s="9">
        <f t="shared" si="8"/>
        <v>32</v>
      </c>
      <c r="F1293" s="7" t="s">
        <v>21</v>
      </c>
      <c r="G1293" s="10" t="s">
        <v>70</v>
      </c>
      <c r="H1293" s="7">
        <v>5988.0</v>
      </c>
      <c r="I1293" s="7" t="s">
        <v>26</v>
      </c>
      <c r="J1293" s="11">
        <v>2203.0</v>
      </c>
      <c r="K1293" s="12">
        <v>154.0</v>
      </c>
      <c r="L1293" s="12">
        <v>91.0</v>
      </c>
      <c r="M1293" s="13">
        <f t="shared" si="3"/>
        <v>339262</v>
      </c>
      <c r="N1293" s="11">
        <f t="shared" si="4"/>
        <v>200473</v>
      </c>
      <c r="O1293" s="11">
        <f t="shared" si="5"/>
        <v>138789</v>
      </c>
      <c r="P1293" s="14" t="str">
        <f>VLOOKUP(H1293, products!$A$1:$B$13, 2, FALSE)</f>
        <v>Vegetables</v>
      </c>
      <c r="Q1293" s="14" t="str">
        <f>VLOOKUP(G1293, countries!$A$1:$C$250, 1, TRUE)</f>
        <v>Fiji</v>
      </c>
      <c r="R1293" s="15" t="str">
        <f>VLOOKUP(Q1293, countries!$A$1:$E$250, 4, FALSE)</f>
        <v>Oceania</v>
      </c>
      <c r="S1293" s="14" t="str">
        <f>VLOOKUP(R1293, countries!$D$1:U$250, 2, FALSE)</f>
        <v>Polynesia</v>
      </c>
      <c r="T1293" s="14" t="str">
        <f t="shared" si="6"/>
        <v>2017-06</v>
      </c>
      <c r="U1293" s="14" t="str">
        <f t="shared" si="7"/>
        <v>06</v>
      </c>
    </row>
    <row r="1294">
      <c r="A1294" s="7">
        <v>1.74614226E8</v>
      </c>
      <c r="B1294" s="8">
        <v>42910.0</v>
      </c>
      <c r="C1294" s="8" t="str">
        <f t="shared" si="1"/>
        <v>Saturday</v>
      </c>
      <c r="D1294" s="8">
        <v>42960.0</v>
      </c>
      <c r="E1294" s="9">
        <f t="shared" si="8"/>
        <v>50</v>
      </c>
      <c r="F1294" s="7" t="s">
        <v>21</v>
      </c>
      <c r="G1294" s="10" t="s">
        <v>35</v>
      </c>
      <c r="H1294" s="7">
        <v>7331.0</v>
      </c>
      <c r="I1294" s="7" t="s">
        <v>23</v>
      </c>
      <c r="J1294" s="11">
        <v>1085.0</v>
      </c>
      <c r="K1294" s="12">
        <v>255.0</v>
      </c>
      <c r="L1294" s="12">
        <v>159.0</v>
      </c>
      <c r="M1294" s="13">
        <f t="shared" si="3"/>
        <v>276675</v>
      </c>
      <c r="N1294" s="11">
        <f t="shared" si="4"/>
        <v>172515</v>
      </c>
      <c r="O1294" s="11">
        <f t="shared" si="5"/>
        <v>104160</v>
      </c>
      <c r="P1294" s="14" t="str">
        <f>VLOOKUP(H1294, products!$A$1:$B$13, 2, FALSE)</f>
        <v>Baby Food</v>
      </c>
      <c r="Q1294" s="14" t="str">
        <f>VLOOKUP(G1294, countries!$A$1:$C$250, 1, TRUE)</f>
        <v>American Samoa</v>
      </c>
      <c r="R1294" s="15" t="str">
        <f>VLOOKUP(Q1294, countries!$A$1:$E$250, 4, FALSE)</f>
        <v>Oceania</v>
      </c>
      <c r="S1294" s="14" t="str">
        <f>VLOOKUP(R1294, countries!$D$1:U$250, 2, FALSE)</f>
        <v>Polynesia</v>
      </c>
      <c r="T1294" s="14" t="str">
        <f t="shared" si="6"/>
        <v>2017-06</v>
      </c>
      <c r="U1294" s="14" t="str">
        <f t="shared" si="7"/>
        <v>06</v>
      </c>
    </row>
    <row r="1295">
      <c r="A1295" s="7">
        <v>5.74925124E8</v>
      </c>
      <c r="B1295" s="8">
        <v>42914.0</v>
      </c>
      <c r="C1295" s="8" t="str">
        <f t="shared" si="1"/>
        <v>Wednesday</v>
      </c>
      <c r="D1295" s="8">
        <v>42929.0</v>
      </c>
      <c r="E1295" s="9">
        <f t="shared" si="8"/>
        <v>15</v>
      </c>
      <c r="F1295" s="7" t="s">
        <v>29</v>
      </c>
      <c r="G1295" s="10" t="s">
        <v>66</v>
      </c>
      <c r="H1295" s="7">
        <v>8293.0</v>
      </c>
      <c r="I1295" s="7" t="s">
        <v>23</v>
      </c>
      <c r="J1295" s="11">
        <v>1975.0</v>
      </c>
      <c r="K1295" s="12">
        <v>437.0</v>
      </c>
      <c r="L1295" s="12">
        <v>263.0</v>
      </c>
      <c r="M1295" s="13">
        <f t="shared" si="3"/>
        <v>863075</v>
      </c>
      <c r="N1295" s="11">
        <f t="shared" si="4"/>
        <v>519425</v>
      </c>
      <c r="O1295" s="11">
        <f t="shared" si="5"/>
        <v>343650</v>
      </c>
      <c r="P1295" s="14" t="str">
        <f>VLOOKUP(H1295, products!$A$1:$B$13, 2, FALSE)</f>
        <v>Cosmetics</v>
      </c>
      <c r="Q1295" s="14" t="str">
        <f>VLOOKUP(G1295, countries!$A$1:$C$250, 1, TRUE)</f>
        <v>Uganda</v>
      </c>
      <c r="R1295" s="15" t="str">
        <f>VLOOKUP(Q1295, countries!$A$1:$E$250, 4, FALSE)</f>
        <v>Africa</v>
      </c>
      <c r="S1295" s="14" t="str">
        <f>VLOOKUP(R1295, countries!$D$1:U$250, 2, FALSE)</f>
        <v>Northern Africa</v>
      </c>
      <c r="T1295" s="14" t="str">
        <f t="shared" si="6"/>
        <v>2017-06</v>
      </c>
      <c r="U1295" s="14" t="str">
        <f t="shared" si="7"/>
        <v>06</v>
      </c>
    </row>
    <row r="1296">
      <c r="A1296" s="7">
        <v>6.24398362E8</v>
      </c>
      <c r="B1296" s="8">
        <v>42916.0</v>
      </c>
      <c r="C1296" s="8" t="str">
        <f t="shared" si="1"/>
        <v>Friday</v>
      </c>
      <c r="D1296" s="8">
        <v>42940.0</v>
      </c>
      <c r="E1296" s="9">
        <f t="shared" si="8"/>
        <v>24</v>
      </c>
      <c r="F1296" s="7" t="s">
        <v>21</v>
      </c>
      <c r="G1296" s="10" t="s">
        <v>31</v>
      </c>
      <c r="H1296" s="7">
        <v>8681.0</v>
      </c>
      <c r="I1296" s="7" t="s">
        <v>23</v>
      </c>
      <c r="J1296" s="11">
        <v>2206.0</v>
      </c>
      <c r="K1296" s="12">
        <v>651.0</v>
      </c>
      <c r="L1296" s="12">
        <v>525.0</v>
      </c>
      <c r="M1296" s="13">
        <f t="shared" si="3"/>
        <v>1436106</v>
      </c>
      <c r="N1296" s="11">
        <f t="shared" si="4"/>
        <v>1158150</v>
      </c>
      <c r="O1296" s="11">
        <f t="shared" si="5"/>
        <v>277956</v>
      </c>
      <c r="P1296" s="14" t="str">
        <f>VLOOKUP(H1296, products!$A$1:$B$13, 2, FALSE)</f>
        <v>Office Supplies</v>
      </c>
      <c r="Q1296" s="14" t="str">
        <f>VLOOKUP(G1296, countries!$A$1:$C$250, 1, TRUE)</f>
        <v>Bhutan</v>
      </c>
      <c r="R1296" s="15" t="str">
        <f>VLOOKUP(Q1296, countries!$A$1:$E$250, 4, FALSE)</f>
        <v>Asia</v>
      </c>
      <c r="S1296" s="14" t="str">
        <f>VLOOKUP(R1296, countries!$D$1:U$250, 2, FALSE)</f>
        <v>Southern Asia</v>
      </c>
      <c r="T1296" s="14" t="str">
        <f t="shared" si="6"/>
        <v>2017-06</v>
      </c>
      <c r="U1296" s="14" t="str">
        <f t="shared" si="7"/>
        <v>06</v>
      </c>
    </row>
    <row r="1297">
      <c r="A1297" s="7">
        <v>5.69170606E8</v>
      </c>
      <c r="B1297" s="8">
        <v>42920.0</v>
      </c>
      <c r="C1297" s="8" t="str">
        <f t="shared" si="1"/>
        <v>Tuesday</v>
      </c>
      <c r="D1297" s="8">
        <v>42838.0</v>
      </c>
      <c r="E1297" s="9">
        <f t="shared" si="8"/>
        <v>82</v>
      </c>
      <c r="F1297" s="7" t="s">
        <v>29</v>
      </c>
      <c r="G1297" s="10" t="s">
        <v>32</v>
      </c>
      <c r="H1297" s="7">
        <v>8969.0</v>
      </c>
      <c r="I1297" s="7" t="s">
        <v>23</v>
      </c>
      <c r="J1297" s="11">
        <v>9085.0</v>
      </c>
      <c r="K1297" s="12">
        <v>153.0</v>
      </c>
      <c r="L1297" s="12">
        <v>97.0</v>
      </c>
      <c r="M1297" s="13">
        <f t="shared" si="3"/>
        <v>1390005</v>
      </c>
      <c r="N1297" s="11">
        <f t="shared" si="4"/>
        <v>881245</v>
      </c>
      <c r="O1297" s="11">
        <f t="shared" si="5"/>
        <v>508760</v>
      </c>
      <c r="P1297" s="14" t="str">
        <f>VLOOKUP(H1297, products!$A$1:$B$13, 2, FALSE)</f>
        <v>Snacks</v>
      </c>
      <c r="Q1297" s="14" t="str">
        <f>VLOOKUP(G1297, countries!$A$1:$C$250, 1, TRUE)</f>
        <v>Luxembourg</v>
      </c>
      <c r="R1297" s="15" t="str">
        <f>VLOOKUP(Q1297, countries!$A$1:$E$250, 4, FALSE)</f>
        <v>Europe</v>
      </c>
      <c r="S1297" s="14" t="str">
        <f>VLOOKUP(R1297, countries!$D$1:U$250, 2, FALSE)</f>
        <v>Northern Europe</v>
      </c>
      <c r="T1297" s="14" t="str">
        <f t="shared" si="6"/>
        <v>2017-07</v>
      </c>
      <c r="U1297" s="14" t="str">
        <f t="shared" si="7"/>
        <v>07</v>
      </c>
    </row>
    <row r="1298">
      <c r="A1298" s="7">
        <v>2.15584218E8</v>
      </c>
      <c r="B1298" s="8">
        <v>42922.0</v>
      </c>
      <c r="C1298" s="8" t="str">
        <f t="shared" si="1"/>
        <v>Thursday</v>
      </c>
      <c r="D1298" s="8">
        <v>42907.0</v>
      </c>
      <c r="E1298" s="9">
        <f t="shared" si="8"/>
        <v>15</v>
      </c>
      <c r="F1298" s="7" t="s">
        <v>29</v>
      </c>
      <c r="G1298" s="10" t="s">
        <v>31</v>
      </c>
      <c r="H1298" s="7">
        <v>5988.0</v>
      </c>
      <c r="I1298" s="7" t="s">
        <v>23</v>
      </c>
      <c r="J1298" s="11">
        <v>5016.0</v>
      </c>
      <c r="K1298" s="12">
        <v>154.0</v>
      </c>
      <c r="L1298" s="12">
        <v>91.0</v>
      </c>
      <c r="M1298" s="13">
        <f t="shared" si="3"/>
        <v>772464</v>
      </c>
      <c r="N1298" s="11">
        <f t="shared" si="4"/>
        <v>456456</v>
      </c>
      <c r="O1298" s="11">
        <f t="shared" si="5"/>
        <v>316008</v>
      </c>
      <c r="P1298" s="14" t="str">
        <f>VLOOKUP(H1298, products!$A$1:$B$13, 2, FALSE)</f>
        <v>Vegetables</v>
      </c>
      <c r="Q1298" s="14" t="str">
        <f>VLOOKUP(G1298, countries!$A$1:$C$250, 1, TRUE)</f>
        <v>Bhutan</v>
      </c>
      <c r="R1298" s="15" t="str">
        <f>VLOOKUP(Q1298, countries!$A$1:$E$250, 4, FALSE)</f>
        <v>Asia</v>
      </c>
      <c r="S1298" s="14" t="str">
        <f>VLOOKUP(R1298, countries!$D$1:U$250, 2, FALSE)</f>
        <v>Southern Asia</v>
      </c>
      <c r="T1298" s="14" t="str">
        <f t="shared" si="6"/>
        <v>2017-07</v>
      </c>
      <c r="U1298" s="14" t="str">
        <f t="shared" si="7"/>
        <v>07</v>
      </c>
    </row>
    <row r="1299">
      <c r="A1299" s="7">
        <v>2.32196319E8</v>
      </c>
      <c r="B1299" s="8">
        <v>42923.0</v>
      </c>
      <c r="C1299" s="8" t="str">
        <f t="shared" si="1"/>
        <v>Friday</v>
      </c>
      <c r="D1299" s="8">
        <v>42833.0</v>
      </c>
      <c r="E1299" s="9">
        <f t="shared" si="8"/>
        <v>90</v>
      </c>
      <c r="F1299" s="7" t="s">
        <v>24</v>
      </c>
      <c r="G1299" s="10" t="s">
        <v>34</v>
      </c>
      <c r="H1299" s="7">
        <v>7940.0</v>
      </c>
      <c r="I1299" s="7" t="s">
        <v>23</v>
      </c>
      <c r="J1299" s="11">
        <v>905.0</v>
      </c>
      <c r="K1299" s="12">
        <v>668.0</v>
      </c>
      <c r="L1299" s="12">
        <v>503.0</v>
      </c>
      <c r="M1299" s="13">
        <f t="shared" si="3"/>
        <v>604540</v>
      </c>
      <c r="N1299" s="11">
        <f t="shared" si="4"/>
        <v>455215</v>
      </c>
      <c r="O1299" s="11">
        <f t="shared" si="5"/>
        <v>149325</v>
      </c>
      <c r="P1299" s="14" t="str">
        <f>VLOOKUP(H1299, products!$A$1:$B$13, 2, FALSE)</f>
        <v>Household</v>
      </c>
      <c r="Q1299" s="14" t="str">
        <f>VLOOKUP(G1299, countries!$A$1:$C$250, 1, TRUE)</f>
        <v>Pitcairn</v>
      </c>
      <c r="R1299" s="15" t="str">
        <f>VLOOKUP(Q1299, countries!$A$1:$E$250, 4, FALSE)</f>
        <v>Oceania</v>
      </c>
      <c r="S1299" s="14" t="str">
        <f>VLOOKUP(R1299, countries!$D$1:U$250, 2, FALSE)</f>
        <v>Polynesia</v>
      </c>
      <c r="T1299" s="14" t="str">
        <f t="shared" si="6"/>
        <v>2017-07</v>
      </c>
      <c r="U1299" s="14" t="str">
        <f t="shared" si="7"/>
        <v>07</v>
      </c>
    </row>
    <row r="1300">
      <c r="A1300" s="7">
        <v>3.80379998E8</v>
      </c>
      <c r="B1300" s="8">
        <v>42930.0</v>
      </c>
      <c r="C1300" s="8" t="str">
        <f t="shared" si="1"/>
        <v>Friday</v>
      </c>
      <c r="D1300" s="8">
        <v>42932.0</v>
      </c>
      <c r="E1300" s="9">
        <f t="shared" si="8"/>
        <v>2</v>
      </c>
      <c r="F1300" s="7" t="s">
        <v>21</v>
      </c>
      <c r="G1300" s="10" t="s">
        <v>44</v>
      </c>
      <c r="H1300" s="7">
        <v>7940.0</v>
      </c>
      <c r="I1300" s="7" t="s">
        <v>26</v>
      </c>
      <c r="J1300" s="11">
        <v>1749.0</v>
      </c>
      <c r="K1300" s="12">
        <v>668.0</v>
      </c>
      <c r="L1300" s="12">
        <v>503.0</v>
      </c>
      <c r="M1300" s="13">
        <f t="shared" si="3"/>
        <v>1168332</v>
      </c>
      <c r="N1300" s="11">
        <f t="shared" si="4"/>
        <v>879747</v>
      </c>
      <c r="O1300" s="11">
        <f t="shared" si="5"/>
        <v>288585</v>
      </c>
      <c r="P1300" s="14" t="str">
        <f>VLOOKUP(H1300, products!$A$1:$B$13, 2, FALSE)</f>
        <v>Household</v>
      </c>
      <c r="Q1300" s="14" t="str">
        <f>VLOOKUP(G1300, countries!$A$1:$C$250, 1, TRUE)</f>
        <v>Åland Islands</v>
      </c>
      <c r="R1300" s="15" t="str">
        <f>VLOOKUP(Q1300, countries!$A$1:$E$250, 4, FALSE)</f>
        <v>Europe</v>
      </c>
      <c r="S1300" s="14" t="str">
        <f>VLOOKUP(R1300, countries!$D$1:U$250, 2, FALSE)</f>
        <v>Northern Europe</v>
      </c>
      <c r="T1300" s="14" t="str">
        <f t="shared" si="6"/>
        <v>2017-07</v>
      </c>
      <c r="U1300" s="14" t="str">
        <f t="shared" si="7"/>
        <v>07</v>
      </c>
    </row>
    <row r="1301">
      <c r="A1301" s="7">
        <v>7.04139363E8</v>
      </c>
      <c r="B1301" s="8">
        <v>42933.0</v>
      </c>
      <c r="C1301" s="8" t="str">
        <f t="shared" si="1"/>
        <v>Monday</v>
      </c>
      <c r="D1301" s="8">
        <v>42978.0</v>
      </c>
      <c r="E1301" s="9">
        <f t="shared" si="8"/>
        <v>45</v>
      </c>
      <c r="F1301" s="7" t="s">
        <v>29</v>
      </c>
      <c r="G1301" s="10" t="s">
        <v>33</v>
      </c>
      <c r="H1301" s="7">
        <v>1270.0</v>
      </c>
      <c r="I1301" s="7" t="s">
        <v>23</v>
      </c>
      <c r="J1301" s="11">
        <v>9340.0</v>
      </c>
      <c r="K1301" s="12">
        <v>47.0</v>
      </c>
      <c r="L1301" s="12">
        <v>32.0</v>
      </c>
      <c r="M1301" s="13">
        <f t="shared" si="3"/>
        <v>438980</v>
      </c>
      <c r="N1301" s="11">
        <f t="shared" si="4"/>
        <v>298880</v>
      </c>
      <c r="O1301" s="11">
        <f t="shared" si="5"/>
        <v>140100</v>
      </c>
      <c r="P1301" s="14" t="str">
        <f>VLOOKUP(H1301, products!$A$1:$B$13, 2, FALSE)</f>
        <v>Beverages</v>
      </c>
      <c r="Q1301" s="14" t="str">
        <f>VLOOKUP(G1301, countries!$A$1:$C$250, 1, TRUE)</f>
        <v>Micronesia (Federated States of)</v>
      </c>
      <c r="R1301" s="15" t="str">
        <f>VLOOKUP(Q1301, countries!$A$1:$E$250, 4, FALSE)</f>
        <v>Oceania</v>
      </c>
      <c r="S1301" s="14" t="str">
        <f>VLOOKUP(R1301, countries!$D$1:U$250, 2, FALSE)</f>
        <v>Polynesia</v>
      </c>
      <c r="T1301" s="14" t="str">
        <f t="shared" si="6"/>
        <v>2017-07</v>
      </c>
      <c r="U1301" s="14" t="str">
        <f t="shared" si="7"/>
        <v>07</v>
      </c>
    </row>
    <row r="1302">
      <c r="A1302" s="7">
        <v>7.47826755E8</v>
      </c>
      <c r="B1302" s="8">
        <v>42933.0</v>
      </c>
      <c r="C1302" s="8" t="str">
        <f t="shared" si="1"/>
        <v>Monday</v>
      </c>
      <c r="D1302" s="8">
        <v>42938.0</v>
      </c>
      <c r="E1302" s="9">
        <f t="shared" si="8"/>
        <v>5</v>
      </c>
      <c r="F1302" s="7" t="s">
        <v>21</v>
      </c>
      <c r="G1302" s="10" t="s">
        <v>33</v>
      </c>
      <c r="H1302" s="7">
        <v>8681.0</v>
      </c>
      <c r="I1302" s="7" t="s">
        <v>23</v>
      </c>
      <c r="J1302" s="11">
        <v>7410.0</v>
      </c>
      <c r="K1302" s="12">
        <v>651.0</v>
      </c>
      <c r="L1302" s="12">
        <v>525.0</v>
      </c>
      <c r="M1302" s="13">
        <f t="shared" si="3"/>
        <v>4823910</v>
      </c>
      <c r="N1302" s="11">
        <f t="shared" si="4"/>
        <v>3890250</v>
      </c>
      <c r="O1302" s="11">
        <f t="shared" si="5"/>
        <v>933660</v>
      </c>
      <c r="P1302" s="14" t="str">
        <f>VLOOKUP(H1302, products!$A$1:$B$13, 2, FALSE)</f>
        <v>Office Supplies</v>
      </c>
      <c r="Q1302" s="14" t="str">
        <f>VLOOKUP(G1302, countries!$A$1:$C$250, 1, TRUE)</f>
        <v>Micronesia (Federated States of)</v>
      </c>
      <c r="R1302" s="15" t="str">
        <f>VLOOKUP(Q1302, countries!$A$1:$E$250, 4, FALSE)</f>
        <v>Oceania</v>
      </c>
      <c r="S1302" s="14" t="str">
        <f>VLOOKUP(R1302, countries!$D$1:U$250, 2, FALSE)</f>
        <v>Polynesia</v>
      </c>
      <c r="T1302" s="14" t="str">
        <f t="shared" si="6"/>
        <v>2017-07</v>
      </c>
      <c r="U1302" s="14" t="str">
        <f t="shared" si="7"/>
        <v>07</v>
      </c>
    </row>
    <row r="1303">
      <c r="A1303" s="7">
        <v>4.83655774E8</v>
      </c>
      <c r="B1303" s="8">
        <v>42934.0</v>
      </c>
      <c r="C1303" s="8" t="str">
        <f t="shared" si="1"/>
        <v>Tuesday</v>
      </c>
      <c r="D1303" s="8">
        <v>42863.0</v>
      </c>
      <c r="E1303" s="9">
        <f t="shared" si="8"/>
        <v>71</v>
      </c>
      <c r="F1303" s="7" t="s">
        <v>40</v>
      </c>
      <c r="G1303" s="10" t="s">
        <v>30</v>
      </c>
      <c r="H1303" s="7">
        <v>2103.0</v>
      </c>
      <c r="I1303" s="7" t="s">
        <v>23</v>
      </c>
      <c r="J1303" s="11">
        <v>3346.0</v>
      </c>
      <c r="K1303" s="12">
        <v>206.0</v>
      </c>
      <c r="L1303" s="12">
        <v>117.0</v>
      </c>
      <c r="M1303" s="13">
        <f t="shared" si="3"/>
        <v>689276</v>
      </c>
      <c r="N1303" s="11">
        <f t="shared" si="4"/>
        <v>391482</v>
      </c>
      <c r="O1303" s="11">
        <f t="shared" si="5"/>
        <v>297794</v>
      </c>
      <c r="P1303" s="14" t="str">
        <f>VLOOKUP(H1303, products!$A$1:$B$13, 2, FALSE)</f>
        <v>Cereal</v>
      </c>
      <c r="Q1303" s="14" t="str">
        <f>VLOOKUP(G1303, countries!$A$1:$C$250, 1, TRUE)</f>
        <v>United States Minor Outlying Islands</v>
      </c>
      <c r="R1303" s="15" t="str">
        <f>VLOOKUP(Q1303, countries!$A$1:$E$250, 4, FALSE)</f>
        <v>Oceania</v>
      </c>
      <c r="S1303" s="14" t="str">
        <f>VLOOKUP(R1303, countries!$D$1:U$250, 2, FALSE)</f>
        <v>Polynesia</v>
      </c>
      <c r="T1303" s="14" t="str">
        <f t="shared" si="6"/>
        <v>2017-07</v>
      </c>
      <c r="U1303" s="14" t="str">
        <f t="shared" si="7"/>
        <v>07</v>
      </c>
    </row>
    <row r="1304">
      <c r="A1304" s="7">
        <v>2.33811223E8</v>
      </c>
      <c r="B1304" s="8">
        <v>42936.0</v>
      </c>
      <c r="C1304" s="8" t="str">
        <f t="shared" si="1"/>
        <v>Thursday</v>
      </c>
      <c r="D1304" s="8">
        <v>42936.0</v>
      </c>
      <c r="E1304" s="9">
        <f t="shared" si="8"/>
        <v>0</v>
      </c>
      <c r="F1304" s="7" t="s">
        <v>21</v>
      </c>
      <c r="G1304" s="10" t="s">
        <v>41</v>
      </c>
      <c r="H1304" s="7">
        <v>8293.0</v>
      </c>
      <c r="I1304" s="7" t="s">
        <v>26</v>
      </c>
      <c r="J1304" s="11">
        <v>8792.0</v>
      </c>
      <c r="K1304" s="12">
        <v>437.0</v>
      </c>
      <c r="L1304" s="12">
        <v>263.0</v>
      </c>
      <c r="M1304" s="13">
        <f t="shared" si="3"/>
        <v>3842104</v>
      </c>
      <c r="N1304" s="11">
        <f t="shared" si="4"/>
        <v>2312296</v>
      </c>
      <c r="O1304" s="11">
        <f t="shared" si="5"/>
        <v>1529808</v>
      </c>
      <c r="P1304" s="14" t="str">
        <f>VLOOKUP(H1304, products!$A$1:$B$13, 2, FALSE)</f>
        <v>Cosmetics</v>
      </c>
      <c r="Q1304" s="14" t="str">
        <f>VLOOKUP(G1304, countries!$A$1:$C$250, 1, TRUE)</f>
        <v>Chad</v>
      </c>
      <c r="R1304" s="15" t="str">
        <f>VLOOKUP(Q1304, countries!$A$1:$E$250, 4, FALSE)</f>
        <v>Africa</v>
      </c>
      <c r="S1304" s="14" t="str">
        <f>VLOOKUP(R1304, countries!$D$1:U$250, 2, FALSE)</f>
        <v>Northern Africa</v>
      </c>
      <c r="T1304" s="14" t="str">
        <f t="shared" si="6"/>
        <v>2017-07</v>
      </c>
      <c r="U1304" s="14" t="str">
        <f t="shared" si="7"/>
        <v>07</v>
      </c>
    </row>
    <row r="1305">
      <c r="A1305" s="7">
        <v>4.76453721E8</v>
      </c>
      <c r="B1305" s="8">
        <v>42938.0</v>
      </c>
      <c r="C1305" s="8" t="str">
        <f t="shared" si="1"/>
        <v>Saturday</v>
      </c>
      <c r="D1305" s="8">
        <v>43016.0</v>
      </c>
      <c r="E1305" s="9">
        <f t="shared" si="8"/>
        <v>78</v>
      </c>
      <c r="F1305" s="7" t="s">
        <v>21</v>
      </c>
      <c r="G1305" s="10" t="s">
        <v>59</v>
      </c>
      <c r="H1305" s="7">
        <v>8969.0</v>
      </c>
      <c r="I1305" s="7" t="s">
        <v>23</v>
      </c>
      <c r="J1305" s="11">
        <v>2099.0</v>
      </c>
      <c r="K1305" s="12">
        <v>153.0</v>
      </c>
      <c r="L1305" s="12">
        <v>97.0</v>
      </c>
      <c r="M1305" s="13">
        <f t="shared" si="3"/>
        <v>321147</v>
      </c>
      <c r="N1305" s="11">
        <f t="shared" si="4"/>
        <v>203603</v>
      </c>
      <c r="O1305" s="11">
        <f t="shared" si="5"/>
        <v>117544</v>
      </c>
      <c r="P1305" s="14" t="str">
        <f>VLOOKUP(H1305, products!$A$1:$B$13, 2, FALSE)</f>
        <v>Snacks</v>
      </c>
      <c r="Q1305" s="14" t="str">
        <f>VLOOKUP(G1305, countries!$A$1:$C$250, 1, TRUE)</f>
        <v>Slovenia</v>
      </c>
      <c r="R1305" s="15" t="str">
        <f>VLOOKUP(Q1305, countries!$A$1:$E$250, 4, FALSE)</f>
        <v>Europe</v>
      </c>
      <c r="S1305" s="14" t="str">
        <f>VLOOKUP(R1305, countries!$D$1:U$250, 2, FALSE)</f>
        <v>Northern Europe</v>
      </c>
      <c r="T1305" s="14" t="str">
        <f t="shared" si="6"/>
        <v>2017-07</v>
      </c>
      <c r="U1305" s="14" t="str">
        <f t="shared" si="7"/>
        <v>07</v>
      </c>
    </row>
    <row r="1306">
      <c r="A1306" s="7">
        <v>9.75080668E8</v>
      </c>
      <c r="B1306" s="8">
        <v>42939.0</v>
      </c>
      <c r="C1306" s="8" t="str">
        <f t="shared" si="1"/>
        <v>Sunday</v>
      </c>
      <c r="D1306" s="8">
        <v>42967.0</v>
      </c>
      <c r="E1306" s="9">
        <f t="shared" si="8"/>
        <v>28</v>
      </c>
      <c r="F1306" s="7" t="s">
        <v>21</v>
      </c>
      <c r="G1306" s="10" t="s">
        <v>30</v>
      </c>
      <c r="H1306" s="7">
        <v>5988.0</v>
      </c>
      <c r="I1306" s="7" t="s">
        <v>23</v>
      </c>
      <c r="J1306" s="11">
        <v>6893.0</v>
      </c>
      <c r="K1306" s="12">
        <v>154.0</v>
      </c>
      <c r="L1306" s="12">
        <v>91.0</v>
      </c>
      <c r="M1306" s="13">
        <f t="shared" si="3"/>
        <v>1061522</v>
      </c>
      <c r="N1306" s="11">
        <f t="shared" si="4"/>
        <v>627263</v>
      </c>
      <c r="O1306" s="11">
        <f t="shared" si="5"/>
        <v>434259</v>
      </c>
      <c r="P1306" s="14" t="str">
        <f>VLOOKUP(H1306, products!$A$1:$B$13, 2, FALSE)</f>
        <v>Vegetables</v>
      </c>
      <c r="Q1306" s="14" t="str">
        <f>VLOOKUP(G1306, countries!$A$1:$C$250, 1, TRUE)</f>
        <v>United States Minor Outlying Islands</v>
      </c>
      <c r="R1306" s="15" t="str">
        <f>VLOOKUP(Q1306, countries!$A$1:$E$250, 4, FALSE)</f>
        <v>Oceania</v>
      </c>
      <c r="S1306" s="14" t="str">
        <f>VLOOKUP(R1306, countries!$D$1:U$250, 2, FALSE)</f>
        <v>Polynesia</v>
      </c>
      <c r="T1306" s="14" t="str">
        <f t="shared" si="6"/>
        <v>2017-07</v>
      </c>
      <c r="U1306" s="14" t="str">
        <f t="shared" si="7"/>
        <v>07</v>
      </c>
    </row>
    <row r="1307">
      <c r="A1307" s="7">
        <v>7.47774398E8</v>
      </c>
      <c r="B1307" s="8">
        <v>42950.0</v>
      </c>
      <c r="C1307" s="8" t="str">
        <f t="shared" si="1"/>
        <v>Thursday</v>
      </c>
      <c r="D1307" s="8">
        <v>42798.0</v>
      </c>
      <c r="E1307" s="9">
        <f t="shared" si="8"/>
        <v>152</v>
      </c>
      <c r="F1307" s="7" t="s">
        <v>29</v>
      </c>
      <c r="G1307" s="10" t="s">
        <v>54</v>
      </c>
      <c r="H1307" s="7">
        <v>8875.0</v>
      </c>
      <c r="I1307" s="7" t="s">
        <v>23</v>
      </c>
      <c r="J1307" s="11">
        <v>1916.0</v>
      </c>
      <c r="K1307" s="12">
        <v>422.0</v>
      </c>
      <c r="L1307" s="12">
        <v>365.0</v>
      </c>
      <c r="M1307" s="13">
        <f t="shared" si="3"/>
        <v>808552</v>
      </c>
      <c r="N1307" s="11">
        <f t="shared" si="4"/>
        <v>699340</v>
      </c>
      <c r="O1307" s="11">
        <f t="shared" si="5"/>
        <v>109212</v>
      </c>
      <c r="P1307" s="14" t="str">
        <f>VLOOKUP(H1307, products!$A$1:$B$13, 2, FALSE)</f>
        <v>Meat</v>
      </c>
      <c r="Q1307" s="14" t="str">
        <f>VLOOKUP(G1307, countries!$A$1:$C$250, 1, TRUE)</f>
        <v>Macedonia</v>
      </c>
      <c r="R1307" s="15" t="str">
        <f>VLOOKUP(Q1307, countries!$A$1:$E$250, 4, FALSE)</f>
        <v>Europe</v>
      </c>
      <c r="S1307" s="14" t="str">
        <f>VLOOKUP(R1307, countries!$D$1:U$250, 2, FALSE)</f>
        <v>Northern Europe</v>
      </c>
      <c r="T1307" s="14" t="str">
        <f t="shared" si="6"/>
        <v>2017-08</v>
      </c>
      <c r="U1307" s="14" t="str">
        <f t="shared" si="7"/>
        <v>08</v>
      </c>
    </row>
    <row r="1308">
      <c r="A1308" s="7">
        <v>9.41061675E8</v>
      </c>
      <c r="B1308" s="8">
        <v>42950.0</v>
      </c>
      <c r="C1308" s="8" t="str">
        <f t="shared" si="1"/>
        <v>Thursday</v>
      </c>
      <c r="D1308" s="8">
        <v>42814.0</v>
      </c>
      <c r="E1308" s="9">
        <f t="shared" si="8"/>
        <v>136</v>
      </c>
      <c r="F1308" s="7" t="s">
        <v>29</v>
      </c>
      <c r="G1308" s="10" t="s">
        <v>30</v>
      </c>
      <c r="H1308" s="7">
        <v>5988.0</v>
      </c>
      <c r="I1308" s="7" t="s">
        <v>23</v>
      </c>
      <c r="J1308" s="11">
        <v>9917.0</v>
      </c>
      <c r="K1308" s="12">
        <v>154.0</v>
      </c>
      <c r="L1308" s="12">
        <v>91.0</v>
      </c>
      <c r="M1308" s="13">
        <f t="shared" si="3"/>
        <v>1527218</v>
      </c>
      <c r="N1308" s="11">
        <f t="shared" si="4"/>
        <v>902447</v>
      </c>
      <c r="O1308" s="11">
        <f t="shared" si="5"/>
        <v>624771</v>
      </c>
      <c r="P1308" s="14" t="str">
        <f>VLOOKUP(H1308, products!$A$1:$B$13, 2, FALSE)</f>
        <v>Vegetables</v>
      </c>
      <c r="Q1308" s="14" t="str">
        <f>VLOOKUP(G1308, countries!$A$1:$C$250, 1, TRUE)</f>
        <v>United States Minor Outlying Islands</v>
      </c>
      <c r="R1308" s="15" t="str">
        <f>VLOOKUP(Q1308, countries!$A$1:$E$250, 4, FALSE)</f>
        <v>Oceania</v>
      </c>
      <c r="S1308" s="14" t="str">
        <f>VLOOKUP(R1308, countries!$D$1:U$250, 2, FALSE)</f>
        <v>Polynesia</v>
      </c>
      <c r="T1308" s="14" t="str">
        <f t="shared" si="6"/>
        <v>2017-08</v>
      </c>
      <c r="U1308" s="14" t="str">
        <f t="shared" si="7"/>
        <v>08</v>
      </c>
    </row>
    <row r="1309">
      <c r="A1309" s="7">
        <v>1.21945512E8</v>
      </c>
      <c r="B1309" s="8">
        <v>42951.0</v>
      </c>
      <c r="C1309" s="8" t="str">
        <f t="shared" si="1"/>
        <v>Friday</v>
      </c>
      <c r="D1309" s="8">
        <v>43073.0</v>
      </c>
      <c r="E1309" s="9">
        <f t="shared" si="8"/>
        <v>122</v>
      </c>
      <c r="F1309" s="7" t="s">
        <v>21</v>
      </c>
      <c r="G1309" s="10" t="s">
        <v>52</v>
      </c>
      <c r="H1309" s="7">
        <v>1270.0</v>
      </c>
      <c r="I1309" s="7" t="s">
        <v>26</v>
      </c>
      <c r="J1309" s="11">
        <v>5242.0</v>
      </c>
      <c r="K1309" s="12">
        <v>47.0</v>
      </c>
      <c r="L1309" s="12">
        <v>32.0</v>
      </c>
      <c r="M1309" s="13">
        <f t="shared" si="3"/>
        <v>246374</v>
      </c>
      <c r="N1309" s="11">
        <f t="shared" si="4"/>
        <v>167744</v>
      </c>
      <c r="O1309" s="11">
        <f t="shared" si="5"/>
        <v>78630</v>
      </c>
      <c r="P1309" s="14" t="str">
        <f>VLOOKUP(H1309, products!$A$1:$B$13, 2, FALSE)</f>
        <v>Beverages</v>
      </c>
      <c r="Q1309" s="14" t="str">
        <f>VLOOKUP(G1309, countries!$A$1:$C$250, 1, TRUE)</f>
        <v>Gambia</v>
      </c>
      <c r="R1309" s="15" t="str">
        <f>VLOOKUP(Q1309, countries!$A$1:$E$250, 4, FALSE)</f>
        <v>Africa</v>
      </c>
      <c r="S1309" s="14" t="str">
        <f>VLOOKUP(R1309, countries!$D$1:U$250, 2, FALSE)</f>
        <v>Northern Africa</v>
      </c>
      <c r="T1309" s="14" t="str">
        <f t="shared" si="6"/>
        <v>2017-08</v>
      </c>
      <c r="U1309" s="14" t="str">
        <f t="shared" si="7"/>
        <v>08</v>
      </c>
    </row>
    <row r="1310">
      <c r="A1310" s="7">
        <v>6.5354861E8</v>
      </c>
      <c r="B1310" s="8">
        <v>42980.0</v>
      </c>
      <c r="C1310" s="8" t="str">
        <f t="shared" si="1"/>
        <v>Saturday</v>
      </c>
      <c r="D1310" s="8">
        <v>42787.0</v>
      </c>
      <c r="E1310" s="9">
        <f t="shared" si="8"/>
        <v>193</v>
      </c>
      <c r="F1310" s="7" t="s">
        <v>21</v>
      </c>
      <c r="G1310" s="10" t="s">
        <v>67</v>
      </c>
      <c r="H1310" s="7">
        <v>1270.0</v>
      </c>
      <c r="I1310" s="7" t="s">
        <v>23</v>
      </c>
      <c r="J1310" s="11">
        <v>8412.0</v>
      </c>
      <c r="K1310" s="12">
        <v>47.0</v>
      </c>
      <c r="L1310" s="12">
        <v>32.0</v>
      </c>
      <c r="M1310" s="13">
        <f t="shared" si="3"/>
        <v>395364</v>
      </c>
      <c r="N1310" s="11">
        <f t="shared" si="4"/>
        <v>269184</v>
      </c>
      <c r="O1310" s="11">
        <f t="shared" si="5"/>
        <v>126180</v>
      </c>
      <c r="P1310" s="14" t="str">
        <f>VLOOKUP(H1310, products!$A$1:$B$13, 2, FALSE)</f>
        <v>Beverages</v>
      </c>
      <c r="Q1310" s="14" t="str">
        <f>VLOOKUP(G1310, countries!$A$1:$C$250, 1, TRUE)</f>
        <v>Eritrea</v>
      </c>
      <c r="R1310" s="15" t="str">
        <f>VLOOKUP(Q1310, countries!$A$1:$E$250, 4, FALSE)</f>
        <v>Africa</v>
      </c>
      <c r="S1310" s="14" t="str">
        <f>VLOOKUP(R1310, countries!$D$1:U$250, 2, FALSE)</f>
        <v>Northern Africa</v>
      </c>
      <c r="T1310" s="14" t="str">
        <f t="shared" si="6"/>
        <v>2017-09</v>
      </c>
      <c r="U1310" s="14" t="str">
        <f t="shared" si="7"/>
        <v>09</v>
      </c>
    </row>
    <row r="1311">
      <c r="A1311" s="7">
        <v>2.59032571E8</v>
      </c>
      <c r="B1311" s="8">
        <v>42983.0</v>
      </c>
      <c r="C1311" s="8" t="str">
        <f t="shared" si="1"/>
        <v>Tuesday</v>
      </c>
      <c r="D1311" s="8">
        <v>42868.0</v>
      </c>
      <c r="E1311" s="9">
        <f t="shared" si="8"/>
        <v>115</v>
      </c>
      <c r="F1311" s="7" t="s">
        <v>24</v>
      </c>
      <c r="G1311" s="10" t="s">
        <v>72</v>
      </c>
      <c r="H1311" s="7">
        <v>5988.0</v>
      </c>
      <c r="I1311" s="7" t="s">
        <v>26</v>
      </c>
      <c r="J1311" s="11">
        <v>2349.0</v>
      </c>
      <c r="K1311" s="12">
        <v>154.0</v>
      </c>
      <c r="L1311" s="12">
        <v>91.0</v>
      </c>
      <c r="M1311" s="13">
        <f t="shared" si="3"/>
        <v>361746</v>
      </c>
      <c r="N1311" s="11">
        <f t="shared" si="4"/>
        <v>213759</v>
      </c>
      <c r="O1311" s="11">
        <f t="shared" si="5"/>
        <v>147987</v>
      </c>
      <c r="P1311" s="14" t="str">
        <f>VLOOKUP(H1311, products!$A$1:$B$13, 2, FALSE)</f>
        <v>Vegetables</v>
      </c>
      <c r="Q1311" s="14" t="str">
        <f>VLOOKUP(G1311, countries!$A$1:$C$250, 1, TRUE)</f>
        <v>Barbados</v>
      </c>
      <c r="R1311" s="15" t="str">
        <f>VLOOKUP(Q1311, countries!$A$1:$E$250, 4, FALSE)</f>
        <v>Americas</v>
      </c>
      <c r="S1311" s="14" t="str">
        <f>VLOOKUP(R1311, countries!$D$1:U$250, 2, FALSE)</f>
        <v>Latin America and the Caribbean</v>
      </c>
      <c r="T1311" s="14" t="str">
        <f t="shared" si="6"/>
        <v>2017-09</v>
      </c>
      <c r="U1311" s="14" t="str">
        <f t="shared" si="7"/>
        <v>09</v>
      </c>
    </row>
    <row r="1312">
      <c r="A1312" s="7">
        <v>9.2001127E8</v>
      </c>
      <c r="B1312" s="8">
        <v>42983.0</v>
      </c>
      <c r="C1312" s="8" t="str">
        <f t="shared" si="1"/>
        <v>Tuesday</v>
      </c>
      <c r="D1312" s="8">
        <v>43075.0</v>
      </c>
      <c r="E1312" s="9">
        <f t="shared" si="8"/>
        <v>92</v>
      </c>
      <c r="F1312" s="7" t="s">
        <v>29</v>
      </c>
      <c r="G1312" s="10" t="s">
        <v>43</v>
      </c>
      <c r="H1312" s="7">
        <v>8875.0</v>
      </c>
      <c r="I1312" s="7" t="s">
        <v>23</v>
      </c>
      <c r="J1312" s="11">
        <v>634.0</v>
      </c>
      <c r="K1312" s="12">
        <v>422.0</v>
      </c>
      <c r="L1312" s="12">
        <v>365.0</v>
      </c>
      <c r="M1312" s="13">
        <f t="shared" si="3"/>
        <v>267548</v>
      </c>
      <c r="N1312" s="11">
        <f t="shared" si="4"/>
        <v>231410</v>
      </c>
      <c r="O1312" s="11">
        <f t="shared" si="5"/>
        <v>36138</v>
      </c>
      <c r="P1312" s="14" t="str">
        <f>VLOOKUP(H1312, products!$A$1:$B$13, 2, FALSE)</f>
        <v>Meat</v>
      </c>
      <c r="Q1312" s="14" t="str">
        <f>VLOOKUP(G1312, countries!$A$1:$C$250, 1, TRUE)</f>
        <v>Cyprus</v>
      </c>
      <c r="R1312" s="15" t="str">
        <f>VLOOKUP(Q1312, countries!$A$1:$E$250, 4, FALSE)</f>
        <v>Asia</v>
      </c>
      <c r="S1312" s="14" t="str">
        <f>VLOOKUP(R1312, countries!$D$1:U$250, 2, FALSE)</f>
        <v>Southern Asia</v>
      </c>
      <c r="T1312" s="14" t="str">
        <f t="shared" si="6"/>
        <v>2017-09</v>
      </c>
      <c r="U1312" s="14" t="str">
        <f t="shared" si="7"/>
        <v>09</v>
      </c>
    </row>
    <row r="1313">
      <c r="A1313" s="7">
        <v>1.11246287E8</v>
      </c>
      <c r="B1313" s="8">
        <v>42984.0</v>
      </c>
      <c r="C1313" s="8" t="str">
        <f t="shared" si="1"/>
        <v>Wednesday</v>
      </c>
      <c r="D1313" s="8">
        <v>42773.0</v>
      </c>
      <c r="E1313" s="9">
        <f t="shared" si="8"/>
        <v>211</v>
      </c>
      <c r="F1313" s="7" t="s">
        <v>29</v>
      </c>
      <c r="G1313" s="10" t="s">
        <v>39</v>
      </c>
      <c r="H1313" s="7">
        <v>8875.0</v>
      </c>
      <c r="I1313" s="7" t="s">
        <v>23</v>
      </c>
      <c r="J1313" s="11">
        <v>9103.0</v>
      </c>
      <c r="K1313" s="12">
        <v>422.0</v>
      </c>
      <c r="L1313" s="12">
        <v>365.0</v>
      </c>
      <c r="M1313" s="13">
        <f t="shared" si="3"/>
        <v>3841466</v>
      </c>
      <c r="N1313" s="11">
        <f t="shared" si="4"/>
        <v>3322595</v>
      </c>
      <c r="O1313" s="11">
        <f t="shared" si="5"/>
        <v>518871</v>
      </c>
      <c r="P1313" s="14" t="str">
        <f>VLOOKUP(H1313, products!$A$1:$B$13, 2, FALSE)</f>
        <v>Meat</v>
      </c>
      <c r="Q1313" s="14" t="str">
        <f>VLOOKUP(G1313, countries!$A$1:$C$250, 1, TRUE)</f>
        <v>Curaçao</v>
      </c>
      <c r="R1313" s="15" t="str">
        <f>VLOOKUP(Q1313, countries!$A$1:$E$250, 4, FALSE)</f>
        <v>Americas</v>
      </c>
      <c r="S1313" s="14" t="str">
        <f>VLOOKUP(R1313, countries!$D$1:U$250, 2, FALSE)</f>
        <v>Latin America and the Caribbean</v>
      </c>
      <c r="T1313" s="14" t="str">
        <f t="shared" si="6"/>
        <v>2017-09</v>
      </c>
      <c r="U1313" s="14" t="str">
        <f t="shared" si="7"/>
        <v>09</v>
      </c>
    </row>
    <row r="1314">
      <c r="A1314" s="7">
        <v>2.52541625E8</v>
      </c>
      <c r="B1314" s="8">
        <v>42984.0</v>
      </c>
      <c r="C1314" s="8" t="str">
        <f t="shared" si="1"/>
        <v>Wednesday</v>
      </c>
      <c r="D1314" s="8">
        <v>42862.0</v>
      </c>
      <c r="E1314" s="9">
        <f t="shared" si="8"/>
        <v>122</v>
      </c>
      <c r="F1314" s="7" t="s">
        <v>21</v>
      </c>
      <c r="G1314" s="10" t="s">
        <v>30</v>
      </c>
      <c r="H1314" s="7">
        <v>7331.0</v>
      </c>
      <c r="I1314" s="7" t="s">
        <v>23</v>
      </c>
      <c r="J1314" s="11">
        <v>1534.0</v>
      </c>
      <c r="K1314" s="12">
        <v>255.0</v>
      </c>
      <c r="L1314" s="12">
        <v>159.0</v>
      </c>
      <c r="M1314" s="13">
        <f t="shared" si="3"/>
        <v>391170</v>
      </c>
      <c r="N1314" s="11">
        <f t="shared" si="4"/>
        <v>243906</v>
      </c>
      <c r="O1314" s="11">
        <f t="shared" si="5"/>
        <v>147264</v>
      </c>
      <c r="P1314" s="14" t="str">
        <f>VLOOKUP(H1314, products!$A$1:$B$13, 2, FALSE)</f>
        <v>Baby Food</v>
      </c>
      <c r="Q1314" s="14" t="str">
        <f>VLOOKUP(G1314, countries!$A$1:$C$250, 1, TRUE)</f>
        <v>United States Minor Outlying Islands</v>
      </c>
      <c r="R1314" s="15" t="str">
        <f>VLOOKUP(Q1314, countries!$A$1:$E$250, 4, FALSE)</f>
        <v>Oceania</v>
      </c>
      <c r="S1314" s="14" t="str">
        <f>VLOOKUP(R1314, countries!$D$1:U$250, 2, FALSE)</f>
        <v>Polynesia</v>
      </c>
      <c r="T1314" s="14" t="str">
        <f t="shared" si="6"/>
        <v>2017-09</v>
      </c>
      <c r="U1314" s="14" t="str">
        <f t="shared" si="7"/>
        <v>09</v>
      </c>
    </row>
    <row r="1315">
      <c r="A1315" s="7">
        <v>1.32069671E8</v>
      </c>
      <c r="B1315" s="8">
        <v>42985.0</v>
      </c>
      <c r="C1315" s="8" t="str">
        <f t="shared" si="1"/>
        <v>Thursday</v>
      </c>
      <c r="D1315" s="8">
        <v>42936.0</v>
      </c>
      <c r="E1315" s="9">
        <f t="shared" si="8"/>
        <v>49</v>
      </c>
      <c r="F1315" s="7" t="s">
        <v>29</v>
      </c>
      <c r="G1315" s="10" t="s">
        <v>50</v>
      </c>
      <c r="H1315" s="7">
        <v>3127.0</v>
      </c>
      <c r="I1315" s="7" t="s">
        <v>26</v>
      </c>
      <c r="J1315" s="11">
        <v>1205.0</v>
      </c>
      <c r="K1315" s="12">
        <v>82.0</v>
      </c>
      <c r="L1315" s="12">
        <v>57.0</v>
      </c>
      <c r="M1315" s="13">
        <f t="shared" si="3"/>
        <v>98810</v>
      </c>
      <c r="N1315" s="11">
        <f t="shared" si="4"/>
        <v>68685</v>
      </c>
      <c r="O1315" s="11">
        <f t="shared" si="5"/>
        <v>30125</v>
      </c>
      <c r="P1315" s="14" t="str">
        <f>VLOOKUP(H1315, products!$A$1:$B$13, 2, FALSE)</f>
        <v>Personal Care</v>
      </c>
      <c r="Q1315" s="14" t="str">
        <f>VLOOKUP(G1315, countries!$A$1:$C$250, 1, TRUE)</f>
        <v>Austria</v>
      </c>
      <c r="R1315" s="15" t="str">
        <f>VLOOKUP(Q1315, countries!$A$1:$E$250, 4, FALSE)</f>
        <v>Europe</v>
      </c>
      <c r="S1315" s="14" t="str">
        <f>VLOOKUP(R1315, countries!$D$1:U$250, 2, FALSE)</f>
        <v>Northern Europe</v>
      </c>
      <c r="T1315" s="14" t="str">
        <f t="shared" si="6"/>
        <v>2017-09</v>
      </c>
      <c r="U1315" s="14" t="str">
        <f t="shared" si="7"/>
        <v>09</v>
      </c>
    </row>
    <row r="1316">
      <c r="A1316" s="7">
        <v>6.43448483E8</v>
      </c>
      <c r="B1316" s="8">
        <v>42985.0</v>
      </c>
      <c r="C1316" s="8" t="str">
        <f t="shared" si="1"/>
        <v>Thursday</v>
      </c>
      <c r="D1316" s="8">
        <v>42941.0</v>
      </c>
      <c r="E1316" s="9">
        <f t="shared" si="8"/>
        <v>44</v>
      </c>
      <c r="F1316" s="7" t="s">
        <v>24</v>
      </c>
      <c r="G1316" s="10" t="s">
        <v>48</v>
      </c>
      <c r="H1316" s="7">
        <v>4594.0</v>
      </c>
      <c r="I1316" s="7" t="s">
        <v>26</v>
      </c>
      <c r="J1316" s="11">
        <v>9560.0</v>
      </c>
      <c r="K1316" s="12">
        <v>9.0</v>
      </c>
      <c r="L1316" s="12">
        <v>7.0</v>
      </c>
      <c r="M1316" s="13">
        <f t="shared" si="3"/>
        <v>86040</v>
      </c>
      <c r="N1316" s="11">
        <f t="shared" si="4"/>
        <v>66920</v>
      </c>
      <c r="O1316" s="11">
        <f t="shared" si="5"/>
        <v>19120</v>
      </c>
      <c r="P1316" s="14" t="str">
        <f>VLOOKUP(H1316, products!$A$1:$B$13, 2, FALSE)</f>
        <v>Fruits</v>
      </c>
      <c r="Q1316" s="14" t="str">
        <f>VLOOKUP(G1316, countries!$A$1:$C$250, 1, TRUE)</f>
        <v>Gibraltar</v>
      </c>
      <c r="R1316" s="15" t="str">
        <f>VLOOKUP(Q1316, countries!$A$1:$E$250, 4, FALSE)</f>
        <v>Europe</v>
      </c>
      <c r="S1316" s="14" t="str">
        <f>VLOOKUP(R1316, countries!$D$1:U$250, 2, FALSE)</f>
        <v>Northern Europe</v>
      </c>
      <c r="T1316" s="14" t="str">
        <f t="shared" si="6"/>
        <v>2017-09</v>
      </c>
      <c r="U1316" s="14" t="str">
        <f t="shared" si="7"/>
        <v>09</v>
      </c>
    </row>
    <row r="1317">
      <c r="A1317" s="7">
        <v>9.94504153E8</v>
      </c>
      <c r="B1317" s="8">
        <v>43009.0</v>
      </c>
      <c r="C1317" s="8" t="str">
        <f t="shared" si="1"/>
        <v>Sunday</v>
      </c>
      <c r="D1317" s="8">
        <v>42748.0</v>
      </c>
      <c r="E1317" s="9">
        <f t="shared" si="8"/>
        <v>261</v>
      </c>
      <c r="F1317" s="7" t="s">
        <v>29</v>
      </c>
      <c r="G1317" s="10" t="s">
        <v>36</v>
      </c>
      <c r="H1317" s="7">
        <v>4594.0</v>
      </c>
      <c r="I1317" s="7" t="s">
        <v>26</v>
      </c>
      <c r="J1317" s="11">
        <v>4734.0</v>
      </c>
      <c r="K1317" s="12">
        <v>9.0</v>
      </c>
      <c r="L1317" s="12">
        <v>7.0</v>
      </c>
      <c r="M1317" s="13">
        <f t="shared" si="3"/>
        <v>42606</v>
      </c>
      <c r="N1317" s="11">
        <f t="shared" si="4"/>
        <v>33138</v>
      </c>
      <c r="O1317" s="11">
        <f t="shared" si="5"/>
        <v>9468</v>
      </c>
      <c r="P1317" s="14" t="str">
        <f>VLOOKUP(H1317, products!$A$1:$B$13, 2, FALSE)</f>
        <v>Fruits</v>
      </c>
      <c r="Q1317" s="14" t="str">
        <f>VLOOKUP(G1317, countries!$A$1:$C$250, 1, TRUE)</f>
        <v>Svalbard and Jan Mayen</v>
      </c>
      <c r="R1317" s="15" t="str">
        <f>VLOOKUP(Q1317, countries!$A$1:$E$250, 4, FALSE)</f>
        <v>Europe</v>
      </c>
      <c r="S1317" s="14" t="str">
        <f>VLOOKUP(R1317, countries!$D$1:U$250, 2, FALSE)</f>
        <v>Northern Europe</v>
      </c>
      <c r="T1317" s="14" t="str">
        <f t="shared" si="6"/>
        <v>2017-10</v>
      </c>
      <c r="U1317" s="14" t="str">
        <f t="shared" si="7"/>
        <v>10</v>
      </c>
    </row>
    <row r="1318">
      <c r="A1318" s="7">
        <v>1.94176757E8</v>
      </c>
      <c r="B1318" s="8">
        <v>43015.0</v>
      </c>
      <c r="C1318" s="8" t="str">
        <f t="shared" si="1"/>
        <v>Saturday</v>
      </c>
      <c r="D1318" s="8">
        <v>42967.0</v>
      </c>
      <c r="E1318" s="9">
        <f t="shared" si="8"/>
        <v>48</v>
      </c>
      <c r="F1318" s="7" t="s">
        <v>29</v>
      </c>
      <c r="G1318" s="10" t="s">
        <v>69</v>
      </c>
      <c r="H1318" s="7">
        <v>7940.0</v>
      </c>
      <c r="I1318" s="7" t="s">
        <v>26</v>
      </c>
      <c r="J1318" s="11">
        <v>72.0</v>
      </c>
      <c r="K1318" s="12">
        <v>668.0</v>
      </c>
      <c r="L1318" s="12">
        <v>503.0</v>
      </c>
      <c r="M1318" s="13">
        <f t="shared" si="3"/>
        <v>48096</v>
      </c>
      <c r="N1318" s="11">
        <f t="shared" si="4"/>
        <v>36216</v>
      </c>
      <c r="O1318" s="11">
        <f t="shared" si="5"/>
        <v>11880</v>
      </c>
      <c r="P1318" s="14" t="str">
        <f>VLOOKUP(H1318, products!$A$1:$B$13, 2, FALSE)</f>
        <v>Household</v>
      </c>
      <c r="Q1318" s="14" t="str">
        <f>VLOOKUP(G1318, countries!$A$1:$C$250, 1, TRUE)</f>
        <v>Romania</v>
      </c>
      <c r="R1318" s="15" t="str">
        <f>VLOOKUP(Q1318, countries!$A$1:$E$250, 4, FALSE)</f>
        <v>Europe</v>
      </c>
      <c r="S1318" s="14" t="str">
        <f>VLOOKUP(R1318, countries!$D$1:U$250, 2, FALSE)</f>
        <v>Northern Europe</v>
      </c>
      <c r="T1318" s="14" t="str">
        <f t="shared" si="6"/>
        <v>2017-10</v>
      </c>
      <c r="U1318" s="14" t="str">
        <f t="shared" si="7"/>
        <v>10</v>
      </c>
    </row>
    <row r="1319">
      <c r="A1319" s="7">
        <v>7.59594142E8</v>
      </c>
      <c r="B1319" s="8">
        <v>43015.0</v>
      </c>
      <c r="C1319" s="8" t="str">
        <f t="shared" si="1"/>
        <v>Saturday</v>
      </c>
      <c r="D1319" s="8">
        <v>43076.0</v>
      </c>
      <c r="E1319" s="9">
        <f t="shared" si="8"/>
        <v>61</v>
      </c>
      <c r="F1319" s="7" t="s">
        <v>21</v>
      </c>
      <c r="G1319" s="10" t="s">
        <v>33</v>
      </c>
      <c r="H1319" s="7">
        <v>5988.0</v>
      </c>
      <c r="I1319" s="7" t="s">
        <v>23</v>
      </c>
      <c r="J1319" s="11">
        <v>9641.0</v>
      </c>
      <c r="K1319" s="12">
        <v>154.0</v>
      </c>
      <c r="L1319" s="12">
        <v>91.0</v>
      </c>
      <c r="M1319" s="13">
        <f t="shared" si="3"/>
        <v>1484714</v>
      </c>
      <c r="N1319" s="11">
        <f t="shared" si="4"/>
        <v>877331</v>
      </c>
      <c r="O1319" s="11">
        <f t="shared" si="5"/>
        <v>607383</v>
      </c>
      <c r="P1319" s="14" t="str">
        <f>VLOOKUP(H1319, products!$A$1:$B$13, 2, FALSE)</f>
        <v>Vegetables</v>
      </c>
      <c r="Q1319" s="14" t="str">
        <f>VLOOKUP(G1319, countries!$A$1:$C$250, 1, TRUE)</f>
        <v>Micronesia (Federated States of)</v>
      </c>
      <c r="R1319" s="15" t="str">
        <f>VLOOKUP(Q1319, countries!$A$1:$E$250, 4, FALSE)</f>
        <v>Oceania</v>
      </c>
      <c r="S1319" s="14" t="str">
        <f>VLOOKUP(R1319, countries!$D$1:U$250, 2, FALSE)</f>
        <v>Polynesia</v>
      </c>
      <c r="T1319" s="14" t="str">
        <f t="shared" si="6"/>
        <v>2017-10</v>
      </c>
      <c r="U1319" s="14" t="str">
        <f t="shared" si="7"/>
        <v>10</v>
      </c>
    </row>
    <row r="1320">
      <c r="A1320" s="7">
        <v>7.6573404E8</v>
      </c>
      <c r="B1320" s="8">
        <v>43015.0</v>
      </c>
      <c r="C1320" s="8" t="str">
        <f t="shared" si="1"/>
        <v>Saturday</v>
      </c>
      <c r="D1320" s="8">
        <v>42833.0</v>
      </c>
      <c r="E1320" s="9">
        <f t="shared" si="8"/>
        <v>182</v>
      </c>
      <c r="F1320" s="7" t="s">
        <v>24</v>
      </c>
      <c r="G1320" s="10" t="s">
        <v>59</v>
      </c>
      <c r="H1320" s="7">
        <v>4594.0</v>
      </c>
      <c r="I1320" s="7" t="s">
        <v>26</v>
      </c>
      <c r="J1320" s="11">
        <v>6574.0</v>
      </c>
      <c r="K1320" s="12">
        <v>9.0</v>
      </c>
      <c r="L1320" s="12">
        <v>7.0</v>
      </c>
      <c r="M1320" s="13">
        <f t="shared" si="3"/>
        <v>59166</v>
      </c>
      <c r="N1320" s="11">
        <f t="shared" si="4"/>
        <v>46018</v>
      </c>
      <c r="O1320" s="11">
        <f t="shared" si="5"/>
        <v>13148</v>
      </c>
      <c r="P1320" s="14" t="str">
        <f>VLOOKUP(H1320, products!$A$1:$B$13, 2, FALSE)</f>
        <v>Fruits</v>
      </c>
      <c r="Q1320" s="14" t="str">
        <f>VLOOKUP(G1320, countries!$A$1:$C$250, 1, TRUE)</f>
        <v>Slovenia</v>
      </c>
      <c r="R1320" s="15" t="str">
        <f>VLOOKUP(Q1320, countries!$A$1:$E$250, 4, FALSE)</f>
        <v>Europe</v>
      </c>
      <c r="S1320" s="14" t="str">
        <f>VLOOKUP(R1320, countries!$D$1:U$250, 2, FALSE)</f>
        <v>Northern Europe</v>
      </c>
      <c r="T1320" s="14" t="str">
        <f t="shared" si="6"/>
        <v>2017-10</v>
      </c>
      <c r="U1320" s="14" t="str">
        <f t="shared" si="7"/>
        <v>10</v>
      </c>
    </row>
    <row r="1321">
      <c r="A1321" s="7">
        <v>4.39204919E8</v>
      </c>
      <c r="B1321" s="8">
        <v>43041.0</v>
      </c>
      <c r="C1321" s="8" t="str">
        <f t="shared" si="1"/>
        <v>Thursday</v>
      </c>
      <c r="D1321" s="8">
        <v>42785.0</v>
      </c>
      <c r="E1321" s="9">
        <f t="shared" si="8"/>
        <v>256</v>
      </c>
      <c r="F1321" s="7" t="s">
        <v>24</v>
      </c>
      <c r="G1321" s="10" t="s">
        <v>63</v>
      </c>
      <c r="H1321" s="7">
        <v>1270.0</v>
      </c>
      <c r="I1321" s="7" t="s">
        <v>26</v>
      </c>
      <c r="J1321" s="11">
        <v>9350.0</v>
      </c>
      <c r="K1321" s="12">
        <v>47.0</v>
      </c>
      <c r="L1321" s="12">
        <v>32.0</v>
      </c>
      <c r="M1321" s="13">
        <f t="shared" si="3"/>
        <v>439450</v>
      </c>
      <c r="N1321" s="11">
        <f t="shared" si="4"/>
        <v>299200</v>
      </c>
      <c r="O1321" s="11">
        <f t="shared" si="5"/>
        <v>140250</v>
      </c>
      <c r="P1321" s="14" t="str">
        <f>VLOOKUP(H1321, products!$A$1:$B$13, 2, FALSE)</f>
        <v>Beverages</v>
      </c>
      <c r="Q1321" s="14" t="str">
        <f>VLOOKUP(G1321, countries!$A$1:$C$250, 1, TRUE)</f>
        <v>Ireland</v>
      </c>
      <c r="R1321" s="15" t="str">
        <f>VLOOKUP(Q1321, countries!$A$1:$E$250, 4, FALSE)</f>
        <v>Europe</v>
      </c>
      <c r="S1321" s="14" t="str">
        <f>VLOOKUP(R1321, countries!$D$1:U$250, 2, FALSE)</f>
        <v>Northern Europe</v>
      </c>
      <c r="T1321" s="14" t="str">
        <f t="shared" si="6"/>
        <v>2017-11</v>
      </c>
      <c r="U1321" s="14" t="str">
        <f t="shared" si="7"/>
        <v>11</v>
      </c>
    </row>
    <row r="1322">
      <c r="A1322" s="7">
        <v>7.36240041E8</v>
      </c>
      <c r="B1322" s="8">
        <v>43041.0</v>
      </c>
      <c r="C1322" s="8" t="str">
        <f t="shared" si="1"/>
        <v>Thursday</v>
      </c>
      <c r="D1322" s="8">
        <v>42786.0</v>
      </c>
      <c r="E1322" s="9">
        <f t="shared" si="8"/>
        <v>255</v>
      </c>
      <c r="F1322" s="7" t="s">
        <v>24</v>
      </c>
      <c r="G1322" s="10" t="s">
        <v>38</v>
      </c>
      <c r="H1322" s="7">
        <v>7940.0</v>
      </c>
      <c r="I1322" s="7" t="s">
        <v>23</v>
      </c>
      <c r="J1322" s="11">
        <v>8644.0</v>
      </c>
      <c r="K1322" s="12">
        <v>668.0</v>
      </c>
      <c r="L1322" s="12">
        <v>503.0</v>
      </c>
      <c r="M1322" s="13">
        <f t="shared" si="3"/>
        <v>5774192</v>
      </c>
      <c r="N1322" s="11">
        <f t="shared" si="4"/>
        <v>4347932</v>
      </c>
      <c r="O1322" s="11">
        <f t="shared" si="5"/>
        <v>1426260</v>
      </c>
      <c r="P1322" s="14" t="str">
        <f>VLOOKUP(H1322, products!$A$1:$B$13, 2, FALSE)</f>
        <v>Household</v>
      </c>
      <c r="Q1322" s="14" t="str">
        <f>VLOOKUP(G1322, countries!$A$1:$C$250, 1, TRUE)</f>
        <v>Svalbard and Jan Mayen</v>
      </c>
      <c r="R1322" s="15" t="str">
        <f>VLOOKUP(Q1322, countries!$A$1:$E$250, 4, FALSE)</f>
        <v>Europe</v>
      </c>
      <c r="S1322" s="14" t="str">
        <f>VLOOKUP(R1322, countries!$D$1:U$250, 2, FALSE)</f>
        <v>Northern Europe</v>
      </c>
      <c r="T1322" s="14" t="str">
        <f t="shared" si="6"/>
        <v>2017-11</v>
      </c>
      <c r="U1322" s="14" t="str">
        <f t="shared" si="7"/>
        <v>11</v>
      </c>
    </row>
    <row r="1323">
      <c r="A1323" s="7">
        <v>1.92236125E8</v>
      </c>
      <c r="B1323" s="8">
        <v>43042.0</v>
      </c>
      <c r="C1323" s="8" t="str">
        <f t="shared" si="1"/>
        <v>Friday</v>
      </c>
      <c r="D1323" s="8">
        <v>42816.0</v>
      </c>
      <c r="E1323" s="9">
        <f t="shared" si="8"/>
        <v>226</v>
      </c>
      <c r="F1323" s="7" t="s">
        <v>40</v>
      </c>
      <c r="G1323" s="10" t="s">
        <v>68</v>
      </c>
      <c r="H1323" s="7">
        <v>1270.0</v>
      </c>
      <c r="I1323" s="7" t="s">
        <v>23</v>
      </c>
      <c r="J1323" s="11">
        <v>5796.0</v>
      </c>
      <c r="K1323" s="12">
        <v>47.0</v>
      </c>
      <c r="L1323" s="12">
        <v>32.0</v>
      </c>
      <c r="M1323" s="13">
        <f t="shared" si="3"/>
        <v>272412</v>
      </c>
      <c r="N1323" s="11">
        <f t="shared" si="4"/>
        <v>185472</v>
      </c>
      <c r="O1323" s="11">
        <f t="shared" si="5"/>
        <v>86940</v>
      </c>
      <c r="P1323" s="14" t="str">
        <f>VLOOKUP(H1323, products!$A$1:$B$13, 2, FALSE)</f>
        <v>Beverages</v>
      </c>
      <c r="Q1323" s="14" t="str">
        <f>VLOOKUP(G1323, countries!$A$1:$C$250, 1, TRUE)</f>
        <v>Hong Kong</v>
      </c>
      <c r="R1323" s="15" t="str">
        <f>VLOOKUP(Q1323, countries!$A$1:$E$250, 4, FALSE)</f>
        <v>Asia</v>
      </c>
      <c r="S1323" s="14" t="str">
        <f>VLOOKUP(R1323, countries!$D$1:U$250, 2, FALSE)</f>
        <v>Southern Asia</v>
      </c>
      <c r="T1323" s="14" t="str">
        <f t="shared" si="6"/>
        <v>2017-11</v>
      </c>
      <c r="U1323" s="14" t="str">
        <f t="shared" si="7"/>
        <v>11</v>
      </c>
    </row>
    <row r="1324">
      <c r="A1324" s="7">
        <v>4.7699145E8</v>
      </c>
      <c r="B1324" s="8">
        <v>43042.0</v>
      </c>
      <c r="C1324" s="8" t="str">
        <f t="shared" si="1"/>
        <v>Friday</v>
      </c>
      <c r="D1324" s="8">
        <v>42821.0</v>
      </c>
      <c r="E1324" s="9">
        <f t="shared" si="8"/>
        <v>221</v>
      </c>
      <c r="F1324" s="7" t="s">
        <v>24</v>
      </c>
      <c r="G1324" s="10" t="s">
        <v>28</v>
      </c>
      <c r="H1324" s="7">
        <v>8969.0</v>
      </c>
      <c r="I1324" s="7" t="s">
        <v>23</v>
      </c>
      <c r="J1324" s="11">
        <v>1225.0</v>
      </c>
      <c r="K1324" s="12">
        <v>153.0</v>
      </c>
      <c r="L1324" s="12">
        <v>97.0</v>
      </c>
      <c r="M1324" s="13">
        <f t="shared" si="3"/>
        <v>187425</v>
      </c>
      <c r="N1324" s="11">
        <f t="shared" si="4"/>
        <v>118825</v>
      </c>
      <c r="O1324" s="11">
        <f t="shared" si="5"/>
        <v>68600</v>
      </c>
      <c r="P1324" s="14" t="str">
        <f>VLOOKUP(H1324, products!$A$1:$B$13, 2, FALSE)</f>
        <v>Snacks</v>
      </c>
      <c r="Q1324" s="14" t="str">
        <f>VLOOKUP(G1324, countries!$A$1:$C$250, 1, TRUE)</f>
        <v>Bermuda</v>
      </c>
      <c r="R1324" s="15" t="str">
        <f>VLOOKUP(Q1324, countries!$A$1:$E$250, 4, FALSE)</f>
        <v>Americas</v>
      </c>
      <c r="S1324" s="14" t="str">
        <f>VLOOKUP(R1324, countries!$D$1:U$250, 2, FALSE)</f>
        <v>Latin America and the Caribbean</v>
      </c>
      <c r="T1324" s="14" t="str">
        <f t="shared" si="6"/>
        <v>2017-11</v>
      </c>
      <c r="U1324" s="14" t="str">
        <f t="shared" si="7"/>
        <v>11</v>
      </c>
    </row>
    <row r="1325">
      <c r="A1325" s="7">
        <v>3.3330444E8</v>
      </c>
      <c r="B1325" s="8">
        <v>43045.0</v>
      </c>
      <c r="C1325" s="8" t="str">
        <f t="shared" si="1"/>
        <v>Monday</v>
      </c>
      <c r="D1325" s="8">
        <v>42862.0</v>
      </c>
      <c r="E1325" s="9">
        <f t="shared" si="8"/>
        <v>183</v>
      </c>
      <c r="F1325" s="7" t="s">
        <v>24</v>
      </c>
      <c r="G1325" s="10" t="s">
        <v>39</v>
      </c>
      <c r="H1325" s="7">
        <v>8875.0</v>
      </c>
      <c r="I1325" s="7" t="s">
        <v>26</v>
      </c>
      <c r="J1325" s="11">
        <v>1046.0</v>
      </c>
      <c r="K1325" s="12">
        <v>422.0</v>
      </c>
      <c r="L1325" s="12">
        <v>365.0</v>
      </c>
      <c r="M1325" s="13">
        <f t="shared" si="3"/>
        <v>441412</v>
      </c>
      <c r="N1325" s="11">
        <f t="shared" si="4"/>
        <v>381790</v>
      </c>
      <c r="O1325" s="11">
        <f t="shared" si="5"/>
        <v>59622</v>
      </c>
      <c r="P1325" s="14" t="str">
        <f>VLOOKUP(H1325, products!$A$1:$B$13, 2, FALSE)</f>
        <v>Meat</v>
      </c>
      <c r="Q1325" s="14" t="str">
        <f>VLOOKUP(G1325, countries!$A$1:$C$250, 1, TRUE)</f>
        <v>Curaçao</v>
      </c>
      <c r="R1325" s="15" t="str">
        <f>VLOOKUP(Q1325, countries!$A$1:$E$250, 4, FALSE)</f>
        <v>Americas</v>
      </c>
      <c r="S1325" s="14" t="str">
        <f>VLOOKUP(R1325, countries!$D$1:U$250, 2, FALSE)</f>
        <v>Latin America and the Caribbean</v>
      </c>
      <c r="T1325" s="14" t="str">
        <f t="shared" si="6"/>
        <v>2017-11</v>
      </c>
      <c r="U1325" s="14" t="str">
        <f t="shared" si="7"/>
        <v>11</v>
      </c>
    </row>
    <row r="1326">
      <c r="A1326" s="7">
        <v>1.25339686E8</v>
      </c>
      <c r="B1326" s="8">
        <v>43046.0</v>
      </c>
      <c r="C1326" s="8" t="str">
        <f t="shared" si="1"/>
        <v>Tuesday</v>
      </c>
      <c r="D1326" s="8">
        <v>42940.0</v>
      </c>
      <c r="E1326" s="9">
        <f t="shared" si="8"/>
        <v>106</v>
      </c>
      <c r="F1326" s="7" t="s">
        <v>24</v>
      </c>
      <c r="G1326" s="10" t="s">
        <v>33</v>
      </c>
      <c r="H1326" s="7">
        <v>8969.0</v>
      </c>
      <c r="I1326" s="7" t="s">
        <v>26</v>
      </c>
      <c r="J1326" s="11">
        <v>9653.0</v>
      </c>
      <c r="K1326" s="12">
        <v>153.0</v>
      </c>
      <c r="L1326" s="12">
        <v>97.0</v>
      </c>
      <c r="M1326" s="13">
        <f t="shared" si="3"/>
        <v>1476909</v>
      </c>
      <c r="N1326" s="11">
        <f t="shared" si="4"/>
        <v>936341</v>
      </c>
      <c r="O1326" s="11">
        <f t="shared" si="5"/>
        <v>540568</v>
      </c>
      <c r="P1326" s="14" t="str">
        <f>VLOOKUP(H1326, products!$A$1:$B$13, 2, FALSE)</f>
        <v>Snacks</v>
      </c>
      <c r="Q1326" s="14" t="str">
        <f>VLOOKUP(G1326, countries!$A$1:$C$250, 1, TRUE)</f>
        <v>Micronesia (Federated States of)</v>
      </c>
      <c r="R1326" s="15" t="str">
        <f>VLOOKUP(Q1326, countries!$A$1:$E$250, 4, FALSE)</f>
        <v>Oceania</v>
      </c>
      <c r="S1326" s="14" t="str">
        <f>VLOOKUP(R1326, countries!$D$1:U$250, 2, FALSE)</f>
        <v>Polynesia</v>
      </c>
      <c r="T1326" s="14" t="str">
        <f t="shared" si="6"/>
        <v>2017-11</v>
      </c>
      <c r="U1326" s="14" t="str">
        <f t="shared" si="7"/>
        <v>11</v>
      </c>
    </row>
    <row r="1327">
      <c r="A1327" s="7">
        <v>7.86318385E8</v>
      </c>
      <c r="B1327" s="8">
        <v>43046.0</v>
      </c>
      <c r="C1327" s="8" t="str">
        <f t="shared" si="1"/>
        <v>Tuesday</v>
      </c>
      <c r="D1327" s="8">
        <v>42970.0</v>
      </c>
      <c r="E1327" s="9">
        <f t="shared" si="8"/>
        <v>76</v>
      </c>
      <c r="F1327" s="7" t="s">
        <v>29</v>
      </c>
      <c r="G1327" s="10" t="s">
        <v>54</v>
      </c>
      <c r="H1327" s="7">
        <v>1270.0</v>
      </c>
      <c r="I1327" s="7" t="s">
        <v>23</v>
      </c>
      <c r="J1327" s="11">
        <v>7939.0</v>
      </c>
      <c r="K1327" s="12">
        <v>47.0</v>
      </c>
      <c r="L1327" s="12">
        <v>32.0</v>
      </c>
      <c r="M1327" s="13">
        <f t="shared" si="3"/>
        <v>373133</v>
      </c>
      <c r="N1327" s="11">
        <f t="shared" si="4"/>
        <v>254048</v>
      </c>
      <c r="O1327" s="11">
        <f t="shared" si="5"/>
        <v>119085</v>
      </c>
      <c r="P1327" s="14" t="str">
        <f>VLOOKUP(H1327, products!$A$1:$B$13, 2, FALSE)</f>
        <v>Beverages</v>
      </c>
      <c r="Q1327" s="14" t="str">
        <f>VLOOKUP(G1327, countries!$A$1:$C$250, 1, TRUE)</f>
        <v>Macedonia</v>
      </c>
      <c r="R1327" s="15" t="str">
        <f>VLOOKUP(Q1327, countries!$A$1:$E$250, 4, FALSE)</f>
        <v>Europe</v>
      </c>
      <c r="S1327" s="14" t="str">
        <f>VLOOKUP(R1327, countries!$D$1:U$250, 2, FALSE)</f>
        <v>Northern Europe</v>
      </c>
      <c r="T1327" s="14" t="str">
        <f t="shared" si="6"/>
        <v>2017-11</v>
      </c>
      <c r="U1327" s="14" t="str">
        <f t="shared" si="7"/>
        <v>11</v>
      </c>
    </row>
    <row r="1328">
      <c r="A1328" s="7">
        <v>7.09276759E8</v>
      </c>
      <c r="B1328" s="8">
        <v>43070.0</v>
      </c>
      <c r="C1328" s="8" t="str">
        <f t="shared" si="1"/>
        <v>Friday</v>
      </c>
      <c r="D1328" s="8">
        <v>42738.0</v>
      </c>
      <c r="E1328" s="9">
        <f t="shared" si="8"/>
        <v>332</v>
      </c>
      <c r="F1328" s="7" t="s">
        <v>24</v>
      </c>
      <c r="G1328" s="10" t="s">
        <v>47</v>
      </c>
      <c r="H1328" s="7">
        <v>2455.0</v>
      </c>
      <c r="I1328" s="7" t="s">
        <v>23</v>
      </c>
      <c r="J1328" s="11">
        <v>9610.0</v>
      </c>
      <c r="K1328" s="12">
        <v>109.0</v>
      </c>
      <c r="L1328" s="12">
        <v>36.0</v>
      </c>
      <c r="M1328" s="13">
        <f t="shared" si="3"/>
        <v>1047490</v>
      </c>
      <c r="N1328" s="11">
        <f t="shared" si="4"/>
        <v>345960</v>
      </c>
      <c r="O1328" s="11">
        <f t="shared" si="5"/>
        <v>701530</v>
      </c>
      <c r="P1328" s="14" t="str">
        <f>VLOOKUP(H1328, products!$A$1:$B$13, 2, FALSE)</f>
        <v>Clothes</v>
      </c>
      <c r="Q1328" s="14" t="str">
        <f>VLOOKUP(G1328, countries!$A$1:$C$250, 1, TRUE)</f>
        <v>Romania</v>
      </c>
      <c r="R1328" s="15" t="str">
        <f>VLOOKUP(Q1328, countries!$A$1:$E$250, 4, FALSE)</f>
        <v>Europe</v>
      </c>
      <c r="S1328" s="14" t="str">
        <f>VLOOKUP(R1328, countries!$D$1:U$250, 2, FALSE)</f>
        <v>Northern Europe</v>
      </c>
      <c r="T1328" s="14" t="str">
        <f t="shared" si="6"/>
        <v>2017-12</v>
      </c>
      <c r="U1328" s="14" t="str">
        <f t="shared" si="7"/>
        <v>12</v>
      </c>
    </row>
    <row r="1329">
      <c r="A1329" s="7">
        <v>7.96418511E8</v>
      </c>
      <c r="B1329" s="8">
        <v>43071.0</v>
      </c>
      <c r="C1329" s="8" t="str">
        <f t="shared" si="1"/>
        <v>Saturday</v>
      </c>
      <c r="D1329" s="8">
        <v>42817.0</v>
      </c>
      <c r="E1329" s="9">
        <f t="shared" si="8"/>
        <v>254</v>
      </c>
      <c r="F1329" s="7" t="s">
        <v>24</v>
      </c>
      <c r="G1329" s="10" t="s">
        <v>33</v>
      </c>
      <c r="H1329" s="7">
        <v>8875.0</v>
      </c>
      <c r="I1329" s="7" t="s">
        <v>26</v>
      </c>
      <c r="J1329" s="11">
        <v>6791.0</v>
      </c>
      <c r="K1329" s="12">
        <v>422.0</v>
      </c>
      <c r="L1329" s="12">
        <v>365.0</v>
      </c>
      <c r="M1329" s="13">
        <f t="shared" si="3"/>
        <v>2865802</v>
      </c>
      <c r="N1329" s="11">
        <f t="shared" si="4"/>
        <v>2478715</v>
      </c>
      <c r="O1329" s="11">
        <f t="shared" si="5"/>
        <v>387087</v>
      </c>
      <c r="P1329" s="14" t="str">
        <f>VLOOKUP(H1329, products!$A$1:$B$13, 2, FALSE)</f>
        <v>Meat</v>
      </c>
      <c r="Q1329" s="14" t="str">
        <f>VLOOKUP(G1329, countries!$A$1:$C$250, 1, TRUE)</f>
        <v>Micronesia (Federated States of)</v>
      </c>
      <c r="R1329" s="15" t="str">
        <f>VLOOKUP(Q1329, countries!$A$1:$E$250, 4, FALSE)</f>
        <v>Oceania</v>
      </c>
      <c r="S1329" s="14" t="str">
        <f>VLOOKUP(R1329, countries!$D$1:U$250, 2, FALSE)</f>
        <v>Polynesia</v>
      </c>
      <c r="T1329" s="14" t="str">
        <f t="shared" si="6"/>
        <v>2017-12</v>
      </c>
      <c r="U1329" s="14" t="str">
        <f t="shared" si="7"/>
        <v>12</v>
      </c>
    </row>
    <row r="1330">
      <c r="A1330" s="7">
        <v>3.93709933E8</v>
      </c>
      <c r="B1330" s="8">
        <v>43072.0</v>
      </c>
      <c r="C1330" s="8" t="str">
        <f t="shared" si="1"/>
        <v>Sunday</v>
      </c>
      <c r="D1330" s="8">
        <v>42850.0</v>
      </c>
      <c r="E1330" s="9">
        <f t="shared" si="8"/>
        <v>222</v>
      </c>
      <c r="F1330" s="7" t="s">
        <v>21</v>
      </c>
      <c r="G1330" s="10" t="s">
        <v>64</v>
      </c>
      <c r="H1330" s="7">
        <v>4594.0</v>
      </c>
      <c r="I1330" s="7" t="s">
        <v>23</v>
      </c>
      <c r="J1330" s="11">
        <v>6373.0</v>
      </c>
      <c r="K1330" s="12">
        <v>9.0</v>
      </c>
      <c r="L1330" s="12">
        <v>7.0</v>
      </c>
      <c r="M1330" s="13">
        <f t="shared" si="3"/>
        <v>57357</v>
      </c>
      <c r="N1330" s="11">
        <f t="shared" si="4"/>
        <v>44611</v>
      </c>
      <c r="O1330" s="11">
        <f t="shared" si="5"/>
        <v>12746</v>
      </c>
      <c r="P1330" s="14" t="str">
        <f>VLOOKUP(H1330, products!$A$1:$B$13, 2, FALSE)</f>
        <v>Fruits</v>
      </c>
      <c r="Q1330" s="14" t="str">
        <f>VLOOKUP(G1330, countries!$A$1:$C$250, 1, TRUE)</f>
        <v>Finland</v>
      </c>
      <c r="R1330" s="15" t="str">
        <f>VLOOKUP(Q1330, countries!$A$1:$E$250, 4, FALSE)</f>
        <v>Europe</v>
      </c>
      <c r="S1330" s="14" t="str">
        <f>VLOOKUP(R1330, countries!$D$1:U$250, 2, FALSE)</f>
        <v>Northern Europe</v>
      </c>
      <c r="T1330" s="14" t="str">
        <f t="shared" si="6"/>
        <v>2017-12</v>
      </c>
      <c r="U1330" s="14" t="str">
        <f t="shared" si="7"/>
        <v>12</v>
      </c>
    </row>
    <row r="1331">
      <c r="A1331" s="7">
        <v>6.88698422E8</v>
      </c>
      <c r="B1331" s="8">
        <v>43072.0</v>
      </c>
      <c r="C1331" s="8" t="str">
        <f t="shared" si="1"/>
        <v>Sunday</v>
      </c>
      <c r="D1331" s="8">
        <v>42739.0</v>
      </c>
      <c r="E1331" s="9">
        <f t="shared" si="8"/>
        <v>333</v>
      </c>
      <c r="F1331" s="7" t="s">
        <v>40</v>
      </c>
      <c r="G1331" s="10" t="s">
        <v>54</v>
      </c>
      <c r="H1331" s="7">
        <v>5988.0</v>
      </c>
      <c r="I1331" s="7" t="s">
        <v>23</v>
      </c>
      <c r="J1331" s="11">
        <v>22.0</v>
      </c>
      <c r="K1331" s="12">
        <v>154.0</v>
      </c>
      <c r="L1331" s="12">
        <v>91.0</v>
      </c>
      <c r="M1331" s="13">
        <f t="shared" si="3"/>
        <v>3388</v>
      </c>
      <c r="N1331" s="11">
        <f t="shared" si="4"/>
        <v>2002</v>
      </c>
      <c r="O1331" s="11">
        <f t="shared" si="5"/>
        <v>1386</v>
      </c>
      <c r="P1331" s="14" t="str">
        <f>VLOOKUP(H1331, products!$A$1:$B$13, 2, FALSE)</f>
        <v>Vegetables</v>
      </c>
      <c r="Q1331" s="14" t="str">
        <f>VLOOKUP(G1331, countries!$A$1:$C$250, 1, TRUE)</f>
        <v>Macedonia</v>
      </c>
      <c r="R1331" s="15" t="str">
        <f>VLOOKUP(Q1331, countries!$A$1:$E$250, 4, FALSE)</f>
        <v>Europe</v>
      </c>
      <c r="S1331" s="14" t="str">
        <f>VLOOKUP(R1331, countries!$D$1:U$250, 2, FALSE)</f>
        <v>Northern Europe</v>
      </c>
      <c r="T1331" s="14" t="str">
        <f t="shared" si="6"/>
        <v>2017-12</v>
      </c>
      <c r="U1331" s="14" t="str">
        <f t="shared" si="7"/>
        <v>12</v>
      </c>
    </row>
  </sheetData>
  <conditionalFormatting sqref="G1:G1331">
    <cfRule type="containsText" dxfId="0" priority="1" operator="containsText" text="Unknown">
      <formula>NOT(ISERROR(SEARCH(("Unknown"),(G1))))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74</v>
      </c>
      <c r="B1" s="1" t="s">
        <v>75</v>
      </c>
    </row>
    <row r="2">
      <c r="A2" s="7">
        <v>2103.0</v>
      </c>
      <c r="B2" s="7" t="s">
        <v>76</v>
      </c>
    </row>
    <row r="3">
      <c r="A3" s="7">
        <v>7940.0</v>
      </c>
      <c r="B3" s="7" t="s">
        <v>77</v>
      </c>
    </row>
    <row r="4">
      <c r="A4" s="7">
        <v>2455.0</v>
      </c>
      <c r="B4" s="7" t="s">
        <v>78</v>
      </c>
    </row>
    <row r="5">
      <c r="A5" s="7">
        <v>1270.0</v>
      </c>
      <c r="B5" s="7" t="s">
        <v>79</v>
      </c>
    </row>
    <row r="6">
      <c r="A6" s="7">
        <v>8681.0</v>
      </c>
      <c r="B6" s="7" t="s">
        <v>80</v>
      </c>
    </row>
    <row r="7">
      <c r="A7" s="7">
        <v>4594.0</v>
      </c>
      <c r="B7" s="7" t="s">
        <v>81</v>
      </c>
    </row>
    <row r="8">
      <c r="A8" s="7">
        <v>5988.0</v>
      </c>
      <c r="B8" s="7" t="s">
        <v>82</v>
      </c>
    </row>
    <row r="9">
      <c r="A9" s="7">
        <v>7331.0</v>
      </c>
      <c r="B9" s="7" t="s">
        <v>83</v>
      </c>
    </row>
    <row r="10">
      <c r="A10" s="7">
        <v>8875.0</v>
      </c>
      <c r="B10" s="7" t="s">
        <v>84</v>
      </c>
    </row>
    <row r="11">
      <c r="A11" s="7">
        <v>8293.0</v>
      </c>
      <c r="B11" s="7" t="s">
        <v>85</v>
      </c>
    </row>
    <row r="12">
      <c r="A12" s="7">
        <v>8969.0</v>
      </c>
      <c r="B12" s="7" t="s">
        <v>86</v>
      </c>
    </row>
    <row r="13">
      <c r="A13" s="7">
        <v>3127.0</v>
      </c>
      <c r="B13" s="7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  <col customWidth="1" min="5" max="5" width="25.38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93</v>
      </c>
      <c r="B2" s="7" t="s">
        <v>94</v>
      </c>
      <c r="C2" s="7" t="s">
        <v>95</v>
      </c>
      <c r="D2" s="7" t="s">
        <v>96</v>
      </c>
      <c r="E2" s="7" t="s">
        <v>97</v>
      </c>
    </row>
    <row r="3">
      <c r="A3" s="7" t="s">
        <v>98</v>
      </c>
      <c r="B3" s="7" t="s">
        <v>99</v>
      </c>
      <c r="C3" s="7" t="s">
        <v>100</v>
      </c>
      <c r="D3" s="7" t="s">
        <v>101</v>
      </c>
      <c r="E3" s="7" t="s">
        <v>102</v>
      </c>
    </row>
    <row r="4">
      <c r="A4" s="7" t="s">
        <v>103</v>
      </c>
      <c r="B4" s="7" t="s">
        <v>104</v>
      </c>
      <c r="C4" s="7" t="s">
        <v>44</v>
      </c>
      <c r="D4" s="7" t="s">
        <v>101</v>
      </c>
      <c r="E4" s="7" t="s">
        <v>105</v>
      </c>
    </row>
    <row r="5">
      <c r="A5" s="7" t="s">
        <v>106</v>
      </c>
      <c r="B5" s="7" t="s">
        <v>107</v>
      </c>
      <c r="C5" s="7" t="s">
        <v>108</v>
      </c>
      <c r="D5" s="7" t="s">
        <v>109</v>
      </c>
      <c r="E5" s="7" t="s">
        <v>110</v>
      </c>
    </row>
    <row r="6">
      <c r="A6" s="7" t="s">
        <v>111</v>
      </c>
      <c r="B6" s="7" t="s">
        <v>112</v>
      </c>
      <c r="C6" s="7" t="s">
        <v>113</v>
      </c>
      <c r="D6" s="7" t="s">
        <v>114</v>
      </c>
      <c r="E6" s="7" t="s">
        <v>115</v>
      </c>
    </row>
    <row r="7">
      <c r="A7" s="7" t="s">
        <v>116</v>
      </c>
      <c r="B7" s="7" t="s">
        <v>117</v>
      </c>
      <c r="C7" s="7" t="s">
        <v>35</v>
      </c>
      <c r="D7" s="7" t="s">
        <v>101</v>
      </c>
      <c r="E7" s="7" t="s">
        <v>105</v>
      </c>
    </row>
    <row r="8">
      <c r="A8" s="7" t="s">
        <v>118</v>
      </c>
      <c r="B8" s="7" t="s">
        <v>119</v>
      </c>
      <c r="C8" s="7" t="s">
        <v>120</v>
      </c>
      <c r="D8" s="7" t="s">
        <v>109</v>
      </c>
      <c r="E8" s="7" t="s">
        <v>121</v>
      </c>
    </row>
    <row r="9">
      <c r="A9" s="7" t="s">
        <v>122</v>
      </c>
      <c r="B9" s="7" t="s">
        <v>123</v>
      </c>
      <c r="C9" s="7" t="s">
        <v>124</v>
      </c>
      <c r="D9" s="7" t="s">
        <v>125</v>
      </c>
      <c r="E9" s="7" t="s">
        <v>126</v>
      </c>
    </row>
    <row r="10">
      <c r="A10" s="7" t="s">
        <v>127</v>
      </c>
      <c r="B10" s="7" t="s">
        <v>128</v>
      </c>
      <c r="C10" s="7" t="s">
        <v>129</v>
      </c>
      <c r="D10" s="14" t="str">
        <f>VLOOKUP(A10, 1:1000, 1, TRUE)</f>
        <v>Antarctica</v>
      </c>
      <c r="E10" s="14" t="str">
        <f>VLOOKUP(A10, 1:1000, 1, TRUE)</f>
        <v>Antarctica</v>
      </c>
    </row>
    <row r="11">
      <c r="A11" s="7" t="s">
        <v>130</v>
      </c>
      <c r="B11" s="7" t="s">
        <v>131</v>
      </c>
      <c r="C11" s="7" t="s">
        <v>132</v>
      </c>
      <c r="D11" s="7" t="s">
        <v>125</v>
      </c>
      <c r="E11" s="7" t="s">
        <v>126</v>
      </c>
    </row>
    <row r="12">
      <c r="A12" s="7" t="s">
        <v>133</v>
      </c>
      <c r="B12" s="7" t="s">
        <v>134</v>
      </c>
      <c r="C12" s="7" t="s">
        <v>135</v>
      </c>
      <c r="D12" s="7" t="s">
        <v>125</v>
      </c>
      <c r="E12" s="7" t="s">
        <v>126</v>
      </c>
    </row>
    <row r="13">
      <c r="A13" s="7" t="s">
        <v>136</v>
      </c>
      <c r="B13" s="7" t="s">
        <v>137</v>
      </c>
      <c r="C13" s="7" t="s">
        <v>37</v>
      </c>
      <c r="D13" s="7" t="s">
        <v>96</v>
      </c>
      <c r="E13" s="7" t="s">
        <v>138</v>
      </c>
    </row>
    <row r="14">
      <c r="A14" s="7" t="s">
        <v>139</v>
      </c>
      <c r="B14" s="7" t="s">
        <v>140</v>
      </c>
      <c r="C14" s="7" t="s">
        <v>141</v>
      </c>
      <c r="D14" s="7" t="s">
        <v>125</v>
      </c>
      <c r="E14" s="7" t="s">
        <v>126</v>
      </c>
    </row>
    <row r="15">
      <c r="A15" s="7" t="s">
        <v>142</v>
      </c>
      <c r="B15" s="7" t="s">
        <v>143</v>
      </c>
      <c r="C15" s="7" t="s">
        <v>144</v>
      </c>
      <c r="D15" s="7" t="s">
        <v>114</v>
      </c>
      <c r="E15" s="7" t="s">
        <v>145</v>
      </c>
    </row>
    <row r="16">
      <c r="A16" s="7" t="s">
        <v>146</v>
      </c>
      <c r="B16" s="7" t="s">
        <v>147</v>
      </c>
      <c r="C16" s="7" t="s">
        <v>50</v>
      </c>
      <c r="D16" s="7" t="s">
        <v>101</v>
      </c>
      <c r="E16" s="7" t="s">
        <v>148</v>
      </c>
    </row>
    <row r="17">
      <c r="A17" s="7" t="s">
        <v>149</v>
      </c>
      <c r="B17" s="7" t="s">
        <v>150</v>
      </c>
      <c r="C17" s="7" t="s">
        <v>151</v>
      </c>
      <c r="D17" s="7" t="s">
        <v>96</v>
      </c>
      <c r="E17" s="7" t="s">
        <v>138</v>
      </c>
    </row>
    <row r="18">
      <c r="A18" s="7" t="s">
        <v>152</v>
      </c>
      <c r="B18" s="7" t="s">
        <v>153</v>
      </c>
      <c r="C18" s="7" t="s">
        <v>154</v>
      </c>
      <c r="D18" s="7" t="s">
        <v>125</v>
      </c>
      <c r="E18" s="7" t="s">
        <v>126</v>
      </c>
    </row>
    <row r="19">
      <c r="A19" s="7" t="s">
        <v>155</v>
      </c>
      <c r="B19" s="7" t="s">
        <v>156</v>
      </c>
      <c r="C19" s="7" t="s">
        <v>157</v>
      </c>
      <c r="D19" s="7" t="s">
        <v>96</v>
      </c>
      <c r="E19" s="7" t="s">
        <v>138</v>
      </c>
    </row>
    <row r="20">
      <c r="A20" s="7" t="s">
        <v>158</v>
      </c>
      <c r="B20" s="7" t="s">
        <v>159</v>
      </c>
      <c r="C20" s="7" t="s">
        <v>160</v>
      </c>
      <c r="D20" s="7" t="s">
        <v>96</v>
      </c>
      <c r="E20" s="7" t="s">
        <v>97</v>
      </c>
    </row>
    <row r="21">
      <c r="A21" s="7" t="s">
        <v>161</v>
      </c>
      <c r="B21" s="7" t="s">
        <v>162</v>
      </c>
      <c r="C21" s="7" t="s">
        <v>163</v>
      </c>
      <c r="D21" s="7" t="s">
        <v>125</v>
      </c>
      <c r="E21" s="7" t="s">
        <v>126</v>
      </c>
    </row>
    <row r="22">
      <c r="A22" s="7" t="s">
        <v>164</v>
      </c>
      <c r="B22" s="7" t="s">
        <v>165</v>
      </c>
      <c r="C22" s="7" t="s">
        <v>31</v>
      </c>
      <c r="D22" s="7" t="s">
        <v>101</v>
      </c>
      <c r="E22" s="7" t="s">
        <v>166</v>
      </c>
    </row>
    <row r="23">
      <c r="A23" s="7" t="s">
        <v>167</v>
      </c>
      <c r="B23" s="7" t="s">
        <v>168</v>
      </c>
      <c r="C23" s="7" t="s">
        <v>72</v>
      </c>
      <c r="D23" s="7" t="s">
        <v>101</v>
      </c>
      <c r="E23" s="7" t="s">
        <v>148</v>
      </c>
    </row>
    <row r="24">
      <c r="A24" s="7" t="s">
        <v>169</v>
      </c>
      <c r="B24" s="7" t="s">
        <v>170</v>
      </c>
      <c r="C24" s="7" t="s">
        <v>171</v>
      </c>
      <c r="D24" s="7" t="s">
        <v>125</v>
      </c>
      <c r="E24" s="7" t="s">
        <v>126</v>
      </c>
    </row>
    <row r="25">
      <c r="A25" s="7" t="s">
        <v>172</v>
      </c>
      <c r="B25" s="7" t="s">
        <v>173</v>
      </c>
      <c r="C25" s="7" t="s">
        <v>174</v>
      </c>
      <c r="D25" s="7" t="s">
        <v>109</v>
      </c>
      <c r="E25" s="7" t="s">
        <v>121</v>
      </c>
    </row>
    <row r="26">
      <c r="A26" s="7" t="s">
        <v>175</v>
      </c>
      <c r="B26" s="7" t="s">
        <v>176</v>
      </c>
      <c r="C26" s="7" t="s">
        <v>177</v>
      </c>
      <c r="D26" s="7" t="s">
        <v>125</v>
      </c>
      <c r="E26" s="7" t="s">
        <v>178</v>
      </c>
    </row>
    <row r="27">
      <c r="A27" s="7" t="s">
        <v>179</v>
      </c>
      <c r="B27" s="7" t="s">
        <v>180</v>
      </c>
      <c r="C27" s="7" t="s">
        <v>181</v>
      </c>
      <c r="D27" s="7" t="s">
        <v>96</v>
      </c>
      <c r="E27" s="7" t="s">
        <v>97</v>
      </c>
    </row>
    <row r="28">
      <c r="A28" s="7" t="s">
        <v>182</v>
      </c>
      <c r="B28" s="7" t="s">
        <v>183</v>
      </c>
      <c r="C28" s="7" t="s">
        <v>184</v>
      </c>
      <c r="D28" s="7" t="s">
        <v>125</v>
      </c>
      <c r="E28" s="7" t="s">
        <v>126</v>
      </c>
    </row>
    <row r="29">
      <c r="A29" s="7" t="s">
        <v>185</v>
      </c>
      <c r="B29" s="7" t="s">
        <v>186</v>
      </c>
      <c r="C29" s="7" t="s">
        <v>187</v>
      </c>
      <c r="D29" s="7" t="s">
        <v>125</v>
      </c>
      <c r="E29" s="7" t="s">
        <v>126</v>
      </c>
    </row>
    <row r="30">
      <c r="A30" s="7" t="s">
        <v>188</v>
      </c>
      <c r="B30" s="7" t="s">
        <v>189</v>
      </c>
      <c r="C30" s="7" t="s">
        <v>42</v>
      </c>
      <c r="D30" s="7" t="s">
        <v>101</v>
      </c>
      <c r="E30" s="7" t="s">
        <v>105</v>
      </c>
    </row>
    <row r="31">
      <c r="A31" s="7" t="s">
        <v>190</v>
      </c>
      <c r="B31" s="7" t="s">
        <v>191</v>
      </c>
      <c r="C31" s="7" t="s">
        <v>192</v>
      </c>
      <c r="D31" s="7" t="s">
        <v>109</v>
      </c>
      <c r="E31" s="7" t="s">
        <v>121</v>
      </c>
    </row>
    <row r="32">
      <c r="A32" s="7" t="s">
        <v>193</v>
      </c>
      <c r="B32" s="7" t="s">
        <v>194</v>
      </c>
      <c r="C32" s="7" t="s">
        <v>195</v>
      </c>
      <c r="D32" s="7" t="s">
        <v>125</v>
      </c>
      <c r="E32" s="7" t="s">
        <v>126</v>
      </c>
    </row>
    <row r="33">
      <c r="A33" s="7" t="s">
        <v>196</v>
      </c>
      <c r="B33" s="7" t="s">
        <v>197</v>
      </c>
      <c r="C33" s="7" t="s">
        <v>198</v>
      </c>
      <c r="D33" s="7" t="s">
        <v>125</v>
      </c>
      <c r="E33" s="7" t="s">
        <v>126</v>
      </c>
    </row>
    <row r="34">
      <c r="A34" s="7" t="s">
        <v>199</v>
      </c>
      <c r="B34" s="7" t="s">
        <v>200</v>
      </c>
      <c r="C34" s="7" t="s">
        <v>201</v>
      </c>
      <c r="D34" s="7" t="s">
        <v>109</v>
      </c>
      <c r="E34" s="7" t="s">
        <v>121</v>
      </c>
    </row>
    <row r="35">
      <c r="A35" s="7" t="s">
        <v>202</v>
      </c>
      <c r="B35" s="7" t="s">
        <v>203</v>
      </c>
      <c r="C35" s="7" t="s">
        <v>204</v>
      </c>
      <c r="D35" s="7" t="s">
        <v>96</v>
      </c>
      <c r="E35" s="7" t="s">
        <v>205</v>
      </c>
    </row>
    <row r="36">
      <c r="A36" s="7" t="s">
        <v>206</v>
      </c>
      <c r="B36" s="7" t="s">
        <v>207</v>
      </c>
      <c r="C36" s="7" t="s">
        <v>28</v>
      </c>
      <c r="D36" s="7" t="s">
        <v>101</v>
      </c>
      <c r="E36" s="7" t="s">
        <v>166</v>
      </c>
    </row>
    <row r="37">
      <c r="A37" s="7" t="s">
        <v>208</v>
      </c>
      <c r="B37" s="7" t="s">
        <v>209</v>
      </c>
      <c r="C37" s="7" t="s">
        <v>210</v>
      </c>
      <c r="D37" s="7" t="s">
        <v>109</v>
      </c>
      <c r="E37" s="7" t="s">
        <v>121</v>
      </c>
    </row>
    <row r="38">
      <c r="A38" s="7" t="s">
        <v>211</v>
      </c>
      <c r="B38" s="7" t="s">
        <v>212</v>
      </c>
      <c r="C38" s="7" t="s">
        <v>213</v>
      </c>
      <c r="D38" s="7" t="s">
        <v>109</v>
      </c>
      <c r="E38" s="7" t="s">
        <v>121</v>
      </c>
    </row>
    <row r="39">
      <c r="A39" s="7" t="s">
        <v>214</v>
      </c>
      <c r="B39" s="7" t="s">
        <v>215</v>
      </c>
      <c r="C39" s="7" t="s">
        <v>216</v>
      </c>
      <c r="D39" s="7" t="s">
        <v>109</v>
      </c>
      <c r="E39" s="7" t="s">
        <v>121</v>
      </c>
    </row>
    <row r="40">
      <c r="A40" s="7" t="s">
        <v>217</v>
      </c>
      <c r="B40" s="7" t="s">
        <v>218</v>
      </c>
      <c r="C40" s="7" t="s">
        <v>219</v>
      </c>
      <c r="D40" s="7" t="s">
        <v>96</v>
      </c>
      <c r="E40" s="7" t="s">
        <v>205</v>
      </c>
    </row>
    <row r="41">
      <c r="A41" s="7" t="s">
        <v>220</v>
      </c>
      <c r="B41" s="7" t="s">
        <v>221</v>
      </c>
      <c r="C41" s="7" t="s">
        <v>222</v>
      </c>
      <c r="D41" s="7" t="s">
        <v>109</v>
      </c>
      <c r="E41" s="7" t="s">
        <v>121</v>
      </c>
    </row>
    <row r="42">
      <c r="A42" s="7" t="s">
        <v>223</v>
      </c>
      <c r="B42" s="7" t="s">
        <v>224</v>
      </c>
      <c r="C42" s="7" t="s">
        <v>225</v>
      </c>
      <c r="D42" s="7" t="s">
        <v>125</v>
      </c>
      <c r="E42" s="7" t="s">
        <v>178</v>
      </c>
    </row>
    <row r="43">
      <c r="A43" s="7" t="s">
        <v>226</v>
      </c>
      <c r="B43" s="7" t="s">
        <v>227</v>
      </c>
      <c r="C43" s="7" t="s">
        <v>228</v>
      </c>
      <c r="D43" s="7" t="s">
        <v>125</v>
      </c>
      <c r="E43" s="7" t="s">
        <v>126</v>
      </c>
    </row>
    <row r="44">
      <c r="A44" s="7" t="s">
        <v>229</v>
      </c>
      <c r="B44" s="7" t="s">
        <v>230</v>
      </c>
      <c r="C44" s="7" t="s">
        <v>231</v>
      </c>
      <c r="D44" s="7" t="s">
        <v>109</v>
      </c>
      <c r="E44" s="7" t="s">
        <v>121</v>
      </c>
    </row>
    <row r="45">
      <c r="A45" s="7" t="s">
        <v>232</v>
      </c>
      <c r="B45" s="7" t="s">
        <v>233</v>
      </c>
      <c r="C45" s="7" t="s">
        <v>234</v>
      </c>
      <c r="D45" s="7" t="s">
        <v>109</v>
      </c>
      <c r="E45" s="7" t="s">
        <v>121</v>
      </c>
    </row>
    <row r="46">
      <c r="A46" s="7" t="s">
        <v>235</v>
      </c>
      <c r="B46" s="7" t="s">
        <v>236</v>
      </c>
      <c r="C46" s="7" t="s">
        <v>237</v>
      </c>
      <c r="D46" s="7" t="s">
        <v>125</v>
      </c>
      <c r="E46" s="7" t="s">
        <v>126</v>
      </c>
    </row>
    <row r="47">
      <c r="A47" s="7" t="s">
        <v>238</v>
      </c>
      <c r="B47" s="7" t="s">
        <v>239</v>
      </c>
      <c r="C47" s="7" t="s">
        <v>240</v>
      </c>
      <c r="D47" s="7" t="s">
        <v>96</v>
      </c>
      <c r="E47" s="7" t="s">
        <v>241</v>
      </c>
    </row>
    <row r="48">
      <c r="A48" s="7" t="s">
        <v>242</v>
      </c>
      <c r="B48" s="7" t="s">
        <v>243</v>
      </c>
      <c r="C48" s="7" t="s">
        <v>244</v>
      </c>
      <c r="D48" s="7" t="s">
        <v>114</v>
      </c>
      <c r="E48" s="7" t="s">
        <v>145</v>
      </c>
    </row>
    <row r="49">
      <c r="A49" s="7" t="s">
        <v>245</v>
      </c>
      <c r="B49" s="7" t="s">
        <v>246</v>
      </c>
      <c r="C49" s="7" t="s">
        <v>247</v>
      </c>
      <c r="D49" s="7" t="s">
        <v>114</v>
      </c>
      <c r="E49" s="7" t="s">
        <v>145</v>
      </c>
    </row>
    <row r="50">
      <c r="A50" s="7" t="s">
        <v>248</v>
      </c>
      <c r="B50" s="7" t="s">
        <v>249</v>
      </c>
      <c r="C50" s="7" t="s">
        <v>250</v>
      </c>
      <c r="D50" s="7" t="s">
        <v>125</v>
      </c>
      <c r="E50" s="7" t="s">
        <v>126</v>
      </c>
    </row>
    <row r="51">
      <c r="A51" s="7" t="s">
        <v>251</v>
      </c>
      <c r="B51" s="7" t="s">
        <v>252</v>
      </c>
      <c r="C51" s="7" t="s">
        <v>253</v>
      </c>
      <c r="D51" s="7" t="s">
        <v>109</v>
      </c>
      <c r="E51" s="7" t="s">
        <v>121</v>
      </c>
    </row>
    <row r="52">
      <c r="A52" s="7" t="s">
        <v>254</v>
      </c>
      <c r="B52" s="7" t="s">
        <v>255</v>
      </c>
      <c r="C52" s="7" t="s">
        <v>256</v>
      </c>
      <c r="D52" s="7" t="s">
        <v>109</v>
      </c>
      <c r="E52" s="7" t="s">
        <v>121</v>
      </c>
    </row>
    <row r="53">
      <c r="A53" s="7" t="s">
        <v>257</v>
      </c>
      <c r="B53" s="7" t="s">
        <v>258</v>
      </c>
      <c r="C53" s="7" t="s">
        <v>259</v>
      </c>
      <c r="D53" s="7" t="s">
        <v>109</v>
      </c>
      <c r="E53" s="7" t="s">
        <v>121</v>
      </c>
    </row>
    <row r="54">
      <c r="A54" s="7" t="s">
        <v>260</v>
      </c>
      <c r="B54" s="7" t="s">
        <v>261</v>
      </c>
      <c r="C54" s="7" t="s">
        <v>262</v>
      </c>
      <c r="D54" s="7" t="s">
        <v>114</v>
      </c>
      <c r="E54" s="7" t="s">
        <v>115</v>
      </c>
    </row>
    <row r="55">
      <c r="A55" s="7" t="s">
        <v>263</v>
      </c>
      <c r="B55" s="7" t="s">
        <v>264</v>
      </c>
      <c r="C55" s="7" t="s">
        <v>265</v>
      </c>
      <c r="D55" s="7" t="s">
        <v>125</v>
      </c>
      <c r="E55" s="7" t="s">
        <v>126</v>
      </c>
    </row>
    <row r="56">
      <c r="A56" s="7" t="s">
        <v>266</v>
      </c>
      <c r="B56" s="7" t="s">
        <v>267</v>
      </c>
      <c r="C56" s="7" t="s">
        <v>268</v>
      </c>
      <c r="D56" s="7" t="s">
        <v>109</v>
      </c>
      <c r="E56" s="7" t="s">
        <v>121</v>
      </c>
    </row>
    <row r="57">
      <c r="A57" s="7" t="s">
        <v>269</v>
      </c>
      <c r="B57" s="7" t="s">
        <v>270</v>
      </c>
      <c r="C57" s="7" t="s">
        <v>68</v>
      </c>
      <c r="D57" s="7" t="s">
        <v>101</v>
      </c>
      <c r="E57" s="7" t="s">
        <v>105</v>
      </c>
    </row>
    <row r="58">
      <c r="A58" s="7" t="s">
        <v>271</v>
      </c>
      <c r="B58" s="7" t="s">
        <v>272</v>
      </c>
      <c r="C58" s="7" t="s">
        <v>273</v>
      </c>
      <c r="D58" s="7" t="s">
        <v>125</v>
      </c>
      <c r="E58" s="7" t="s">
        <v>126</v>
      </c>
    </row>
    <row r="59">
      <c r="A59" s="7" t="s">
        <v>274</v>
      </c>
      <c r="B59" s="7" t="s">
        <v>275</v>
      </c>
      <c r="C59" s="7" t="s">
        <v>276</v>
      </c>
      <c r="D59" s="7" t="s">
        <v>125</v>
      </c>
      <c r="E59" s="7" t="s">
        <v>126</v>
      </c>
    </row>
    <row r="60">
      <c r="A60" s="7" t="s">
        <v>277</v>
      </c>
      <c r="B60" s="7" t="s">
        <v>278</v>
      </c>
      <c r="C60" s="7" t="s">
        <v>39</v>
      </c>
      <c r="D60" s="7" t="s">
        <v>96</v>
      </c>
      <c r="E60" s="7" t="s">
        <v>138</v>
      </c>
    </row>
    <row r="61">
      <c r="A61" s="7" t="s">
        <v>279</v>
      </c>
      <c r="B61" s="7" t="s">
        <v>280</v>
      </c>
      <c r="C61" s="7" t="s">
        <v>43</v>
      </c>
      <c r="D61" s="7" t="s">
        <v>101</v>
      </c>
      <c r="E61" s="7" t="s">
        <v>166</v>
      </c>
    </row>
    <row r="62">
      <c r="A62" s="7" t="s">
        <v>281</v>
      </c>
      <c r="B62" s="7" t="s">
        <v>282</v>
      </c>
      <c r="C62" s="7" t="s">
        <v>58</v>
      </c>
      <c r="D62" s="7" t="s">
        <v>101</v>
      </c>
      <c r="E62" s="7" t="s">
        <v>102</v>
      </c>
    </row>
    <row r="63">
      <c r="A63" s="7" t="s">
        <v>283</v>
      </c>
      <c r="B63" s="7" t="s">
        <v>284</v>
      </c>
      <c r="C63" s="7" t="s">
        <v>285</v>
      </c>
      <c r="D63" s="7" t="s">
        <v>109</v>
      </c>
      <c r="E63" s="7" t="s">
        <v>121</v>
      </c>
    </row>
    <row r="64">
      <c r="A64" s="7" t="s">
        <v>286</v>
      </c>
      <c r="B64" s="7" t="s">
        <v>287</v>
      </c>
      <c r="C64" s="7" t="s">
        <v>288</v>
      </c>
      <c r="D64" s="7" t="s">
        <v>125</v>
      </c>
      <c r="E64" s="7" t="s">
        <v>126</v>
      </c>
    </row>
    <row r="65">
      <c r="A65" s="7" t="s">
        <v>289</v>
      </c>
      <c r="B65" s="7" t="s">
        <v>290</v>
      </c>
      <c r="C65" s="7" t="s">
        <v>291</v>
      </c>
      <c r="D65" s="7" t="s">
        <v>125</v>
      </c>
      <c r="E65" s="7" t="s">
        <v>126</v>
      </c>
    </row>
    <row r="66">
      <c r="A66" s="7" t="s">
        <v>292</v>
      </c>
      <c r="B66" s="7" t="s">
        <v>293</v>
      </c>
      <c r="C66" s="7" t="s">
        <v>294</v>
      </c>
      <c r="D66" s="7" t="s">
        <v>125</v>
      </c>
      <c r="E66" s="7" t="s">
        <v>126</v>
      </c>
    </row>
    <row r="67">
      <c r="A67" s="7" t="s">
        <v>295</v>
      </c>
      <c r="B67" s="7" t="s">
        <v>296</v>
      </c>
      <c r="C67" s="7" t="s">
        <v>297</v>
      </c>
      <c r="D67" s="7" t="s">
        <v>109</v>
      </c>
      <c r="E67" s="7" t="s">
        <v>110</v>
      </c>
    </row>
    <row r="68">
      <c r="A68" s="7" t="s">
        <v>298</v>
      </c>
      <c r="B68" s="7" t="s">
        <v>299</v>
      </c>
      <c r="C68" s="7" t="s">
        <v>300</v>
      </c>
      <c r="D68" s="7" t="s">
        <v>125</v>
      </c>
      <c r="E68" s="7" t="s">
        <v>126</v>
      </c>
    </row>
    <row r="69">
      <c r="A69" s="7" t="s">
        <v>301</v>
      </c>
      <c r="B69" s="7" t="s">
        <v>302</v>
      </c>
      <c r="C69" s="7" t="s">
        <v>303</v>
      </c>
      <c r="D69" s="7" t="s">
        <v>109</v>
      </c>
      <c r="E69" s="7" t="s">
        <v>121</v>
      </c>
    </row>
    <row r="70">
      <c r="A70" s="7" t="s">
        <v>304</v>
      </c>
      <c r="B70" s="7" t="s">
        <v>305</v>
      </c>
      <c r="C70" s="7" t="s">
        <v>306</v>
      </c>
      <c r="D70" s="7" t="s">
        <v>109</v>
      </c>
      <c r="E70" s="7" t="s">
        <v>121</v>
      </c>
    </row>
    <row r="71">
      <c r="A71" s="7" t="s">
        <v>307</v>
      </c>
      <c r="B71" s="7" t="s">
        <v>308</v>
      </c>
      <c r="C71" s="7" t="s">
        <v>67</v>
      </c>
      <c r="D71" s="7" t="s">
        <v>101</v>
      </c>
      <c r="E71" s="7" t="s">
        <v>102</v>
      </c>
    </row>
    <row r="72">
      <c r="A72" s="7" t="s">
        <v>309</v>
      </c>
      <c r="B72" s="7" t="s">
        <v>310</v>
      </c>
      <c r="C72" s="7" t="s">
        <v>311</v>
      </c>
      <c r="D72" s="7" t="s">
        <v>109</v>
      </c>
      <c r="E72" s="7" t="s">
        <v>121</v>
      </c>
    </row>
    <row r="73">
      <c r="A73" s="7" t="s">
        <v>312</v>
      </c>
      <c r="B73" s="7" t="s">
        <v>313</v>
      </c>
      <c r="C73" s="7" t="s">
        <v>314</v>
      </c>
      <c r="D73" s="7" t="s">
        <v>109</v>
      </c>
      <c r="E73" s="7" t="s">
        <v>121</v>
      </c>
    </row>
    <row r="74">
      <c r="A74" s="7" t="s">
        <v>315</v>
      </c>
      <c r="B74" s="7" t="s">
        <v>316</v>
      </c>
      <c r="C74" s="7" t="s">
        <v>317</v>
      </c>
      <c r="D74" s="7" t="s">
        <v>125</v>
      </c>
      <c r="E74" s="7" t="s">
        <v>126</v>
      </c>
    </row>
    <row r="75">
      <c r="A75" s="7" t="s">
        <v>318</v>
      </c>
      <c r="B75" s="7" t="s">
        <v>319</v>
      </c>
      <c r="C75" s="7" t="s">
        <v>320</v>
      </c>
      <c r="D75" s="7" t="s">
        <v>101</v>
      </c>
      <c r="E75" s="7" t="s">
        <v>102</v>
      </c>
    </row>
    <row r="76">
      <c r="A76" s="7" t="s">
        <v>321</v>
      </c>
      <c r="B76" s="7" t="s">
        <v>322</v>
      </c>
      <c r="C76" s="7" t="s">
        <v>323</v>
      </c>
      <c r="D76" s="7" t="s">
        <v>114</v>
      </c>
      <c r="E76" s="7" t="s">
        <v>324</v>
      </c>
    </row>
    <row r="77">
      <c r="A77" s="7" t="s">
        <v>325</v>
      </c>
      <c r="B77" s="7" t="s">
        <v>326</v>
      </c>
      <c r="C77" s="7" t="s">
        <v>70</v>
      </c>
      <c r="D77" s="7" t="s">
        <v>101</v>
      </c>
      <c r="E77" s="7" t="s">
        <v>102</v>
      </c>
    </row>
    <row r="78">
      <c r="A78" s="7" t="s">
        <v>327</v>
      </c>
      <c r="B78" s="7" t="s">
        <v>328</v>
      </c>
      <c r="C78" s="7" t="s">
        <v>64</v>
      </c>
      <c r="D78" s="7" t="s">
        <v>101</v>
      </c>
      <c r="E78" s="7" t="s">
        <v>148</v>
      </c>
    </row>
    <row r="79">
      <c r="A79" s="7" t="s">
        <v>329</v>
      </c>
      <c r="B79" s="7" t="s">
        <v>330</v>
      </c>
      <c r="C79" s="7" t="s">
        <v>331</v>
      </c>
      <c r="D79" s="7" t="s">
        <v>125</v>
      </c>
      <c r="E79" s="7" t="s">
        <v>126</v>
      </c>
    </row>
    <row r="80">
      <c r="A80" s="7" t="s">
        <v>332</v>
      </c>
      <c r="B80" s="7" t="s">
        <v>333</v>
      </c>
      <c r="C80" s="7" t="s">
        <v>334</v>
      </c>
      <c r="D80" s="7" t="s">
        <v>114</v>
      </c>
      <c r="E80" s="7" t="s">
        <v>115</v>
      </c>
    </row>
    <row r="81">
      <c r="A81" s="7" t="s">
        <v>335</v>
      </c>
      <c r="B81" s="7" t="s">
        <v>336</v>
      </c>
      <c r="C81" s="7" t="s">
        <v>337</v>
      </c>
      <c r="D81" s="7" t="s">
        <v>109</v>
      </c>
      <c r="E81" s="7" t="s">
        <v>121</v>
      </c>
    </row>
    <row r="82">
      <c r="A82" s="7" t="s">
        <v>338</v>
      </c>
      <c r="B82" s="7" t="s">
        <v>339</v>
      </c>
      <c r="C82" s="7" t="s">
        <v>340</v>
      </c>
      <c r="D82" s="7" t="s">
        <v>109</v>
      </c>
      <c r="E82" s="7" t="s">
        <v>121</v>
      </c>
    </row>
    <row r="83">
      <c r="A83" s="7" t="s">
        <v>341</v>
      </c>
      <c r="B83" s="7" t="s">
        <v>342</v>
      </c>
      <c r="C83" s="7" t="s">
        <v>343</v>
      </c>
      <c r="D83" s="7" t="s">
        <v>109</v>
      </c>
      <c r="E83" s="7" t="s">
        <v>121</v>
      </c>
    </row>
    <row r="84">
      <c r="A84" s="7" t="s">
        <v>344</v>
      </c>
      <c r="B84" s="7" t="s">
        <v>345</v>
      </c>
      <c r="C84" s="7" t="s">
        <v>61</v>
      </c>
      <c r="D84" s="7" t="s">
        <v>96</v>
      </c>
      <c r="E84" s="7" t="s">
        <v>138</v>
      </c>
    </row>
    <row r="85">
      <c r="A85" s="7" t="s">
        <v>346</v>
      </c>
      <c r="B85" s="7" t="s">
        <v>347</v>
      </c>
      <c r="C85" s="7" t="s">
        <v>46</v>
      </c>
      <c r="D85" s="7" t="s">
        <v>101</v>
      </c>
      <c r="E85" s="7" t="s">
        <v>148</v>
      </c>
    </row>
    <row r="86">
      <c r="A86" s="7" t="s">
        <v>348</v>
      </c>
      <c r="B86" s="7" t="s">
        <v>349</v>
      </c>
      <c r="C86" s="7" t="s">
        <v>350</v>
      </c>
      <c r="D86" s="7" t="s">
        <v>109</v>
      </c>
      <c r="E86" s="7" t="s">
        <v>121</v>
      </c>
    </row>
    <row r="87">
      <c r="A87" s="7" t="s">
        <v>351</v>
      </c>
      <c r="B87" s="7" t="s">
        <v>352</v>
      </c>
      <c r="C87" s="7" t="s">
        <v>353</v>
      </c>
      <c r="D87" s="7" t="s">
        <v>101</v>
      </c>
      <c r="E87" s="7" t="s">
        <v>105</v>
      </c>
    </row>
    <row r="88">
      <c r="A88" s="7" t="s">
        <v>354</v>
      </c>
      <c r="B88" s="7" t="s">
        <v>355</v>
      </c>
      <c r="C88" s="7" t="s">
        <v>48</v>
      </c>
      <c r="D88" s="7" t="s">
        <v>101</v>
      </c>
      <c r="E88" s="7" t="s">
        <v>105</v>
      </c>
    </row>
    <row r="89">
      <c r="A89" s="7" t="s">
        <v>356</v>
      </c>
      <c r="B89" s="7" t="s">
        <v>357</v>
      </c>
      <c r="C89" s="7" t="s">
        <v>358</v>
      </c>
      <c r="D89" s="7" t="s">
        <v>125</v>
      </c>
      <c r="E89" s="7" t="s">
        <v>178</v>
      </c>
    </row>
    <row r="90">
      <c r="A90" s="7" t="s">
        <v>359</v>
      </c>
      <c r="B90" s="7" t="s">
        <v>360</v>
      </c>
      <c r="C90" s="7" t="s">
        <v>361</v>
      </c>
      <c r="D90" s="7" t="s">
        <v>125</v>
      </c>
      <c r="E90" s="7" t="s">
        <v>126</v>
      </c>
    </row>
    <row r="91">
      <c r="A91" s="7" t="s">
        <v>362</v>
      </c>
      <c r="B91" s="7" t="s">
        <v>363</v>
      </c>
      <c r="C91" s="7" t="s">
        <v>364</v>
      </c>
      <c r="D91" s="7" t="s">
        <v>125</v>
      </c>
      <c r="E91" s="7" t="s">
        <v>126</v>
      </c>
    </row>
    <row r="92">
      <c r="A92" s="7" t="s">
        <v>365</v>
      </c>
      <c r="B92" s="7" t="s">
        <v>366</v>
      </c>
      <c r="C92" s="7" t="s">
        <v>367</v>
      </c>
      <c r="D92" s="7" t="s">
        <v>114</v>
      </c>
      <c r="E92" s="7" t="s">
        <v>368</v>
      </c>
    </row>
    <row r="93">
      <c r="A93" s="7" t="s">
        <v>369</v>
      </c>
      <c r="B93" s="7" t="s">
        <v>370</v>
      </c>
      <c r="C93" s="7" t="s">
        <v>371</v>
      </c>
      <c r="D93" s="7" t="s">
        <v>125</v>
      </c>
      <c r="E93" s="7" t="s">
        <v>126</v>
      </c>
    </row>
    <row r="94">
      <c r="A94" s="7" t="s">
        <v>372</v>
      </c>
      <c r="B94" s="7" t="s">
        <v>373</v>
      </c>
      <c r="C94" s="7" t="s">
        <v>374</v>
      </c>
      <c r="D94" s="7" t="s">
        <v>101</v>
      </c>
      <c r="E94" s="7" t="s">
        <v>102</v>
      </c>
    </row>
    <row r="95">
      <c r="A95" s="7" t="s">
        <v>375</v>
      </c>
      <c r="B95" s="7" t="s">
        <v>376</v>
      </c>
      <c r="C95" s="7" t="s">
        <v>377</v>
      </c>
      <c r="D95" s="7" t="s">
        <v>109</v>
      </c>
      <c r="E95" s="7" t="s">
        <v>121</v>
      </c>
    </row>
    <row r="96">
      <c r="A96" s="7" t="s">
        <v>378</v>
      </c>
      <c r="B96" s="7" t="s">
        <v>379</v>
      </c>
      <c r="C96" s="7" t="s">
        <v>380</v>
      </c>
      <c r="D96" s="7" t="s">
        <v>109</v>
      </c>
      <c r="E96" s="7" t="s">
        <v>121</v>
      </c>
    </row>
    <row r="97">
      <c r="A97" s="7" t="s">
        <v>381</v>
      </c>
      <c r="B97" s="7" t="s">
        <v>382</v>
      </c>
      <c r="C97" s="7" t="s">
        <v>383</v>
      </c>
      <c r="D97" s="7" t="s">
        <v>125</v>
      </c>
      <c r="E97" s="7" t="s">
        <v>126</v>
      </c>
    </row>
    <row r="98">
      <c r="A98" s="7" t="s">
        <v>384</v>
      </c>
      <c r="B98" s="7" t="s">
        <v>385</v>
      </c>
      <c r="C98" s="7" t="s">
        <v>386</v>
      </c>
      <c r="D98" s="7" t="s">
        <v>125</v>
      </c>
      <c r="E98" s="7" t="s">
        <v>126</v>
      </c>
    </row>
    <row r="99">
      <c r="A99" s="7" t="s">
        <v>387</v>
      </c>
      <c r="B99" s="7" t="s">
        <v>388</v>
      </c>
      <c r="C99" s="7" t="s">
        <v>389</v>
      </c>
      <c r="D99" s="7" t="s">
        <v>114</v>
      </c>
      <c r="E99" s="7" t="s">
        <v>145</v>
      </c>
    </row>
    <row r="100">
      <c r="A100" s="7" t="s">
        <v>390</v>
      </c>
      <c r="B100" s="7" t="s">
        <v>391</v>
      </c>
      <c r="C100" s="7" t="s">
        <v>392</v>
      </c>
      <c r="D100" s="7" t="s">
        <v>101</v>
      </c>
      <c r="E100" s="7" t="s">
        <v>105</v>
      </c>
    </row>
    <row r="101">
      <c r="A101" s="7" t="s">
        <v>393</v>
      </c>
      <c r="B101" s="7" t="s">
        <v>394</v>
      </c>
      <c r="C101" s="7" t="s">
        <v>395</v>
      </c>
      <c r="D101" s="7" t="s">
        <v>125</v>
      </c>
      <c r="E101" s="7" t="s">
        <v>126</v>
      </c>
    </row>
    <row r="102">
      <c r="A102" s="7" t="s">
        <v>396</v>
      </c>
      <c r="B102" s="7" t="s">
        <v>397</v>
      </c>
      <c r="C102" s="7" t="s">
        <v>398</v>
      </c>
      <c r="D102" s="7" t="s">
        <v>96</v>
      </c>
      <c r="E102" s="7" t="s">
        <v>241</v>
      </c>
    </row>
    <row r="103">
      <c r="A103" s="7" t="s">
        <v>399</v>
      </c>
      <c r="B103" s="7" t="s">
        <v>400</v>
      </c>
      <c r="C103" s="7" t="s">
        <v>22</v>
      </c>
      <c r="D103" s="7" t="s">
        <v>101</v>
      </c>
      <c r="E103" s="7" t="s">
        <v>166</v>
      </c>
    </row>
    <row r="104">
      <c r="A104" s="7" t="s">
        <v>401</v>
      </c>
      <c r="B104" s="7" t="s">
        <v>402</v>
      </c>
      <c r="C104" s="7" t="s">
        <v>63</v>
      </c>
      <c r="D104" s="7" t="s">
        <v>101</v>
      </c>
      <c r="E104" s="7" t="s">
        <v>102</v>
      </c>
    </row>
    <row r="105">
      <c r="A105" s="7" t="s">
        <v>403</v>
      </c>
      <c r="B105" s="7" t="s">
        <v>404</v>
      </c>
      <c r="C105" s="7" t="s">
        <v>405</v>
      </c>
      <c r="D105" s="7" t="s">
        <v>96</v>
      </c>
      <c r="E105" s="7" t="s">
        <v>97</v>
      </c>
    </row>
    <row r="106">
      <c r="A106" s="7" t="s">
        <v>406</v>
      </c>
      <c r="B106" s="7" t="s">
        <v>407</v>
      </c>
      <c r="C106" s="7" t="s">
        <v>408</v>
      </c>
      <c r="D106" s="7" t="s">
        <v>96</v>
      </c>
      <c r="E106" s="7" t="s">
        <v>205</v>
      </c>
    </row>
    <row r="107">
      <c r="A107" s="7" t="s">
        <v>409</v>
      </c>
      <c r="B107" s="7" t="s">
        <v>410</v>
      </c>
      <c r="C107" s="7" t="s">
        <v>411</v>
      </c>
      <c r="D107" s="7" t="s">
        <v>96</v>
      </c>
      <c r="E107" s="7" t="s">
        <v>97</v>
      </c>
    </row>
    <row r="108">
      <c r="A108" s="7" t="s">
        <v>412</v>
      </c>
      <c r="B108" s="7" t="s">
        <v>413</v>
      </c>
      <c r="C108" s="7" t="s">
        <v>414</v>
      </c>
      <c r="D108" s="7" t="s">
        <v>96</v>
      </c>
      <c r="E108" s="7" t="s">
        <v>138</v>
      </c>
    </row>
    <row r="109">
      <c r="A109" s="7" t="s">
        <v>415</v>
      </c>
      <c r="B109" s="7" t="s">
        <v>416</v>
      </c>
      <c r="C109" s="7" t="s">
        <v>60</v>
      </c>
      <c r="D109" s="7" t="s">
        <v>101</v>
      </c>
      <c r="E109" s="7" t="s">
        <v>102</v>
      </c>
    </row>
    <row r="110">
      <c r="A110" s="7" t="s">
        <v>417</v>
      </c>
      <c r="B110" s="7" t="s">
        <v>418</v>
      </c>
      <c r="C110" s="7" t="s">
        <v>419</v>
      </c>
      <c r="D110" s="7" t="s">
        <v>101</v>
      </c>
      <c r="E110" s="7" t="s">
        <v>102</v>
      </c>
    </row>
    <row r="111">
      <c r="A111" s="7" t="s">
        <v>420</v>
      </c>
      <c r="B111" s="7" t="s">
        <v>421</v>
      </c>
      <c r="C111" s="7" t="s">
        <v>422</v>
      </c>
      <c r="D111" s="7" t="s">
        <v>96</v>
      </c>
      <c r="E111" s="7" t="s">
        <v>138</v>
      </c>
    </row>
    <row r="112">
      <c r="A112" s="7" t="s">
        <v>423</v>
      </c>
      <c r="B112" s="7" t="s">
        <v>424</v>
      </c>
      <c r="C112" s="7" t="s">
        <v>57</v>
      </c>
      <c r="D112" s="7" t="s">
        <v>101</v>
      </c>
      <c r="E112" s="7" t="s">
        <v>105</v>
      </c>
    </row>
    <row r="113">
      <c r="A113" s="7" t="s">
        <v>425</v>
      </c>
      <c r="B113" s="7" t="s">
        <v>426</v>
      </c>
      <c r="C113" s="7" t="s">
        <v>427</v>
      </c>
      <c r="D113" s="7" t="s">
        <v>125</v>
      </c>
      <c r="E113" s="7" t="s">
        <v>126</v>
      </c>
    </row>
    <row r="114">
      <c r="A114" s="7" t="s">
        <v>428</v>
      </c>
      <c r="B114" s="7" t="s">
        <v>429</v>
      </c>
      <c r="C114" s="7" t="s">
        <v>430</v>
      </c>
      <c r="D114" s="7" t="s">
        <v>96</v>
      </c>
      <c r="E114" s="7" t="s">
        <v>241</v>
      </c>
    </row>
    <row r="115">
      <c r="A115" s="7" t="s">
        <v>431</v>
      </c>
      <c r="B115" s="7" t="s">
        <v>432</v>
      </c>
      <c r="C115" s="7" t="s">
        <v>433</v>
      </c>
      <c r="D115" s="7" t="s">
        <v>101</v>
      </c>
      <c r="E115" s="7" t="s">
        <v>102</v>
      </c>
    </row>
    <row r="116">
      <c r="A116" s="7" t="s">
        <v>434</v>
      </c>
      <c r="B116" s="7" t="s">
        <v>435</v>
      </c>
      <c r="C116" s="7" t="s">
        <v>436</v>
      </c>
      <c r="D116" s="7" t="s">
        <v>96</v>
      </c>
      <c r="E116" s="7" t="s">
        <v>138</v>
      </c>
    </row>
    <row r="117">
      <c r="A117" s="7" t="s">
        <v>437</v>
      </c>
      <c r="B117" s="7" t="s">
        <v>438</v>
      </c>
      <c r="C117" s="7" t="s">
        <v>439</v>
      </c>
      <c r="D117" s="7" t="s">
        <v>96</v>
      </c>
      <c r="E117" s="7" t="s">
        <v>440</v>
      </c>
    </row>
    <row r="118">
      <c r="A118" s="7" t="s">
        <v>441</v>
      </c>
      <c r="B118" s="7" t="s">
        <v>442</v>
      </c>
      <c r="C118" s="7" t="s">
        <v>443</v>
      </c>
      <c r="D118" s="7" t="s">
        <v>109</v>
      </c>
      <c r="E118" s="7" t="s">
        <v>121</v>
      </c>
    </row>
    <row r="119">
      <c r="A119" s="7" t="s">
        <v>444</v>
      </c>
      <c r="B119" s="7" t="s">
        <v>445</v>
      </c>
      <c r="C119" s="7" t="s">
        <v>446</v>
      </c>
      <c r="D119" s="7" t="s">
        <v>114</v>
      </c>
      <c r="E119" s="7" t="s">
        <v>368</v>
      </c>
    </row>
    <row r="120">
      <c r="A120" s="7" t="s">
        <v>447</v>
      </c>
      <c r="B120" s="7" t="s">
        <v>448</v>
      </c>
      <c r="C120" s="7" t="s">
        <v>449</v>
      </c>
      <c r="D120" s="7" t="s">
        <v>96</v>
      </c>
      <c r="E120" s="7" t="s">
        <v>241</v>
      </c>
    </row>
    <row r="121">
      <c r="A121" s="7" t="s">
        <v>450</v>
      </c>
      <c r="B121" s="7" t="s">
        <v>451</v>
      </c>
      <c r="C121" s="7" t="s">
        <v>452</v>
      </c>
      <c r="D121" s="7" t="s">
        <v>96</v>
      </c>
      <c r="E121" s="7" t="s">
        <v>241</v>
      </c>
    </row>
    <row r="122">
      <c r="A122" s="7" t="s">
        <v>453</v>
      </c>
      <c r="B122" s="7" t="s">
        <v>454</v>
      </c>
      <c r="C122" s="7" t="s">
        <v>455</v>
      </c>
      <c r="D122" s="7" t="s">
        <v>96</v>
      </c>
      <c r="E122" s="7" t="s">
        <v>138</v>
      </c>
    </row>
    <row r="123">
      <c r="A123" s="7" t="s">
        <v>456</v>
      </c>
      <c r="B123" s="7" t="s">
        <v>457</v>
      </c>
      <c r="C123" s="7" t="s">
        <v>458</v>
      </c>
      <c r="D123" s="7" t="s">
        <v>96</v>
      </c>
      <c r="E123" s="7" t="s">
        <v>440</v>
      </c>
    </row>
    <row r="124">
      <c r="A124" s="7" t="s">
        <v>459</v>
      </c>
      <c r="B124" s="7" t="s">
        <v>460</v>
      </c>
      <c r="C124" s="7" t="s">
        <v>461</v>
      </c>
      <c r="D124" s="7" t="s">
        <v>96</v>
      </c>
      <c r="E124" s="7" t="s">
        <v>205</v>
      </c>
    </row>
    <row r="125">
      <c r="A125" s="7" t="s">
        <v>462</v>
      </c>
      <c r="B125" s="7" t="s">
        <v>463</v>
      </c>
      <c r="C125" s="7" t="s">
        <v>32</v>
      </c>
      <c r="D125" s="7" t="s">
        <v>101</v>
      </c>
      <c r="E125" s="7" t="s">
        <v>102</v>
      </c>
    </row>
    <row r="126">
      <c r="A126" s="7" t="s">
        <v>464</v>
      </c>
      <c r="B126" s="7" t="s">
        <v>465</v>
      </c>
      <c r="C126" s="7" t="s">
        <v>466</v>
      </c>
      <c r="D126" s="7" t="s">
        <v>96</v>
      </c>
      <c r="E126" s="7" t="s">
        <v>138</v>
      </c>
    </row>
    <row r="127">
      <c r="A127" s="7" t="s">
        <v>467</v>
      </c>
      <c r="B127" s="7" t="s">
        <v>468</v>
      </c>
      <c r="C127" s="7" t="s">
        <v>469</v>
      </c>
      <c r="D127" s="7" t="s">
        <v>109</v>
      </c>
      <c r="E127" s="7" t="s">
        <v>121</v>
      </c>
    </row>
    <row r="128">
      <c r="A128" s="7" t="s">
        <v>470</v>
      </c>
      <c r="B128" s="7" t="s">
        <v>471</v>
      </c>
      <c r="C128" s="7" t="s">
        <v>472</v>
      </c>
      <c r="D128" s="7" t="s">
        <v>109</v>
      </c>
      <c r="E128" s="7" t="s">
        <v>121</v>
      </c>
    </row>
    <row r="129">
      <c r="A129" s="7" t="s">
        <v>473</v>
      </c>
      <c r="B129" s="7" t="s">
        <v>474</v>
      </c>
      <c r="C129" s="7" t="s">
        <v>475</v>
      </c>
      <c r="D129" s="7" t="s">
        <v>109</v>
      </c>
      <c r="E129" s="7" t="s">
        <v>110</v>
      </c>
    </row>
    <row r="130">
      <c r="A130" s="7" t="s">
        <v>476</v>
      </c>
      <c r="B130" s="7" t="s">
        <v>477</v>
      </c>
      <c r="C130" s="7" t="s">
        <v>25</v>
      </c>
      <c r="D130" s="7" t="s">
        <v>101</v>
      </c>
      <c r="E130" s="7" t="s">
        <v>148</v>
      </c>
    </row>
    <row r="131">
      <c r="A131" s="7" t="s">
        <v>478</v>
      </c>
      <c r="B131" s="7" t="s">
        <v>479</v>
      </c>
      <c r="C131" s="7" t="s">
        <v>49</v>
      </c>
      <c r="D131" s="7" t="s">
        <v>101</v>
      </c>
      <c r="E131" s="7" t="s">
        <v>102</v>
      </c>
    </row>
    <row r="132">
      <c r="A132" s="7" t="s">
        <v>480</v>
      </c>
      <c r="B132" s="7" t="s">
        <v>481</v>
      </c>
      <c r="C132" s="7" t="s">
        <v>45</v>
      </c>
      <c r="D132" s="7" t="s">
        <v>101</v>
      </c>
      <c r="E132" s="7" t="s">
        <v>148</v>
      </c>
    </row>
    <row r="133">
      <c r="A133" s="7" t="s">
        <v>482</v>
      </c>
      <c r="B133" s="7" t="s">
        <v>483</v>
      </c>
      <c r="C133" s="7" t="s">
        <v>484</v>
      </c>
      <c r="D133" s="7" t="s">
        <v>96</v>
      </c>
      <c r="E133" s="7" t="s">
        <v>241</v>
      </c>
    </row>
    <row r="134">
      <c r="A134" s="7" t="s">
        <v>485</v>
      </c>
      <c r="B134" s="7" t="s">
        <v>486</v>
      </c>
      <c r="C134" s="7" t="s">
        <v>487</v>
      </c>
      <c r="D134" s="7" t="s">
        <v>109</v>
      </c>
      <c r="E134" s="7" t="s">
        <v>121</v>
      </c>
    </row>
    <row r="135">
      <c r="A135" s="7" t="s">
        <v>488</v>
      </c>
      <c r="B135" s="7" t="s">
        <v>489</v>
      </c>
      <c r="C135" s="7" t="s">
        <v>490</v>
      </c>
      <c r="D135" s="7" t="s">
        <v>109</v>
      </c>
      <c r="E135" s="7" t="s">
        <v>121</v>
      </c>
    </row>
    <row r="136">
      <c r="A136" s="7" t="s">
        <v>491</v>
      </c>
      <c r="B136" s="7" t="s">
        <v>492</v>
      </c>
      <c r="C136" s="7" t="s">
        <v>493</v>
      </c>
      <c r="D136" s="7" t="s">
        <v>96</v>
      </c>
      <c r="E136" s="7" t="s">
        <v>205</v>
      </c>
    </row>
    <row r="137">
      <c r="A137" s="7" t="s">
        <v>494</v>
      </c>
      <c r="B137" s="7" t="s">
        <v>495</v>
      </c>
      <c r="C137" s="7" t="s">
        <v>496</v>
      </c>
      <c r="D137" s="7" t="s">
        <v>96</v>
      </c>
      <c r="E137" s="7" t="s">
        <v>97</v>
      </c>
    </row>
    <row r="138">
      <c r="A138" s="7" t="s">
        <v>497</v>
      </c>
      <c r="B138" s="7" t="s">
        <v>498</v>
      </c>
      <c r="C138" s="7" t="s">
        <v>499</v>
      </c>
      <c r="D138" s="7" t="s">
        <v>109</v>
      </c>
      <c r="E138" s="7" t="s">
        <v>121</v>
      </c>
    </row>
    <row r="139">
      <c r="A139" s="7" t="s">
        <v>500</v>
      </c>
      <c r="B139" s="7" t="s">
        <v>501</v>
      </c>
      <c r="C139" s="7" t="s">
        <v>51</v>
      </c>
      <c r="D139" s="7" t="s">
        <v>101</v>
      </c>
      <c r="E139" s="7" t="s">
        <v>105</v>
      </c>
    </row>
    <row r="140">
      <c r="A140" s="7" t="s">
        <v>502</v>
      </c>
      <c r="B140" s="7" t="s">
        <v>503</v>
      </c>
      <c r="C140" s="7" t="s">
        <v>504</v>
      </c>
      <c r="D140" s="7" t="s">
        <v>114</v>
      </c>
      <c r="E140" s="7" t="s">
        <v>368</v>
      </c>
    </row>
    <row r="141">
      <c r="A141" s="7" t="s">
        <v>505</v>
      </c>
      <c r="B141" s="7" t="s">
        <v>506</v>
      </c>
      <c r="C141" s="7" t="s">
        <v>507</v>
      </c>
      <c r="D141" s="7" t="s">
        <v>125</v>
      </c>
      <c r="E141" s="7" t="s">
        <v>126</v>
      </c>
    </row>
    <row r="142">
      <c r="A142" s="7" t="s">
        <v>508</v>
      </c>
      <c r="B142" s="7" t="s">
        <v>509</v>
      </c>
      <c r="C142" s="7" t="s">
        <v>510</v>
      </c>
      <c r="D142" s="7" t="s">
        <v>109</v>
      </c>
      <c r="E142" s="7" t="s">
        <v>121</v>
      </c>
    </row>
    <row r="143">
      <c r="A143" s="7" t="s">
        <v>511</v>
      </c>
      <c r="B143" s="7" t="s">
        <v>512</v>
      </c>
      <c r="C143" s="7" t="s">
        <v>513</v>
      </c>
      <c r="D143" s="7" t="s">
        <v>109</v>
      </c>
      <c r="E143" s="7" t="s">
        <v>121</v>
      </c>
    </row>
    <row r="144">
      <c r="A144" s="7" t="s">
        <v>514</v>
      </c>
      <c r="B144" s="7" t="s">
        <v>515</v>
      </c>
      <c r="C144" s="7" t="s">
        <v>516</v>
      </c>
      <c r="D144" s="7" t="s">
        <v>109</v>
      </c>
      <c r="E144" s="7" t="s">
        <v>121</v>
      </c>
    </row>
    <row r="145">
      <c r="A145" s="7" t="s">
        <v>517</v>
      </c>
      <c r="B145" s="7" t="s">
        <v>518</v>
      </c>
      <c r="C145" s="7" t="s">
        <v>519</v>
      </c>
      <c r="D145" s="7" t="s">
        <v>125</v>
      </c>
      <c r="E145" s="7" t="s">
        <v>126</v>
      </c>
    </row>
    <row r="146">
      <c r="A146" s="7" t="s">
        <v>520</v>
      </c>
      <c r="B146" s="7" t="s">
        <v>521</v>
      </c>
      <c r="C146" s="7" t="s">
        <v>522</v>
      </c>
      <c r="D146" s="7" t="s">
        <v>114</v>
      </c>
      <c r="E146" s="7" t="s">
        <v>368</v>
      </c>
    </row>
    <row r="147">
      <c r="A147" s="7" t="s">
        <v>523</v>
      </c>
      <c r="B147" s="7" t="s">
        <v>524</v>
      </c>
      <c r="C147" s="7" t="s">
        <v>525</v>
      </c>
      <c r="D147" s="7" t="s">
        <v>101</v>
      </c>
      <c r="E147" s="7" t="s">
        <v>166</v>
      </c>
    </row>
    <row r="148">
      <c r="A148" s="7" t="s">
        <v>526</v>
      </c>
      <c r="B148" s="7" t="s">
        <v>527</v>
      </c>
      <c r="C148" s="7" t="s">
        <v>71</v>
      </c>
      <c r="D148" s="7" t="s">
        <v>101</v>
      </c>
      <c r="E148" s="7" t="s">
        <v>148</v>
      </c>
    </row>
    <row r="149">
      <c r="A149" s="7" t="s">
        <v>528</v>
      </c>
      <c r="B149" s="7" t="s">
        <v>529</v>
      </c>
      <c r="C149" s="7" t="s">
        <v>530</v>
      </c>
      <c r="D149" s="7" t="s">
        <v>96</v>
      </c>
      <c r="E149" s="7" t="s">
        <v>241</v>
      </c>
    </row>
    <row r="150">
      <c r="A150" s="7" t="s">
        <v>531</v>
      </c>
      <c r="B150" s="7" t="s">
        <v>532</v>
      </c>
      <c r="C150" s="7" t="s">
        <v>62</v>
      </c>
      <c r="D150" s="7" t="s">
        <v>101</v>
      </c>
      <c r="E150" s="7" t="s">
        <v>105</v>
      </c>
    </row>
    <row r="151">
      <c r="A151" s="7" t="s">
        <v>533</v>
      </c>
      <c r="B151" s="7" t="s">
        <v>534</v>
      </c>
      <c r="C151" s="7" t="s">
        <v>535</v>
      </c>
      <c r="D151" s="7" t="s">
        <v>125</v>
      </c>
      <c r="E151" s="7" t="s">
        <v>126</v>
      </c>
    </row>
    <row r="152">
      <c r="A152" s="7" t="s">
        <v>536</v>
      </c>
      <c r="B152" s="7" t="s">
        <v>537</v>
      </c>
      <c r="C152" s="7" t="s">
        <v>538</v>
      </c>
      <c r="D152" s="7" t="s">
        <v>109</v>
      </c>
      <c r="E152" s="7" t="s">
        <v>110</v>
      </c>
    </row>
    <row r="153">
      <c r="A153" s="7" t="s">
        <v>539</v>
      </c>
      <c r="B153" s="7" t="s">
        <v>540</v>
      </c>
      <c r="C153" s="7" t="s">
        <v>541</v>
      </c>
      <c r="D153" s="7" t="s">
        <v>109</v>
      </c>
      <c r="E153" s="7" t="s">
        <v>121</v>
      </c>
    </row>
    <row r="154">
      <c r="A154" s="7" t="s">
        <v>542</v>
      </c>
      <c r="B154" s="7" t="s">
        <v>543</v>
      </c>
      <c r="C154" s="7" t="s">
        <v>544</v>
      </c>
      <c r="D154" s="7" t="s">
        <v>96</v>
      </c>
      <c r="E154" s="7" t="s">
        <v>205</v>
      </c>
    </row>
    <row r="155">
      <c r="A155" s="7" t="s">
        <v>545</v>
      </c>
      <c r="B155" s="7" t="s">
        <v>546</v>
      </c>
      <c r="C155" s="7" t="s">
        <v>547</v>
      </c>
      <c r="D155" s="7" t="s">
        <v>109</v>
      </c>
      <c r="E155" s="7" t="s">
        <v>121</v>
      </c>
    </row>
    <row r="156">
      <c r="A156" s="7" t="s">
        <v>548</v>
      </c>
      <c r="B156" s="7" t="s">
        <v>549</v>
      </c>
      <c r="C156" s="7" t="s">
        <v>550</v>
      </c>
      <c r="D156" s="7" t="s">
        <v>114</v>
      </c>
      <c r="E156" s="7" t="s">
        <v>368</v>
      </c>
    </row>
    <row r="157">
      <c r="A157" s="7" t="s">
        <v>551</v>
      </c>
      <c r="B157" s="7" t="s">
        <v>552</v>
      </c>
      <c r="C157" s="7" t="s">
        <v>553</v>
      </c>
      <c r="D157" s="7" t="s">
        <v>96</v>
      </c>
      <c r="E157" s="7" t="s">
        <v>97</v>
      </c>
    </row>
    <row r="158">
      <c r="A158" s="7" t="s">
        <v>554</v>
      </c>
      <c r="B158" s="7" t="s">
        <v>555</v>
      </c>
      <c r="C158" s="7" t="s">
        <v>54</v>
      </c>
      <c r="D158" s="7" t="s">
        <v>101</v>
      </c>
      <c r="E158" s="7" t="s">
        <v>148</v>
      </c>
    </row>
    <row r="159">
      <c r="A159" s="7" t="s">
        <v>556</v>
      </c>
      <c r="B159" s="7" t="s">
        <v>557</v>
      </c>
      <c r="C159" s="7" t="s">
        <v>558</v>
      </c>
      <c r="D159" s="7" t="s">
        <v>114</v>
      </c>
      <c r="E159" s="7" t="s">
        <v>324</v>
      </c>
    </row>
    <row r="160">
      <c r="A160" s="7" t="s">
        <v>559</v>
      </c>
      <c r="B160" s="7" t="s">
        <v>560</v>
      </c>
      <c r="C160" s="7" t="s">
        <v>561</v>
      </c>
      <c r="D160" s="7" t="s">
        <v>114</v>
      </c>
      <c r="E160" s="7" t="s">
        <v>145</v>
      </c>
    </row>
    <row r="161">
      <c r="A161" s="7" t="s">
        <v>562</v>
      </c>
      <c r="B161" s="7" t="s">
        <v>563</v>
      </c>
      <c r="C161" s="7" t="s">
        <v>564</v>
      </c>
      <c r="D161" s="7" t="s">
        <v>125</v>
      </c>
      <c r="E161" s="7" t="s">
        <v>126</v>
      </c>
    </row>
    <row r="162">
      <c r="A162" s="7" t="s">
        <v>565</v>
      </c>
      <c r="B162" s="7" t="s">
        <v>566</v>
      </c>
      <c r="C162" s="7" t="s">
        <v>567</v>
      </c>
      <c r="D162" s="7" t="s">
        <v>109</v>
      </c>
      <c r="E162" s="7" t="s">
        <v>121</v>
      </c>
    </row>
    <row r="163">
      <c r="A163" s="7" t="s">
        <v>568</v>
      </c>
      <c r="B163" s="7" t="s">
        <v>569</v>
      </c>
      <c r="C163" s="7" t="s">
        <v>570</v>
      </c>
      <c r="D163" s="7" t="s">
        <v>109</v>
      </c>
      <c r="E163" s="7" t="s">
        <v>121</v>
      </c>
    </row>
    <row r="164">
      <c r="A164" s="7" t="s">
        <v>571</v>
      </c>
      <c r="B164" s="7" t="s">
        <v>572</v>
      </c>
      <c r="C164" s="7" t="s">
        <v>573</v>
      </c>
      <c r="D164" s="7" t="s">
        <v>114</v>
      </c>
      <c r="E164" s="7" t="s">
        <v>115</v>
      </c>
    </row>
    <row r="165">
      <c r="A165" s="7" t="s">
        <v>574</v>
      </c>
      <c r="B165" s="7" t="s">
        <v>575</v>
      </c>
      <c r="C165" s="7" t="s">
        <v>576</v>
      </c>
      <c r="D165" s="7" t="s">
        <v>114</v>
      </c>
      <c r="E165" s="7" t="s">
        <v>145</v>
      </c>
    </row>
    <row r="166">
      <c r="A166" s="7" t="s">
        <v>577</v>
      </c>
      <c r="B166" s="7" t="s">
        <v>578</v>
      </c>
      <c r="C166" s="7" t="s">
        <v>33</v>
      </c>
      <c r="D166" s="7" t="s">
        <v>101</v>
      </c>
      <c r="E166" s="7" t="s">
        <v>105</v>
      </c>
    </row>
    <row r="167">
      <c r="A167" s="7" t="s">
        <v>579</v>
      </c>
      <c r="B167" s="7" t="s">
        <v>580</v>
      </c>
      <c r="C167" s="7" t="s">
        <v>581</v>
      </c>
      <c r="D167" s="7" t="s">
        <v>114</v>
      </c>
      <c r="E167" s="7" t="s">
        <v>368</v>
      </c>
    </row>
    <row r="168">
      <c r="A168" s="7" t="s">
        <v>582</v>
      </c>
      <c r="B168" s="7" t="s">
        <v>583</v>
      </c>
      <c r="C168" s="7" t="s">
        <v>53</v>
      </c>
      <c r="D168" s="7" t="s">
        <v>101</v>
      </c>
      <c r="E168" s="7" t="s">
        <v>102</v>
      </c>
    </row>
    <row r="169">
      <c r="A169" s="7" t="s">
        <v>584</v>
      </c>
      <c r="B169" s="7" t="s">
        <v>585</v>
      </c>
      <c r="C169" s="7" t="s">
        <v>586</v>
      </c>
      <c r="D169" s="7" t="s">
        <v>96</v>
      </c>
      <c r="E169" s="7" t="s">
        <v>138</v>
      </c>
    </row>
    <row r="170">
      <c r="A170" s="7" t="s">
        <v>587</v>
      </c>
      <c r="B170" s="7" t="s">
        <v>588</v>
      </c>
      <c r="C170" s="7" t="s">
        <v>589</v>
      </c>
      <c r="D170" s="7" t="s">
        <v>96</v>
      </c>
      <c r="E170" s="7" t="s">
        <v>97</v>
      </c>
    </row>
    <row r="171">
      <c r="A171" s="7" t="s">
        <v>590</v>
      </c>
      <c r="B171" s="7" t="s">
        <v>591</v>
      </c>
      <c r="C171" s="7" t="s">
        <v>592</v>
      </c>
      <c r="D171" s="7" t="s">
        <v>114</v>
      </c>
      <c r="E171" s="7" t="s">
        <v>368</v>
      </c>
    </row>
    <row r="172">
      <c r="A172" s="7" t="s">
        <v>593</v>
      </c>
      <c r="B172" s="7" t="s">
        <v>594</v>
      </c>
      <c r="C172" s="7" t="s">
        <v>595</v>
      </c>
      <c r="D172" s="7" t="s">
        <v>96</v>
      </c>
      <c r="E172" s="7" t="s">
        <v>138</v>
      </c>
    </row>
    <row r="173">
      <c r="A173" s="7" t="s">
        <v>596</v>
      </c>
      <c r="B173" s="7" t="s">
        <v>597</v>
      </c>
      <c r="C173" s="7" t="s">
        <v>598</v>
      </c>
      <c r="D173" s="7" t="s">
        <v>125</v>
      </c>
      <c r="E173" s="7" t="s">
        <v>126</v>
      </c>
    </row>
    <row r="174">
      <c r="A174" s="7" t="s">
        <v>599</v>
      </c>
      <c r="B174" s="7" t="s">
        <v>600</v>
      </c>
      <c r="C174" s="7" t="s">
        <v>601</v>
      </c>
      <c r="D174" s="7" t="s">
        <v>114</v>
      </c>
      <c r="E174" s="7" t="s">
        <v>324</v>
      </c>
    </row>
    <row r="175">
      <c r="A175" s="7" t="s">
        <v>602</v>
      </c>
      <c r="B175" s="7" t="s">
        <v>603</v>
      </c>
      <c r="C175" s="7" t="s">
        <v>604</v>
      </c>
      <c r="D175" s="7" t="s">
        <v>125</v>
      </c>
      <c r="E175" s="7" t="s">
        <v>126</v>
      </c>
    </row>
    <row r="176">
      <c r="A176" s="7" t="s">
        <v>605</v>
      </c>
      <c r="B176" s="7" t="s">
        <v>606</v>
      </c>
      <c r="C176" s="7" t="s">
        <v>607</v>
      </c>
      <c r="D176" s="7" t="s">
        <v>125</v>
      </c>
      <c r="E176" s="7" t="s">
        <v>126</v>
      </c>
    </row>
    <row r="177">
      <c r="A177" s="7" t="s">
        <v>608</v>
      </c>
      <c r="B177" s="7" t="s">
        <v>609</v>
      </c>
      <c r="C177" s="7" t="s">
        <v>610</v>
      </c>
      <c r="D177" s="7" t="s">
        <v>96</v>
      </c>
      <c r="E177" s="7" t="s">
        <v>205</v>
      </c>
    </row>
    <row r="178">
      <c r="A178" s="7" t="s">
        <v>611</v>
      </c>
      <c r="B178" s="7" t="s">
        <v>612</v>
      </c>
      <c r="C178" s="7" t="s">
        <v>613</v>
      </c>
      <c r="D178" s="7" t="s">
        <v>114</v>
      </c>
      <c r="E178" s="7" t="s">
        <v>115</v>
      </c>
    </row>
    <row r="179">
      <c r="A179" s="7" t="s">
        <v>614</v>
      </c>
      <c r="B179" s="7" t="s">
        <v>615</v>
      </c>
      <c r="C179" s="7" t="s">
        <v>34</v>
      </c>
      <c r="D179" s="7" t="s">
        <v>101</v>
      </c>
      <c r="E179" s="7" t="s">
        <v>166</v>
      </c>
    </row>
    <row r="180">
      <c r="A180" s="7" t="s">
        <v>616</v>
      </c>
      <c r="B180" s="7" t="s">
        <v>617</v>
      </c>
      <c r="C180" s="7" t="s">
        <v>65</v>
      </c>
      <c r="D180" s="7" t="s">
        <v>101</v>
      </c>
      <c r="E180" s="7" t="s">
        <v>105</v>
      </c>
    </row>
    <row r="181">
      <c r="A181" s="7" t="s">
        <v>618</v>
      </c>
      <c r="B181" s="7" t="s">
        <v>619</v>
      </c>
      <c r="C181" s="7" t="s">
        <v>620</v>
      </c>
      <c r="D181" s="7" t="s">
        <v>125</v>
      </c>
      <c r="E181" s="7" t="s">
        <v>126</v>
      </c>
    </row>
    <row r="182">
      <c r="A182" s="7" t="s">
        <v>621</v>
      </c>
      <c r="B182" s="7" t="s">
        <v>622</v>
      </c>
      <c r="C182" s="7" t="s">
        <v>623</v>
      </c>
      <c r="D182" s="7" t="s">
        <v>96</v>
      </c>
      <c r="E182" s="7" t="s">
        <v>138</v>
      </c>
    </row>
    <row r="183">
      <c r="A183" s="7" t="s">
        <v>624</v>
      </c>
      <c r="B183" s="7" t="s">
        <v>625</v>
      </c>
      <c r="C183" s="7" t="s">
        <v>626</v>
      </c>
      <c r="D183" s="7" t="s">
        <v>109</v>
      </c>
      <c r="E183" s="7" t="s">
        <v>121</v>
      </c>
    </row>
    <row r="184">
      <c r="A184" s="7" t="s">
        <v>627</v>
      </c>
      <c r="B184" s="7" t="s">
        <v>628</v>
      </c>
      <c r="C184" s="7" t="s">
        <v>47</v>
      </c>
      <c r="D184" s="7" t="s">
        <v>101</v>
      </c>
      <c r="E184" s="7" t="s">
        <v>166</v>
      </c>
    </row>
    <row r="185">
      <c r="A185" s="7" t="s">
        <v>629</v>
      </c>
      <c r="B185" s="7" t="s">
        <v>630</v>
      </c>
      <c r="C185" s="7" t="s">
        <v>69</v>
      </c>
      <c r="D185" s="7" t="s">
        <v>101</v>
      </c>
      <c r="E185" s="7" t="s">
        <v>166</v>
      </c>
    </row>
    <row r="186">
      <c r="A186" s="7" t="s">
        <v>631</v>
      </c>
      <c r="B186" s="7" t="s">
        <v>632</v>
      </c>
      <c r="C186" s="7" t="s">
        <v>633</v>
      </c>
      <c r="D186" s="7" t="s">
        <v>109</v>
      </c>
      <c r="E186" s="7" t="s">
        <v>121</v>
      </c>
    </row>
    <row r="187">
      <c r="A187" s="7" t="s">
        <v>634</v>
      </c>
      <c r="B187" s="7" t="s">
        <v>635</v>
      </c>
      <c r="C187" s="7" t="s">
        <v>636</v>
      </c>
      <c r="D187" s="7" t="s">
        <v>125</v>
      </c>
      <c r="E187" s="7" t="s">
        <v>126</v>
      </c>
    </row>
    <row r="188">
      <c r="A188" s="7" t="s">
        <v>637</v>
      </c>
      <c r="B188" s="7" t="s">
        <v>638</v>
      </c>
      <c r="C188" s="7" t="s">
        <v>639</v>
      </c>
      <c r="D188" s="7" t="s">
        <v>109</v>
      </c>
      <c r="E188" s="7" t="s">
        <v>121</v>
      </c>
    </row>
    <row r="189">
      <c r="A189" s="7" t="s">
        <v>640</v>
      </c>
      <c r="B189" s="7" t="s">
        <v>641</v>
      </c>
      <c r="C189" s="7" t="s">
        <v>642</v>
      </c>
      <c r="D189" s="7" t="s">
        <v>125</v>
      </c>
      <c r="E189" s="7" t="s">
        <v>126</v>
      </c>
    </row>
    <row r="190">
      <c r="A190" s="7" t="s">
        <v>643</v>
      </c>
      <c r="B190" s="7" t="s">
        <v>644</v>
      </c>
      <c r="C190" s="7" t="s">
        <v>645</v>
      </c>
      <c r="D190" s="7" t="s">
        <v>125</v>
      </c>
      <c r="E190" s="7" t="s">
        <v>126</v>
      </c>
    </row>
    <row r="191">
      <c r="A191" s="7" t="s">
        <v>646</v>
      </c>
      <c r="B191" s="7" t="s">
        <v>647</v>
      </c>
      <c r="C191" s="7" t="s">
        <v>648</v>
      </c>
      <c r="D191" s="7" t="s">
        <v>125</v>
      </c>
      <c r="E191" s="7" t="s">
        <v>126</v>
      </c>
    </row>
    <row r="192">
      <c r="A192" s="7" t="s">
        <v>649</v>
      </c>
      <c r="B192" s="7" t="s">
        <v>650</v>
      </c>
      <c r="C192" s="7" t="s">
        <v>651</v>
      </c>
      <c r="D192" s="7" t="s">
        <v>125</v>
      </c>
      <c r="E192" s="7" t="s">
        <v>178</v>
      </c>
    </row>
    <row r="193">
      <c r="A193" s="7" t="s">
        <v>652</v>
      </c>
      <c r="B193" s="7" t="s">
        <v>653</v>
      </c>
      <c r="C193" s="7" t="s">
        <v>654</v>
      </c>
      <c r="D193" s="7" t="s">
        <v>125</v>
      </c>
      <c r="E193" s="7" t="s">
        <v>126</v>
      </c>
    </row>
    <row r="194">
      <c r="A194" s="7" t="s">
        <v>655</v>
      </c>
      <c r="B194" s="7" t="s">
        <v>656</v>
      </c>
      <c r="C194" s="7" t="s">
        <v>657</v>
      </c>
      <c r="D194" s="7" t="s">
        <v>114</v>
      </c>
      <c r="E194" s="7" t="s">
        <v>115</v>
      </c>
    </row>
    <row r="195">
      <c r="A195" s="7" t="s">
        <v>658</v>
      </c>
      <c r="B195" s="7" t="s">
        <v>659</v>
      </c>
      <c r="C195" s="7" t="s">
        <v>59</v>
      </c>
      <c r="D195" s="7" t="s">
        <v>101</v>
      </c>
      <c r="E195" s="7" t="s">
        <v>105</v>
      </c>
    </row>
    <row r="196">
      <c r="A196" s="7" t="s">
        <v>660</v>
      </c>
      <c r="B196" s="7" t="s">
        <v>661</v>
      </c>
      <c r="C196" s="7" t="s">
        <v>662</v>
      </c>
      <c r="D196" s="7" t="s">
        <v>109</v>
      </c>
      <c r="E196" s="7" t="s">
        <v>121</v>
      </c>
    </row>
    <row r="197">
      <c r="A197" s="7" t="s">
        <v>663</v>
      </c>
      <c r="B197" s="7" t="s">
        <v>664</v>
      </c>
      <c r="C197" s="7" t="s">
        <v>665</v>
      </c>
      <c r="D197" s="7" t="s">
        <v>96</v>
      </c>
      <c r="E197" s="7" t="s">
        <v>138</v>
      </c>
    </row>
    <row r="198">
      <c r="A198" s="7" t="s">
        <v>666</v>
      </c>
      <c r="B198" s="7" t="s">
        <v>667</v>
      </c>
      <c r="C198" s="7" t="s">
        <v>668</v>
      </c>
      <c r="D198" s="7" t="s">
        <v>109</v>
      </c>
      <c r="E198" s="7" t="s">
        <v>121</v>
      </c>
    </row>
    <row r="199">
      <c r="A199" s="7" t="s">
        <v>669</v>
      </c>
      <c r="B199" s="7" t="s">
        <v>670</v>
      </c>
      <c r="C199" s="7" t="s">
        <v>56</v>
      </c>
      <c r="D199" s="7" t="s">
        <v>101</v>
      </c>
      <c r="E199" s="7" t="s">
        <v>105</v>
      </c>
    </row>
    <row r="200">
      <c r="A200" s="7" t="s">
        <v>671</v>
      </c>
      <c r="B200" s="7" t="s">
        <v>672</v>
      </c>
      <c r="C200" s="7" t="s">
        <v>673</v>
      </c>
      <c r="D200" s="7" t="s">
        <v>109</v>
      </c>
      <c r="E200" s="7" t="s">
        <v>121</v>
      </c>
    </row>
    <row r="201">
      <c r="A201" s="7" t="s">
        <v>674</v>
      </c>
      <c r="B201" s="7" t="s">
        <v>675</v>
      </c>
      <c r="C201" s="7" t="s">
        <v>676</v>
      </c>
      <c r="D201" s="7" t="s">
        <v>109</v>
      </c>
      <c r="E201" s="7" t="s">
        <v>121</v>
      </c>
    </row>
    <row r="202">
      <c r="A202" s="7" t="s">
        <v>677</v>
      </c>
      <c r="B202" s="7" t="s">
        <v>678</v>
      </c>
      <c r="C202" s="7" t="s">
        <v>679</v>
      </c>
      <c r="D202" s="7" t="s">
        <v>96</v>
      </c>
      <c r="E202" s="7" t="s">
        <v>205</v>
      </c>
    </row>
    <row r="203">
      <c r="A203" s="7" t="s">
        <v>680</v>
      </c>
      <c r="B203" s="7" t="s">
        <v>681</v>
      </c>
      <c r="C203" s="7" t="s">
        <v>682</v>
      </c>
      <c r="D203" s="7" t="s">
        <v>125</v>
      </c>
      <c r="E203" s="7" t="s">
        <v>126</v>
      </c>
    </row>
    <row r="204">
      <c r="A204" s="7" t="s">
        <v>683</v>
      </c>
      <c r="B204" s="7" t="s">
        <v>684</v>
      </c>
      <c r="C204" s="7" t="s">
        <v>27</v>
      </c>
      <c r="D204" s="7" t="s">
        <v>101</v>
      </c>
      <c r="E204" s="7" t="s">
        <v>166</v>
      </c>
    </row>
    <row r="205">
      <c r="A205" s="7" t="s">
        <v>685</v>
      </c>
      <c r="B205" s="7" t="s">
        <v>686</v>
      </c>
      <c r="C205" s="7" t="s">
        <v>38</v>
      </c>
      <c r="D205" s="7" t="s">
        <v>101</v>
      </c>
      <c r="E205" s="7" t="s">
        <v>105</v>
      </c>
    </row>
    <row r="206">
      <c r="A206" s="7" t="s">
        <v>687</v>
      </c>
      <c r="B206" s="7" t="s">
        <v>688</v>
      </c>
      <c r="C206" s="7" t="s">
        <v>689</v>
      </c>
      <c r="D206" s="7" t="s">
        <v>114</v>
      </c>
      <c r="E206" s="7" t="s">
        <v>324</v>
      </c>
    </row>
    <row r="207">
      <c r="A207" s="7" t="s">
        <v>690</v>
      </c>
      <c r="B207" s="7" t="s">
        <v>691</v>
      </c>
      <c r="C207" s="7" t="s">
        <v>692</v>
      </c>
      <c r="D207" s="7" t="s">
        <v>109</v>
      </c>
      <c r="E207" s="7" t="s">
        <v>121</v>
      </c>
    </row>
    <row r="208">
      <c r="A208" s="7" t="s">
        <v>693</v>
      </c>
      <c r="B208" s="7" t="s">
        <v>694</v>
      </c>
      <c r="C208" s="7" t="s">
        <v>695</v>
      </c>
      <c r="D208" s="7" t="s">
        <v>109</v>
      </c>
      <c r="E208" s="7" t="s">
        <v>121</v>
      </c>
    </row>
    <row r="209">
      <c r="A209" s="7" t="s">
        <v>696</v>
      </c>
      <c r="B209" s="7" t="s">
        <v>697</v>
      </c>
      <c r="C209" s="7" t="s">
        <v>698</v>
      </c>
      <c r="D209" s="7" t="s">
        <v>125</v>
      </c>
      <c r="E209" s="7" t="s">
        <v>126</v>
      </c>
    </row>
    <row r="210">
      <c r="A210" s="7" t="s">
        <v>699</v>
      </c>
      <c r="B210" s="7" t="s">
        <v>700</v>
      </c>
      <c r="C210" s="7" t="s">
        <v>701</v>
      </c>
      <c r="D210" s="7" t="s">
        <v>109</v>
      </c>
      <c r="E210" s="7" t="s">
        <v>121</v>
      </c>
    </row>
    <row r="211">
      <c r="A211" s="7" t="s">
        <v>702</v>
      </c>
      <c r="B211" s="7" t="s">
        <v>703</v>
      </c>
      <c r="C211" s="7" t="s">
        <v>55</v>
      </c>
      <c r="D211" s="7" t="s">
        <v>101</v>
      </c>
      <c r="E211" s="7" t="s">
        <v>105</v>
      </c>
    </row>
    <row r="212">
      <c r="A212" s="7" t="s">
        <v>704</v>
      </c>
      <c r="B212" s="7" t="s">
        <v>705</v>
      </c>
      <c r="C212" s="7" t="s">
        <v>706</v>
      </c>
      <c r="D212" s="7" t="s">
        <v>96</v>
      </c>
      <c r="E212" s="7" t="s">
        <v>97</v>
      </c>
    </row>
    <row r="213">
      <c r="A213" s="7" t="s">
        <v>707</v>
      </c>
      <c r="B213" s="7" t="s">
        <v>708</v>
      </c>
      <c r="C213" s="7" t="s">
        <v>709</v>
      </c>
      <c r="D213" s="7" t="s">
        <v>109</v>
      </c>
      <c r="E213" s="7" t="s">
        <v>110</v>
      </c>
    </row>
    <row r="214">
      <c r="A214" s="7" t="s">
        <v>710</v>
      </c>
      <c r="B214" s="7" t="s">
        <v>711</v>
      </c>
      <c r="C214" s="7" t="s">
        <v>712</v>
      </c>
      <c r="D214" s="7" t="s">
        <v>125</v>
      </c>
      <c r="E214" s="7" t="s">
        <v>126</v>
      </c>
    </row>
    <row r="215">
      <c r="A215" s="7" t="s">
        <v>713</v>
      </c>
      <c r="B215" s="7" t="s">
        <v>714</v>
      </c>
      <c r="C215" s="7" t="s">
        <v>715</v>
      </c>
      <c r="D215" s="7" t="s">
        <v>101</v>
      </c>
      <c r="E215" s="7" t="s">
        <v>102</v>
      </c>
    </row>
    <row r="216">
      <c r="A216" s="7" t="s">
        <v>716</v>
      </c>
      <c r="B216" s="7" t="s">
        <v>717</v>
      </c>
      <c r="C216" s="7" t="s">
        <v>36</v>
      </c>
      <c r="D216" s="7" t="s">
        <v>101</v>
      </c>
      <c r="E216" s="7" t="s">
        <v>102</v>
      </c>
    </row>
    <row r="217">
      <c r="A217" s="7" t="s">
        <v>718</v>
      </c>
      <c r="B217" s="7" t="s">
        <v>719</v>
      </c>
      <c r="C217" s="7" t="s">
        <v>41</v>
      </c>
      <c r="D217" s="7" t="s">
        <v>101</v>
      </c>
      <c r="E217" s="7" t="s">
        <v>148</v>
      </c>
    </row>
    <row r="218">
      <c r="A218" s="7" t="s">
        <v>720</v>
      </c>
      <c r="B218" s="7" t="s">
        <v>721</v>
      </c>
      <c r="C218" s="7" t="s">
        <v>722</v>
      </c>
      <c r="D218" s="7" t="s">
        <v>96</v>
      </c>
      <c r="E218" s="7" t="s">
        <v>138</v>
      </c>
    </row>
    <row r="219">
      <c r="A219" s="7" t="s">
        <v>723</v>
      </c>
      <c r="B219" s="7" t="s">
        <v>724</v>
      </c>
      <c r="C219" s="7" t="s">
        <v>725</v>
      </c>
      <c r="D219" s="7" t="s">
        <v>96</v>
      </c>
      <c r="E219" s="7" t="s">
        <v>241</v>
      </c>
    </row>
    <row r="220">
      <c r="A220" s="7" t="s">
        <v>726</v>
      </c>
      <c r="B220" s="7" t="s">
        <v>727</v>
      </c>
      <c r="C220" s="7" t="s">
        <v>728</v>
      </c>
      <c r="D220" s="7" t="s">
        <v>96</v>
      </c>
      <c r="E220" s="7" t="s">
        <v>440</v>
      </c>
    </row>
    <row r="221">
      <c r="A221" s="7" t="s">
        <v>729</v>
      </c>
      <c r="B221" s="7" t="s">
        <v>730</v>
      </c>
      <c r="C221" s="7" t="s">
        <v>731</v>
      </c>
      <c r="D221" s="7" t="s">
        <v>109</v>
      </c>
      <c r="E221" s="7" t="s">
        <v>121</v>
      </c>
    </row>
    <row r="222">
      <c r="A222" s="7" t="s">
        <v>732</v>
      </c>
      <c r="B222" s="7" t="s">
        <v>733</v>
      </c>
      <c r="C222" s="7" t="s">
        <v>734</v>
      </c>
      <c r="D222" s="7" t="s">
        <v>96</v>
      </c>
      <c r="E222" s="7" t="s">
        <v>205</v>
      </c>
    </row>
    <row r="223">
      <c r="A223" s="7" t="s">
        <v>735</v>
      </c>
      <c r="B223" s="7" t="s">
        <v>736</v>
      </c>
      <c r="C223" s="7" t="s">
        <v>737</v>
      </c>
      <c r="D223" s="7" t="s">
        <v>96</v>
      </c>
      <c r="E223" s="7" t="s">
        <v>205</v>
      </c>
    </row>
    <row r="224">
      <c r="A224" s="7" t="s">
        <v>738</v>
      </c>
      <c r="B224" s="7" t="s">
        <v>739</v>
      </c>
      <c r="C224" s="7" t="s">
        <v>740</v>
      </c>
      <c r="D224" s="7" t="s">
        <v>109</v>
      </c>
      <c r="E224" s="7" t="s">
        <v>121</v>
      </c>
    </row>
    <row r="225">
      <c r="A225" s="7" t="s">
        <v>741</v>
      </c>
      <c r="B225" s="7" t="s">
        <v>742</v>
      </c>
      <c r="C225" s="7" t="s">
        <v>743</v>
      </c>
      <c r="D225" s="7" t="s">
        <v>114</v>
      </c>
      <c r="E225" s="7" t="s">
        <v>115</v>
      </c>
    </row>
    <row r="226">
      <c r="A226" s="7" t="s">
        <v>744</v>
      </c>
      <c r="B226" s="7" t="s">
        <v>745</v>
      </c>
      <c r="C226" s="7" t="s">
        <v>746</v>
      </c>
      <c r="D226" s="7" t="s">
        <v>114</v>
      </c>
      <c r="E226" s="7" t="s">
        <v>115</v>
      </c>
    </row>
    <row r="227">
      <c r="A227" s="7" t="s">
        <v>747</v>
      </c>
      <c r="B227" s="7" t="s">
        <v>748</v>
      </c>
      <c r="C227" s="7" t="s">
        <v>749</v>
      </c>
      <c r="D227" s="7" t="s">
        <v>125</v>
      </c>
      <c r="E227" s="7" t="s">
        <v>126</v>
      </c>
    </row>
    <row r="228">
      <c r="A228" s="7" t="s">
        <v>750</v>
      </c>
      <c r="B228" s="7" t="s">
        <v>751</v>
      </c>
      <c r="C228" s="7" t="s">
        <v>752</v>
      </c>
      <c r="D228" s="7" t="s">
        <v>109</v>
      </c>
      <c r="E228" s="7" t="s">
        <v>110</v>
      </c>
    </row>
    <row r="229">
      <c r="A229" s="7" t="s">
        <v>753</v>
      </c>
      <c r="B229" s="7" t="s">
        <v>754</v>
      </c>
      <c r="C229" s="7" t="s">
        <v>755</v>
      </c>
      <c r="D229" s="7" t="s">
        <v>96</v>
      </c>
      <c r="E229" s="7" t="s">
        <v>138</v>
      </c>
    </row>
    <row r="230">
      <c r="A230" s="7" t="s">
        <v>756</v>
      </c>
      <c r="B230" s="7" t="s">
        <v>757</v>
      </c>
      <c r="C230" s="7" t="s">
        <v>758</v>
      </c>
      <c r="D230" s="7" t="s">
        <v>96</v>
      </c>
      <c r="E230" s="7" t="s">
        <v>440</v>
      </c>
    </row>
    <row r="231">
      <c r="A231" s="7" t="s">
        <v>759</v>
      </c>
      <c r="B231" s="7" t="s">
        <v>760</v>
      </c>
      <c r="C231" s="7" t="s">
        <v>761</v>
      </c>
      <c r="D231" s="7" t="s">
        <v>125</v>
      </c>
      <c r="E231" s="7" t="s">
        <v>126</v>
      </c>
    </row>
    <row r="232">
      <c r="A232" s="7" t="s">
        <v>762</v>
      </c>
      <c r="B232" s="7" t="s">
        <v>763</v>
      </c>
      <c r="C232" s="7" t="s">
        <v>764</v>
      </c>
      <c r="D232" s="7" t="s">
        <v>114</v>
      </c>
      <c r="E232" s="7" t="s">
        <v>115</v>
      </c>
    </row>
    <row r="233">
      <c r="A233" s="7" t="s">
        <v>765</v>
      </c>
      <c r="B233" s="7" t="s">
        <v>766</v>
      </c>
      <c r="C233" s="7" t="s">
        <v>767</v>
      </c>
      <c r="D233" s="7" t="s">
        <v>109</v>
      </c>
      <c r="E233" s="7" t="s">
        <v>121</v>
      </c>
    </row>
    <row r="234">
      <c r="A234" s="7" t="s">
        <v>768</v>
      </c>
      <c r="B234" s="7" t="s">
        <v>769</v>
      </c>
      <c r="C234" s="7" t="s">
        <v>66</v>
      </c>
      <c r="D234" s="7" t="s">
        <v>101</v>
      </c>
      <c r="E234" s="7" t="s">
        <v>166</v>
      </c>
    </row>
    <row r="235">
      <c r="A235" s="7" t="s">
        <v>770</v>
      </c>
      <c r="B235" s="7" t="s">
        <v>771</v>
      </c>
      <c r="C235" s="7" t="s">
        <v>772</v>
      </c>
      <c r="D235" s="7" t="s">
        <v>96</v>
      </c>
      <c r="E235" s="7" t="s">
        <v>138</v>
      </c>
    </row>
    <row r="236">
      <c r="A236" s="7" t="s">
        <v>773</v>
      </c>
      <c r="B236" s="7" t="s">
        <v>774</v>
      </c>
      <c r="C236" s="7" t="s">
        <v>52</v>
      </c>
      <c r="D236" s="7" t="s">
        <v>101</v>
      </c>
      <c r="E236" s="7" t="s">
        <v>102</v>
      </c>
    </row>
    <row r="237">
      <c r="A237" s="7" t="s">
        <v>775</v>
      </c>
      <c r="B237" s="7" t="s">
        <v>776</v>
      </c>
      <c r="C237" s="7" t="s">
        <v>777</v>
      </c>
      <c r="D237" s="7" t="s">
        <v>125</v>
      </c>
      <c r="E237" s="7" t="s">
        <v>178</v>
      </c>
    </row>
    <row r="238">
      <c r="A238" s="7" t="s">
        <v>778</v>
      </c>
      <c r="B238" s="7" t="s">
        <v>779</v>
      </c>
      <c r="C238" s="7" t="s">
        <v>780</v>
      </c>
      <c r="D238" s="7" t="s">
        <v>114</v>
      </c>
      <c r="E238" s="7" t="s">
        <v>368</v>
      </c>
    </row>
    <row r="239">
      <c r="A239" s="7" t="s">
        <v>781</v>
      </c>
      <c r="B239" s="7" t="s">
        <v>782</v>
      </c>
      <c r="C239" s="7" t="s">
        <v>783</v>
      </c>
      <c r="D239" s="7" t="s">
        <v>125</v>
      </c>
      <c r="E239" s="7" t="s">
        <v>126</v>
      </c>
    </row>
    <row r="240">
      <c r="A240" s="7" t="s">
        <v>784</v>
      </c>
      <c r="B240" s="7" t="s">
        <v>785</v>
      </c>
      <c r="C240" s="7" t="s">
        <v>786</v>
      </c>
      <c r="D240" s="7" t="s">
        <v>96</v>
      </c>
      <c r="E240" s="7" t="s">
        <v>440</v>
      </c>
    </row>
    <row r="241">
      <c r="A241" s="7" t="s">
        <v>787</v>
      </c>
      <c r="B241" s="7" t="s">
        <v>788</v>
      </c>
      <c r="C241" s="7" t="s">
        <v>789</v>
      </c>
      <c r="D241" s="7" t="s">
        <v>114</v>
      </c>
      <c r="E241" s="7" t="s">
        <v>324</v>
      </c>
    </row>
    <row r="242">
      <c r="A242" s="7" t="s">
        <v>790</v>
      </c>
      <c r="B242" s="7" t="s">
        <v>791</v>
      </c>
      <c r="C242" s="7" t="s">
        <v>792</v>
      </c>
      <c r="D242" s="7" t="s">
        <v>125</v>
      </c>
      <c r="E242" s="7" t="s">
        <v>126</v>
      </c>
    </row>
    <row r="243">
      <c r="A243" s="7" t="s">
        <v>793</v>
      </c>
      <c r="B243" s="7" t="s">
        <v>794</v>
      </c>
      <c r="C243" s="7" t="s">
        <v>795</v>
      </c>
      <c r="D243" s="7" t="s">
        <v>96</v>
      </c>
      <c r="E243" s="7" t="s">
        <v>205</v>
      </c>
    </row>
    <row r="244">
      <c r="A244" s="7" t="s">
        <v>796</v>
      </c>
      <c r="B244" s="7" t="s">
        <v>797</v>
      </c>
      <c r="C244" s="7" t="s">
        <v>798</v>
      </c>
      <c r="D244" s="7" t="s">
        <v>125</v>
      </c>
      <c r="E244" s="7" t="s">
        <v>126</v>
      </c>
    </row>
    <row r="245">
      <c r="A245" s="7" t="s">
        <v>799</v>
      </c>
      <c r="B245" s="7" t="s">
        <v>800</v>
      </c>
      <c r="C245" s="7" t="s">
        <v>801</v>
      </c>
      <c r="D245" s="7" t="s">
        <v>125</v>
      </c>
      <c r="E245" s="7" t="s">
        <v>126</v>
      </c>
    </row>
    <row r="246">
      <c r="A246" s="7" t="s">
        <v>802</v>
      </c>
      <c r="B246" s="7" t="s">
        <v>803</v>
      </c>
      <c r="C246" s="7" t="s">
        <v>804</v>
      </c>
      <c r="D246" s="7" t="s">
        <v>114</v>
      </c>
      <c r="E246" s="7" t="s">
        <v>115</v>
      </c>
    </row>
    <row r="247">
      <c r="A247" s="7" t="s">
        <v>805</v>
      </c>
      <c r="B247" s="7" t="s">
        <v>806</v>
      </c>
      <c r="C247" s="7" t="s">
        <v>807</v>
      </c>
      <c r="D247" s="7" t="s">
        <v>109</v>
      </c>
      <c r="E247" s="7" t="s">
        <v>110</v>
      </c>
    </row>
    <row r="248">
      <c r="A248" s="7" t="s">
        <v>808</v>
      </c>
      <c r="B248" s="7" t="s">
        <v>809</v>
      </c>
      <c r="C248" s="7" t="s">
        <v>810</v>
      </c>
      <c r="D248" s="7" t="s">
        <v>96</v>
      </c>
      <c r="E248" s="7" t="s">
        <v>138</v>
      </c>
    </row>
    <row r="249">
      <c r="A249" s="7" t="s">
        <v>811</v>
      </c>
      <c r="B249" s="7" t="s">
        <v>812</v>
      </c>
      <c r="C249" s="7" t="s">
        <v>813</v>
      </c>
      <c r="D249" s="7" t="s">
        <v>109</v>
      </c>
      <c r="E249" s="7" t="s">
        <v>121</v>
      </c>
    </row>
    <row r="250">
      <c r="A250" s="7" t="s">
        <v>814</v>
      </c>
      <c r="B250" s="7" t="s">
        <v>815</v>
      </c>
      <c r="C250" s="7" t="s">
        <v>816</v>
      </c>
      <c r="D250" s="7" t="s">
        <v>109</v>
      </c>
      <c r="E250" s="7" t="s">
        <v>121</v>
      </c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conditionalFormatting sqref="A1:A1000 B1:B1000 C1:C1000 D1:D1000 E1:E1000">
    <cfRule type="containsBlanks" dxfId="0" priority="1">
      <formula>LEN(TRIM(A1))=0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7</v>
      </c>
      <c r="B1" s="18" t="s">
        <v>9</v>
      </c>
      <c r="C1" s="18" t="s">
        <v>12</v>
      </c>
      <c r="D1" s="18" t="s">
        <v>14</v>
      </c>
    </row>
    <row r="2">
      <c r="A2" s="14">
        <v>2103.0</v>
      </c>
      <c r="B2" s="11">
        <v>650.0</v>
      </c>
      <c r="C2" s="11">
        <v>133900.0</v>
      </c>
      <c r="D2" s="11">
        <v>57850.0</v>
      </c>
    </row>
    <row r="3">
      <c r="A3" s="14">
        <v>2103.0</v>
      </c>
      <c r="B3" s="11">
        <v>1993.0</v>
      </c>
      <c r="C3" s="11">
        <v>410558.0</v>
      </c>
      <c r="D3" s="11">
        <v>177377.0</v>
      </c>
    </row>
    <row r="4">
      <c r="A4" s="14">
        <v>7940.0</v>
      </c>
      <c r="B4" s="11">
        <v>4693.0</v>
      </c>
      <c r="C4" s="11">
        <v>3134924.0</v>
      </c>
      <c r="D4" s="11">
        <v>774345.0</v>
      </c>
    </row>
    <row r="5">
      <c r="A5" s="14">
        <v>2455.0</v>
      </c>
      <c r="B5" s="11">
        <v>1171.0</v>
      </c>
      <c r="C5" s="11">
        <v>127639.0</v>
      </c>
      <c r="D5" s="11">
        <v>85483.0</v>
      </c>
    </row>
    <row r="6">
      <c r="A6" s="14">
        <v>1270.0</v>
      </c>
      <c r="B6" s="11">
        <v>7648.0</v>
      </c>
      <c r="C6" s="11">
        <v>359456.0</v>
      </c>
      <c r="D6" s="11">
        <v>114720.0</v>
      </c>
    </row>
    <row r="7">
      <c r="A7" s="14">
        <v>8681.0</v>
      </c>
      <c r="B7" s="11">
        <v>2220.0</v>
      </c>
      <c r="C7" s="11">
        <v>1445220.0</v>
      </c>
      <c r="D7" s="11">
        <v>279720.0</v>
      </c>
    </row>
    <row r="8">
      <c r="A8" s="14">
        <v>4594.0</v>
      </c>
      <c r="B8" s="11">
        <v>6698.0</v>
      </c>
      <c r="C8" s="11">
        <v>60282.0</v>
      </c>
      <c r="D8" s="11">
        <v>13396.0</v>
      </c>
    </row>
    <row r="9">
      <c r="A9" s="14">
        <v>5988.0</v>
      </c>
      <c r="B9" s="11">
        <v>4419.0</v>
      </c>
      <c r="C9" s="11">
        <v>680526.0</v>
      </c>
      <c r="D9" s="11">
        <v>278397.0</v>
      </c>
    </row>
    <row r="10">
      <c r="A10" s="14">
        <v>7331.0</v>
      </c>
      <c r="B10" s="11">
        <v>5247.0</v>
      </c>
      <c r="C10" s="11">
        <v>1337985.0</v>
      </c>
      <c r="D10" s="11">
        <v>503712.0</v>
      </c>
    </row>
    <row r="11">
      <c r="A11" s="14">
        <v>2103.0</v>
      </c>
      <c r="B11" s="11">
        <v>7315.0</v>
      </c>
      <c r="C11" s="11">
        <v>1506890.0</v>
      </c>
      <c r="D11" s="11">
        <v>651035.0</v>
      </c>
    </row>
    <row r="12">
      <c r="A12" s="14">
        <v>7940.0</v>
      </c>
      <c r="B12" s="11">
        <v>3796.0</v>
      </c>
      <c r="C12" s="11">
        <v>2535728.0</v>
      </c>
      <c r="D12" s="11">
        <v>626340.0</v>
      </c>
    </row>
    <row r="13">
      <c r="A13" s="14">
        <v>8875.0</v>
      </c>
      <c r="B13" s="11">
        <v>1162.0</v>
      </c>
      <c r="C13" s="11">
        <v>490364.0</v>
      </c>
      <c r="D13" s="11">
        <v>66234.0</v>
      </c>
    </row>
    <row r="14">
      <c r="A14" s="14">
        <v>4594.0</v>
      </c>
      <c r="B14" s="11">
        <v>7290.0</v>
      </c>
      <c r="C14" s="11">
        <v>65610.0</v>
      </c>
      <c r="D14" s="11">
        <v>14580.0</v>
      </c>
    </row>
    <row r="15">
      <c r="A15" s="14">
        <v>7331.0</v>
      </c>
      <c r="B15" s="11">
        <v>7076.0</v>
      </c>
      <c r="C15" s="11">
        <v>1804380.0</v>
      </c>
      <c r="D15" s="11">
        <v>679296.0</v>
      </c>
    </row>
    <row r="16">
      <c r="A16" s="14">
        <v>2455.0</v>
      </c>
      <c r="B16" s="11">
        <v>9566.0</v>
      </c>
      <c r="C16" s="11">
        <v>1042694.0</v>
      </c>
      <c r="D16" s="11">
        <v>698318.0</v>
      </c>
    </row>
    <row r="17">
      <c r="A17" s="14">
        <v>7940.0</v>
      </c>
      <c r="B17" s="11">
        <v>5258.0</v>
      </c>
      <c r="C17" s="11">
        <v>3512344.0</v>
      </c>
      <c r="D17" s="11">
        <v>867570.0</v>
      </c>
    </row>
    <row r="18">
      <c r="A18" s="14">
        <v>7331.0</v>
      </c>
      <c r="B18" s="11">
        <v>9025.0</v>
      </c>
      <c r="C18" s="11">
        <v>2301375.0</v>
      </c>
      <c r="D18" s="11">
        <v>866400.0</v>
      </c>
    </row>
    <row r="19">
      <c r="A19" s="14">
        <v>2455.0</v>
      </c>
      <c r="B19" s="11">
        <v>4908.0</v>
      </c>
      <c r="C19" s="11">
        <v>534972.0</v>
      </c>
      <c r="D19" s="11">
        <v>358284.0</v>
      </c>
    </row>
    <row r="20">
      <c r="A20" s="14">
        <v>7331.0</v>
      </c>
      <c r="B20" s="11">
        <v>4876.0</v>
      </c>
      <c r="C20" s="11">
        <v>1243380.0</v>
      </c>
      <c r="D20" s="11">
        <v>468096.0</v>
      </c>
    </row>
    <row r="21">
      <c r="A21" s="14">
        <v>8875.0</v>
      </c>
      <c r="B21" s="11">
        <v>9103.0</v>
      </c>
      <c r="C21" s="11">
        <v>3841466.0</v>
      </c>
      <c r="D21" s="11">
        <v>518871.0</v>
      </c>
    </row>
    <row r="22">
      <c r="A22" s="14">
        <v>4594.0</v>
      </c>
      <c r="B22" s="11">
        <v>3015.0</v>
      </c>
      <c r="C22" s="11">
        <v>27135.0</v>
      </c>
      <c r="D22" s="11">
        <v>6030.0</v>
      </c>
    </row>
    <row r="23">
      <c r="A23" s="14">
        <v>7331.0</v>
      </c>
      <c r="B23" s="11">
        <v>486.0</v>
      </c>
      <c r="C23" s="11">
        <v>123930.0</v>
      </c>
      <c r="D23" s="11">
        <v>46656.0</v>
      </c>
    </row>
    <row r="24">
      <c r="A24" s="14">
        <v>8681.0</v>
      </c>
      <c r="B24" s="11">
        <v>22.0</v>
      </c>
      <c r="C24" s="11">
        <v>14322.0</v>
      </c>
      <c r="D24" s="11">
        <v>2772.0</v>
      </c>
    </row>
    <row r="25">
      <c r="A25" s="14">
        <v>8293.0</v>
      </c>
      <c r="B25" s="11">
        <v>3325.0</v>
      </c>
      <c r="C25" s="11">
        <v>1453025.0</v>
      </c>
      <c r="D25" s="11">
        <v>578550.0</v>
      </c>
    </row>
    <row r="26">
      <c r="A26" s="14">
        <v>4594.0</v>
      </c>
      <c r="B26" s="11">
        <v>6349.0</v>
      </c>
      <c r="C26" s="11">
        <v>57141.0</v>
      </c>
      <c r="D26" s="11">
        <v>12698.0</v>
      </c>
    </row>
    <row r="27">
      <c r="A27" s="14">
        <v>8681.0</v>
      </c>
      <c r="B27" s="11">
        <v>7376.0</v>
      </c>
      <c r="C27" s="11">
        <v>4801776.0</v>
      </c>
      <c r="D27" s="11">
        <v>929376.0</v>
      </c>
    </row>
    <row r="28">
      <c r="A28" s="14">
        <v>4594.0</v>
      </c>
      <c r="B28" s="11">
        <v>6813.0</v>
      </c>
      <c r="C28" s="11">
        <v>61317.0</v>
      </c>
      <c r="D28" s="11">
        <v>13626.0</v>
      </c>
    </row>
    <row r="29">
      <c r="A29" s="14">
        <v>8969.0</v>
      </c>
      <c r="B29" s="11">
        <v>3293.0</v>
      </c>
      <c r="C29" s="11">
        <v>503829.0</v>
      </c>
      <c r="D29" s="11">
        <v>184408.0</v>
      </c>
    </row>
    <row r="30">
      <c r="A30" s="14">
        <v>2103.0</v>
      </c>
      <c r="B30" s="11">
        <v>2960.0</v>
      </c>
      <c r="C30" s="11">
        <v>609760.0</v>
      </c>
      <c r="D30" s="11">
        <v>263440.0</v>
      </c>
    </row>
    <row r="31">
      <c r="A31" s="14">
        <v>8969.0</v>
      </c>
      <c r="B31" s="11">
        <v>2013.0</v>
      </c>
      <c r="C31" s="11">
        <v>307989.0</v>
      </c>
      <c r="D31" s="11">
        <v>112728.0</v>
      </c>
    </row>
    <row r="32">
      <c r="A32" s="14">
        <v>3127.0</v>
      </c>
      <c r="B32" s="11">
        <v>519.0</v>
      </c>
      <c r="C32" s="11">
        <v>42558.0</v>
      </c>
      <c r="D32" s="11">
        <v>12975.0</v>
      </c>
    </row>
    <row r="33">
      <c r="A33" s="14">
        <v>3127.0</v>
      </c>
      <c r="B33" s="11">
        <v>3771.0</v>
      </c>
      <c r="C33" s="11">
        <v>309222.0</v>
      </c>
      <c r="D33" s="11">
        <v>94275.0</v>
      </c>
    </row>
    <row r="34">
      <c r="A34" s="14">
        <v>4594.0</v>
      </c>
      <c r="B34" s="11">
        <v>8866.0</v>
      </c>
      <c r="C34" s="11">
        <v>79794.0</v>
      </c>
      <c r="D34" s="11">
        <v>17732.0</v>
      </c>
    </row>
    <row r="35">
      <c r="A35" s="14">
        <v>4594.0</v>
      </c>
      <c r="B35" s="11">
        <v>8115.0</v>
      </c>
      <c r="C35" s="11">
        <v>73035.0</v>
      </c>
      <c r="D35" s="11">
        <v>16230.0</v>
      </c>
    </row>
    <row r="36">
      <c r="A36" s="14">
        <v>1270.0</v>
      </c>
      <c r="B36" s="11">
        <v>5242.0</v>
      </c>
      <c r="C36" s="11">
        <v>246374.0</v>
      </c>
      <c r="D36" s="11">
        <v>78630.0</v>
      </c>
    </row>
    <row r="37">
      <c r="A37" s="14">
        <v>1270.0</v>
      </c>
      <c r="B37" s="11">
        <v>4041.0</v>
      </c>
      <c r="C37" s="11">
        <v>189927.0</v>
      </c>
      <c r="D37" s="11">
        <v>60615.0</v>
      </c>
    </row>
    <row r="38">
      <c r="A38" s="14">
        <v>1270.0</v>
      </c>
      <c r="B38" s="11">
        <v>1603.0</v>
      </c>
      <c r="C38" s="11">
        <v>75341.0</v>
      </c>
      <c r="D38" s="11">
        <v>24045.0</v>
      </c>
    </row>
    <row r="39">
      <c r="A39" s="14">
        <v>1270.0</v>
      </c>
      <c r="B39" s="11">
        <v>7619.0</v>
      </c>
      <c r="C39" s="11">
        <v>358093.0</v>
      </c>
      <c r="D39" s="11">
        <v>114285.0</v>
      </c>
    </row>
    <row r="40">
      <c r="A40" s="14">
        <v>7331.0</v>
      </c>
      <c r="B40" s="11">
        <v>2797.0</v>
      </c>
      <c r="C40" s="11">
        <v>713235.0</v>
      </c>
      <c r="D40" s="11">
        <v>268512.0</v>
      </c>
    </row>
    <row r="41">
      <c r="A41" s="14">
        <v>2103.0</v>
      </c>
      <c r="B41" s="11">
        <v>8302.0</v>
      </c>
      <c r="C41" s="11">
        <v>1710212.0</v>
      </c>
      <c r="D41" s="11">
        <v>738878.0</v>
      </c>
    </row>
    <row r="42">
      <c r="A42" s="14">
        <v>1270.0</v>
      </c>
      <c r="B42" s="11">
        <v>5138.0</v>
      </c>
      <c r="C42" s="11">
        <v>241486.0</v>
      </c>
      <c r="D42" s="11">
        <v>77070.0</v>
      </c>
    </row>
    <row r="43">
      <c r="A43" s="14">
        <v>8969.0</v>
      </c>
      <c r="B43" s="11">
        <v>9653.0</v>
      </c>
      <c r="C43" s="11">
        <v>1476909.0</v>
      </c>
      <c r="D43" s="11">
        <v>540568.0</v>
      </c>
    </row>
    <row r="44">
      <c r="A44" s="14">
        <v>2103.0</v>
      </c>
      <c r="B44" s="11">
        <v>2447.0</v>
      </c>
      <c r="C44" s="11">
        <v>504082.0</v>
      </c>
      <c r="D44" s="11">
        <v>217783.0</v>
      </c>
    </row>
    <row r="45">
      <c r="A45" s="14">
        <v>7331.0</v>
      </c>
      <c r="B45" s="11">
        <v>5762.0</v>
      </c>
      <c r="C45" s="11">
        <v>1469310.0</v>
      </c>
      <c r="D45" s="11">
        <v>553152.0</v>
      </c>
    </row>
    <row r="46">
      <c r="A46" s="14">
        <v>5988.0</v>
      </c>
      <c r="B46" s="11">
        <v>6481.0</v>
      </c>
      <c r="C46" s="11">
        <v>998074.0</v>
      </c>
      <c r="D46" s="11">
        <v>408303.0</v>
      </c>
    </row>
    <row r="47">
      <c r="A47" s="14">
        <v>4594.0</v>
      </c>
      <c r="B47" s="11">
        <v>9024.0</v>
      </c>
      <c r="C47" s="11">
        <v>81216.0</v>
      </c>
      <c r="D47" s="11">
        <v>18048.0</v>
      </c>
    </row>
    <row r="48">
      <c r="A48" s="14">
        <v>7331.0</v>
      </c>
      <c r="B48" s="11">
        <v>7918.0</v>
      </c>
      <c r="C48" s="11">
        <v>2019090.0</v>
      </c>
      <c r="D48" s="11">
        <v>760128.0</v>
      </c>
    </row>
    <row r="49">
      <c r="A49" s="14">
        <v>7331.0</v>
      </c>
      <c r="B49" s="11">
        <v>9968.0</v>
      </c>
      <c r="C49" s="11">
        <v>2541840.0</v>
      </c>
      <c r="D49" s="11">
        <v>956928.0</v>
      </c>
    </row>
    <row r="50">
      <c r="A50" s="14">
        <v>7940.0</v>
      </c>
      <c r="B50" s="11">
        <v>3844.0</v>
      </c>
      <c r="C50" s="11">
        <v>2567792.0</v>
      </c>
      <c r="D50" s="11">
        <v>634260.0</v>
      </c>
    </row>
    <row r="51">
      <c r="A51" s="14">
        <v>8681.0</v>
      </c>
      <c r="B51" s="11">
        <v>520.0</v>
      </c>
      <c r="C51" s="11">
        <v>338520.0</v>
      </c>
      <c r="D51" s="11">
        <v>65520.0</v>
      </c>
    </row>
    <row r="52">
      <c r="A52" s="14">
        <v>1270.0</v>
      </c>
      <c r="B52" s="11">
        <v>2839.0</v>
      </c>
      <c r="C52" s="11">
        <v>133433.0</v>
      </c>
      <c r="D52" s="11">
        <v>42585.0</v>
      </c>
    </row>
    <row r="53">
      <c r="A53" s="14">
        <v>3127.0</v>
      </c>
      <c r="B53" s="11">
        <v>1875.0</v>
      </c>
      <c r="C53" s="11">
        <v>153750.0</v>
      </c>
      <c r="D53" s="11">
        <v>46875.0</v>
      </c>
    </row>
    <row r="54">
      <c r="A54" s="14">
        <v>7940.0</v>
      </c>
      <c r="B54" s="11">
        <v>2.0</v>
      </c>
      <c r="C54" s="11">
        <v>1336.0</v>
      </c>
      <c r="D54" s="11">
        <v>330.0</v>
      </c>
    </row>
    <row r="55">
      <c r="A55" s="14">
        <v>5988.0</v>
      </c>
      <c r="B55" s="11">
        <v>4364.0</v>
      </c>
      <c r="C55" s="11">
        <v>672056.0</v>
      </c>
      <c r="D55" s="11">
        <v>274932.0</v>
      </c>
    </row>
    <row r="56">
      <c r="A56" s="14">
        <v>8681.0</v>
      </c>
      <c r="B56" s="11">
        <v>1962.0</v>
      </c>
      <c r="C56" s="11">
        <v>1277262.0</v>
      </c>
      <c r="D56" s="11">
        <v>247212.0</v>
      </c>
    </row>
    <row r="57">
      <c r="A57" s="14">
        <v>3127.0</v>
      </c>
      <c r="B57" s="11">
        <v>7954.0</v>
      </c>
      <c r="C57" s="11">
        <v>652228.0</v>
      </c>
      <c r="D57" s="11">
        <v>198850.0</v>
      </c>
    </row>
    <row r="58">
      <c r="A58" s="14">
        <v>3127.0</v>
      </c>
      <c r="B58" s="11">
        <v>1205.0</v>
      </c>
      <c r="C58" s="11">
        <v>98810.0</v>
      </c>
      <c r="D58" s="11">
        <v>30125.0</v>
      </c>
    </row>
    <row r="59">
      <c r="A59" s="14">
        <v>8293.0</v>
      </c>
      <c r="B59" s="11">
        <v>9188.0</v>
      </c>
      <c r="C59" s="11">
        <v>4015156.0</v>
      </c>
      <c r="D59" s="11">
        <v>1598712.0</v>
      </c>
    </row>
    <row r="60">
      <c r="A60" s="14">
        <v>3127.0</v>
      </c>
      <c r="B60" s="11">
        <v>8318.0</v>
      </c>
      <c r="C60" s="11">
        <v>682076.0</v>
      </c>
      <c r="D60" s="11">
        <v>207950.0</v>
      </c>
    </row>
    <row r="61">
      <c r="A61" s="14">
        <v>5988.0</v>
      </c>
      <c r="B61" s="11">
        <v>8246.0</v>
      </c>
      <c r="C61" s="11">
        <v>1269884.0</v>
      </c>
      <c r="D61" s="11">
        <v>519498.0</v>
      </c>
    </row>
    <row r="62">
      <c r="A62" s="14">
        <v>2455.0</v>
      </c>
      <c r="B62" s="11">
        <v>6360.0</v>
      </c>
      <c r="C62" s="11">
        <v>693240.0</v>
      </c>
      <c r="D62" s="11">
        <v>464280.0</v>
      </c>
    </row>
    <row r="63">
      <c r="A63" s="14">
        <v>1270.0</v>
      </c>
      <c r="B63" s="11">
        <v>9014.0</v>
      </c>
      <c r="C63" s="11">
        <v>423658.0</v>
      </c>
      <c r="D63" s="11">
        <v>135210.0</v>
      </c>
    </row>
    <row r="64">
      <c r="A64" s="14">
        <v>8969.0</v>
      </c>
      <c r="B64" s="11">
        <v>3529.0</v>
      </c>
      <c r="C64" s="11">
        <v>539937.0</v>
      </c>
      <c r="D64" s="11">
        <v>197624.0</v>
      </c>
    </row>
    <row r="65">
      <c r="A65" s="14">
        <v>8681.0</v>
      </c>
      <c r="B65" s="11">
        <v>10.0</v>
      </c>
      <c r="C65" s="11">
        <v>6510.0</v>
      </c>
      <c r="D65" s="11">
        <v>1260.0</v>
      </c>
    </row>
    <row r="66">
      <c r="A66" s="14">
        <v>2455.0</v>
      </c>
      <c r="B66" s="11">
        <v>8980.0</v>
      </c>
      <c r="C66" s="11">
        <v>978820.0</v>
      </c>
      <c r="D66" s="11">
        <v>655540.0</v>
      </c>
    </row>
    <row r="67">
      <c r="A67" s="14">
        <v>8293.0</v>
      </c>
      <c r="B67" s="11">
        <v>1625.0</v>
      </c>
      <c r="C67" s="11">
        <v>710125.0</v>
      </c>
      <c r="D67" s="11">
        <v>282750.0</v>
      </c>
    </row>
    <row r="68">
      <c r="A68" s="14">
        <v>5988.0</v>
      </c>
      <c r="B68" s="11">
        <v>2980.0</v>
      </c>
      <c r="C68" s="11">
        <v>458920.0</v>
      </c>
      <c r="D68" s="11">
        <v>187740.0</v>
      </c>
    </row>
    <row r="69">
      <c r="A69" s="14">
        <v>8293.0</v>
      </c>
      <c r="B69" s="11">
        <v>4613.0</v>
      </c>
      <c r="C69" s="11">
        <v>2015881.0</v>
      </c>
      <c r="D69" s="11">
        <v>802662.0</v>
      </c>
    </row>
    <row r="70">
      <c r="A70" s="14">
        <v>3127.0</v>
      </c>
      <c r="B70" s="11">
        <v>5915.0</v>
      </c>
      <c r="C70" s="11">
        <v>485030.0</v>
      </c>
      <c r="D70" s="11">
        <v>147875.0</v>
      </c>
    </row>
    <row r="71">
      <c r="A71" s="14">
        <v>7331.0</v>
      </c>
      <c r="B71" s="11">
        <v>46.0</v>
      </c>
      <c r="C71" s="11">
        <v>11730.0</v>
      </c>
      <c r="D71" s="11">
        <v>4416.0</v>
      </c>
    </row>
    <row r="72">
      <c r="A72" s="14">
        <v>2455.0</v>
      </c>
      <c r="B72" s="11">
        <v>4302.0</v>
      </c>
      <c r="C72" s="11">
        <v>468918.0</v>
      </c>
      <c r="D72" s="11">
        <v>314046.0</v>
      </c>
    </row>
    <row r="73">
      <c r="A73" s="14">
        <v>7940.0</v>
      </c>
      <c r="B73" s="11">
        <v>3065.0</v>
      </c>
      <c r="C73" s="11">
        <v>2047420.0</v>
      </c>
      <c r="D73" s="11">
        <v>505725.0</v>
      </c>
    </row>
    <row r="74">
      <c r="A74" s="14">
        <v>4594.0</v>
      </c>
      <c r="B74" s="11">
        <v>888.0</v>
      </c>
      <c r="C74" s="11">
        <v>7992.0</v>
      </c>
      <c r="D74" s="11">
        <v>1776.0</v>
      </c>
    </row>
    <row r="75">
      <c r="A75" s="14">
        <v>7940.0</v>
      </c>
      <c r="B75" s="11">
        <v>2112.0</v>
      </c>
      <c r="C75" s="11">
        <v>1410816.0</v>
      </c>
      <c r="D75" s="11">
        <v>348480.0</v>
      </c>
    </row>
    <row r="76">
      <c r="A76" s="14">
        <v>7940.0</v>
      </c>
      <c r="B76" s="11">
        <v>8473.0</v>
      </c>
      <c r="C76" s="11">
        <v>5659964.0</v>
      </c>
      <c r="D76" s="11">
        <v>1398045.0</v>
      </c>
    </row>
    <row r="77">
      <c r="A77" s="14">
        <v>2103.0</v>
      </c>
      <c r="B77" s="11">
        <v>5386.0</v>
      </c>
      <c r="C77" s="11">
        <v>1109516.0</v>
      </c>
      <c r="D77" s="11">
        <v>479354.0</v>
      </c>
    </row>
    <row r="78">
      <c r="A78" s="14">
        <v>7331.0</v>
      </c>
      <c r="B78" s="11">
        <v>1525.0</v>
      </c>
      <c r="C78" s="11">
        <v>388875.0</v>
      </c>
      <c r="D78" s="11">
        <v>146400.0</v>
      </c>
    </row>
    <row r="79">
      <c r="A79" s="14">
        <v>8681.0</v>
      </c>
      <c r="B79" s="11">
        <v>1246.0</v>
      </c>
      <c r="C79" s="11">
        <v>811146.0</v>
      </c>
      <c r="D79" s="11">
        <v>156996.0</v>
      </c>
    </row>
    <row r="80">
      <c r="A80" s="14">
        <v>5988.0</v>
      </c>
      <c r="B80" s="11">
        <v>6999.0</v>
      </c>
      <c r="C80" s="11">
        <v>1077846.0</v>
      </c>
      <c r="D80" s="11">
        <v>440937.0</v>
      </c>
    </row>
    <row r="81">
      <c r="A81" s="14">
        <v>8293.0</v>
      </c>
      <c r="B81" s="11">
        <v>5036.0</v>
      </c>
      <c r="C81" s="11">
        <v>2200732.0</v>
      </c>
      <c r="D81" s="11">
        <v>876264.0</v>
      </c>
    </row>
    <row r="82">
      <c r="A82" s="14">
        <v>8293.0</v>
      </c>
      <c r="B82" s="11">
        <v>4119.0</v>
      </c>
      <c r="C82" s="11">
        <v>1800003.0</v>
      </c>
      <c r="D82" s="11">
        <v>716706.0</v>
      </c>
    </row>
    <row r="83">
      <c r="A83" s="14">
        <v>8681.0</v>
      </c>
      <c r="B83" s="11">
        <v>85.0</v>
      </c>
      <c r="C83" s="11">
        <v>55335.0</v>
      </c>
      <c r="D83" s="11">
        <v>10710.0</v>
      </c>
    </row>
    <row r="84">
      <c r="A84" s="14">
        <v>7940.0</v>
      </c>
      <c r="B84" s="11">
        <v>2350.0</v>
      </c>
      <c r="C84" s="11">
        <v>1569800.0</v>
      </c>
      <c r="D84" s="11">
        <v>387750.0</v>
      </c>
    </row>
    <row r="85">
      <c r="A85" s="14">
        <v>8681.0</v>
      </c>
      <c r="B85" s="11">
        <v>3965.0</v>
      </c>
      <c r="C85" s="11">
        <v>2581215.0</v>
      </c>
      <c r="D85" s="11">
        <v>499590.0</v>
      </c>
    </row>
    <row r="86">
      <c r="A86" s="14">
        <v>8293.0</v>
      </c>
      <c r="B86" s="11">
        <v>5581.0</v>
      </c>
      <c r="C86" s="11">
        <v>2438897.0</v>
      </c>
      <c r="D86" s="11">
        <v>971094.0</v>
      </c>
    </row>
    <row r="87">
      <c r="A87" s="14">
        <v>7331.0</v>
      </c>
      <c r="B87" s="11">
        <v>5669.0</v>
      </c>
      <c r="C87" s="11">
        <v>1445595.0</v>
      </c>
      <c r="D87" s="11">
        <v>544224.0</v>
      </c>
    </row>
    <row r="88">
      <c r="A88" s="14">
        <v>8875.0</v>
      </c>
      <c r="B88" s="11">
        <v>691.0</v>
      </c>
      <c r="C88" s="11">
        <v>291602.0</v>
      </c>
      <c r="D88" s="11">
        <v>39387.0</v>
      </c>
    </row>
    <row r="89">
      <c r="A89" s="14">
        <v>2455.0</v>
      </c>
      <c r="B89" s="11">
        <v>8503.0</v>
      </c>
      <c r="C89" s="11">
        <v>926827.0</v>
      </c>
      <c r="D89" s="11">
        <v>620719.0</v>
      </c>
    </row>
    <row r="90">
      <c r="A90" s="14">
        <v>8681.0</v>
      </c>
      <c r="B90" s="11">
        <v>2.0</v>
      </c>
      <c r="C90" s="11">
        <v>1302.0</v>
      </c>
      <c r="D90" s="11">
        <v>252.0</v>
      </c>
    </row>
    <row r="91">
      <c r="A91" s="14">
        <v>4594.0</v>
      </c>
      <c r="B91" s="11">
        <v>3464.0</v>
      </c>
      <c r="C91" s="11">
        <v>31176.0</v>
      </c>
      <c r="D91" s="11">
        <v>6928.0</v>
      </c>
    </row>
    <row r="92">
      <c r="A92" s="14">
        <v>8293.0</v>
      </c>
      <c r="B92" s="11">
        <v>2511.0</v>
      </c>
      <c r="C92" s="11">
        <v>1097307.0</v>
      </c>
      <c r="D92" s="11">
        <v>436914.0</v>
      </c>
    </row>
    <row r="93">
      <c r="A93" s="14">
        <v>4594.0</v>
      </c>
      <c r="B93" s="11">
        <v>7486.0</v>
      </c>
      <c r="C93" s="11">
        <v>67374.0</v>
      </c>
      <c r="D93" s="11">
        <v>14972.0</v>
      </c>
    </row>
    <row r="94">
      <c r="A94" s="14">
        <v>2455.0</v>
      </c>
      <c r="B94" s="11">
        <v>9620.0</v>
      </c>
      <c r="C94" s="11">
        <v>1048580.0</v>
      </c>
      <c r="D94" s="11">
        <v>702260.0</v>
      </c>
    </row>
    <row r="95">
      <c r="A95" s="14">
        <v>7331.0</v>
      </c>
      <c r="B95" s="11">
        <v>6542.0</v>
      </c>
      <c r="C95" s="11">
        <v>1668210.0</v>
      </c>
      <c r="D95" s="11">
        <v>628032.0</v>
      </c>
    </row>
    <row r="96">
      <c r="A96" s="14">
        <v>8969.0</v>
      </c>
      <c r="B96" s="11">
        <v>3944.0</v>
      </c>
      <c r="C96" s="11">
        <v>603432.0</v>
      </c>
      <c r="D96" s="11">
        <v>220864.0</v>
      </c>
    </row>
    <row r="97">
      <c r="A97" s="14">
        <v>4594.0</v>
      </c>
      <c r="B97" s="11">
        <v>9293.0</v>
      </c>
      <c r="C97" s="11">
        <v>83637.0</v>
      </c>
      <c r="D97" s="11">
        <v>18586.0</v>
      </c>
    </row>
    <row r="98">
      <c r="A98" s="14">
        <v>8875.0</v>
      </c>
      <c r="B98" s="11">
        <v>8959.0</v>
      </c>
      <c r="C98" s="11">
        <v>3780698.0</v>
      </c>
      <c r="D98" s="11">
        <v>510663.0</v>
      </c>
    </row>
    <row r="99">
      <c r="A99" s="14">
        <v>8681.0</v>
      </c>
      <c r="B99" s="11">
        <v>7679.0</v>
      </c>
      <c r="C99" s="11">
        <v>4999029.0</v>
      </c>
      <c r="D99" s="11">
        <v>967554.0</v>
      </c>
    </row>
    <row r="100">
      <c r="A100" s="14">
        <v>3127.0</v>
      </c>
      <c r="B100" s="11">
        <v>8732.0</v>
      </c>
      <c r="C100" s="11">
        <v>716024.0</v>
      </c>
      <c r="D100" s="11">
        <v>218300.0</v>
      </c>
    </row>
    <row r="101">
      <c r="A101" s="14">
        <v>8293.0</v>
      </c>
      <c r="B101" s="11">
        <v>496.0</v>
      </c>
      <c r="C101" s="11">
        <v>216752.0</v>
      </c>
      <c r="D101" s="11">
        <v>86304.0</v>
      </c>
    </row>
    <row r="102">
      <c r="A102" s="14">
        <v>8875.0</v>
      </c>
      <c r="B102" s="11">
        <v>2089.0</v>
      </c>
      <c r="C102" s="11">
        <v>881558.0</v>
      </c>
      <c r="D102" s="11">
        <v>119073.0</v>
      </c>
    </row>
    <row r="103">
      <c r="A103" s="14">
        <v>2455.0</v>
      </c>
      <c r="B103" s="11">
        <v>2666.0</v>
      </c>
      <c r="C103" s="11">
        <v>290594.0</v>
      </c>
      <c r="D103" s="11">
        <v>194618.0</v>
      </c>
    </row>
    <row r="104">
      <c r="A104" s="14">
        <v>1270.0</v>
      </c>
      <c r="B104" s="11">
        <v>2598.0</v>
      </c>
      <c r="C104" s="11">
        <v>122106.0</v>
      </c>
      <c r="D104" s="11">
        <v>38970.0</v>
      </c>
    </row>
    <row r="105">
      <c r="A105" s="14">
        <v>8969.0</v>
      </c>
      <c r="B105" s="11">
        <v>8048.0</v>
      </c>
      <c r="C105" s="11">
        <v>1231344.0</v>
      </c>
      <c r="D105" s="11">
        <v>450688.0</v>
      </c>
    </row>
    <row r="106">
      <c r="A106" s="14">
        <v>8681.0</v>
      </c>
      <c r="B106" s="11">
        <v>4529.0</v>
      </c>
      <c r="C106" s="11">
        <v>2948379.0</v>
      </c>
      <c r="D106" s="11">
        <v>570654.0</v>
      </c>
    </row>
    <row r="107">
      <c r="A107" s="14">
        <v>8875.0</v>
      </c>
      <c r="B107" s="11">
        <v>6924.0</v>
      </c>
      <c r="C107" s="11">
        <v>2921928.0</v>
      </c>
      <c r="D107" s="11">
        <v>394668.0</v>
      </c>
    </row>
    <row r="108">
      <c r="A108" s="14">
        <v>2455.0</v>
      </c>
      <c r="B108" s="11">
        <v>1789.0</v>
      </c>
      <c r="C108" s="11">
        <v>195001.0</v>
      </c>
      <c r="D108" s="11">
        <v>130597.0</v>
      </c>
    </row>
    <row r="109">
      <c r="A109" s="14">
        <v>8681.0</v>
      </c>
      <c r="B109" s="11">
        <v>8307.0</v>
      </c>
      <c r="C109" s="11">
        <v>5407857.0</v>
      </c>
      <c r="D109" s="11">
        <v>1046682.0</v>
      </c>
    </row>
    <row r="110">
      <c r="A110" s="14">
        <v>8681.0</v>
      </c>
      <c r="B110" s="11">
        <v>7962.0</v>
      </c>
      <c r="C110" s="11">
        <v>5183262.0</v>
      </c>
      <c r="D110" s="11">
        <v>1003212.0</v>
      </c>
    </row>
    <row r="111">
      <c r="A111" s="14">
        <v>7331.0</v>
      </c>
      <c r="B111" s="11">
        <v>8039.0</v>
      </c>
      <c r="C111" s="11">
        <v>2049945.0</v>
      </c>
      <c r="D111" s="11">
        <v>771744.0</v>
      </c>
    </row>
    <row r="112">
      <c r="A112" s="14">
        <v>8875.0</v>
      </c>
      <c r="B112" s="11">
        <v>3627.0</v>
      </c>
      <c r="C112" s="11">
        <v>1530594.0</v>
      </c>
      <c r="D112" s="11">
        <v>206739.0</v>
      </c>
    </row>
    <row r="113">
      <c r="A113" s="14">
        <v>8875.0</v>
      </c>
      <c r="B113" s="11">
        <v>1860.0</v>
      </c>
      <c r="C113" s="11">
        <v>784920.0</v>
      </c>
      <c r="D113" s="11">
        <v>106020.0</v>
      </c>
    </row>
    <row r="114">
      <c r="A114" s="14">
        <v>4594.0</v>
      </c>
      <c r="B114" s="11">
        <v>6443.0</v>
      </c>
      <c r="C114" s="11">
        <v>57987.0</v>
      </c>
      <c r="D114" s="11">
        <v>12886.0</v>
      </c>
    </row>
    <row r="115">
      <c r="A115" s="14">
        <v>2455.0</v>
      </c>
      <c r="B115" s="11">
        <v>9773.0</v>
      </c>
      <c r="C115" s="11">
        <v>1065257.0</v>
      </c>
      <c r="D115" s="11">
        <v>713429.0</v>
      </c>
    </row>
    <row r="116">
      <c r="A116" s="14">
        <v>2103.0</v>
      </c>
      <c r="B116" s="11">
        <v>3867.0</v>
      </c>
      <c r="C116" s="11">
        <v>796602.0</v>
      </c>
      <c r="D116" s="11">
        <v>344163.0</v>
      </c>
    </row>
    <row r="117">
      <c r="A117" s="14">
        <v>7331.0</v>
      </c>
      <c r="B117" s="11">
        <v>1085.0</v>
      </c>
      <c r="C117" s="11">
        <v>276675.0</v>
      </c>
      <c r="D117" s="11">
        <v>104160.0</v>
      </c>
    </row>
    <row r="118">
      <c r="A118" s="14">
        <v>8293.0</v>
      </c>
      <c r="B118" s="11">
        <v>6078.0</v>
      </c>
      <c r="C118" s="11">
        <v>2656086.0</v>
      </c>
      <c r="D118" s="11">
        <v>1057572.0</v>
      </c>
    </row>
    <row r="119">
      <c r="A119" s="14">
        <v>7940.0</v>
      </c>
      <c r="B119" s="11">
        <v>9370.0</v>
      </c>
      <c r="C119" s="11">
        <v>6259160.0</v>
      </c>
      <c r="D119" s="11">
        <v>1546050.0</v>
      </c>
    </row>
    <row r="120">
      <c r="A120" s="14">
        <v>2103.0</v>
      </c>
      <c r="B120" s="11">
        <v>6140.0</v>
      </c>
      <c r="C120" s="11">
        <v>1264840.0</v>
      </c>
      <c r="D120" s="11">
        <v>546460.0</v>
      </c>
    </row>
    <row r="121">
      <c r="A121" s="14">
        <v>2455.0</v>
      </c>
      <c r="B121" s="11">
        <v>5016.0</v>
      </c>
      <c r="C121" s="11">
        <v>546744.0</v>
      </c>
      <c r="D121" s="11">
        <v>366168.0</v>
      </c>
    </row>
    <row r="122">
      <c r="A122" s="14">
        <v>8875.0</v>
      </c>
      <c r="B122" s="11">
        <v>615.0</v>
      </c>
      <c r="C122" s="11">
        <v>259530.0</v>
      </c>
      <c r="D122" s="11">
        <v>35055.0</v>
      </c>
    </row>
    <row r="123">
      <c r="A123" s="14">
        <v>7940.0</v>
      </c>
      <c r="B123" s="11">
        <v>1767.0</v>
      </c>
      <c r="C123" s="11">
        <v>1180356.0</v>
      </c>
      <c r="D123" s="11">
        <v>291555.0</v>
      </c>
    </row>
    <row r="124">
      <c r="A124" s="14">
        <v>8293.0</v>
      </c>
      <c r="B124" s="11">
        <v>1420.0</v>
      </c>
      <c r="C124" s="11">
        <v>620540.0</v>
      </c>
      <c r="D124" s="11">
        <v>247080.0</v>
      </c>
    </row>
    <row r="125">
      <c r="A125" s="14">
        <v>1270.0</v>
      </c>
      <c r="B125" s="11">
        <v>800.0</v>
      </c>
      <c r="C125" s="11">
        <v>37600.0</v>
      </c>
      <c r="D125" s="11">
        <v>12000.0</v>
      </c>
    </row>
    <row r="126">
      <c r="A126" s="14">
        <v>5988.0</v>
      </c>
      <c r="B126" s="11">
        <v>6740.0</v>
      </c>
      <c r="C126" s="11">
        <v>1037960.0</v>
      </c>
      <c r="D126" s="11">
        <v>424620.0</v>
      </c>
    </row>
    <row r="127">
      <c r="A127" s="14">
        <v>8681.0</v>
      </c>
      <c r="B127" s="11">
        <v>7872.0</v>
      </c>
      <c r="C127" s="11">
        <v>5124672.0</v>
      </c>
      <c r="D127" s="11">
        <v>991872.0</v>
      </c>
    </row>
    <row r="128">
      <c r="A128" s="14">
        <v>4594.0</v>
      </c>
      <c r="B128" s="11">
        <v>54.0</v>
      </c>
      <c r="C128" s="11">
        <v>486.0</v>
      </c>
      <c r="D128" s="11">
        <v>108.0</v>
      </c>
    </row>
    <row r="129">
      <c r="A129" s="14">
        <v>8681.0</v>
      </c>
      <c r="B129" s="11">
        <v>4375.0</v>
      </c>
      <c r="C129" s="11">
        <v>2848125.0</v>
      </c>
      <c r="D129" s="11">
        <v>551250.0</v>
      </c>
    </row>
    <row r="130">
      <c r="A130" s="14">
        <v>8969.0</v>
      </c>
      <c r="B130" s="11">
        <v>2958.0</v>
      </c>
      <c r="C130" s="11">
        <v>452574.0</v>
      </c>
      <c r="D130" s="11">
        <v>165648.0</v>
      </c>
    </row>
    <row r="131">
      <c r="A131" s="14">
        <v>8293.0</v>
      </c>
      <c r="B131" s="11">
        <v>1946.0</v>
      </c>
      <c r="C131" s="11">
        <v>850402.0</v>
      </c>
      <c r="D131" s="11">
        <v>338604.0</v>
      </c>
    </row>
    <row r="132">
      <c r="A132" s="14">
        <v>2455.0</v>
      </c>
      <c r="B132" s="11">
        <v>4301.0</v>
      </c>
      <c r="C132" s="11">
        <v>468809.0</v>
      </c>
      <c r="D132" s="11">
        <v>313973.0</v>
      </c>
    </row>
    <row r="133">
      <c r="A133" s="14">
        <v>7331.0</v>
      </c>
      <c r="B133" s="11">
        <v>531.0</v>
      </c>
      <c r="C133" s="11">
        <v>135405.0</v>
      </c>
      <c r="D133" s="11">
        <v>50976.0</v>
      </c>
    </row>
    <row r="134">
      <c r="A134" s="14">
        <v>5988.0</v>
      </c>
      <c r="B134" s="11">
        <v>8159.0</v>
      </c>
      <c r="C134" s="11">
        <v>1256486.0</v>
      </c>
      <c r="D134" s="11">
        <v>514017.0</v>
      </c>
    </row>
    <row r="135">
      <c r="A135" s="14">
        <v>7940.0</v>
      </c>
      <c r="B135" s="11">
        <v>7658.0</v>
      </c>
      <c r="C135" s="11">
        <v>5115544.0</v>
      </c>
      <c r="D135" s="11">
        <v>1263570.0</v>
      </c>
    </row>
    <row r="136">
      <c r="A136" s="14">
        <v>3127.0</v>
      </c>
      <c r="B136" s="11">
        <v>4796.0</v>
      </c>
      <c r="C136" s="11">
        <v>393272.0</v>
      </c>
      <c r="D136" s="11">
        <v>119900.0</v>
      </c>
    </row>
    <row r="137">
      <c r="A137" s="14">
        <v>4594.0</v>
      </c>
      <c r="B137" s="11">
        <v>8733.0</v>
      </c>
      <c r="C137" s="11">
        <v>78597.0</v>
      </c>
      <c r="D137" s="11">
        <v>17466.0</v>
      </c>
    </row>
    <row r="138">
      <c r="A138" s="14">
        <v>5988.0</v>
      </c>
      <c r="B138" s="11">
        <v>3911.0</v>
      </c>
      <c r="C138" s="11">
        <v>602294.0</v>
      </c>
      <c r="D138" s="11">
        <v>246393.0</v>
      </c>
    </row>
    <row r="139">
      <c r="A139" s="14">
        <v>8681.0</v>
      </c>
      <c r="B139" s="11">
        <v>7322.0</v>
      </c>
      <c r="C139" s="11">
        <v>4766622.0</v>
      </c>
      <c r="D139" s="11">
        <v>922572.0</v>
      </c>
    </row>
    <row r="140">
      <c r="A140" s="14">
        <v>8293.0</v>
      </c>
      <c r="B140" s="11">
        <v>1234.0</v>
      </c>
      <c r="C140" s="11">
        <v>539258.0</v>
      </c>
      <c r="D140" s="11">
        <v>214716.0</v>
      </c>
    </row>
    <row r="141">
      <c r="A141" s="14">
        <v>4594.0</v>
      </c>
      <c r="B141" s="11">
        <v>6924.0</v>
      </c>
      <c r="C141" s="11">
        <v>62316.0</v>
      </c>
      <c r="D141" s="11">
        <v>13848.0</v>
      </c>
    </row>
    <row r="142">
      <c r="A142" s="14">
        <v>2455.0</v>
      </c>
      <c r="B142" s="11">
        <v>8750.0</v>
      </c>
      <c r="C142" s="11">
        <v>953750.0</v>
      </c>
      <c r="D142" s="11">
        <v>638750.0</v>
      </c>
    </row>
    <row r="143">
      <c r="A143" s="14">
        <v>8681.0</v>
      </c>
      <c r="B143" s="11">
        <v>249.0</v>
      </c>
      <c r="C143" s="11">
        <v>162099.0</v>
      </c>
      <c r="D143" s="11">
        <v>31374.0</v>
      </c>
    </row>
    <row r="144">
      <c r="A144" s="14">
        <v>8969.0</v>
      </c>
      <c r="B144" s="11">
        <v>5598.0</v>
      </c>
      <c r="C144" s="11">
        <v>856494.0</v>
      </c>
      <c r="D144" s="11">
        <v>313488.0</v>
      </c>
    </row>
    <row r="145">
      <c r="A145" s="14">
        <v>1270.0</v>
      </c>
      <c r="B145" s="11">
        <v>1668.0</v>
      </c>
      <c r="C145" s="11">
        <v>78396.0</v>
      </c>
      <c r="D145" s="11">
        <v>25020.0</v>
      </c>
    </row>
    <row r="146">
      <c r="A146" s="14">
        <v>2455.0</v>
      </c>
      <c r="B146" s="11">
        <v>4909.0</v>
      </c>
      <c r="C146" s="11">
        <v>535081.0</v>
      </c>
      <c r="D146" s="11">
        <v>358357.0</v>
      </c>
    </row>
    <row r="147">
      <c r="A147" s="14">
        <v>1270.0</v>
      </c>
      <c r="B147" s="11">
        <v>5796.0</v>
      </c>
      <c r="C147" s="11">
        <v>272412.0</v>
      </c>
      <c r="D147" s="11">
        <v>86940.0</v>
      </c>
    </row>
    <row r="148">
      <c r="A148" s="14">
        <v>4594.0</v>
      </c>
      <c r="B148" s="11">
        <v>314.0</v>
      </c>
      <c r="C148" s="11">
        <v>2826.0</v>
      </c>
      <c r="D148" s="11">
        <v>628.0</v>
      </c>
    </row>
    <row r="149">
      <c r="A149" s="14">
        <v>1270.0</v>
      </c>
      <c r="B149" s="11">
        <v>8863.0</v>
      </c>
      <c r="C149" s="11">
        <v>416561.0</v>
      </c>
      <c r="D149" s="11">
        <v>132945.0</v>
      </c>
    </row>
    <row r="150">
      <c r="A150" s="14">
        <v>8293.0</v>
      </c>
      <c r="B150" s="11">
        <v>1799.0</v>
      </c>
      <c r="C150" s="11">
        <v>786163.0</v>
      </c>
      <c r="D150" s="11">
        <v>313026.0</v>
      </c>
    </row>
    <row r="151">
      <c r="A151" s="14">
        <v>7940.0</v>
      </c>
      <c r="B151" s="11">
        <v>72.0</v>
      </c>
      <c r="C151" s="11">
        <v>48096.0</v>
      </c>
      <c r="D151" s="11">
        <v>11880.0</v>
      </c>
    </row>
    <row r="152">
      <c r="A152" s="14">
        <v>2103.0</v>
      </c>
      <c r="B152" s="11">
        <v>280.0</v>
      </c>
      <c r="C152" s="11">
        <v>57680.0</v>
      </c>
      <c r="D152" s="11">
        <v>24920.0</v>
      </c>
    </row>
    <row r="153">
      <c r="A153" s="14">
        <v>3127.0</v>
      </c>
      <c r="B153" s="11">
        <v>1742.0</v>
      </c>
      <c r="C153" s="11">
        <v>142844.0</v>
      </c>
      <c r="D153" s="11">
        <v>43550.0</v>
      </c>
    </row>
    <row r="154">
      <c r="A154" s="14">
        <v>7331.0</v>
      </c>
      <c r="B154" s="11">
        <v>791.0</v>
      </c>
      <c r="C154" s="11">
        <v>201705.0</v>
      </c>
      <c r="D154" s="11">
        <v>75936.0</v>
      </c>
    </row>
    <row r="155">
      <c r="A155" s="14">
        <v>3127.0</v>
      </c>
      <c r="B155" s="11">
        <v>4322.0</v>
      </c>
      <c r="C155" s="11">
        <v>354404.0</v>
      </c>
      <c r="D155" s="11">
        <v>108050.0</v>
      </c>
    </row>
    <row r="156">
      <c r="A156" s="14">
        <v>2103.0</v>
      </c>
      <c r="B156" s="11">
        <v>6641.0</v>
      </c>
      <c r="C156" s="11">
        <v>1368046.0</v>
      </c>
      <c r="D156" s="11">
        <v>591049.0</v>
      </c>
    </row>
    <row r="157">
      <c r="A157" s="14">
        <v>7940.0</v>
      </c>
      <c r="B157" s="11">
        <v>356.0</v>
      </c>
      <c r="C157" s="11">
        <v>237808.0</v>
      </c>
      <c r="D157" s="11">
        <v>58740.0</v>
      </c>
    </row>
    <row r="158">
      <c r="A158" s="14">
        <v>8969.0</v>
      </c>
      <c r="B158" s="11">
        <v>2037.0</v>
      </c>
      <c r="C158" s="11">
        <v>311661.0</v>
      </c>
      <c r="D158" s="11">
        <v>114072.0</v>
      </c>
    </row>
    <row r="159">
      <c r="A159" s="14">
        <v>8875.0</v>
      </c>
      <c r="B159" s="11">
        <v>606.0</v>
      </c>
      <c r="C159" s="11">
        <v>255732.0</v>
      </c>
      <c r="D159" s="11">
        <v>34542.0</v>
      </c>
    </row>
    <row r="160">
      <c r="A160" s="14">
        <v>7331.0</v>
      </c>
      <c r="B160" s="11">
        <v>8307.0</v>
      </c>
      <c r="C160" s="11">
        <v>2118285.0</v>
      </c>
      <c r="D160" s="11">
        <v>797472.0</v>
      </c>
    </row>
    <row r="161">
      <c r="A161" s="14">
        <v>7940.0</v>
      </c>
      <c r="B161" s="11">
        <v>1167.0</v>
      </c>
      <c r="C161" s="11">
        <v>779556.0</v>
      </c>
      <c r="D161" s="11">
        <v>192555.0</v>
      </c>
    </row>
    <row r="162">
      <c r="A162" s="14">
        <v>8681.0</v>
      </c>
      <c r="B162" s="11">
        <v>3391.0</v>
      </c>
      <c r="C162" s="11">
        <v>2207541.0</v>
      </c>
      <c r="D162" s="11">
        <v>427266.0</v>
      </c>
    </row>
    <row r="163">
      <c r="A163" s="14">
        <v>8969.0</v>
      </c>
      <c r="B163" s="11">
        <v>6302.0</v>
      </c>
      <c r="C163" s="11">
        <v>964206.0</v>
      </c>
      <c r="D163" s="11">
        <v>352912.0</v>
      </c>
    </row>
    <row r="164">
      <c r="A164" s="14">
        <v>8293.0</v>
      </c>
      <c r="B164" s="11">
        <v>9053.0</v>
      </c>
      <c r="C164" s="11">
        <v>3956161.0</v>
      </c>
      <c r="D164" s="11">
        <v>1575222.0</v>
      </c>
    </row>
    <row r="165">
      <c r="A165" s="14">
        <v>7331.0</v>
      </c>
      <c r="B165" s="11">
        <v>1905.0</v>
      </c>
      <c r="C165" s="11">
        <v>485775.0</v>
      </c>
      <c r="D165" s="11">
        <v>182880.0</v>
      </c>
    </row>
    <row r="166">
      <c r="A166" s="14">
        <v>2103.0</v>
      </c>
      <c r="B166" s="11">
        <v>3931.0</v>
      </c>
      <c r="C166" s="11">
        <v>809786.0</v>
      </c>
      <c r="D166" s="11">
        <v>349859.0</v>
      </c>
    </row>
    <row r="167">
      <c r="A167" s="14">
        <v>8681.0</v>
      </c>
      <c r="B167" s="11">
        <v>3086.0</v>
      </c>
      <c r="C167" s="11">
        <v>2008986.0</v>
      </c>
      <c r="D167" s="11">
        <v>388836.0</v>
      </c>
    </row>
    <row r="168">
      <c r="A168" s="14">
        <v>5988.0</v>
      </c>
      <c r="B168" s="11">
        <v>833.0</v>
      </c>
      <c r="C168" s="11">
        <v>128282.0</v>
      </c>
      <c r="D168" s="11">
        <v>52479.0</v>
      </c>
    </row>
    <row r="169">
      <c r="A169" s="14">
        <v>8293.0</v>
      </c>
      <c r="B169" s="11">
        <v>7811.0</v>
      </c>
      <c r="C169" s="11">
        <v>3413407.0</v>
      </c>
      <c r="D169" s="11">
        <v>1359114.0</v>
      </c>
    </row>
    <row r="170">
      <c r="A170" s="14">
        <v>8293.0</v>
      </c>
      <c r="B170" s="11">
        <v>1224.0</v>
      </c>
      <c r="C170" s="11">
        <v>534888.0</v>
      </c>
      <c r="D170" s="11">
        <v>212976.0</v>
      </c>
    </row>
    <row r="171">
      <c r="A171" s="14">
        <v>8681.0</v>
      </c>
      <c r="B171" s="11">
        <v>8815.0</v>
      </c>
      <c r="C171" s="11">
        <v>5738565.0</v>
      </c>
      <c r="D171" s="11">
        <v>1110690.0</v>
      </c>
    </row>
    <row r="172">
      <c r="A172" s="14">
        <v>2103.0</v>
      </c>
      <c r="B172" s="11">
        <v>2303.0</v>
      </c>
      <c r="C172" s="11">
        <v>474418.0</v>
      </c>
      <c r="D172" s="11">
        <v>204967.0</v>
      </c>
    </row>
    <row r="173">
      <c r="A173" s="14">
        <v>8293.0</v>
      </c>
      <c r="B173" s="11">
        <v>8337.0</v>
      </c>
      <c r="C173" s="11">
        <v>3643269.0</v>
      </c>
      <c r="D173" s="11">
        <v>1450638.0</v>
      </c>
    </row>
    <row r="174">
      <c r="A174" s="14">
        <v>2455.0</v>
      </c>
      <c r="B174" s="11">
        <v>3802.0</v>
      </c>
      <c r="C174" s="11">
        <v>414418.0</v>
      </c>
      <c r="D174" s="11">
        <v>277546.0</v>
      </c>
    </row>
    <row r="175">
      <c r="A175" s="14">
        <v>8681.0</v>
      </c>
      <c r="B175" s="11">
        <v>4568.0</v>
      </c>
      <c r="C175" s="11">
        <v>2973768.0</v>
      </c>
      <c r="D175" s="11">
        <v>575568.0</v>
      </c>
    </row>
    <row r="176">
      <c r="A176" s="14">
        <v>8969.0</v>
      </c>
      <c r="B176" s="11">
        <v>422.0</v>
      </c>
      <c r="C176" s="11">
        <v>64566.0</v>
      </c>
      <c r="D176" s="11">
        <v>23632.0</v>
      </c>
    </row>
    <row r="177">
      <c r="A177" s="14">
        <v>8681.0</v>
      </c>
      <c r="B177" s="11">
        <v>5967.0</v>
      </c>
      <c r="C177" s="11">
        <v>3884517.0</v>
      </c>
      <c r="D177" s="11">
        <v>751842.0</v>
      </c>
    </row>
    <row r="178">
      <c r="A178" s="14">
        <v>1270.0</v>
      </c>
      <c r="B178" s="11">
        <v>8957.0</v>
      </c>
      <c r="C178" s="11">
        <v>420979.0</v>
      </c>
      <c r="D178" s="11">
        <v>134355.0</v>
      </c>
    </row>
    <row r="179">
      <c r="A179" s="14">
        <v>8875.0</v>
      </c>
      <c r="B179" s="11">
        <v>1798.0</v>
      </c>
      <c r="C179" s="11">
        <v>758756.0</v>
      </c>
      <c r="D179" s="11">
        <v>102486.0</v>
      </c>
    </row>
    <row r="180">
      <c r="A180" s="14">
        <v>8969.0</v>
      </c>
      <c r="B180" s="11">
        <v>6052.0</v>
      </c>
      <c r="C180" s="11">
        <v>925956.0</v>
      </c>
      <c r="D180" s="11">
        <v>338912.0</v>
      </c>
    </row>
    <row r="181">
      <c r="A181" s="14">
        <v>8969.0</v>
      </c>
      <c r="B181" s="11">
        <v>2758.0</v>
      </c>
      <c r="C181" s="11">
        <v>421974.0</v>
      </c>
      <c r="D181" s="11">
        <v>154448.0</v>
      </c>
    </row>
    <row r="182">
      <c r="A182" s="14">
        <v>3127.0</v>
      </c>
      <c r="B182" s="11">
        <v>1935.0</v>
      </c>
      <c r="C182" s="11">
        <v>158670.0</v>
      </c>
      <c r="D182" s="11">
        <v>48375.0</v>
      </c>
    </row>
    <row r="183">
      <c r="A183" s="14">
        <v>5988.0</v>
      </c>
      <c r="B183" s="11">
        <v>5016.0</v>
      </c>
      <c r="C183" s="11">
        <v>772464.0</v>
      </c>
      <c r="D183" s="11">
        <v>316008.0</v>
      </c>
    </row>
    <row r="184">
      <c r="A184" s="14">
        <v>8875.0</v>
      </c>
      <c r="B184" s="11">
        <v>495.0</v>
      </c>
      <c r="C184" s="11">
        <v>208890.0</v>
      </c>
      <c r="D184" s="11">
        <v>28215.0</v>
      </c>
    </row>
    <row r="185">
      <c r="A185" s="14">
        <v>8875.0</v>
      </c>
      <c r="B185" s="11" t="s">
        <v>73</v>
      </c>
      <c r="C185" s="11">
        <v>0.0</v>
      </c>
      <c r="D185" s="11">
        <v>0.0</v>
      </c>
    </row>
    <row r="186">
      <c r="A186" s="14">
        <v>8681.0</v>
      </c>
      <c r="B186" s="11">
        <v>7633.0</v>
      </c>
      <c r="C186" s="11">
        <v>4969083.0</v>
      </c>
      <c r="D186" s="11">
        <v>961758.0</v>
      </c>
    </row>
    <row r="187">
      <c r="A187" s="14">
        <v>1270.0</v>
      </c>
      <c r="B187" s="11">
        <v>8222.0</v>
      </c>
      <c r="C187" s="11">
        <v>386434.0</v>
      </c>
      <c r="D187" s="11">
        <v>123330.0</v>
      </c>
    </row>
    <row r="188">
      <c r="A188" s="14">
        <v>7331.0</v>
      </c>
      <c r="B188" s="11">
        <v>6509.0</v>
      </c>
      <c r="C188" s="11">
        <v>1659795.0</v>
      </c>
      <c r="D188" s="11">
        <v>624864.0</v>
      </c>
    </row>
    <row r="189">
      <c r="A189" s="14">
        <v>8875.0</v>
      </c>
      <c r="B189" s="11">
        <v>9377.0</v>
      </c>
      <c r="C189" s="11">
        <v>3957094.0</v>
      </c>
      <c r="D189" s="11">
        <v>534489.0</v>
      </c>
    </row>
    <row r="190">
      <c r="A190" s="14">
        <v>2103.0</v>
      </c>
      <c r="B190" s="11">
        <v>1504.0</v>
      </c>
      <c r="C190" s="11">
        <v>309824.0</v>
      </c>
      <c r="D190" s="11">
        <v>133856.0</v>
      </c>
    </row>
    <row r="191">
      <c r="A191" s="14">
        <v>2455.0</v>
      </c>
      <c r="B191" s="11">
        <v>3755.0</v>
      </c>
      <c r="C191" s="11">
        <v>409295.0</v>
      </c>
      <c r="D191" s="11">
        <v>274115.0</v>
      </c>
    </row>
    <row r="192">
      <c r="A192" s="14">
        <v>7331.0</v>
      </c>
      <c r="B192" s="11">
        <v>6833.0</v>
      </c>
      <c r="C192" s="11">
        <v>1742415.0</v>
      </c>
      <c r="D192" s="11">
        <v>655968.0</v>
      </c>
    </row>
    <row r="193">
      <c r="A193" s="14">
        <v>1270.0</v>
      </c>
      <c r="B193" s="11">
        <v>8687.0</v>
      </c>
      <c r="C193" s="11">
        <v>408289.0</v>
      </c>
      <c r="D193" s="11">
        <v>130305.0</v>
      </c>
    </row>
    <row r="194">
      <c r="A194" s="14">
        <v>4594.0</v>
      </c>
      <c r="B194" s="11">
        <v>6801.0</v>
      </c>
      <c r="C194" s="11">
        <v>61209.0</v>
      </c>
      <c r="D194" s="11">
        <v>13602.0</v>
      </c>
    </row>
    <row r="195">
      <c r="A195" s="14">
        <v>8681.0</v>
      </c>
      <c r="B195" s="11">
        <v>6918.0</v>
      </c>
      <c r="C195" s="11">
        <v>4503618.0</v>
      </c>
      <c r="D195" s="11">
        <v>871668.0</v>
      </c>
    </row>
    <row r="196">
      <c r="A196" s="14">
        <v>8293.0</v>
      </c>
      <c r="B196" s="11">
        <v>1620.0</v>
      </c>
      <c r="C196" s="11">
        <v>707940.0</v>
      </c>
      <c r="D196" s="11">
        <v>281880.0</v>
      </c>
    </row>
    <row r="197">
      <c r="A197" s="14">
        <v>8875.0</v>
      </c>
      <c r="B197" s="11">
        <v>6280.0</v>
      </c>
      <c r="C197" s="11">
        <v>2650160.0</v>
      </c>
      <c r="D197" s="11">
        <v>357960.0</v>
      </c>
    </row>
    <row r="198">
      <c r="A198" s="14">
        <v>5988.0</v>
      </c>
      <c r="B198" s="11">
        <v>192.0</v>
      </c>
      <c r="C198" s="11">
        <v>29568.0</v>
      </c>
      <c r="D198" s="11">
        <v>12096.0</v>
      </c>
    </row>
    <row r="199">
      <c r="A199" s="14">
        <v>8293.0</v>
      </c>
      <c r="B199" s="11">
        <v>138.0</v>
      </c>
      <c r="C199" s="11">
        <v>60306.0</v>
      </c>
      <c r="D199" s="11">
        <v>24012.0</v>
      </c>
    </row>
    <row r="200">
      <c r="A200" s="14">
        <v>1270.0</v>
      </c>
      <c r="B200" s="11">
        <v>7929.0</v>
      </c>
      <c r="C200" s="11">
        <v>372663.0</v>
      </c>
      <c r="D200" s="11">
        <v>118935.0</v>
      </c>
    </row>
    <row r="201">
      <c r="A201" s="14">
        <v>2455.0</v>
      </c>
      <c r="B201" s="11">
        <v>6311.0</v>
      </c>
      <c r="C201" s="11">
        <v>687899.0</v>
      </c>
      <c r="D201" s="11">
        <v>460703.0</v>
      </c>
    </row>
    <row r="202">
      <c r="A202" s="14">
        <v>2455.0</v>
      </c>
      <c r="B202" s="11">
        <v>313.0</v>
      </c>
      <c r="C202" s="11">
        <v>34117.0</v>
      </c>
      <c r="D202" s="11">
        <v>22849.0</v>
      </c>
    </row>
    <row r="203">
      <c r="A203" s="14">
        <v>8293.0</v>
      </c>
      <c r="B203" s="11">
        <v>1722.0</v>
      </c>
      <c r="C203" s="11">
        <v>752514.0</v>
      </c>
      <c r="D203" s="11">
        <v>299628.0</v>
      </c>
    </row>
    <row r="204">
      <c r="A204" s="14">
        <v>7940.0</v>
      </c>
      <c r="B204" s="11">
        <v>905.0</v>
      </c>
      <c r="C204" s="11">
        <v>604540.0</v>
      </c>
      <c r="D204" s="11">
        <v>149325.0</v>
      </c>
    </row>
    <row r="205">
      <c r="A205" s="14">
        <v>8681.0</v>
      </c>
      <c r="B205" s="11">
        <v>9067.0</v>
      </c>
      <c r="C205" s="11">
        <v>5902617.0</v>
      </c>
      <c r="D205" s="11">
        <v>1142442.0</v>
      </c>
    </row>
    <row r="206">
      <c r="A206" s="14">
        <v>2455.0</v>
      </c>
      <c r="B206" s="11">
        <v>8566.0</v>
      </c>
      <c r="C206" s="11">
        <v>933694.0</v>
      </c>
      <c r="D206" s="11">
        <v>625318.0</v>
      </c>
    </row>
    <row r="207">
      <c r="A207" s="14">
        <v>8293.0</v>
      </c>
      <c r="B207" s="11">
        <v>8792.0</v>
      </c>
      <c r="C207" s="11">
        <v>3842104.0</v>
      </c>
      <c r="D207" s="11">
        <v>1529808.0</v>
      </c>
    </row>
    <row r="208">
      <c r="A208" s="14">
        <v>2455.0</v>
      </c>
      <c r="B208" s="11">
        <v>9053.0</v>
      </c>
      <c r="C208" s="11">
        <v>986777.0</v>
      </c>
      <c r="D208" s="11">
        <v>660869.0</v>
      </c>
    </row>
    <row r="209">
      <c r="A209" s="14">
        <v>8681.0</v>
      </c>
      <c r="B209" s="11">
        <v>9044.0</v>
      </c>
      <c r="C209" s="11">
        <v>5887644.0</v>
      </c>
      <c r="D209" s="11">
        <v>1139544.0</v>
      </c>
    </row>
    <row r="210">
      <c r="A210" s="14">
        <v>1270.0</v>
      </c>
      <c r="B210" s="11">
        <v>8944.0</v>
      </c>
      <c r="C210" s="11">
        <v>420368.0</v>
      </c>
      <c r="D210" s="11">
        <v>134160.0</v>
      </c>
    </row>
    <row r="211">
      <c r="A211" s="14">
        <v>3127.0</v>
      </c>
      <c r="B211" s="11">
        <v>8651.0</v>
      </c>
      <c r="C211" s="11">
        <v>709382.0</v>
      </c>
      <c r="D211" s="11">
        <v>216275.0</v>
      </c>
    </row>
    <row r="212">
      <c r="A212" s="14">
        <v>8681.0</v>
      </c>
      <c r="B212" s="11">
        <v>8597.0</v>
      </c>
      <c r="C212" s="11">
        <v>5596647.0</v>
      </c>
      <c r="D212" s="11">
        <v>1083222.0</v>
      </c>
    </row>
    <row r="213">
      <c r="A213" s="14">
        <v>8681.0</v>
      </c>
      <c r="B213" s="11">
        <v>8253.0</v>
      </c>
      <c r="C213" s="11">
        <v>5372703.0</v>
      </c>
      <c r="D213" s="11">
        <v>1039878.0</v>
      </c>
    </row>
    <row r="214">
      <c r="A214" s="14">
        <v>7940.0</v>
      </c>
      <c r="B214" s="11">
        <v>2304.0</v>
      </c>
      <c r="C214" s="11">
        <v>1539072.0</v>
      </c>
      <c r="D214" s="11">
        <v>380160.0</v>
      </c>
    </row>
    <row r="215">
      <c r="A215" s="14">
        <v>1270.0</v>
      </c>
      <c r="B215" s="11">
        <v>1785.0</v>
      </c>
      <c r="C215" s="11">
        <v>83895.0</v>
      </c>
      <c r="D215" s="11">
        <v>26775.0</v>
      </c>
    </row>
    <row r="216">
      <c r="A216" s="14">
        <v>4594.0</v>
      </c>
      <c r="B216" s="11">
        <v>614.0</v>
      </c>
      <c r="C216" s="11">
        <v>5526.0</v>
      </c>
      <c r="D216" s="11">
        <v>1228.0</v>
      </c>
    </row>
    <row r="217">
      <c r="A217" s="14">
        <v>8681.0</v>
      </c>
      <c r="B217" s="11">
        <v>8858.0</v>
      </c>
      <c r="C217" s="11">
        <v>5766558.0</v>
      </c>
      <c r="D217" s="11">
        <v>1116108.0</v>
      </c>
    </row>
    <row r="218">
      <c r="A218" s="14">
        <v>2103.0</v>
      </c>
      <c r="B218" s="11">
        <v>701.0</v>
      </c>
      <c r="C218" s="11">
        <v>144406.0</v>
      </c>
      <c r="D218" s="11">
        <v>62389.0</v>
      </c>
    </row>
    <row r="219">
      <c r="A219" s="14">
        <v>1270.0</v>
      </c>
      <c r="B219" s="11">
        <v>4958.0</v>
      </c>
      <c r="C219" s="11">
        <v>233026.0</v>
      </c>
      <c r="D219" s="11">
        <v>74370.0</v>
      </c>
    </row>
    <row r="220">
      <c r="A220" s="14">
        <v>1270.0</v>
      </c>
      <c r="B220" s="11">
        <v>8739.0</v>
      </c>
      <c r="C220" s="11">
        <v>410733.0</v>
      </c>
      <c r="D220" s="11">
        <v>131085.0</v>
      </c>
    </row>
    <row r="221">
      <c r="A221" s="14">
        <v>3127.0</v>
      </c>
      <c r="B221" s="11">
        <v>3851.0</v>
      </c>
      <c r="C221" s="11">
        <v>315782.0</v>
      </c>
      <c r="D221" s="11">
        <v>96275.0</v>
      </c>
    </row>
    <row r="222">
      <c r="A222" s="14">
        <v>8293.0</v>
      </c>
      <c r="B222" s="11">
        <v>2204.0</v>
      </c>
      <c r="C222" s="11">
        <v>963148.0</v>
      </c>
      <c r="D222" s="11">
        <v>383496.0</v>
      </c>
    </row>
    <row r="223">
      <c r="A223" s="14">
        <v>7331.0</v>
      </c>
      <c r="B223" s="11">
        <v>462.0</v>
      </c>
      <c r="C223" s="11">
        <v>117810.0</v>
      </c>
      <c r="D223" s="11">
        <v>44352.0</v>
      </c>
    </row>
    <row r="224">
      <c r="A224" s="14">
        <v>1270.0</v>
      </c>
      <c r="B224" s="11">
        <v>789.0</v>
      </c>
      <c r="C224" s="11">
        <v>37083.0</v>
      </c>
      <c r="D224" s="11">
        <v>11835.0</v>
      </c>
    </row>
    <row r="225">
      <c r="A225" s="14">
        <v>8875.0</v>
      </c>
      <c r="B225" s="11">
        <v>257.0</v>
      </c>
      <c r="C225" s="11">
        <v>108454.0</v>
      </c>
      <c r="D225" s="11">
        <v>14649.0</v>
      </c>
    </row>
    <row r="226">
      <c r="A226" s="14">
        <v>3127.0</v>
      </c>
      <c r="B226" s="11">
        <v>4419.0</v>
      </c>
      <c r="C226" s="11">
        <v>362358.0</v>
      </c>
      <c r="D226" s="11">
        <v>110475.0</v>
      </c>
    </row>
    <row r="227">
      <c r="A227" s="14">
        <v>8293.0</v>
      </c>
      <c r="B227" s="11">
        <v>4417.0</v>
      </c>
      <c r="C227" s="11">
        <v>1930229.0</v>
      </c>
      <c r="D227" s="11">
        <v>768558.0</v>
      </c>
    </row>
    <row r="228">
      <c r="A228" s="14">
        <v>8681.0</v>
      </c>
      <c r="B228" s="11">
        <v>8775.0</v>
      </c>
      <c r="C228" s="11">
        <v>5712525.0</v>
      </c>
      <c r="D228" s="11">
        <v>1105650.0</v>
      </c>
    </row>
    <row r="229">
      <c r="A229" s="14">
        <v>5988.0</v>
      </c>
      <c r="B229" s="11">
        <v>5119.0</v>
      </c>
      <c r="C229" s="11">
        <v>788326.0</v>
      </c>
      <c r="D229" s="11">
        <v>322497.0</v>
      </c>
    </row>
    <row r="230">
      <c r="A230" s="14">
        <v>4594.0</v>
      </c>
      <c r="B230" s="11">
        <v>3008.0</v>
      </c>
      <c r="C230" s="11">
        <v>27072.0</v>
      </c>
      <c r="D230" s="11">
        <v>6016.0</v>
      </c>
    </row>
    <row r="231">
      <c r="A231" s="14">
        <v>2455.0</v>
      </c>
      <c r="B231" s="11">
        <v>123.0</v>
      </c>
      <c r="C231" s="11">
        <v>13407.0</v>
      </c>
      <c r="D231" s="11">
        <v>8979.0</v>
      </c>
    </row>
    <row r="232">
      <c r="A232" s="14">
        <v>2455.0</v>
      </c>
      <c r="B232" s="11">
        <v>407.0</v>
      </c>
      <c r="C232" s="11">
        <v>44363.0</v>
      </c>
      <c r="D232" s="11">
        <v>29711.0</v>
      </c>
    </row>
    <row r="233">
      <c r="A233" s="14">
        <v>8875.0</v>
      </c>
      <c r="B233" s="11">
        <v>7084.0</v>
      </c>
      <c r="C233" s="11">
        <v>2989448.0</v>
      </c>
      <c r="D233" s="11">
        <v>403788.0</v>
      </c>
    </row>
    <row r="234">
      <c r="A234" s="14">
        <v>2455.0</v>
      </c>
      <c r="B234" s="11">
        <v>8942.0</v>
      </c>
      <c r="C234" s="11">
        <v>974678.0</v>
      </c>
      <c r="D234" s="11">
        <v>652766.0</v>
      </c>
    </row>
    <row r="235">
      <c r="A235" s="14">
        <v>8969.0</v>
      </c>
      <c r="B235" s="11">
        <v>3961.0</v>
      </c>
      <c r="C235" s="11">
        <v>606033.0</v>
      </c>
      <c r="D235" s="11">
        <v>221816.0</v>
      </c>
    </row>
    <row r="236">
      <c r="A236" s="14">
        <v>7331.0</v>
      </c>
      <c r="B236" s="11">
        <v>1534.0</v>
      </c>
      <c r="C236" s="11">
        <v>391170.0</v>
      </c>
      <c r="D236" s="11">
        <v>147264.0</v>
      </c>
    </row>
    <row r="237">
      <c r="A237" s="14">
        <v>1270.0</v>
      </c>
      <c r="B237" s="11">
        <v>3548.0</v>
      </c>
      <c r="C237" s="11">
        <v>166756.0</v>
      </c>
      <c r="D237" s="11">
        <v>53220.0</v>
      </c>
    </row>
    <row r="238">
      <c r="A238" s="14">
        <v>8681.0</v>
      </c>
      <c r="B238" s="11">
        <v>9648.0</v>
      </c>
      <c r="C238" s="11">
        <v>6280848.0</v>
      </c>
      <c r="D238" s="11">
        <v>1215648.0</v>
      </c>
    </row>
    <row r="239">
      <c r="A239" s="14">
        <v>8969.0</v>
      </c>
      <c r="B239" s="11">
        <v>3064.0</v>
      </c>
      <c r="C239" s="11">
        <v>468792.0</v>
      </c>
      <c r="D239" s="11">
        <v>171584.0</v>
      </c>
    </row>
    <row r="240">
      <c r="A240" s="14">
        <v>8681.0</v>
      </c>
      <c r="B240" s="11">
        <v>3061.0</v>
      </c>
      <c r="C240" s="11">
        <v>1992711.0</v>
      </c>
      <c r="D240" s="11">
        <v>385686.0</v>
      </c>
    </row>
    <row r="241">
      <c r="A241" s="14">
        <v>8681.0</v>
      </c>
      <c r="B241" s="11">
        <v>4602.0</v>
      </c>
      <c r="C241" s="11">
        <v>2995902.0</v>
      </c>
      <c r="D241" s="11">
        <v>579852.0</v>
      </c>
    </row>
    <row r="242">
      <c r="A242" s="14">
        <v>5988.0</v>
      </c>
      <c r="B242" s="11">
        <v>2349.0</v>
      </c>
      <c r="C242" s="11">
        <v>361746.0</v>
      </c>
      <c r="D242" s="11">
        <v>147987.0</v>
      </c>
    </row>
    <row r="243">
      <c r="A243" s="14">
        <v>8293.0</v>
      </c>
      <c r="B243" s="11">
        <v>5282.0</v>
      </c>
      <c r="C243" s="11">
        <v>2308234.0</v>
      </c>
      <c r="D243" s="11">
        <v>919068.0</v>
      </c>
    </row>
    <row r="244">
      <c r="A244" s="14">
        <v>2455.0</v>
      </c>
      <c r="B244" s="11">
        <v>9996.0</v>
      </c>
      <c r="C244" s="11">
        <v>1089564.0</v>
      </c>
      <c r="D244" s="11">
        <v>729708.0</v>
      </c>
    </row>
    <row r="245">
      <c r="A245" s="14">
        <v>7940.0</v>
      </c>
      <c r="B245" s="11">
        <v>4104.0</v>
      </c>
      <c r="C245" s="11">
        <v>2741472.0</v>
      </c>
      <c r="D245" s="11">
        <v>677160.0</v>
      </c>
    </row>
    <row r="246">
      <c r="A246" s="14">
        <v>4594.0</v>
      </c>
      <c r="B246" s="11">
        <v>3103.0</v>
      </c>
      <c r="C246" s="11">
        <v>27927.0</v>
      </c>
      <c r="D246" s="11">
        <v>6206.0</v>
      </c>
    </row>
    <row r="247">
      <c r="A247" s="14">
        <v>3127.0</v>
      </c>
      <c r="B247" s="11">
        <v>5509.0</v>
      </c>
      <c r="C247" s="11">
        <v>451738.0</v>
      </c>
      <c r="D247" s="11">
        <v>137725.0</v>
      </c>
    </row>
    <row r="248">
      <c r="A248" s="14">
        <v>4594.0</v>
      </c>
      <c r="B248" s="11">
        <v>3042.0</v>
      </c>
      <c r="C248" s="11">
        <v>27378.0</v>
      </c>
      <c r="D248" s="11">
        <v>6084.0</v>
      </c>
    </row>
    <row r="249">
      <c r="A249" s="14">
        <v>2455.0</v>
      </c>
      <c r="B249" s="11">
        <v>8064.0</v>
      </c>
      <c r="C249" s="11">
        <v>878976.0</v>
      </c>
      <c r="D249" s="11">
        <v>588672.0</v>
      </c>
    </row>
    <row r="250">
      <c r="A250" s="14">
        <v>7331.0</v>
      </c>
      <c r="B250" s="11">
        <v>8641.0</v>
      </c>
      <c r="C250" s="11">
        <v>2203455.0</v>
      </c>
      <c r="D250" s="11">
        <v>829536.0</v>
      </c>
    </row>
    <row r="251">
      <c r="A251" s="14">
        <v>1270.0</v>
      </c>
      <c r="B251" s="11">
        <v>7404.0</v>
      </c>
      <c r="C251" s="11">
        <v>347988.0</v>
      </c>
      <c r="D251" s="11">
        <v>111060.0</v>
      </c>
    </row>
    <row r="252">
      <c r="A252" s="14">
        <v>8681.0</v>
      </c>
      <c r="B252" s="11">
        <v>5597.0</v>
      </c>
      <c r="C252" s="11">
        <v>3643647.0</v>
      </c>
      <c r="D252" s="11">
        <v>705222.0</v>
      </c>
    </row>
    <row r="253">
      <c r="A253" s="14">
        <v>1270.0</v>
      </c>
      <c r="B253" s="11">
        <v>840.0</v>
      </c>
      <c r="C253" s="11">
        <v>39480.0</v>
      </c>
      <c r="D253" s="11">
        <v>12600.0</v>
      </c>
    </row>
    <row r="254">
      <c r="A254" s="14">
        <v>3127.0</v>
      </c>
      <c r="B254" s="11">
        <v>8152.0</v>
      </c>
      <c r="C254" s="11">
        <v>668464.0</v>
      </c>
      <c r="D254" s="11">
        <v>203800.0</v>
      </c>
    </row>
    <row r="255">
      <c r="A255" s="14">
        <v>4594.0</v>
      </c>
      <c r="B255" s="11">
        <v>5685.0</v>
      </c>
      <c r="C255" s="11">
        <v>51165.0</v>
      </c>
      <c r="D255" s="11">
        <v>11370.0</v>
      </c>
    </row>
    <row r="256">
      <c r="A256" s="14">
        <v>2455.0</v>
      </c>
      <c r="B256" s="11">
        <v>7147.0</v>
      </c>
      <c r="C256" s="11">
        <v>779023.0</v>
      </c>
      <c r="D256" s="11">
        <v>521731.0</v>
      </c>
    </row>
    <row r="257">
      <c r="A257" s="14">
        <v>8969.0</v>
      </c>
      <c r="B257" s="11">
        <v>6291.0</v>
      </c>
      <c r="C257" s="11">
        <v>962523.0</v>
      </c>
      <c r="D257" s="11">
        <v>352296.0</v>
      </c>
    </row>
    <row r="258">
      <c r="A258" s="14">
        <v>8969.0</v>
      </c>
      <c r="B258" s="11">
        <v>4869.0</v>
      </c>
      <c r="C258" s="11">
        <v>744957.0</v>
      </c>
      <c r="D258" s="11">
        <v>272664.0</v>
      </c>
    </row>
    <row r="259">
      <c r="A259" s="14">
        <v>8293.0</v>
      </c>
      <c r="B259" s="11">
        <v>8857.0</v>
      </c>
      <c r="C259" s="11">
        <v>3870509.0</v>
      </c>
      <c r="D259" s="11">
        <v>1541118.0</v>
      </c>
    </row>
    <row r="260">
      <c r="A260" s="14">
        <v>7940.0</v>
      </c>
      <c r="B260" s="11">
        <v>6115.0</v>
      </c>
      <c r="C260" s="11">
        <v>4084820.0</v>
      </c>
      <c r="D260" s="11">
        <v>1008975.0</v>
      </c>
    </row>
    <row r="261">
      <c r="A261" s="14">
        <v>7940.0</v>
      </c>
      <c r="B261" s="11">
        <v>3227.0</v>
      </c>
      <c r="C261" s="11">
        <v>2155636.0</v>
      </c>
      <c r="D261" s="11">
        <v>532455.0</v>
      </c>
    </row>
    <row r="262">
      <c r="A262" s="14">
        <v>8681.0</v>
      </c>
      <c r="B262" s="11">
        <v>6672.0</v>
      </c>
      <c r="C262" s="11">
        <v>4343472.0</v>
      </c>
      <c r="D262" s="11">
        <v>840672.0</v>
      </c>
    </row>
    <row r="263">
      <c r="A263" s="14">
        <v>1270.0</v>
      </c>
      <c r="B263" s="11">
        <v>4028.0</v>
      </c>
      <c r="C263" s="11">
        <v>189316.0</v>
      </c>
      <c r="D263" s="11">
        <v>60420.0</v>
      </c>
    </row>
    <row r="264">
      <c r="A264" s="14">
        <v>8969.0</v>
      </c>
      <c r="B264" s="11">
        <v>6592.0</v>
      </c>
      <c r="C264" s="11">
        <v>1008576.0</v>
      </c>
      <c r="D264" s="11">
        <v>369152.0</v>
      </c>
    </row>
    <row r="265">
      <c r="A265" s="14">
        <v>4594.0</v>
      </c>
      <c r="B265" s="11">
        <v>5641.0</v>
      </c>
      <c r="C265" s="11">
        <v>50769.0</v>
      </c>
      <c r="D265" s="11">
        <v>11282.0</v>
      </c>
    </row>
    <row r="266">
      <c r="A266" s="14">
        <v>8875.0</v>
      </c>
      <c r="B266" s="11">
        <v>1644.0</v>
      </c>
      <c r="C266" s="11">
        <v>693768.0</v>
      </c>
      <c r="D266" s="11">
        <v>93708.0</v>
      </c>
    </row>
    <row r="267">
      <c r="A267" s="14">
        <v>2103.0</v>
      </c>
      <c r="B267" s="11">
        <v>3937.0</v>
      </c>
      <c r="C267" s="11">
        <v>811022.0</v>
      </c>
      <c r="D267" s="11">
        <v>350393.0</v>
      </c>
    </row>
    <row r="268">
      <c r="A268" s="14">
        <v>3127.0</v>
      </c>
      <c r="B268" s="11">
        <v>7069.0</v>
      </c>
      <c r="C268" s="11">
        <v>579658.0</v>
      </c>
      <c r="D268" s="11">
        <v>176725.0</v>
      </c>
    </row>
    <row r="269">
      <c r="A269" s="14">
        <v>8969.0</v>
      </c>
      <c r="B269" s="11">
        <v>4316.0</v>
      </c>
      <c r="C269" s="11">
        <v>660348.0</v>
      </c>
      <c r="D269" s="11">
        <v>241696.0</v>
      </c>
    </row>
    <row r="270">
      <c r="A270" s="14">
        <v>2455.0</v>
      </c>
      <c r="B270" s="11">
        <v>5413.0</v>
      </c>
      <c r="C270" s="11">
        <v>590017.0</v>
      </c>
      <c r="D270" s="11">
        <v>395149.0</v>
      </c>
    </row>
    <row r="271">
      <c r="A271" s="14">
        <v>7331.0</v>
      </c>
      <c r="B271" s="11">
        <v>5097.0</v>
      </c>
      <c r="C271" s="11">
        <v>1299735.0</v>
      </c>
      <c r="D271" s="11">
        <v>489312.0</v>
      </c>
    </row>
    <row r="272">
      <c r="A272" s="14">
        <v>4594.0</v>
      </c>
      <c r="B272" s="11">
        <v>7080.0</v>
      </c>
      <c r="C272" s="11">
        <v>63720.0</v>
      </c>
      <c r="D272" s="11">
        <v>14160.0</v>
      </c>
    </row>
    <row r="273">
      <c r="A273" s="14">
        <v>2103.0</v>
      </c>
      <c r="B273" s="11">
        <v>1293.0</v>
      </c>
      <c r="C273" s="11">
        <v>266358.0</v>
      </c>
      <c r="D273" s="11">
        <v>115077.0</v>
      </c>
    </row>
    <row r="274">
      <c r="A274" s="14">
        <v>7331.0</v>
      </c>
      <c r="B274" s="11">
        <v>9367.0</v>
      </c>
      <c r="C274" s="11">
        <v>2388585.0</v>
      </c>
      <c r="D274" s="11">
        <v>899232.0</v>
      </c>
    </row>
    <row r="275">
      <c r="A275" s="14">
        <v>8969.0</v>
      </c>
      <c r="B275" s="11">
        <v>2767.0</v>
      </c>
      <c r="C275" s="11">
        <v>423351.0</v>
      </c>
      <c r="D275" s="11">
        <v>154952.0</v>
      </c>
    </row>
    <row r="276">
      <c r="A276" s="14">
        <v>2103.0</v>
      </c>
      <c r="B276" s="11">
        <v>4016.0</v>
      </c>
      <c r="C276" s="11">
        <v>827296.0</v>
      </c>
      <c r="D276" s="11">
        <v>357424.0</v>
      </c>
    </row>
    <row r="277">
      <c r="A277" s="14">
        <v>2103.0</v>
      </c>
      <c r="B277" s="11">
        <v>8468.0</v>
      </c>
      <c r="C277" s="11">
        <v>1744408.0</v>
      </c>
      <c r="D277" s="11">
        <v>753652.0</v>
      </c>
    </row>
    <row r="278">
      <c r="A278" s="14">
        <v>8969.0</v>
      </c>
      <c r="B278" s="11">
        <v>2866.0</v>
      </c>
      <c r="C278" s="11">
        <v>438498.0</v>
      </c>
      <c r="D278" s="11">
        <v>160496.0</v>
      </c>
    </row>
    <row r="279">
      <c r="A279" s="14">
        <v>8681.0</v>
      </c>
      <c r="B279" s="11">
        <v>567.0</v>
      </c>
      <c r="C279" s="11">
        <v>369117.0</v>
      </c>
      <c r="D279" s="11">
        <v>71442.0</v>
      </c>
    </row>
    <row r="280">
      <c r="A280" s="14">
        <v>8293.0</v>
      </c>
      <c r="B280" s="11">
        <v>2854.0</v>
      </c>
      <c r="C280" s="11">
        <v>1247198.0</v>
      </c>
      <c r="D280" s="11">
        <v>496596.0</v>
      </c>
    </row>
    <row r="281">
      <c r="A281" s="14">
        <v>8293.0</v>
      </c>
      <c r="B281" s="11">
        <v>2670.0</v>
      </c>
      <c r="C281" s="11">
        <v>1166790.0</v>
      </c>
      <c r="D281" s="11">
        <v>464580.0</v>
      </c>
    </row>
    <row r="282">
      <c r="A282" s="14">
        <v>5988.0</v>
      </c>
      <c r="B282" s="11">
        <v>101.0</v>
      </c>
      <c r="C282" s="11">
        <v>15554.0</v>
      </c>
      <c r="D282" s="11">
        <v>6363.0</v>
      </c>
    </row>
    <row r="283">
      <c r="A283" s="14">
        <v>3127.0</v>
      </c>
      <c r="B283" s="11">
        <v>9625.0</v>
      </c>
      <c r="C283" s="11">
        <v>789250.0</v>
      </c>
      <c r="D283" s="11">
        <v>240625.0</v>
      </c>
    </row>
    <row r="284">
      <c r="A284" s="14">
        <v>8293.0</v>
      </c>
      <c r="B284" s="11">
        <v>7122.0</v>
      </c>
      <c r="C284" s="11">
        <v>3112314.0</v>
      </c>
      <c r="D284" s="11">
        <v>1239228.0</v>
      </c>
    </row>
    <row r="285">
      <c r="A285" s="14">
        <v>5988.0</v>
      </c>
      <c r="B285" s="11">
        <v>8476.0</v>
      </c>
      <c r="C285" s="11">
        <v>1305304.0</v>
      </c>
      <c r="D285" s="11">
        <v>533988.0</v>
      </c>
    </row>
    <row r="286">
      <c r="A286" s="14">
        <v>3127.0</v>
      </c>
      <c r="B286" s="11">
        <v>3383.0</v>
      </c>
      <c r="C286" s="11">
        <v>277406.0</v>
      </c>
      <c r="D286" s="11">
        <v>84575.0</v>
      </c>
    </row>
    <row r="287">
      <c r="A287" s="14">
        <v>3127.0</v>
      </c>
      <c r="B287" s="11">
        <v>71.0</v>
      </c>
      <c r="C287" s="11">
        <v>5822.0</v>
      </c>
      <c r="D287" s="11">
        <v>1775.0</v>
      </c>
    </row>
    <row r="288">
      <c r="A288" s="14">
        <v>7331.0</v>
      </c>
      <c r="B288" s="11">
        <v>6171.0</v>
      </c>
      <c r="C288" s="11">
        <v>1573605.0</v>
      </c>
      <c r="D288" s="11">
        <v>592416.0</v>
      </c>
    </row>
    <row r="289">
      <c r="A289" s="14">
        <v>8681.0</v>
      </c>
      <c r="B289" s="11">
        <v>8632.0</v>
      </c>
      <c r="C289" s="11">
        <v>5619432.0</v>
      </c>
      <c r="D289" s="11">
        <v>1087632.0</v>
      </c>
    </row>
    <row r="290">
      <c r="A290" s="14">
        <v>8875.0</v>
      </c>
      <c r="B290" s="11">
        <v>233.0</v>
      </c>
      <c r="C290" s="11">
        <v>98326.0</v>
      </c>
      <c r="D290" s="11">
        <v>13281.0</v>
      </c>
    </row>
    <row r="291">
      <c r="A291" s="14">
        <v>8293.0</v>
      </c>
      <c r="B291" s="11">
        <v>9780.0</v>
      </c>
      <c r="C291" s="11">
        <v>4273860.0</v>
      </c>
      <c r="D291" s="11">
        <v>1701720.0</v>
      </c>
    </row>
    <row r="292">
      <c r="A292" s="14">
        <v>7940.0</v>
      </c>
      <c r="B292" s="11">
        <v>5368.0</v>
      </c>
      <c r="C292" s="11">
        <v>3585824.0</v>
      </c>
      <c r="D292" s="11">
        <v>885720.0</v>
      </c>
    </row>
    <row r="293">
      <c r="A293" s="14">
        <v>4594.0</v>
      </c>
      <c r="B293" s="11">
        <v>2705.0</v>
      </c>
      <c r="C293" s="11">
        <v>24345.0</v>
      </c>
      <c r="D293" s="11">
        <v>5410.0</v>
      </c>
    </row>
    <row r="294">
      <c r="A294" s="14">
        <v>1270.0</v>
      </c>
      <c r="B294" s="11">
        <v>9505.0</v>
      </c>
      <c r="C294" s="11">
        <v>446735.0</v>
      </c>
      <c r="D294" s="11">
        <v>142575.0</v>
      </c>
    </row>
    <row r="295">
      <c r="A295" s="14">
        <v>8969.0</v>
      </c>
      <c r="B295" s="11">
        <v>3126.0</v>
      </c>
      <c r="C295" s="11">
        <v>478278.0</v>
      </c>
      <c r="D295" s="11">
        <v>175056.0</v>
      </c>
    </row>
    <row r="296">
      <c r="A296" s="14">
        <v>4594.0</v>
      </c>
      <c r="B296" s="11">
        <v>6788.0</v>
      </c>
      <c r="C296" s="11">
        <v>61092.0</v>
      </c>
      <c r="D296" s="11">
        <v>13576.0</v>
      </c>
    </row>
    <row r="297">
      <c r="A297" s="14">
        <v>8293.0</v>
      </c>
      <c r="B297" s="11">
        <v>3784.0</v>
      </c>
      <c r="C297" s="11">
        <v>1653608.0</v>
      </c>
      <c r="D297" s="11">
        <v>658416.0</v>
      </c>
    </row>
    <row r="298">
      <c r="A298" s="14">
        <v>3127.0</v>
      </c>
      <c r="B298" s="11">
        <v>6916.0</v>
      </c>
      <c r="C298" s="11">
        <v>567112.0</v>
      </c>
      <c r="D298" s="11">
        <v>172900.0</v>
      </c>
    </row>
    <row r="299">
      <c r="A299" s="14">
        <v>4594.0</v>
      </c>
      <c r="B299" s="11">
        <v>5669.0</v>
      </c>
      <c r="C299" s="11">
        <v>51021.0</v>
      </c>
      <c r="D299" s="11">
        <v>11338.0</v>
      </c>
    </row>
    <row r="300">
      <c r="A300" s="14">
        <v>7331.0</v>
      </c>
      <c r="B300" s="11">
        <v>9052.0</v>
      </c>
      <c r="C300" s="11">
        <v>2308260.0</v>
      </c>
      <c r="D300" s="11">
        <v>868992.0</v>
      </c>
    </row>
    <row r="301">
      <c r="A301" s="14">
        <v>7331.0</v>
      </c>
      <c r="B301" s="11">
        <v>3504.0</v>
      </c>
      <c r="C301" s="11">
        <v>893520.0</v>
      </c>
      <c r="D301" s="11">
        <v>336384.0</v>
      </c>
    </row>
    <row r="302">
      <c r="A302" s="14">
        <v>5988.0</v>
      </c>
      <c r="B302" s="11">
        <v>1151.0</v>
      </c>
      <c r="C302" s="11">
        <v>177254.0</v>
      </c>
      <c r="D302" s="11">
        <v>72513.0</v>
      </c>
    </row>
    <row r="303">
      <c r="A303" s="14">
        <v>2455.0</v>
      </c>
      <c r="B303" s="11">
        <v>3267.0</v>
      </c>
      <c r="C303" s="11">
        <v>356103.0</v>
      </c>
      <c r="D303" s="11">
        <v>238491.0</v>
      </c>
    </row>
    <row r="304">
      <c r="A304" s="14">
        <v>8293.0</v>
      </c>
      <c r="B304" s="11">
        <v>8801.0</v>
      </c>
      <c r="C304" s="11">
        <v>3846037.0</v>
      </c>
      <c r="D304" s="11">
        <v>1531374.0</v>
      </c>
    </row>
    <row r="305">
      <c r="A305" s="14">
        <v>4594.0</v>
      </c>
      <c r="B305" s="11">
        <v>8431.0</v>
      </c>
      <c r="C305" s="11">
        <v>75879.0</v>
      </c>
      <c r="D305" s="11">
        <v>16862.0</v>
      </c>
    </row>
    <row r="306">
      <c r="A306" s="14">
        <v>7331.0</v>
      </c>
      <c r="B306" s="11">
        <v>2018.0</v>
      </c>
      <c r="C306" s="11">
        <v>514590.0</v>
      </c>
      <c r="D306" s="11">
        <v>193728.0</v>
      </c>
    </row>
    <row r="307">
      <c r="A307" s="14">
        <v>7331.0</v>
      </c>
      <c r="B307" s="11">
        <v>8379.0</v>
      </c>
      <c r="C307" s="11">
        <v>2136645.0</v>
      </c>
      <c r="D307" s="11">
        <v>804384.0</v>
      </c>
    </row>
    <row r="308">
      <c r="A308" s="14">
        <v>3127.0</v>
      </c>
      <c r="B308" s="11">
        <v>7785.0</v>
      </c>
      <c r="C308" s="11">
        <v>638370.0</v>
      </c>
      <c r="D308" s="11">
        <v>194625.0</v>
      </c>
    </row>
    <row r="309">
      <c r="A309" s="14">
        <v>4594.0</v>
      </c>
      <c r="B309" s="11">
        <v>1457.0</v>
      </c>
      <c r="C309" s="11">
        <v>13113.0</v>
      </c>
      <c r="D309" s="11">
        <v>2914.0</v>
      </c>
    </row>
    <row r="310">
      <c r="A310" s="14">
        <v>5988.0</v>
      </c>
      <c r="B310" s="11">
        <v>3545.0</v>
      </c>
      <c r="C310" s="11">
        <v>545930.0</v>
      </c>
      <c r="D310" s="11">
        <v>223335.0</v>
      </c>
    </row>
    <row r="311">
      <c r="A311" s="14">
        <v>2103.0</v>
      </c>
      <c r="B311" s="11">
        <v>7642.0</v>
      </c>
      <c r="C311" s="11">
        <v>1574252.0</v>
      </c>
      <c r="D311" s="11">
        <v>680138.0</v>
      </c>
    </row>
    <row r="312">
      <c r="A312" s="14">
        <v>3127.0</v>
      </c>
      <c r="B312" s="11">
        <v>6993.0</v>
      </c>
      <c r="C312" s="11">
        <v>573426.0</v>
      </c>
      <c r="D312" s="11">
        <v>174825.0</v>
      </c>
    </row>
    <row r="313">
      <c r="A313" s="14">
        <v>7331.0</v>
      </c>
      <c r="B313" s="11">
        <v>9454.0</v>
      </c>
      <c r="C313" s="11">
        <v>2410770.0</v>
      </c>
      <c r="D313" s="11">
        <v>907584.0</v>
      </c>
    </row>
    <row r="314">
      <c r="A314" s="14">
        <v>4594.0</v>
      </c>
      <c r="B314" s="11">
        <v>7371.0</v>
      </c>
      <c r="C314" s="11">
        <v>66339.0</v>
      </c>
      <c r="D314" s="11">
        <v>14742.0</v>
      </c>
    </row>
    <row r="315">
      <c r="A315" s="14">
        <v>8969.0</v>
      </c>
      <c r="B315" s="11">
        <v>558.0</v>
      </c>
      <c r="C315" s="11">
        <v>85374.0</v>
      </c>
      <c r="D315" s="11">
        <v>31248.0</v>
      </c>
    </row>
    <row r="316">
      <c r="A316" s="14">
        <v>1270.0</v>
      </c>
      <c r="B316" s="11">
        <v>5312.0</v>
      </c>
      <c r="C316" s="11">
        <v>249664.0</v>
      </c>
      <c r="D316" s="11">
        <v>79680.0</v>
      </c>
    </row>
    <row r="317">
      <c r="A317" s="14">
        <v>7940.0</v>
      </c>
      <c r="B317" s="11">
        <v>2819.0</v>
      </c>
      <c r="C317" s="11">
        <v>1883092.0</v>
      </c>
      <c r="D317" s="11">
        <v>465135.0</v>
      </c>
    </row>
    <row r="318">
      <c r="A318" s="14">
        <v>4594.0</v>
      </c>
      <c r="B318" s="11">
        <v>4503.0</v>
      </c>
      <c r="C318" s="11">
        <v>40527.0</v>
      </c>
      <c r="D318" s="11">
        <v>9006.0</v>
      </c>
    </row>
    <row r="319">
      <c r="A319" s="14">
        <v>3127.0</v>
      </c>
      <c r="B319" s="11">
        <v>3331.0</v>
      </c>
      <c r="C319" s="11">
        <v>273142.0</v>
      </c>
      <c r="D319" s="11">
        <v>83275.0</v>
      </c>
    </row>
    <row r="320">
      <c r="A320" s="14">
        <v>3127.0</v>
      </c>
      <c r="B320" s="11">
        <v>222.0</v>
      </c>
      <c r="C320" s="11">
        <v>18204.0</v>
      </c>
      <c r="D320" s="11">
        <v>5550.0</v>
      </c>
    </row>
    <row r="321">
      <c r="A321" s="14">
        <v>3127.0</v>
      </c>
      <c r="B321" s="11" t="s">
        <v>73</v>
      </c>
      <c r="C321" s="11">
        <v>0.0</v>
      </c>
      <c r="D321" s="11">
        <v>0.0</v>
      </c>
    </row>
    <row r="322">
      <c r="A322" s="14">
        <v>8293.0</v>
      </c>
      <c r="B322" s="11">
        <v>9018.0</v>
      </c>
      <c r="C322" s="11">
        <v>3940866.0</v>
      </c>
      <c r="D322" s="11">
        <v>1569132.0</v>
      </c>
    </row>
    <row r="323">
      <c r="A323" s="14">
        <v>4594.0</v>
      </c>
      <c r="B323" s="11">
        <v>6210.0</v>
      </c>
      <c r="C323" s="11">
        <v>55890.0</v>
      </c>
      <c r="D323" s="11">
        <v>12420.0</v>
      </c>
    </row>
    <row r="324">
      <c r="A324" s="14">
        <v>3127.0</v>
      </c>
      <c r="B324" s="11">
        <v>4509.0</v>
      </c>
      <c r="C324" s="11">
        <v>369738.0</v>
      </c>
      <c r="D324" s="11">
        <v>112725.0</v>
      </c>
    </row>
    <row r="325">
      <c r="A325" s="14">
        <v>1270.0</v>
      </c>
      <c r="B325" s="11">
        <v>3214.0</v>
      </c>
      <c r="C325" s="11">
        <v>151058.0</v>
      </c>
      <c r="D325" s="11">
        <v>48210.0</v>
      </c>
    </row>
    <row r="326">
      <c r="A326" s="14">
        <v>8293.0</v>
      </c>
      <c r="B326" s="11">
        <v>3755.0</v>
      </c>
      <c r="C326" s="11">
        <v>1640935.0</v>
      </c>
      <c r="D326" s="11">
        <v>653370.0</v>
      </c>
    </row>
    <row r="327">
      <c r="A327" s="14">
        <v>1270.0</v>
      </c>
      <c r="B327" s="11">
        <v>5185.0</v>
      </c>
      <c r="C327" s="11">
        <v>243695.0</v>
      </c>
      <c r="D327" s="11">
        <v>77775.0</v>
      </c>
    </row>
    <row r="328">
      <c r="A328" s="14">
        <v>4594.0</v>
      </c>
      <c r="B328" s="11">
        <v>1390.0</v>
      </c>
      <c r="C328" s="11">
        <v>12510.0</v>
      </c>
      <c r="D328" s="11">
        <v>2780.0</v>
      </c>
    </row>
    <row r="329">
      <c r="A329" s="14">
        <v>8681.0</v>
      </c>
      <c r="B329" s="11">
        <v>5552.0</v>
      </c>
      <c r="C329" s="11">
        <v>3614352.0</v>
      </c>
      <c r="D329" s="11">
        <v>699552.0</v>
      </c>
    </row>
    <row r="330">
      <c r="A330" s="14">
        <v>7331.0</v>
      </c>
      <c r="B330" s="11">
        <v>9896.0</v>
      </c>
      <c r="C330" s="11">
        <v>2523480.0</v>
      </c>
      <c r="D330" s="11">
        <v>950016.0</v>
      </c>
    </row>
    <row r="331">
      <c r="A331" s="14">
        <v>8969.0</v>
      </c>
      <c r="B331" s="11">
        <v>3968.0</v>
      </c>
      <c r="C331" s="11">
        <v>607104.0</v>
      </c>
      <c r="D331" s="11">
        <v>222208.0</v>
      </c>
    </row>
    <row r="332">
      <c r="A332" s="14">
        <v>7331.0</v>
      </c>
      <c r="B332" s="11">
        <v>8229.0</v>
      </c>
      <c r="C332" s="11">
        <v>2098395.0</v>
      </c>
      <c r="D332" s="11">
        <v>789984.0</v>
      </c>
    </row>
    <row r="333">
      <c r="A333" s="14">
        <v>1270.0</v>
      </c>
      <c r="B333" s="11">
        <v>7990.0</v>
      </c>
      <c r="C333" s="11">
        <v>375530.0</v>
      </c>
      <c r="D333" s="11">
        <v>119850.0</v>
      </c>
    </row>
    <row r="334">
      <c r="A334" s="14">
        <v>2103.0</v>
      </c>
      <c r="B334" s="11">
        <v>7048.0</v>
      </c>
      <c r="C334" s="11">
        <v>1451888.0</v>
      </c>
      <c r="D334" s="11">
        <v>627272.0</v>
      </c>
    </row>
    <row r="335">
      <c r="A335" s="14">
        <v>1270.0</v>
      </c>
      <c r="B335" s="11">
        <v>1545.0</v>
      </c>
      <c r="C335" s="11">
        <v>72615.0</v>
      </c>
      <c r="D335" s="11">
        <v>23175.0</v>
      </c>
    </row>
    <row r="336">
      <c r="A336" s="14">
        <v>7940.0</v>
      </c>
      <c r="B336" s="11">
        <v>5864.0</v>
      </c>
      <c r="C336" s="11">
        <v>3917152.0</v>
      </c>
      <c r="D336" s="11">
        <v>967560.0</v>
      </c>
    </row>
    <row r="337">
      <c r="A337" s="14">
        <v>2103.0</v>
      </c>
      <c r="B337" s="11">
        <v>905.0</v>
      </c>
      <c r="C337" s="11">
        <v>186430.0</v>
      </c>
      <c r="D337" s="11">
        <v>80545.0</v>
      </c>
    </row>
    <row r="338">
      <c r="A338" s="14">
        <v>2103.0</v>
      </c>
      <c r="B338" s="11">
        <v>8609.0</v>
      </c>
      <c r="C338" s="11">
        <v>1773454.0</v>
      </c>
      <c r="D338" s="11">
        <v>766201.0</v>
      </c>
    </row>
    <row r="339">
      <c r="A339" s="14">
        <v>2455.0</v>
      </c>
      <c r="B339" s="11">
        <v>6506.0</v>
      </c>
      <c r="C339" s="11">
        <v>709154.0</v>
      </c>
      <c r="D339" s="11">
        <v>474938.0</v>
      </c>
    </row>
    <row r="340">
      <c r="A340" s="14">
        <v>8293.0</v>
      </c>
      <c r="B340" s="11">
        <v>6936.0</v>
      </c>
      <c r="C340" s="11">
        <v>3031032.0</v>
      </c>
      <c r="D340" s="11">
        <v>1206864.0</v>
      </c>
    </row>
    <row r="341">
      <c r="A341" s="14">
        <v>1270.0</v>
      </c>
      <c r="B341" s="11">
        <v>4284.0</v>
      </c>
      <c r="C341" s="11">
        <v>201348.0</v>
      </c>
      <c r="D341" s="11">
        <v>64260.0</v>
      </c>
    </row>
    <row r="342">
      <c r="A342" s="14">
        <v>8293.0</v>
      </c>
      <c r="B342" s="11">
        <v>6876.0</v>
      </c>
      <c r="C342" s="11">
        <v>3004812.0</v>
      </c>
      <c r="D342" s="11">
        <v>1196424.0</v>
      </c>
    </row>
    <row r="343">
      <c r="A343" s="14">
        <v>7331.0</v>
      </c>
      <c r="B343" s="11">
        <v>4728.0</v>
      </c>
      <c r="C343" s="11">
        <v>1205640.0</v>
      </c>
      <c r="D343" s="11">
        <v>453888.0</v>
      </c>
    </row>
    <row r="344">
      <c r="A344" s="14">
        <v>8293.0</v>
      </c>
      <c r="B344" s="11">
        <v>3988.0</v>
      </c>
      <c r="C344" s="11">
        <v>1742756.0</v>
      </c>
      <c r="D344" s="11">
        <v>693912.0</v>
      </c>
    </row>
    <row r="345">
      <c r="A345" s="14">
        <v>8681.0</v>
      </c>
      <c r="B345" s="11">
        <v>7923.0</v>
      </c>
      <c r="C345" s="11">
        <v>5157873.0</v>
      </c>
      <c r="D345" s="11">
        <v>998298.0</v>
      </c>
    </row>
    <row r="346">
      <c r="A346" s="14">
        <v>2103.0</v>
      </c>
      <c r="B346" s="11">
        <v>4477.0</v>
      </c>
      <c r="C346" s="11">
        <v>922262.0</v>
      </c>
      <c r="D346" s="11">
        <v>398453.0</v>
      </c>
    </row>
    <row r="347">
      <c r="A347" s="14">
        <v>8293.0</v>
      </c>
      <c r="B347" s="11">
        <v>9495.0</v>
      </c>
      <c r="C347" s="11">
        <v>4149315.0</v>
      </c>
      <c r="D347" s="11">
        <v>1652130.0</v>
      </c>
    </row>
    <row r="348">
      <c r="A348" s="14">
        <v>8875.0</v>
      </c>
      <c r="B348" s="11">
        <v>1046.0</v>
      </c>
      <c r="C348" s="11">
        <v>441412.0</v>
      </c>
      <c r="D348" s="11">
        <v>59622.0</v>
      </c>
    </row>
    <row r="349">
      <c r="A349" s="14">
        <v>2455.0</v>
      </c>
      <c r="B349" s="11">
        <v>6667.0</v>
      </c>
      <c r="C349" s="11">
        <v>726703.0</v>
      </c>
      <c r="D349" s="11">
        <v>486691.0</v>
      </c>
    </row>
    <row r="350">
      <c r="A350" s="14">
        <v>3127.0</v>
      </c>
      <c r="B350" s="11">
        <v>1854.0</v>
      </c>
      <c r="C350" s="11">
        <v>152028.0</v>
      </c>
      <c r="D350" s="11">
        <v>46350.0</v>
      </c>
    </row>
    <row r="351">
      <c r="A351" s="14">
        <v>8293.0</v>
      </c>
      <c r="B351" s="11">
        <v>9492.0</v>
      </c>
      <c r="C351" s="11">
        <v>4148004.0</v>
      </c>
      <c r="D351" s="11">
        <v>1651608.0</v>
      </c>
    </row>
    <row r="352">
      <c r="A352" s="14">
        <v>8293.0</v>
      </c>
      <c r="B352" s="11">
        <v>9634.0</v>
      </c>
      <c r="C352" s="11">
        <v>4210058.0</v>
      </c>
      <c r="D352" s="11">
        <v>1676316.0</v>
      </c>
    </row>
    <row r="353">
      <c r="A353" s="14">
        <v>8681.0</v>
      </c>
      <c r="B353" s="11">
        <v>9321.0</v>
      </c>
      <c r="C353" s="11">
        <v>6067971.0</v>
      </c>
      <c r="D353" s="11">
        <v>1174446.0</v>
      </c>
    </row>
    <row r="354">
      <c r="A354" s="14">
        <v>8969.0</v>
      </c>
      <c r="B354" s="11">
        <v>2311.0</v>
      </c>
      <c r="C354" s="11">
        <v>353583.0</v>
      </c>
      <c r="D354" s="11">
        <v>129416.0</v>
      </c>
    </row>
    <row r="355">
      <c r="A355" s="14">
        <v>8681.0</v>
      </c>
      <c r="B355" s="11">
        <v>5682.0</v>
      </c>
      <c r="C355" s="11">
        <v>3698982.0</v>
      </c>
      <c r="D355" s="11">
        <v>715932.0</v>
      </c>
    </row>
    <row r="356">
      <c r="A356" s="14">
        <v>8969.0</v>
      </c>
      <c r="B356" s="11">
        <v>6191.0</v>
      </c>
      <c r="C356" s="11">
        <v>947223.0</v>
      </c>
      <c r="D356" s="11">
        <v>346696.0</v>
      </c>
    </row>
    <row r="357">
      <c r="A357" s="14">
        <v>8681.0</v>
      </c>
      <c r="B357" s="11">
        <v>5129.0</v>
      </c>
      <c r="C357" s="11">
        <v>3338979.0</v>
      </c>
      <c r="D357" s="11">
        <v>646254.0</v>
      </c>
    </row>
    <row r="358">
      <c r="A358" s="14">
        <v>8681.0</v>
      </c>
      <c r="B358" s="11">
        <v>6287.0</v>
      </c>
      <c r="C358" s="11">
        <v>4092837.0</v>
      </c>
      <c r="D358" s="11">
        <v>792162.0</v>
      </c>
    </row>
    <row r="359">
      <c r="A359" s="14">
        <v>1270.0</v>
      </c>
      <c r="B359" s="11">
        <v>3403.0</v>
      </c>
      <c r="C359" s="11">
        <v>159941.0</v>
      </c>
      <c r="D359" s="11">
        <v>51045.0</v>
      </c>
    </row>
    <row r="360">
      <c r="A360" s="14">
        <v>8875.0</v>
      </c>
      <c r="B360" s="11">
        <v>3664.0</v>
      </c>
      <c r="C360" s="11">
        <v>1546208.0</v>
      </c>
      <c r="D360" s="11">
        <v>208848.0</v>
      </c>
    </row>
    <row r="361">
      <c r="A361" s="14">
        <v>5988.0</v>
      </c>
      <c r="B361" s="11">
        <v>5539.0</v>
      </c>
      <c r="C361" s="11">
        <v>853006.0</v>
      </c>
      <c r="D361" s="11">
        <v>348957.0</v>
      </c>
    </row>
    <row r="362">
      <c r="A362" s="14">
        <v>8293.0</v>
      </c>
      <c r="B362" s="11">
        <v>4205.0</v>
      </c>
      <c r="C362" s="11">
        <v>1837585.0</v>
      </c>
      <c r="D362" s="11">
        <v>731670.0</v>
      </c>
    </row>
    <row r="363">
      <c r="A363" s="14">
        <v>8969.0</v>
      </c>
      <c r="B363" s="11">
        <v>3646.0</v>
      </c>
      <c r="C363" s="11">
        <v>557838.0</v>
      </c>
      <c r="D363" s="11">
        <v>204176.0</v>
      </c>
    </row>
    <row r="364">
      <c r="A364" s="14">
        <v>7331.0</v>
      </c>
      <c r="B364" s="11">
        <v>3578.0</v>
      </c>
      <c r="C364" s="11">
        <v>912390.0</v>
      </c>
      <c r="D364" s="11">
        <v>343488.0</v>
      </c>
    </row>
    <row r="365">
      <c r="A365" s="14">
        <v>8875.0</v>
      </c>
      <c r="B365" s="11">
        <v>8662.0</v>
      </c>
      <c r="C365" s="11">
        <v>3655364.0</v>
      </c>
      <c r="D365" s="11">
        <v>493734.0</v>
      </c>
    </row>
    <row r="366">
      <c r="A366" s="14">
        <v>8293.0</v>
      </c>
      <c r="B366" s="11">
        <v>4508.0</v>
      </c>
      <c r="C366" s="11">
        <v>1969996.0</v>
      </c>
      <c r="D366" s="11">
        <v>784392.0</v>
      </c>
    </row>
    <row r="367">
      <c r="A367" s="14">
        <v>8293.0</v>
      </c>
      <c r="B367" s="11">
        <v>869.0</v>
      </c>
      <c r="C367" s="11">
        <v>379753.0</v>
      </c>
      <c r="D367" s="11">
        <v>151206.0</v>
      </c>
    </row>
    <row r="368">
      <c r="A368" s="14">
        <v>3127.0</v>
      </c>
      <c r="B368" s="11">
        <v>750.0</v>
      </c>
      <c r="C368" s="11">
        <v>61500.0</v>
      </c>
      <c r="D368" s="11">
        <v>18750.0</v>
      </c>
    </row>
    <row r="369">
      <c r="A369" s="14">
        <v>8969.0</v>
      </c>
      <c r="B369" s="11">
        <v>4844.0</v>
      </c>
      <c r="C369" s="11">
        <v>741132.0</v>
      </c>
      <c r="D369" s="11">
        <v>271264.0</v>
      </c>
    </row>
    <row r="370">
      <c r="A370" s="14">
        <v>2455.0</v>
      </c>
      <c r="B370" s="11">
        <v>6169.0</v>
      </c>
      <c r="C370" s="11">
        <v>672421.0</v>
      </c>
      <c r="D370" s="11">
        <v>450337.0</v>
      </c>
    </row>
    <row r="371">
      <c r="A371" s="14">
        <v>8293.0</v>
      </c>
      <c r="B371" s="11">
        <v>4141.0</v>
      </c>
      <c r="C371" s="11">
        <v>1809617.0</v>
      </c>
      <c r="D371" s="11">
        <v>720534.0</v>
      </c>
    </row>
    <row r="372">
      <c r="A372" s="14">
        <v>8681.0</v>
      </c>
      <c r="B372" s="11">
        <v>2809.0</v>
      </c>
      <c r="C372" s="11">
        <v>1828659.0</v>
      </c>
      <c r="D372" s="11">
        <v>353934.0</v>
      </c>
    </row>
    <row r="373">
      <c r="A373" s="14">
        <v>3127.0</v>
      </c>
      <c r="B373" s="11">
        <v>2334.0</v>
      </c>
      <c r="C373" s="11">
        <v>191388.0</v>
      </c>
      <c r="D373" s="11">
        <v>58350.0</v>
      </c>
    </row>
    <row r="374">
      <c r="A374" s="14">
        <v>3127.0</v>
      </c>
      <c r="B374" s="11">
        <v>240.0</v>
      </c>
      <c r="C374" s="11">
        <v>19680.0</v>
      </c>
      <c r="D374" s="11">
        <v>6000.0</v>
      </c>
    </row>
    <row r="375">
      <c r="A375" s="14">
        <v>4594.0</v>
      </c>
      <c r="B375" s="11">
        <v>5193.0</v>
      </c>
      <c r="C375" s="11">
        <v>46737.0</v>
      </c>
      <c r="D375" s="11">
        <v>10386.0</v>
      </c>
    </row>
    <row r="376">
      <c r="A376" s="14">
        <v>5988.0</v>
      </c>
      <c r="B376" s="11">
        <v>5310.0</v>
      </c>
      <c r="C376" s="11">
        <v>817740.0</v>
      </c>
      <c r="D376" s="11">
        <v>334530.0</v>
      </c>
    </row>
    <row r="377">
      <c r="A377" s="14">
        <v>1270.0</v>
      </c>
      <c r="B377" s="11">
        <v>9353.0</v>
      </c>
      <c r="C377" s="11">
        <v>439591.0</v>
      </c>
      <c r="D377" s="11">
        <v>140295.0</v>
      </c>
    </row>
    <row r="378">
      <c r="A378" s="14">
        <v>8681.0</v>
      </c>
      <c r="B378" s="11">
        <v>2908.0</v>
      </c>
      <c r="C378" s="11">
        <v>1893108.0</v>
      </c>
      <c r="D378" s="11">
        <v>366408.0</v>
      </c>
    </row>
    <row r="379">
      <c r="A379" s="14">
        <v>3127.0</v>
      </c>
      <c r="B379" s="11">
        <v>1011.0</v>
      </c>
      <c r="C379" s="11">
        <v>82902.0</v>
      </c>
      <c r="D379" s="11">
        <v>25275.0</v>
      </c>
    </row>
    <row r="380">
      <c r="A380" s="14">
        <v>2455.0</v>
      </c>
      <c r="B380" s="11">
        <v>9440.0</v>
      </c>
      <c r="C380" s="11">
        <v>1028960.0</v>
      </c>
      <c r="D380" s="11">
        <v>689120.0</v>
      </c>
    </row>
    <row r="381">
      <c r="A381" s="14">
        <v>3127.0</v>
      </c>
      <c r="B381" s="11">
        <v>9528.0</v>
      </c>
      <c r="C381" s="11">
        <v>781296.0</v>
      </c>
      <c r="D381" s="11">
        <v>238200.0</v>
      </c>
    </row>
    <row r="382">
      <c r="A382" s="14">
        <v>8293.0</v>
      </c>
      <c r="B382" s="11">
        <v>1779.0</v>
      </c>
      <c r="C382" s="11">
        <v>777423.0</v>
      </c>
      <c r="D382" s="11">
        <v>309546.0</v>
      </c>
    </row>
    <row r="383">
      <c r="A383" s="14">
        <v>1270.0</v>
      </c>
      <c r="B383" s="11">
        <v>5875.0</v>
      </c>
      <c r="C383" s="11">
        <v>276125.0</v>
      </c>
      <c r="D383" s="11">
        <v>88125.0</v>
      </c>
    </row>
    <row r="384">
      <c r="A384" s="14">
        <v>2455.0</v>
      </c>
      <c r="B384" s="11">
        <v>8586.0</v>
      </c>
      <c r="C384" s="11">
        <v>935874.0</v>
      </c>
      <c r="D384" s="11">
        <v>626778.0</v>
      </c>
    </row>
    <row r="385">
      <c r="A385" s="14">
        <v>7331.0</v>
      </c>
      <c r="B385" s="11">
        <v>2396.0</v>
      </c>
      <c r="C385" s="11">
        <v>610980.0</v>
      </c>
      <c r="D385" s="11">
        <v>230016.0</v>
      </c>
    </row>
    <row r="386">
      <c r="A386" s="14">
        <v>8969.0</v>
      </c>
      <c r="B386" s="11">
        <v>4922.0</v>
      </c>
      <c r="C386" s="11">
        <v>753066.0</v>
      </c>
      <c r="D386" s="11">
        <v>275632.0</v>
      </c>
    </row>
    <row r="387">
      <c r="A387" s="14">
        <v>2455.0</v>
      </c>
      <c r="B387" s="11">
        <v>3685.0</v>
      </c>
      <c r="C387" s="11">
        <v>401665.0</v>
      </c>
      <c r="D387" s="11">
        <v>269005.0</v>
      </c>
    </row>
    <row r="388">
      <c r="A388" s="14">
        <v>7331.0</v>
      </c>
      <c r="B388" s="11">
        <v>3352.0</v>
      </c>
      <c r="C388" s="11">
        <v>854760.0</v>
      </c>
      <c r="D388" s="11">
        <v>321792.0</v>
      </c>
    </row>
    <row r="389">
      <c r="A389" s="14">
        <v>5988.0</v>
      </c>
      <c r="B389" s="11">
        <v>9212.0</v>
      </c>
      <c r="C389" s="11">
        <v>1418648.0</v>
      </c>
      <c r="D389" s="11">
        <v>580356.0</v>
      </c>
    </row>
    <row r="390">
      <c r="A390" s="14">
        <v>7331.0</v>
      </c>
      <c r="B390" s="11">
        <v>9061.0</v>
      </c>
      <c r="C390" s="11">
        <v>2310555.0</v>
      </c>
      <c r="D390" s="11">
        <v>869856.0</v>
      </c>
    </row>
    <row r="391">
      <c r="A391" s="14">
        <v>2103.0</v>
      </c>
      <c r="B391" s="11">
        <v>1801.0</v>
      </c>
      <c r="C391" s="11">
        <v>371006.0</v>
      </c>
      <c r="D391" s="11">
        <v>160289.0</v>
      </c>
    </row>
    <row r="392">
      <c r="A392" s="14">
        <v>5988.0</v>
      </c>
      <c r="B392" s="11">
        <v>1485.0</v>
      </c>
      <c r="C392" s="11">
        <v>228690.0</v>
      </c>
      <c r="D392" s="11">
        <v>93555.0</v>
      </c>
    </row>
    <row r="393">
      <c r="A393" s="14">
        <v>4594.0</v>
      </c>
      <c r="B393" s="11">
        <v>9214.0</v>
      </c>
      <c r="C393" s="11">
        <v>82926.0</v>
      </c>
      <c r="D393" s="11">
        <v>18428.0</v>
      </c>
    </row>
    <row r="394">
      <c r="A394" s="14">
        <v>8293.0</v>
      </c>
      <c r="B394" s="11">
        <v>6267.0</v>
      </c>
      <c r="C394" s="11">
        <v>2738679.0</v>
      </c>
      <c r="D394" s="11">
        <v>1090458.0</v>
      </c>
    </row>
    <row r="395">
      <c r="A395" s="14">
        <v>7331.0</v>
      </c>
      <c r="B395" s="11">
        <v>7413.0</v>
      </c>
      <c r="C395" s="11">
        <v>1890315.0</v>
      </c>
      <c r="D395" s="11">
        <v>711648.0</v>
      </c>
    </row>
    <row r="396">
      <c r="A396" s="14">
        <v>7940.0</v>
      </c>
      <c r="B396" s="11">
        <v>9419.0</v>
      </c>
      <c r="C396" s="11">
        <v>6291892.0</v>
      </c>
      <c r="D396" s="11">
        <v>1554135.0</v>
      </c>
    </row>
    <row r="397">
      <c r="A397" s="14">
        <v>8681.0</v>
      </c>
      <c r="B397" s="11">
        <v>4445.0</v>
      </c>
      <c r="C397" s="11">
        <v>2893695.0</v>
      </c>
      <c r="D397" s="11">
        <v>560070.0</v>
      </c>
    </row>
    <row r="398">
      <c r="A398" s="14">
        <v>7331.0</v>
      </c>
      <c r="B398" s="11">
        <v>4486.0</v>
      </c>
      <c r="C398" s="11">
        <v>1143930.0</v>
      </c>
      <c r="D398" s="11">
        <v>430656.0</v>
      </c>
    </row>
    <row r="399">
      <c r="A399" s="14">
        <v>1270.0</v>
      </c>
      <c r="B399" s="11">
        <v>3348.0</v>
      </c>
      <c r="C399" s="11">
        <v>157356.0</v>
      </c>
      <c r="D399" s="11">
        <v>50220.0</v>
      </c>
    </row>
    <row r="400">
      <c r="A400" s="14">
        <v>3127.0</v>
      </c>
      <c r="B400" s="11">
        <v>7162.0</v>
      </c>
      <c r="C400" s="11">
        <v>587284.0</v>
      </c>
      <c r="D400" s="11">
        <v>179050.0</v>
      </c>
    </row>
    <row r="401">
      <c r="A401" s="14">
        <v>8681.0</v>
      </c>
      <c r="B401" s="11">
        <v>35.0</v>
      </c>
      <c r="C401" s="11">
        <v>22785.0</v>
      </c>
      <c r="D401" s="11">
        <v>4410.0</v>
      </c>
    </row>
    <row r="402">
      <c r="A402" s="14">
        <v>2455.0</v>
      </c>
      <c r="B402" s="11">
        <v>4897.0</v>
      </c>
      <c r="C402" s="11">
        <v>533773.0</v>
      </c>
      <c r="D402" s="11">
        <v>357481.0</v>
      </c>
    </row>
    <row r="403">
      <c r="A403" s="14">
        <v>2455.0</v>
      </c>
      <c r="B403" s="11">
        <v>1562.0</v>
      </c>
      <c r="C403" s="11">
        <v>170258.0</v>
      </c>
      <c r="D403" s="11">
        <v>114026.0</v>
      </c>
    </row>
    <row r="404">
      <c r="A404" s="14">
        <v>8293.0</v>
      </c>
      <c r="B404" s="11">
        <v>9005.0</v>
      </c>
      <c r="C404" s="11">
        <v>3935185.0</v>
      </c>
      <c r="D404" s="11">
        <v>1566870.0</v>
      </c>
    </row>
    <row r="405">
      <c r="A405" s="14">
        <v>1270.0</v>
      </c>
      <c r="B405" s="11">
        <v>5866.0</v>
      </c>
      <c r="C405" s="11">
        <v>275702.0</v>
      </c>
      <c r="D405" s="11">
        <v>87990.0</v>
      </c>
    </row>
    <row r="406">
      <c r="A406" s="14">
        <v>2455.0</v>
      </c>
      <c r="B406" s="11">
        <v>9895.0</v>
      </c>
      <c r="C406" s="11">
        <v>1078555.0</v>
      </c>
      <c r="D406" s="11">
        <v>722335.0</v>
      </c>
    </row>
    <row r="407">
      <c r="A407" s="14">
        <v>7940.0</v>
      </c>
      <c r="B407" s="11">
        <v>1749.0</v>
      </c>
      <c r="C407" s="11">
        <v>1168332.0</v>
      </c>
      <c r="D407" s="11">
        <v>288585.0</v>
      </c>
    </row>
    <row r="408">
      <c r="A408" s="14">
        <v>2455.0</v>
      </c>
      <c r="B408" s="11">
        <v>6927.0</v>
      </c>
      <c r="C408" s="11">
        <v>755043.0</v>
      </c>
      <c r="D408" s="11">
        <v>505671.0</v>
      </c>
    </row>
    <row r="409">
      <c r="A409" s="14">
        <v>8875.0</v>
      </c>
      <c r="B409" s="11">
        <v>9946.0</v>
      </c>
      <c r="C409" s="11">
        <v>4197212.0</v>
      </c>
      <c r="D409" s="11">
        <v>566922.0</v>
      </c>
    </row>
    <row r="410">
      <c r="A410" s="14">
        <v>8293.0</v>
      </c>
      <c r="B410" s="11">
        <v>1789.0</v>
      </c>
      <c r="C410" s="11">
        <v>781793.0</v>
      </c>
      <c r="D410" s="11">
        <v>311286.0</v>
      </c>
    </row>
    <row r="411">
      <c r="A411" s="14">
        <v>7331.0</v>
      </c>
      <c r="B411" s="11">
        <v>6267.0</v>
      </c>
      <c r="C411" s="11">
        <v>1598085.0</v>
      </c>
      <c r="D411" s="11">
        <v>601632.0</v>
      </c>
    </row>
    <row r="412">
      <c r="A412" s="14">
        <v>2455.0</v>
      </c>
      <c r="B412" s="11">
        <v>9914.0</v>
      </c>
      <c r="C412" s="11">
        <v>1080626.0</v>
      </c>
      <c r="D412" s="11">
        <v>723722.0</v>
      </c>
    </row>
    <row r="413">
      <c r="A413" s="14">
        <v>4594.0</v>
      </c>
      <c r="B413" s="11">
        <v>4486.0</v>
      </c>
      <c r="C413" s="11">
        <v>40374.0</v>
      </c>
      <c r="D413" s="11">
        <v>8972.0</v>
      </c>
    </row>
    <row r="414">
      <c r="A414" s="14">
        <v>3127.0</v>
      </c>
      <c r="B414" s="11">
        <v>3112.0</v>
      </c>
      <c r="C414" s="11">
        <v>255184.0</v>
      </c>
      <c r="D414" s="11">
        <v>77800.0</v>
      </c>
    </row>
    <row r="415">
      <c r="A415" s="14">
        <v>2455.0</v>
      </c>
      <c r="B415" s="11">
        <v>7902.0</v>
      </c>
      <c r="C415" s="11">
        <v>861318.0</v>
      </c>
      <c r="D415" s="11">
        <v>576846.0</v>
      </c>
    </row>
    <row r="416">
      <c r="A416" s="14">
        <v>7940.0</v>
      </c>
      <c r="B416" s="11">
        <v>933.0</v>
      </c>
      <c r="C416" s="11">
        <v>623244.0</v>
      </c>
      <c r="D416" s="11">
        <v>153945.0</v>
      </c>
    </row>
    <row r="417">
      <c r="A417" s="14">
        <v>5988.0</v>
      </c>
      <c r="B417" s="11">
        <v>6212.0</v>
      </c>
      <c r="C417" s="11">
        <v>956648.0</v>
      </c>
      <c r="D417" s="11">
        <v>391356.0</v>
      </c>
    </row>
    <row r="418">
      <c r="A418" s="14">
        <v>4594.0</v>
      </c>
      <c r="B418" s="11">
        <v>1009.0</v>
      </c>
      <c r="C418" s="11">
        <v>9081.0</v>
      </c>
      <c r="D418" s="11">
        <v>2018.0</v>
      </c>
    </row>
    <row r="419">
      <c r="A419" s="14">
        <v>8681.0</v>
      </c>
      <c r="B419" s="11">
        <v>1877.0</v>
      </c>
      <c r="C419" s="11">
        <v>1221927.0</v>
      </c>
      <c r="D419" s="11">
        <v>236502.0</v>
      </c>
    </row>
    <row r="420">
      <c r="A420" s="14">
        <v>8293.0</v>
      </c>
      <c r="B420" s="11">
        <v>2864.0</v>
      </c>
      <c r="C420" s="11">
        <v>1251568.0</v>
      </c>
      <c r="D420" s="11">
        <v>498336.0</v>
      </c>
    </row>
    <row r="421">
      <c r="A421" s="14">
        <v>8293.0</v>
      </c>
      <c r="B421" s="11">
        <v>9569.0</v>
      </c>
      <c r="C421" s="11">
        <v>4181653.0</v>
      </c>
      <c r="D421" s="11">
        <v>1665006.0</v>
      </c>
    </row>
    <row r="422">
      <c r="A422" s="14">
        <v>3127.0</v>
      </c>
      <c r="B422" s="11">
        <v>7683.0</v>
      </c>
      <c r="C422" s="11">
        <v>630006.0</v>
      </c>
      <c r="D422" s="11">
        <v>192075.0</v>
      </c>
    </row>
    <row r="423">
      <c r="A423" s="14">
        <v>5988.0</v>
      </c>
      <c r="B423" s="11">
        <v>9501.0</v>
      </c>
      <c r="C423" s="11">
        <v>1463154.0</v>
      </c>
      <c r="D423" s="11">
        <v>598563.0</v>
      </c>
    </row>
    <row r="424">
      <c r="A424" s="14">
        <v>3127.0</v>
      </c>
      <c r="B424" s="11">
        <v>5060.0</v>
      </c>
      <c r="C424" s="11">
        <v>414920.0</v>
      </c>
      <c r="D424" s="11">
        <v>126500.0</v>
      </c>
    </row>
    <row r="425">
      <c r="A425" s="14">
        <v>5988.0</v>
      </c>
      <c r="B425" s="11">
        <v>2938.0</v>
      </c>
      <c r="C425" s="11">
        <v>452452.0</v>
      </c>
      <c r="D425" s="11">
        <v>185094.0</v>
      </c>
    </row>
    <row r="426">
      <c r="A426" s="14">
        <v>3127.0</v>
      </c>
      <c r="B426" s="11">
        <v>9999.0</v>
      </c>
      <c r="C426" s="11">
        <v>819918.0</v>
      </c>
      <c r="D426" s="11">
        <v>249975.0</v>
      </c>
    </row>
    <row r="427">
      <c r="A427" s="14">
        <v>8969.0</v>
      </c>
      <c r="B427" s="11">
        <v>2203.0</v>
      </c>
      <c r="C427" s="11">
        <v>337059.0</v>
      </c>
      <c r="D427" s="11">
        <v>123368.0</v>
      </c>
    </row>
    <row r="428">
      <c r="A428" s="14">
        <v>8293.0</v>
      </c>
      <c r="B428" s="11">
        <v>2394.0</v>
      </c>
      <c r="C428" s="11">
        <v>1046178.0</v>
      </c>
      <c r="D428" s="11">
        <v>416556.0</v>
      </c>
    </row>
    <row r="429">
      <c r="A429" s="14">
        <v>8681.0</v>
      </c>
      <c r="B429" s="11">
        <v>3827.0</v>
      </c>
      <c r="C429" s="11">
        <v>2491377.0</v>
      </c>
      <c r="D429" s="11">
        <v>482202.0</v>
      </c>
    </row>
    <row r="430">
      <c r="A430" s="14">
        <v>2103.0</v>
      </c>
      <c r="B430" s="11">
        <v>5972.0</v>
      </c>
      <c r="C430" s="11">
        <v>1230232.0</v>
      </c>
      <c r="D430" s="11">
        <v>531508.0</v>
      </c>
    </row>
    <row r="431">
      <c r="A431" s="14">
        <v>8969.0</v>
      </c>
      <c r="B431" s="11">
        <v>4681.0</v>
      </c>
      <c r="C431" s="11">
        <v>716193.0</v>
      </c>
      <c r="D431" s="11">
        <v>262136.0</v>
      </c>
    </row>
    <row r="432">
      <c r="A432" s="14">
        <v>2103.0</v>
      </c>
      <c r="B432" s="11">
        <v>5222.0</v>
      </c>
      <c r="C432" s="11">
        <v>1075732.0</v>
      </c>
      <c r="D432" s="11">
        <v>464758.0</v>
      </c>
    </row>
    <row r="433">
      <c r="A433" s="14">
        <v>5988.0</v>
      </c>
      <c r="B433" s="11">
        <v>3705.0</v>
      </c>
      <c r="C433" s="11">
        <v>570570.0</v>
      </c>
      <c r="D433" s="11">
        <v>233415.0</v>
      </c>
    </row>
    <row r="434">
      <c r="A434" s="14">
        <v>2103.0</v>
      </c>
      <c r="B434" s="11">
        <v>567.0</v>
      </c>
      <c r="C434" s="11">
        <v>116802.0</v>
      </c>
      <c r="D434" s="11">
        <v>50463.0</v>
      </c>
    </row>
    <row r="435">
      <c r="A435" s="14">
        <v>3127.0</v>
      </c>
      <c r="B435" s="11">
        <v>3045.0</v>
      </c>
      <c r="C435" s="11">
        <v>249690.0</v>
      </c>
      <c r="D435" s="11">
        <v>76125.0</v>
      </c>
    </row>
    <row r="436">
      <c r="A436" s="14">
        <v>4594.0</v>
      </c>
      <c r="B436" s="11">
        <v>6373.0</v>
      </c>
      <c r="C436" s="11">
        <v>57357.0</v>
      </c>
      <c r="D436" s="11">
        <v>12746.0</v>
      </c>
    </row>
    <row r="437">
      <c r="A437" s="14">
        <v>2455.0</v>
      </c>
      <c r="B437" s="11">
        <v>5742.0</v>
      </c>
      <c r="C437" s="11">
        <v>625878.0</v>
      </c>
      <c r="D437" s="11">
        <v>419166.0</v>
      </c>
    </row>
    <row r="438">
      <c r="A438" s="14">
        <v>4594.0</v>
      </c>
      <c r="B438" s="11">
        <v>314.0</v>
      </c>
      <c r="C438" s="11">
        <v>2826.0</v>
      </c>
      <c r="D438" s="11">
        <v>628.0</v>
      </c>
    </row>
    <row r="439">
      <c r="A439" s="14">
        <v>5988.0</v>
      </c>
      <c r="B439" s="11">
        <v>4988.0</v>
      </c>
      <c r="C439" s="11">
        <v>768152.0</v>
      </c>
      <c r="D439" s="11">
        <v>314244.0</v>
      </c>
    </row>
    <row r="440">
      <c r="A440" s="14">
        <v>7940.0</v>
      </c>
      <c r="B440" s="11">
        <v>7756.0</v>
      </c>
      <c r="C440" s="11">
        <v>5181008.0</v>
      </c>
      <c r="D440" s="11">
        <v>1279740.0</v>
      </c>
    </row>
    <row r="441">
      <c r="A441" s="14">
        <v>4594.0</v>
      </c>
      <c r="B441" s="11">
        <v>7346.0</v>
      </c>
      <c r="C441" s="11">
        <v>66114.0</v>
      </c>
      <c r="D441" s="11">
        <v>14692.0</v>
      </c>
    </row>
    <row r="442">
      <c r="A442" s="14">
        <v>1270.0</v>
      </c>
      <c r="B442" s="11">
        <v>4615.0</v>
      </c>
      <c r="C442" s="11">
        <v>216905.0</v>
      </c>
      <c r="D442" s="11">
        <v>69225.0</v>
      </c>
    </row>
    <row r="443">
      <c r="A443" s="14">
        <v>3127.0</v>
      </c>
      <c r="B443" s="11">
        <v>1053.0</v>
      </c>
      <c r="C443" s="11">
        <v>86346.0</v>
      </c>
      <c r="D443" s="11">
        <v>26325.0</v>
      </c>
    </row>
    <row r="444">
      <c r="A444" s="14">
        <v>2455.0</v>
      </c>
      <c r="B444" s="11">
        <v>7468.0</v>
      </c>
      <c r="C444" s="11">
        <v>814012.0</v>
      </c>
      <c r="D444" s="11">
        <v>545164.0</v>
      </c>
    </row>
    <row r="445">
      <c r="A445" s="14">
        <v>3127.0</v>
      </c>
      <c r="B445" s="11">
        <v>6742.0</v>
      </c>
      <c r="C445" s="11">
        <v>552844.0</v>
      </c>
      <c r="D445" s="11">
        <v>168550.0</v>
      </c>
    </row>
    <row r="446">
      <c r="A446" s="14">
        <v>3127.0</v>
      </c>
      <c r="B446" s="11">
        <v>523.0</v>
      </c>
      <c r="C446" s="11">
        <v>42886.0</v>
      </c>
      <c r="D446" s="11">
        <v>13075.0</v>
      </c>
    </row>
    <row r="447">
      <c r="A447" s="14">
        <v>1270.0</v>
      </c>
      <c r="B447" s="11">
        <v>8743.0</v>
      </c>
      <c r="C447" s="11">
        <v>410921.0</v>
      </c>
      <c r="D447" s="11">
        <v>131145.0</v>
      </c>
    </row>
    <row r="448">
      <c r="A448" s="14">
        <v>7331.0</v>
      </c>
      <c r="B448" s="11">
        <v>6686.0</v>
      </c>
      <c r="C448" s="11">
        <v>1704930.0</v>
      </c>
      <c r="D448" s="11">
        <v>641856.0</v>
      </c>
    </row>
    <row r="449">
      <c r="A449" s="14">
        <v>2103.0</v>
      </c>
      <c r="B449" s="11">
        <v>4629.0</v>
      </c>
      <c r="C449" s="11">
        <v>953574.0</v>
      </c>
      <c r="D449" s="11">
        <v>411981.0</v>
      </c>
    </row>
    <row r="450">
      <c r="A450" s="14">
        <v>7331.0</v>
      </c>
      <c r="B450" s="11">
        <v>6828.0</v>
      </c>
      <c r="C450" s="11">
        <v>1741140.0</v>
      </c>
      <c r="D450" s="11">
        <v>655488.0</v>
      </c>
    </row>
    <row r="451">
      <c r="A451" s="14">
        <v>5988.0</v>
      </c>
      <c r="B451" s="11">
        <v>6142.0</v>
      </c>
      <c r="C451" s="11">
        <v>945868.0</v>
      </c>
      <c r="D451" s="11">
        <v>386946.0</v>
      </c>
    </row>
    <row r="452">
      <c r="A452" s="14">
        <v>4594.0</v>
      </c>
      <c r="B452" s="11">
        <v>7670.0</v>
      </c>
      <c r="C452" s="11">
        <v>69030.0</v>
      </c>
      <c r="D452" s="11">
        <v>15340.0</v>
      </c>
    </row>
    <row r="453">
      <c r="A453" s="14">
        <v>8969.0</v>
      </c>
      <c r="B453" s="11">
        <v>6873.0</v>
      </c>
      <c r="C453" s="11">
        <v>1051569.0</v>
      </c>
      <c r="D453" s="11">
        <v>384888.0</v>
      </c>
    </row>
    <row r="454">
      <c r="A454" s="14">
        <v>2103.0</v>
      </c>
      <c r="B454" s="11">
        <v>5462.0</v>
      </c>
      <c r="C454" s="11">
        <v>1125172.0</v>
      </c>
      <c r="D454" s="11">
        <v>486118.0</v>
      </c>
    </row>
    <row r="455">
      <c r="A455" s="14">
        <v>2103.0</v>
      </c>
      <c r="B455" s="11">
        <v>7778.0</v>
      </c>
      <c r="C455" s="11">
        <v>1602268.0</v>
      </c>
      <c r="D455" s="11">
        <v>692242.0</v>
      </c>
    </row>
    <row r="456">
      <c r="A456" s="14">
        <v>5988.0</v>
      </c>
      <c r="B456" s="11">
        <v>5529.0</v>
      </c>
      <c r="C456" s="11">
        <v>851466.0</v>
      </c>
      <c r="D456" s="11">
        <v>348327.0</v>
      </c>
    </row>
    <row r="457">
      <c r="A457" s="14">
        <v>8969.0</v>
      </c>
      <c r="B457" s="11">
        <v>2300.0</v>
      </c>
      <c r="C457" s="11">
        <v>351900.0</v>
      </c>
      <c r="D457" s="11">
        <v>128800.0</v>
      </c>
    </row>
    <row r="458">
      <c r="A458" s="14">
        <v>7331.0</v>
      </c>
      <c r="B458" s="11">
        <v>5157.0</v>
      </c>
      <c r="C458" s="11">
        <v>1315035.0</v>
      </c>
      <c r="D458" s="11">
        <v>495072.0</v>
      </c>
    </row>
    <row r="459">
      <c r="A459" s="14">
        <v>7331.0</v>
      </c>
      <c r="B459" s="11">
        <v>9222.0</v>
      </c>
      <c r="C459" s="11">
        <v>2351610.0</v>
      </c>
      <c r="D459" s="11">
        <v>885312.0</v>
      </c>
    </row>
    <row r="460">
      <c r="A460" s="14">
        <v>8969.0</v>
      </c>
      <c r="B460" s="11">
        <v>3293.0</v>
      </c>
      <c r="C460" s="11">
        <v>503829.0</v>
      </c>
      <c r="D460" s="11">
        <v>184408.0</v>
      </c>
    </row>
    <row r="461">
      <c r="A461" s="14">
        <v>5988.0</v>
      </c>
      <c r="B461" s="11">
        <v>286.0</v>
      </c>
      <c r="C461" s="11">
        <v>44044.0</v>
      </c>
      <c r="D461" s="11">
        <v>18018.0</v>
      </c>
    </row>
    <row r="462">
      <c r="A462" s="14">
        <v>2103.0</v>
      </c>
      <c r="B462" s="11">
        <v>4463.0</v>
      </c>
      <c r="C462" s="11">
        <v>919378.0</v>
      </c>
      <c r="D462" s="11">
        <v>397207.0</v>
      </c>
    </row>
    <row r="463">
      <c r="A463" s="14">
        <v>5988.0</v>
      </c>
      <c r="B463" s="11">
        <v>5102.0</v>
      </c>
      <c r="C463" s="11">
        <v>785708.0</v>
      </c>
      <c r="D463" s="11">
        <v>321426.0</v>
      </c>
    </row>
    <row r="464">
      <c r="A464" s="14">
        <v>5988.0</v>
      </c>
      <c r="B464" s="11">
        <v>4388.0</v>
      </c>
      <c r="C464" s="11">
        <v>675752.0</v>
      </c>
      <c r="D464" s="11">
        <v>276444.0</v>
      </c>
    </row>
    <row r="465">
      <c r="A465" s="14">
        <v>3127.0</v>
      </c>
      <c r="B465" s="11">
        <v>3383.0</v>
      </c>
      <c r="C465" s="11">
        <v>277406.0</v>
      </c>
      <c r="D465" s="11">
        <v>84575.0</v>
      </c>
    </row>
    <row r="466">
      <c r="A466" s="14">
        <v>8681.0</v>
      </c>
      <c r="B466" s="11">
        <v>4832.0</v>
      </c>
      <c r="C466" s="11">
        <v>3145632.0</v>
      </c>
      <c r="D466" s="11">
        <v>608832.0</v>
      </c>
    </row>
    <row r="467">
      <c r="A467" s="14">
        <v>3127.0</v>
      </c>
      <c r="B467" s="11">
        <v>3119.0</v>
      </c>
      <c r="C467" s="11">
        <v>255758.0</v>
      </c>
      <c r="D467" s="11">
        <v>77975.0</v>
      </c>
    </row>
    <row r="468">
      <c r="A468" s="14">
        <v>8681.0</v>
      </c>
      <c r="B468" s="11">
        <v>9284.0</v>
      </c>
      <c r="C468" s="11">
        <v>6043884.0</v>
      </c>
      <c r="D468" s="11">
        <v>1169784.0</v>
      </c>
    </row>
    <row r="469">
      <c r="A469" s="14">
        <v>8875.0</v>
      </c>
      <c r="B469" s="11">
        <v>6211.0</v>
      </c>
      <c r="C469" s="11">
        <v>2621042.0</v>
      </c>
      <c r="D469" s="11">
        <v>354027.0</v>
      </c>
    </row>
    <row r="470">
      <c r="A470" s="14">
        <v>2103.0</v>
      </c>
      <c r="B470" s="11">
        <v>2569.0</v>
      </c>
      <c r="C470" s="11">
        <v>529214.0</v>
      </c>
      <c r="D470" s="11">
        <v>228641.0</v>
      </c>
    </row>
    <row r="471">
      <c r="A471" s="14">
        <v>7331.0</v>
      </c>
      <c r="B471" s="11">
        <v>2004.0</v>
      </c>
      <c r="C471" s="11">
        <v>511020.0</v>
      </c>
      <c r="D471" s="11">
        <v>192384.0</v>
      </c>
    </row>
    <row r="472">
      <c r="A472" s="14">
        <v>5988.0</v>
      </c>
      <c r="B472" s="11">
        <v>8086.0</v>
      </c>
      <c r="C472" s="11">
        <v>1245244.0</v>
      </c>
      <c r="D472" s="11">
        <v>509418.0</v>
      </c>
    </row>
    <row r="473">
      <c r="A473" s="14">
        <v>4594.0</v>
      </c>
      <c r="B473" s="11">
        <v>7360.0</v>
      </c>
      <c r="C473" s="11">
        <v>66240.0</v>
      </c>
      <c r="D473" s="11">
        <v>14720.0</v>
      </c>
    </row>
    <row r="474">
      <c r="A474" s="14">
        <v>1270.0</v>
      </c>
      <c r="B474" s="11">
        <v>6395.0</v>
      </c>
      <c r="C474" s="11">
        <v>300565.0</v>
      </c>
      <c r="D474" s="11">
        <v>95925.0</v>
      </c>
    </row>
    <row r="475">
      <c r="A475" s="14">
        <v>7331.0</v>
      </c>
      <c r="B475" s="11">
        <v>7042.0</v>
      </c>
      <c r="C475" s="11">
        <v>1795710.0</v>
      </c>
      <c r="D475" s="11">
        <v>676032.0</v>
      </c>
    </row>
    <row r="476">
      <c r="A476" s="14">
        <v>8969.0</v>
      </c>
      <c r="B476" s="11">
        <v>2191.0</v>
      </c>
      <c r="C476" s="11">
        <v>335223.0</v>
      </c>
      <c r="D476" s="11">
        <v>122696.0</v>
      </c>
    </row>
    <row r="477">
      <c r="A477" s="14">
        <v>7331.0</v>
      </c>
      <c r="B477" s="11">
        <v>4543.0</v>
      </c>
      <c r="C477" s="11">
        <v>1158465.0</v>
      </c>
      <c r="D477" s="11">
        <v>436128.0</v>
      </c>
    </row>
    <row r="478">
      <c r="A478" s="14">
        <v>5988.0</v>
      </c>
      <c r="B478" s="11">
        <v>4344.0</v>
      </c>
      <c r="C478" s="11">
        <v>668976.0</v>
      </c>
      <c r="D478" s="11">
        <v>273672.0</v>
      </c>
    </row>
    <row r="479">
      <c r="A479" s="14">
        <v>1270.0</v>
      </c>
      <c r="B479" s="11">
        <v>4606.0</v>
      </c>
      <c r="C479" s="11">
        <v>216482.0</v>
      </c>
      <c r="D479" s="11">
        <v>69090.0</v>
      </c>
    </row>
    <row r="480">
      <c r="A480" s="14">
        <v>8969.0</v>
      </c>
      <c r="B480" s="11">
        <v>3979.0</v>
      </c>
      <c r="C480" s="11">
        <v>608787.0</v>
      </c>
      <c r="D480" s="11">
        <v>222824.0</v>
      </c>
    </row>
    <row r="481">
      <c r="A481" s="14">
        <v>8293.0</v>
      </c>
      <c r="B481" s="11">
        <v>5223.0</v>
      </c>
      <c r="C481" s="11">
        <v>2282451.0</v>
      </c>
      <c r="D481" s="11">
        <v>908802.0</v>
      </c>
    </row>
    <row r="482">
      <c r="A482" s="14">
        <v>8875.0</v>
      </c>
      <c r="B482" s="11">
        <v>7302.0</v>
      </c>
      <c r="C482" s="11">
        <v>3081444.0</v>
      </c>
      <c r="D482" s="11">
        <v>416214.0</v>
      </c>
    </row>
    <row r="483">
      <c r="A483" s="14">
        <v>7940.0</v>
      </c>
      <c r="B483" s="11">
        <v>7498.0</v>
      </c>
      <c r="C483" s="11">
        <v>5008664.0</v>
      </c>
      <c r="D483" s="11">
        <v>1237170.0</v>
      </c>
    </row>
    <row r="484">
      <c r="A484" s="14">
        <v>8875.0</v>
      </c>
      <c r="B484" s="11">
        <v>6349.0</v>
      </c>
      <c r="C484" s="11">
        <v>2679278.0</v>
      </c>
      <c r="D484" s="11">
        <v>361893.0</v>
      </c>
    </row>
    <row r="485">
      <c r="A485" s="14">
        <v>2103.0</v>
      </c>
      <c r="B485" s="11">
        <v>3600.0</v>
      </c>
      <c r="C485" s="11">
        <v>741600.0</v>
      </c>
      <c r="D485" s="11">
        <v>320400.0</v>
      </c>
    </row>
    <row r="486">
      <c r="A486" s="14">
        <v>1270.0</v>
      </c>
      <c r="B486" s="11">
        <v>8016.0</v>
      </c>
      <c r="C486" s="11">
        <v>376752.0</v>
      </c>
      <c r="D486" s="11">
        <v>120240.0</v>
      </c>
    </row>
    <row r="487">
      <c r="A487" s="14">
        <v>8681.0</v>
      </c>
      <c r="B487" s="11">
        <v>150.0</v>
      </c>
      <c r="C487" s="11">
        <v>97650.0</v>
      </c>
      <c r="D487" s="11">
        <v>18900.0</v>
      </c>
    </row>
    <row r="488">
      <c r="A488" s="14">
        <v>1270.0</v>
      </c>
      <c r="B488" s="11">
        <v>7955.0</v>
      </c>
      <c r="C488" s="11">
        <v>373885.0</v>
      </c>
      <c r="D488" s="11">
        <v>119325.0</v>
      </c>
    </row>
    <row r="489">
      <c r="A489" s="14">
        <v>8969.0</v>
      </c>
      <c r="B489" s="11">
        <v>5722.0</v>
      </c>
      <c r="C489" s="11">
        <v>875466.0</v>
      </c>
      <c r="D489" s="11">
        <v>320432.0</v>
      </c>
    </row>
    <row r="490">
      <c r="A490" s="14">
        <v>8681.0</v>
      </c>
      <c r="B490" s="11">
        <v>7813.0</v>
      </c>
      <c r="C490" s="11">
        <v>5086263.0</v>
      </c>
      <c r="D490" s="11">
        <v>984438.0</v>
      </c>
    </row>
    <row r="491">
      <c r="A491" s="14">
        <v>8969.0</v>
      </c>
      <c r="B491" s="11">
        <v>6086.0</v>
      </c>
      <c r="C491" s="11">
        <v>931158.0</v>
      </c>
      <c r="D491" s="11">
        <v>340816.0</v>
      </c>
    </row>
    <row r="492">
      <c r="A492" s="14">
        <v>3127.0</v>
      </c>
      <c r="B492" s="11">
        <v>8860.0</v>
      </c>
      <c r="C492" s="11">
        <v>726520.0</v>
      </c>
      <c r="D492" s="11">
        <v>221500.0</v>
      </c>
    </row>
    <row r="493">
      <c r="A493" s="14">
        <v>2103.0</v>
      </c>
      <c r="B493" s="11">
        <v>2558.0</v>
      </c>
      <c r="C493" s="11">
        <v>526948.0</v>
      </c>
      <c r="D493" s="11">
        <v>227662.0</v>
      </c>
    </row>
    <row r="494">
      <c r="A494" s="14">
        <v>2455.0</v>
      </c>
      <c r="B494" s="11">
        <v>9198.0</v>
      </c>
      <c r="C494" s="11">
        <v>1002582.0</v>
      </c>
      <c r="D494" s="11">
        <v>671454.0</v>
      </c>
    </row>
    <row r="495">
      <c r="A495" s="14">
        <v>1270.0</v>
      </c>
      <c r="B495" s="11">
        <v>4191.0</v>
      </c>
      <c r="C495" s="11">
        <v>196977.0</v>
      </c>
      <c r="D495" s="11">
        <v>62865.0</v>
      </c>
    </row>
    <row r="496">
      <c r="A496" s="14">
        <v>1270.0</v>
      </c>
      <c r="B496" s="11">
        <v>6612.0</v>
      </c>
      <c r="C496" s="11">
        <v>310764.0</v>
      </c>
      <c r="D496" s="11">
        <v>99180.0</v>
      </c>
    </row>
    <row r="497">
      <c r="A497" s="14">
        <v>8681.0</v>
      </c>
      <c r="B497" s="11">
        <v>6609.0</v>
      </c>
      <c r="C497" s="11">
        <v>4302459.0</v>
      </c>
      <c r="D497" s="11">
        <v>832734.0</v>
      </c>
    </row>
    <row r="498">
      <c r="A498" s="14">
        <v>8681.0</v>
      </c>
      <c r="B498" s="11">
        <v>532.0</v>
      </c>
      <c r="C498" s="11">
        <v>346332.0</v>
      </c>
      <c r="D498" s="11">
        <v>67032.0</v>
      </c>
    </row>
    <row r="499">
      <c r="A499" s="14">
        <v>8293.0</v>
      </c>
      <c r="B499" s="11">
        <v>3206.0</v>
      </c>
      <c r="C499" s="11">
        <v>1401022.0</v>
      </c>
      <c r="D499" s="11">
        <v>557844.0</v>
      </c>
    </row>
    <row r="500">
      <c r="A500" s="14">
        <v>8681.0</v>
      </c>
      <c r="B500" s="11">
        <v>674.0</v>
      </c>
      <c r="C500" s="11">
        <v>438774.0</v>
      </c>
      <c r="D500" s="11">
        <v>84924.0</v>
      </c>
    </row>
    <row r="501">
      <c r="A501" s="14">
        <v>3127.0</v>
      </c>
      <c r="B501" s="11">
        <v>2902.0</v>
      </c>
      <c r="C501" s="11">
        <v>237964.0</v>
      </c>
      <c r="D501" s="11">
        <v>72550.0</v>
      </c>
    </row>
    <row r="502">
      <c r="A502" s="14">
        <v>1270.0</v>
      </c>
      <c r="B502" s="11">
        <v>2199.0</v>
      </c>
      <c r="C502" s="11">
        <v>103353.0</v>
      </c>
      <c r="D502" s="11">
        <v>32985.0</v>
      </c>
    </row>
    <row r="503">
      <c r="A503" s="14">
        <v>1270.0</v>
      </c>
      <c r="B503" s="11">
        <v>389.0</v>
      </c>
      <c r="C503" s="11">
        <v>18283.0</v>
      </c>
      <c r="D503" s="11">
        <v>5835.0</v>
      </c>
    </row>
    <row r="504">
      <c r="A504" s="14">
        <v>8875.0</v>
      </c>
      <c r="B504" s="11">
        <v>7701.0</v>
      </c>
      <c r="C504" s="11">
        <v>3249822.0</v>
      </c>
      <c r="D504" s="11">
        <v>438957.0</v>
      </c>
    </row>
    <row r="505">
      <c r="A505" s="14">
        <v>8875.0</v>
      </c>
      <c r="B505" s="11">
        <v>1482.0</v>
      </c>
      <c r="C505" s="11">
        <v>625404.0</v>
      </c>
      <c r="D505" s="11">
        <v>84474.0</v>
      </c>
    </row>
    <row r="506">
      <c r="A506" s="14">
        <v>8969.0</v>
      </c>
      <c r="B506" s="11">
        <v>5655.0</v>
      </c>
      <c r="C506" s="11">
        <v>865215.0</v>
      </c>
      <c r="D506" s="11">
        <v>316680.0</v>
      </c>
    </row>
    <row r="507">
      <c r="A507" s="14">
        <v>3127.0</v>
      </c>
      <c r="B507" s="11">
        <v>5177.0</v>
      </c>
      <c r="C507" s="11">
        <v>424514.0</v>
      </c>
      <c r="D507" s="11">
        <v>129425.0</v>
      </c>
    </row>
    <row r="508">
      <c r="A508" s="14">
        <v>3127.0</v>
      </c>
      <c r="B508" s="11">
        <v>2554.0</v>
      </c>
      <c r="C508" s="11">
        <v>209428.0</v>
      </c>
      <c r="D508" s="11">
        <v>63850.0</v>
      </c>
    </row>
    <row r="509">
      <c r="A509" s="14">
        <v>1270.0</v>
      </c>
      <c r="B509" s="11">
        <v>9350.0</v>
      </c>
      <c r="C509" s="11">
        <v>439450.0</v>
      </c>
      <c r="D509" s="11">
        <v>140250.0</v>
      </c>
    </row>
    <row r="510">
      <c r="A510" s="14">
        <v>2103.0</v>
      </c>
      <c r="B510" s="11">
        <v>8124.0</v>
      </c>
      <c r="C510" s="11">
        <v>1673544.0</v>
      </c>
      <c r="D510" s="11">
        <v>723036.0</v>
      </c>
    </row>
    <row r="511">
      <c r="A511" s="14">
        <v>4594.0</v>
      </c>
      <c r="B511" s="11">
        <v>3524.0</v>
      </c>
      <c r="C511" s="11">
        <v>31716.0</v>
      </c>
      <c r="D511" s="11">
        <v>7048.0</v>
      </c>
    </row>
    <row r="512">
      <c r="A512" s="14">
        <v>7331.0</v>
      </c>
      <c r="B512" s="11">
        <v>707.0</v>
      </c>
      <c r="C512" s="11">
        <v>180285.0</v>
      </c>
      <c r="D512" s="11">
        <v>67872.0</v>
      </c>
    </row>
    <row r="513">
      <c r="A513" s="14">
        <v>2103.0</v>
      </c>
      <c r="B513" s="11">
        <v>9586.0</v>
      </c>
      <c r="C513" s="11">
        <v>1974716.0</v>
      </c>
      <c r="D513" s="11">
        <v>853154.0</v>
      </c>
    </row>
    <row r="514">
      <c r="A514" s="14">
        <v>2103.0</v>
      </c>
      <c r="B514" s="11">
        <v>5116.0</v>
      </c>
      <c r="C514" s="11">
        <v>1053896.0</v>
      </c>
      <c r="D514" s="11">
        <v>455324.0</v>
      </c>
    </row>
    <row r="515">
      <c r="A515" s="14">
        <v>1270.0</v>
      </c>
      <c r="B515" s="11">
        <v>3534.0</v>
      </c>
      <c r="C515" s="11">
        <v>166098.0</v>
      </c>
      <c r="D515" s="11">
        <v>53010.0</v>
      </c>
    </row>
    <row r="516">
      <c r="A516" s="14">
        <v>7331.0</v>
      </c>
      <c r="B516" s="11">
        <v>5566.0</v>
      </c>
      <c r="C516" s="11">
        <v>1419330.0</v>
      </c>
      <c r="D516" s="11">
        <v>534336.0</v>
      </c>
    </row>
    <row r="517">
      <c r="A517" s="14">
        <v>7331.0</v>
      </c>
      <c r="B517" s="11">
        <v>7617.0</v>
      </c>
      <c r="C517" s="11">
        <v>1942335.0</v>
      </c>
      <c r="D517" s="11">
        <v>731232.0</v>
      </c>
    </row>
    <row r="518">
      <c r="A518" s="14">
        <v>7940.0</v>
      </c>
      <c r="B518" s="11">
        <v>4744.0</v>
      </c>
      <c r="C518" s="11">
        <v>3168992.0</v>
      </c>
      <c r="D518" s="11">
        <v>782760.0</v>
      </c>
    </row>
    <row r="519">
      <c r="A519" s="14">
        <v>2103.0</v>
      </c>
      <c r="B519" s="11">
        <v>6903.0</v>
      </c>
      <c r="C519" s="11">
        <v>1422018.0</v>
      </c>
      <c r="D519" s="11">
        <v>614367.0</v>
      </c>
    </row>
    <row r="520">
      <c r="A520" s="14">
        <v>8681.0</v>
      </c>
      <c r="B520" s="11">
        <v>5201.0</v>
      </c>
      <c r="C520" s="11">
        <v>3385851.0</v>
      </c>
      <c r="D520" s="11">
        <v>655326.0</v>
      </c>
    </row>
    <row r="521">
      <c r="A521" s="14">
        <v>3127.0</v>
      </c>
      <c r="B521" s="11">
        <v>3975.0</v>
      </c>
      <c r="C521" s="11">
        <v>325950.0</v>
      </c>
      <c r="D521" s="11">
        <v>99375.0</v>
      </c>
    </row>
    <row r="522">
      <c r="A522" s="14">
        <v>2103.0</v>
      </c>
      <c r="B522" s="11">
        <v>6109.0</v>
      </c>
      <c r="C522" s="11">
        <v>1258454.0</v>
      </c>
      <c r="D522" s="11">
        <v>543701.0</v>
      </c>
    </row>
    <row r="523">
      <c r="A523" s="14">
        <v>5988.0</v>
      </c>
      <c r="B523" s="11">
        <v>5794.0</v>
      </c>
      <c r="C523" s="11">
        <v>892276.0</v>
      </c>
      <c r="D523" s="11">
        <v>365022.0</v>
      </c>
    </row>
    <row r="524">
      <c r="A524" s="14">
        <v>4594.0</v>
      </c>
      <c r="B524" s="11">
        <v>3540.0</v>
      </c>
      <c r="C524" s="11">
        <v>31860.0</v>
      </c>
      <c r="D524" s="11">
        <v>7080.0</v>
      </c>
    </row>
    <row r="525">
      <c r="A525" s="14">
        <v>8293.0</v>
      </c>
      <c r="B525" s="11">
        <v>334.0</v>
      </c>
      <c r="C525" s="11">
        <v>145958.0</v>
      </c>
      <c r="D525" s="11">
        <v>58116.0</v>
      </c>
    </row>
    <row r="526">
      <c r="A526" s="14">
        <v>8875.0</v>
      </c>
      <c r="B526" s="11">
        <v>4852.0</v>
      </c>
      <c r="C526" s="11">
        <v>2047544.0</v>
      </c>
      <c r="D526" s="11">
        <v>276564.0</v>
      </c>
    </row>
    <row r="527">
      <c r="A527" s="14">
        <v>8969.0</v>
      </c>
      <c r="B527" s="11">
        <v>8538.0</v>
      </c>
      <c r="C527" s="11">
        <v>1306314.0</v>
      </c>
      <c r="D527" s="11">
        <v>478128.0</v>
      </c>
    </row>
    <row r="528">
      <c r="A528" s="14">
        <v>2103.0</v>
      </c>
      <c r="B528" s="11">
        <v>8993.0</v>
      </c>
      <c r="C528" s="11">
        <v>1852558.0</v>
      </c>
      <c r="D528" s="11">
        <v>800377.0</v>
      </c>
    </row>
    <row r="529">
      <c r="A529" s="14">
        <v>8293.0</v>
      </c>
      <c r="B529" s="11">
        <v>6000.0</v>
      </c>
      <c r="C529" s="11">
        <v>2622000.0</v>
      </c>
      <c r="D529" s="11">
        <v>1044000.0</v>
      </c>
    </row>
    <row r="530">
      <c r="A530" s="14">
        <v>7331.0</v>
      </c>
      <c r="B530" s="11">
        <v>6618.0</v>
      </c>
      <c r="C530" s="11">
        <v>1687590.0</v>
      </c>
      <c r="D530" s="11">
        <v>635328.0</v>
      </c>
    </row>
    <row r="531">
      <c r="A531" s="14">
        <v>4594.0</v>
      </c>
      <c r="B531" s="11">
        <v>5306.0</v>
      </c>
      <c r="C531" s="11">
        <v>47754.0</v>
      </c>
      <c r="D531" s="11">
        <v>10612.0</v>
      </c>
    </row>
    <row r="532">
      <c r="A532" s="14">
        <v>5988.0</v>
      </c>
      <c r="B532" s="11">
        <v>1340.0</v>
      </c>
      <c r="C532" s="11">
        <v>206360.0</v>
      </c>
      <c r="D532" s="11">
        <v>84420.0</v>
      </c>
    </row>
    <row r="533">
      <c r="A533" s="14">
        <v>2103.0</v>
      </c>
      <c r="B533" s="11">
        <v>475.0</v>
      </c>
      <c r="C533" s="11">
        <v>97850.0</v>
      </c>
      <c r="D533" s="11">
        <v>42275.0</v>
      </c>
    </row>
    <row r="534">
      <c r="A534" s="14">
        <v>5988.0</v>
      </c>
      <c r="B534" s="11">
        <v>5504.0</v>
      </c>
      <c r="C534" s="11">
        <v>847616.0</v>
      </c>
      <c r="D534" s="11">
        <v>346752.0</v>
      </c>
    </row>
    <row r="535">
      <c r="A535" s="14">
        <v>3127.0</v>
      </c>
      <c r="B535" s="11">
        <v>6489.0</v>
      </c>
      <c r="C535" s="11">
        <v>532098.0</v>
      </c>
      <c r="D535" s="11">
        <v>162225.0</v>
      </c>
    </row>
    <row r="536">
      <c r="A536" s="14">
        <v>8681.0</v>
      </c>
      <c r="B536" s="11">
        <v>5419.0</v>
      </c>
      <c r="C536" s="11">
        <v>3527769.0</v>
      </c>
      <c r="D536" s="11">
        <v>682794.0</v>
      </c>
    </row>
    <row r="537">
      <c r="A537" s="14">
        <v>8875.0</v>
      </c>
      <c r="B537" s="11">
        <v>6065.0</v>
      </c>
      <c r="C537" s="11">
        <v>2559430.0</v>
      </c>
      <c r="D537" s="11">
        <v>345705.0</v>
      </c>
    </row>
    <row r="538">
      <c r="A538" s="14">
        <v>8681.0</v>
      </c>
      <c r="B538" s="11">
        <v>2815.0</v>
      </c>
      <c r="C538" s="11">
        <v>1832565.0</v>
      </c>
      <c r="D538" s="11">
        <v>354690.0</v>
      </c>
    </row>
    <row r="539">
      <c r="A539" s="14">
        <v>8875.0</v>
      </c>
      <c r="B539" s="11">
        <v>9336.0</v>
      </c>
      <c r="C539" s="11">
        <v>3939792.0</v>
      </c>
      <c r="D539" s="11">
        <v>532152.0</v>
      </c>
    </row>
    <row r="540">
      <c r="A540" s="14">
        <v>7331.0</v>
      </c>
      <c r="B540" s="11">
        <v>7529.0</v>
      </c>
      <c r="C540" s="11">
        <v>1919895.0</v>
      </c>
      <c r="D540" s="11">
        <v>722784.0</v>
      </c>
    </row>
    <row r="541">
      <c r="A541" s="14">
        <v>4594.0</v>
      </c>
      <c r="B541" s="11">
        <v>8169.0</v>
      </c>
      <c r="C541" s="11">
        <v>73521.0</v>
      </c>
      <c r="D541" s="11">
        <v>16338.0</v>
      </c>
    </row>
    <row r="542">
      <c r="A542" s="14">
        <v>3127.0</v>
      </c>
      <c r="B542" s="11">
        <v>920.0</v>
      </c>
      <c r="C542" s="11">
        <v>75440.0</v>
      </c>
      <c r="D542" s="11">
        <v>23000.0</v>
      </c>
    </row>
    <row r="543">
      <c r="A543" s="14">
        <v>7331.0</v>
      </c>
      <c r="B543" s="11">
        <v>616.0</v>
      </c>
      <c r="C543" s="11">
        <v>157080.0</v>
      </c>
      <c r="D543" s="11">
        <v>59136.0</v>
      </c>
    </row>
    <row r="544">
      <c r="A544" s="14">
        <v>8875.0</v>
      </c>
      <c r="B544" s="11">
        <v>983.0</v>
      </c>
      <c r="C544" s="11">
        <v>414826.0</v>
      </c>
      <c r="D544" s="11">
        <v>56031.0</v>
      </c>
    </row>
    <row r="545">
      <c r="A545" s="14">
        <v>7940.0</v>
      </c>
      <c r="B545" s="11">
        <v>5773.0</v>
      </c>
      <c r="C545" s="11">
        <v>3856364.0</v>
      </c>
      <c r="D545" s="11">
        <v>952545.0</v>
      </c>
    </row>
    <row r="546">
      <c r="A546" s="14">
        <v>8969.0</v>
      </c>
      <c r="B546" s="11">
        <v>6413.0</v>
      </c>
      <c r="C546" s="11">
        <v>981189.0</v>
      </c>
      <c r="D546" s="11">
        <v>359128.0</v>
      </c>
    </row>
    <row r="547">
      <c r="A547" s="14">
        <v>5988.0</v>
      </c>
      <c r="B547" s="11">
        <v>5579.0</v>
      </c>
      <c r="C547" s="11">
        <v>859166.0</v>
      </c>
      <c r="D547" s="11">
        <v>351477.0</v>
      </c>
    </row>
    <row r="548">
      <c r="A548" s="14">
        <v>4594.0</v>
      </c>
      <c r="B548" s="11">
        <v>1886.0</v>
      </c>
      <c r="C548" s="11">
        <v>16974.0</v>
      </c>
      <c r="D548" s="11">
        <v>3772.0</v>
      </c>
    </row>
    <row r="549">
      <c r="A549" s="14">
        <v>3127.0</v>
      </c>
      <c r="B549" s="11">
        <v>1201.0</v>
      </c>
      <c r="C549" s="11">
        <v>98482.0</v>
      </c>
      <c r="D549" s="11">
        <v>30025.0</v>
      </c>
    </row>
    <row r="550">
      <c r="A550" s="14">
        <v>3127.0</v>
      </c>
      <c r="B550" s="11">
        <v>8092.0</v>
      </c>
      <c r="C550" s="11">
        <v>663544.0</v>
      </c>
      <c r="D550" s="11">
        <v>202300.0</v>
      </c>
    </row>
    <row r="551">
      <c r="A551" s="14">
        <v>2455.0</v>
      </c>
      <c r="B551" s="11">
        <v>5523.0</v>
      </c>
      <c r="C551" s="11">
        <v>602007.0</v>
      </c>
      <c r="D551" s="11">
        <v>403179.0</v>
      </c>
    </row>
    <row r="552">
      <c r="A552" s="14">
        <v>7331.0</v>
      </c>
      <c r="B552" s="11">
        <v>6956.0</v>
      </c>
      <c r="C552" s="11">
        <v>1773780.0</v>
      </c>
      <c r="D552" s="11">
        <v>667776.0</v>
      </c>
    </row>
    <row r="553">
      <c r="A553" s="14">
        <v>8681.0</v>
      </c>
      <c r="B553" s="11">
        <v>8179.0</v>
      </c>
      <c r="C553" s="11">
        <v>5324529.0</v>
      </c>
      <c r="D553" s="11">
        <v>1030554.0</v>
      </c>
    </row>
    <row r="554">
      <c r="A554" s="14">
        <v>5988.0</v>
      </c>
      <c r="B554" s="11">
        <v>5397.0</v>
      </c>
      <c r="C554" s="11">
        <v>831138.0</v>
      </c>
      <c r="D554" s="11">
        <v>340011.0</v>
      </c>
    </row>
    <row r="555">
      <c r="A555" s="14">
        <v>4594.0</v>
      </c>
      <c r="B555" s="11">
        <v>8267.0</v>
      </c>
      <c r="C555" s="11">
        <v>74403.0</v>
      </c>
      <c r="D555" s="11">
        <v>16534.0</v>
      </c>
    </row>
    <row r="556">
      <c r="A556" s="14">
        <v>8875.0</v>
      </c>
      <c r="B556" s="11">
        <v>4657.0</v>
      </c>
      <c r="C556" s="11">
        <v>1965254.0</v>
      </c>
      <c r="D556" s="11">
        <v>265449.0</v>
      </c>
    </row>
    <row r="557">
      <c r="A557" s="14">
        <v>2103.0</v>
      </c>
      <c r="B557" s="11">
        <v>9229.0</v>
      </c>
      <c r="C557" s="11">
        <v>1901174.0</v>
      </c>
      <c r="D557" s="11">
        <v>821381.0</v>
      </c>
    </row>
    <row r="558">
      <c r="A558" s="14">
        <v>1270.0</v>
      </c>
      <c r="B558" s="11">
        <v>4723.0</v>
      </c>
      <c r="C558" s="11">
        <v>221981.0</v>
      </c>
      <c r="D558" s="11">
        <v>70845.0</v>
      </c>
    </row>
    <row r="559">
      <c r="A559" s="14">
        <v>5988.0</v>
      </c>
      <c r="B559" s="11">
        <v>5090.0</v>
      </c>
      <c r="C559" s="11">
        <v>783860.0</v>
      </c>
      <c r="D559" s="11">
        <v>320670.0</v>
      </c>
    </row>
    <row r="560">
      <c r="A560" s="14">
        <v>7331.0</v>
      </c>
      <c r="B560" s="11">
        <v>4840.0</v>
      </c>
      <c r="C560" s="11">
        <v>1234200.0</v>
      </c>
      <c r="D560" s="11">
        <v>464640.0</v>
      </c>
    </row>
    <row r="561">
      <c r="A561" s="14">
        <v>2455.0</v>
      </c>
      <c r="B561" s="11">
        <v>1172.0</v>
      </c>
      <c r="C561" s="11">
        <v>127748.0</v>
      </c>
      <c r="D561" s="11">
        <v>85556.0</v>
      </c>
    </row>
    <row r="562">
      <c r="A562" s="14">
        <v>4594.0</v>
      </c>
      <c r="B562" s="11">
        <v>1354.0</v>
      </c>
      <c r="C562" s="11">
        <v>12186.0</v>
      </c>
      <c r="D562" s="11">
        <v>2708.0</v>
      </c>
    </row>
    <row r="563">
      <c r="A563" s="14">
        <v>7331.0</v>
      </c>
      <c r="B563" s="11">
        <v>1485.0</v>
      </c>
      <c r="C563" s="11">
        <v>378675.0</v>
      </c>
      <c r="D563" s="11">
        <v>142560.0</v>
      </c>
    </row>
    <row r="564">
      <c r="A564" s="14">
        <v>3127.0</v>
      </c>
      <c r="B564" s="11">
        <v>344.0</v>
      </c>
      <c r="C564" s="11">
        <v>28208.0</v>
      </c>
      <c r="D564" s="11">
        <v>8600.0</v>
      </c>
    </row>
    <row r="565">
      <c r="A565" s="14">
        <v>4594.0</v>
      </c>
      <c r="B565" s="11">
        <v>4159.0</v>
      </c>
      <c r="C565" s="11">
        <v>37431.0</v>
      </c>
      <c r="D565" s="11">
        <v>8318.0</v>
      </c>
    </row>
    <row r="566">
      <c r="A566" s="14">
        <v>2455.0</v>
      </c>
      <c r="B566" s="11">
        <v>5578.0</v>
      </c>
      <c r="C566" s="11">
        <v>608002.0</v>
      </c>
      <c r="D566" s="11">
        <v>407194.0</v>
      </c>
    </row>
    <row r="567">
      <c r="A567" s="14">
        <v>8969.0</v>
      </c>
      <c r="B567" s="11">
        <v>2099.0</v>
      </c>
      <c r="C567" s="11">
        <v>321147.0</v>
      </c>
      <c r="D567" s="11">
        <v>117544.0</v>
      </c>
    </row>
    <row r="568">
      <c r="A568" s="14">
        <v>5988.0</v>
      </c>
      <c r="B568" s="11">
        <v>5310.0</v>
      </c>
      <c r="C568" s="11">
        <v>817740.0</v>
      </c>
      <c r="D568" s="11">
        <v>334530.0</v>
      </c>
    </row>
    <row r="569">
      <c r="A569" s="14">
        <v>1270.0</v>
      </c>
      <c r="B569" s="11">
        <v>2807.0</v>
      </c>
      <c r="C569" s="11">
        <v>131929.0</v>
      </c>
      <c r="D569" s="11">
        <v>42105.0</v>
      </c>
    </row>
    <row r="570">
      <c r="A570" s="14">
        <v>8969.0</v>
      </c>
      <c r="B570" s="11">
        <v>1225.0</v>
      </c>
      <c r="C570" s="11">
        <v>187425.0</v>
      </c>
      <c r="D570" s="11">
        <v>68600.0</v>
      </c>
    </row>
    <row r="571">
      <c r="A571" s="14">
        <v>2103.0</v>
      </c>
      <c r="B571" s="11">
        <v>7455.0</v>
      </c>
      <c r="C571" s="11">
        <v>1535730.0</v>
      </c>
      <c r="D571" s="11">
        <v>663495.0</v>
      </c>
    </row>
    <row r="572">
      <c r="A572" s="14">
        <v>8293.0</v>
      </c>
      <c r="B572" s="11">
        <v>1211.0</v>
      </c>
      <c r="C572" s="11">
        <v>529207.0</v>
      </c>
      <c r="D572" s="11">
        <v>210714.0</v>
      </c>
    </row>
    <row r="573">
      <c r="A573" s="14">
        <v>1270.0</v>
      </c>
      <c r="B573" s="11">
        <v>4778.0</v>
      </c>
      <c r="C573" s="11">
        <v>224566.0</v>
      </c>
      <c r="D573" s="11">
        <v>71670.0</v>
      </c>
    </row>
    <row r="574">
      <c r="A574" s="14">
        <v>3127.0</v>
      </c>
      <c r="B574" s="11">
        <v>8451.0</v>
      </c>
      <c r="C574" s="11">
        <v>692982.0</v>
      </c>
      <c r="D574" s="11">
        <v>211275.0</v>
      </c>
    </row>
    <row r="575">
      <c r="A575" s="14">
        <v>7331.0</v>
      </c>
      <c r="B575" s="11">
        <v>6238.0</v>
      </c>
      <c r="C575" s="11">
        <v>1590690.0</v>
      </c>
      <c r="D575" s="11">
        <v>598848.0</v>
      </c>
    </row>
    <row r="576">
      <c r="A576" s="14">
        <v>4594.0</v>
      </c>
      <c r="B576" s="11">
        <v>4906.0</v>
      </c>
      <c r="C576" s="11">
        <v>44154.0</v>
      </c>
      <c r="D576" s="11">
        <v>9812.0</v>
      </c>
    </row>
    <row r="577">
      <c r="A577" s="14">
        <v>7331.0</v>
      </c>
      <c r="B577" s="11">
        <v>4755.0</v>
      </c>
      <c r="C577" s="11">
        <v>1212525.0</v>
      </c>
      <c r="D577" s="11">
        <v>456480.0</v>
      </c>
    </row>
    <row r="578">
      <c r="A578" s="14">
        <v>8969.0</v>
      </c>
      <c r="B578" s="11">
        <v>9048.0</v>
      </c>
      <c r="C578" s="11">
        <v>1384344.0</v>
      </c>
      <c r="D578" s="11">
        <v>506688.0</v>
      </c>
    </row>
    <row r="579">
      <c r="A579" s="14">
        <v>2103.0</v>
      </c>
      <c r="B579" s="11">
        <v>1276.0</v>
      </c>
      <c r="C579" s="11">
        <v>262856.0</v>
      </c>
      <c r="D579" s="11">
        <v>113564.0</v>
      </c>
    </row>
    <row r="580">
      <c r="A580" s="14">
        <v>7331.0</v>
      </c>
      <c r="B580" s="11">
        <v>8678.0</v>
      </c>
      <c r="C580" s="11">
        <v>2212890.0</v>
      </c>
      <c r="D580" s="11">
        <v>833088.0</v>
      </c>
    </row>
    <row r="581">
      <c r="A581" s="14">
        <v>4594.0</v>
      </c>
      <c r="B581" s="11">
        <v>6411.0</v>
      </c>
      <c r="C581" s="11">
        <v>57699.0</v>
      </c>
      <c r="D581" s="11">
        <v>12822.0</v>
      </c>
    </row>
    <row r="582">
      <c r="A582" s="14">
        <v>8875.0</v>
      </c>
      <c r="B582" s="11">
        <v>8959.0</v>
      </c>
      <c r="C582" s="11">
        <v>3780698.0</v>
      </c>
      <c r="D582" s="11">
        <v>510663.0</v>
      </c>
    </row>
    <row r="583">
      <c r="A583" s="14">
        <v>2103.0</v>
      </c>
      <c r="B583" s="11">
        <v>3346.0</v>
      </c>
      <c r="C583" s="11">
        <v>689276.0</v>
      </c>
      <c r="D583" s="11">
        <v>297794.0</v>
      </c>
    </row>
    <row r="584">
      <c r="A584" s="14">
        <v>8681.0</v>
      </c>
      <c r="B584" s="11">
        <v>9736.0</v>
      </c>
      <c r="C584" s="11">
        <v>6338136.0</v>
      </c>
      <c r="D584" s="11">
        <v>1226736.0</v>
      </c>
    </row>
    <row r="585">
      <c r="A585" s="14">
        <v>8969.0</v>
      </c>
      <c r="B585" s="11">
        <v>245.0</v>
      </c>
      <c r="C585" s="11">
        <v>37485.0</v>
      </c>
      <c r="D585" s="11">
        <v>13720.0</v>
      </c>
    </row>
    <row r="586">
      <c r="A586" s="14">
        <v>3127.0</v>
      </c>
      <c r="B586" s="11">
        <v>6171.0</v>
      </c>
      <c r="C586" s="11">
        <v>506022.0</v>
      </c>
      <c r="D586" s="11">
        <v>154275.0</v>
      </c>
    </row>
    <row r="587">
      <c r="A587" s="14">
        <v>8293.0</v>
      </c>
      <c r="B587" s="11">
        <v>9357.0</v>
      </c>
      <c r="C587" s="11">
        <v>4089009.0</v>
      </c>
      <c r="D587" s="11">
        <v>1628118.0</v>
      </c>
    </row>
    <row r="588">
      <c r="A588" s="14">
        <v>5988.0</v>
      </c>
      <c r="B588" s="11">
        <v>3519.0</v>
      </c>
      <c r="C588" s="11">
        <v>541926.0</v>
      </c>
      <c r="D588" s="11">
        <v>221697.0</v>
      </c>
    </row>
    <row r="589">
      <c r="A589" s="14">
        <v>4594.0</v>
      </c>
      <c r="B589" s="11">
        <v>2523.0</v>
      </c>
      <c r="C589" s="11">
        <v>22707.0</v>
      </c>
      <c r="D589" s="11">
        <v>5046.0</v>
      </c>
    </row>
    <row r="590">
      <c r="A590" s="14">
        <v>8969.0</v>
      </c>
      <c r="B590" s="11">
        <v>347.0</v>
      </c>
      <c r="C590" s="11">
        <v>53091.0</v>
      </c>
      <c r="D590" s="11">
        <v>19432.0</v>
      </c>
    </row>
    <row r="591">
      <c r="A591" s="14">
        <v>5988.0</v>
      </c>
      <c r="B591" s="11">
        <v>2622.0</v>
      </c>
      <c r="C591" s="11">
        <v>403788.0</v>
      </c>
      <c r="D591" s="11">
        <v>165186.0</v>
      </c>
    </row>
    <row r="592">
      <c r="A592" s="14">
        <v>8969.0</v>
      </c>
      <c r="B592" s="11">
        <v>5772.0</v>
      </c>
      <c r="C592" s="11">
        <v>883116.0</v>
      </c>
      <c r="D592" s="11">
        <v>323232.0</v>
      </c>
    </row>
    <row r="593">
      <c r="A593" s="14">
        <v>5988.0</v>
      </c>
      <c r="B593" s="11">
        <v>8676.0</v>
      </c>
      <c r="C593" s="11">
        <v>1336104.0</v>
      </c>
      <c r="D593" s="11">
        <v>546588.0</v>
      </c>
    </row>
    <row r="594">
      <c r="A594" s="14">
        <v>7940.0</v>
      </c>
      <c r="B594" s="11">
        <v>7302.0</v>
      </c>
      <c r="C594" s="11">
        <v>4877736.0</v>
      </c>
      <c r="D594" s="11">
        <v>1204830.0</v>
      </c>
    </row>
    <row r="595">
      <c r="A595" s="14">
        <v>2103.0</v>
      </c>
      <c r="B595" s="11">
        <v>3705.0</v>
      </c>
      <c r="C595" s="11">
        <v>763230.0</v>
      </c>
      <c r="D595" s="11">
        <v>329745.0</v>
      </c>
    </row>
    <row r="596">
      <c r="A596" s="14">
        <v>1270.0</v>
      </c>
      <c r="B596" s="11">
        <v>5868.0</v>
      </c>
      <c r="C596" s="11">
        <v>275796.0</v>
      </c>
      <c r="D596" s="11">
        <v>88020.0</v>
      </c>
    </row>
    <row r="597">
      <c r="A597" s="14">
        <v>5988.0</v>
      </c>
      <c r="B597" s="11">
        <v>7171.0</v>
      </c>
      <c r="C597" s="11">
        <v>1104334.0</v>
      </c>
      <c r="D597" s="11">
        <v>451773.0</v>
      </c>
    </row>
    <row r="598">
      <c r="A598" s="14">
        <v>4594.0</v>
      </c>
      <c r="B598" s="11">
        <v>855.0</v>
      </c>
      <c r="C598" s="11">
        <v>7695.0</v>
      </c>
      <c r="D598" s="11">
        <v>1710.0</v>
      </c>
    </row>
    <row r="599">
      <c r="A599" s="14">
        <v>7940.0</v>
      </c>
      <c r="B599" s="11">
        <v>206.0</v>
      </c>
      <c r="C599" s="11">
        <v>137608.0</v>
      </c>
      <c r="D599" s="11">
        <v>33990.0</v>
      </c>
    </row>
    <row r="600">
      <c r="A600" s="14">
        <v>7331.0</v>
      </c>
      <c r="B600" s="11">
        <v>2144.0</v>
      </c>
      <c r="C600" s="11">
        <v>546720.0</v>
      </c>
      <c r="D600" s="11">
        <v>205824.0</v>
      </c>
    </row>
    <row r="601">
      <c r="A601" s="14">
        <v>2455.0</v>
      </c>
      <c r="B601" s="11">
        <v>6240.0</v>
      </c>
      <c r="C601" s="11">
        <v>680160.0</v>
      </c>
      <c r="D601" s="11">
        <v>455520.0</v>
      </c>
    </row>
    <row r="602">
      <c r="A602" s="14">
        <v>8875.0</v>
      </c>
      <c r="B602" s="11">
        <v>4604.0</v>
      </c>
      <c r="C602" s="11">
        <v>1942888.0</v>
      </c>
      <c r="D602" s="11">
        <v>262428.0</v>
      </c>
    </row>
    <row r="603">
      <c r="A603" s="14">
        <v>8293.0</v>
      </c>
      <c r="B603" s="11">
        <v>7623.0</v>
      </c>
      <c r="C603" s="11">
        <v>3331251.0</v>
      </c>
      <c r="D603" s="11">
        <v>1326402.0</v>
      </c>
    </row>
    <row r="604">
      <c r="A604" s="14">
        <v>8875.0</v>
      </c>
      <c r="B604" s="11">
        <v>8342.0</v>
      </c>
      <c r="C604" s="11">
        <v>3520324.0</v>
      </c>
      <c r="D604" s="11">
        <v>475494.0</v>
      </c>
    </row>
    <row r="605">
      <c r="A605" s="14">
        <v>8969.0</v>
      </c>
      <c r="B605" s="11">
        <v>4061.0</v>
      </c>
      <c r="C605" s="11">
        <v>621333.0</v>
      </c>
      <c r="D605" s="11">
        <v>227416.0</v>
      </c>
    </row>
    <row r="606">
      <c r="A606" s="14">
        <v>2103.0</v>
      </c>
      <c r="B606" s="11">
        <v>959.0</v>
      </c>
      <c r="C606" s="11">
        <v>197554.0</v>
      </c>
      <c r="D606" s="11">
        <v>85351.0</v>
      </c>
    </row>
    <row r="607">
      <c r="A607" s="14">
        <v>8875.0</v>
      </c>
      <c r="B607" s="11">
        <v>1875.0</v>
      </c>
      <c r="C607" s="11">
        <v>791250.0</v>
      </c>
      <c r="D607" s="11">
        <v>106875.0</v>
      </c>
    </row>
    <row r="608">
      <c r="A608" s="14">
        <v>2455.0</v>
      </c>
      <c r="B608" s="11">
        <v>6153.0</v>
      </c>
      <c r="C608" s="11">
        <v>670677.0</v>
      </c>
      <c r="D608" s="11">
        <v>449169.0</v>
      </c>
    </row>
    <row r="609">
      <c r="A609" s="14">
        <v>8969.0</v>
      </c>
      <c r="B609" s="11">
        <v>3488.0</v>
      </c>
      <c r="C609" s="11">
        <v>533664.0</v>
      </c>
      <c r="D609" s="11">
        <v>195328.0</v>
      </c>
    </row>
    <row r="610">
      <c r="A610" s="14">
        <v>8969.0</v>
      </c>
      <c r="B610" s="11">
        <v>8771.0</v>
      </c>
      <c r="C610" s="11">
        <v>1341963.0</v>
      </c>
      <c r="D610" s="11">
        <v>491176.0</v>
      </c>
    </row>
    <row r="611">
      <c r="A611" s="14">
        <v>2455.0</v>
      </c>
      <c r="B611" s="11">
        <v>1642.0</v>
      </c>
      <c r="C611" s="11">
        <v>178978.0</v>
      </c>
      <c r="D611" s="11">
        <v>119866.0</v>
      </c>
    </row>
    <row r="612">
      <c r="A612" s="14">
        <v>2455.0</v>
      </c>
      <c r="B612" s="11">
        <v>8631.0</v>
      </c>
      <c r="C612" s="11">
        <v>940779.0</v>
      </c>
      <c r="D612" s="11">
        <v>630063.0</v>
      </c>
    </row>
    <row r="613">
      <c r="A613" s="14">
        <v>3127.0</v>
      </c>
      <c r="B613" s="11">
        <v>5997.0</v>
      </c>
      <c r="C613" s="11">
        <v>491754.0</v>
      </c>
      <c r="D613" s="11">
        <v>149925.0</v>
      </c>
    </row>
    <row r="614">
      <c r="A614" s="14">
        <v>1270.0</v>
      </c>
      <c r="B614" s="11">
        <v>4924.0</v>
      </c>
      <c r="C614" s="11">
        <v>231428.0</v>
      </c>
      <c r="D614" s="11">
        <v>73860.0</v>
      </c>
    </row>
    <row r="615">
      <c r="A615" s="14">
        <v>8969.0</v>
      </c>
      <c r="B615" s="11">
        <v>2326.0</v>
      </c>
      <c r="C615" s="11">
        <v>355878.0</v>
      </c>
      <c r="D615" s="11">
        <v>130256.0</v>
      </c>
    </row>
    <row r="616">
      <c r="A616" s="14">
        <v>1270.0</v>
      </c>
      <c r="B616" s="11">
        <v>1126.0</v>
      </c>
      <c r="C616" s="11">
        <v>52922.0</v>
      </c>
      <c r="D616" s="11">
        <v>16890.0</v>
      </c>
    </row>
    <row r="617">
      <c r="A617" s="14">
        <v>8681.0</v>
      </c>
      <c r="B617" s="11">
        <v>5839.0</v>
      </c>
      <c r="C617" s="11">
        <v>3801189.0</v>
      </c>
      <c r="D617" s="11">
        <v>735714.0</v>
      </c>
    </row>
    <row r="618">
      <c r="A618" s="14">
        <v>7940.0</v>
      </c>
      <c r="B618" s="11">
        <v>7009.0</v>
      </c>
      <c r="C618" s="11">
        <v>4682012.0</v>
      </c>
      <c r="D618" s="11">
        <v>1156485.0</v>
      </c>
    </row>
    <row r="619">
      <c r="A619" s="14">
        <v>8875.0</v>
      </c>
      <c r="B619" s="11">
        <v>2502.0</v>
      </c>
      <c r="C619" s="11">
        <v>1055844.0</v>
      </c>
      <c r="D619" s="11">
        <v>142614.0</v>
      </c>
    </row>
    <row r="620">
      <c r="A620" s="14">
        <v>8681.0</v>
      </c>
      <c r="B620" s="11">
        <v>4701.0</v>
      </c>
      <c r="C620" s="11">
        <v>3060351.0</v>
      </c>
      <c r="D620" s="11">
        <v>592326.0</v>
      </c>
    </row>
    <row r="621">
      <c r="A621" s="14">
        <v>2455.0</v>
      </c>
      <c r="B621" s="11">
        <v>7797.0</v>
      </c>
      <c r="C621" s="11">
        <v>849873.0</v>
      </c>
      <c r="D621" s="11">
        <v>569181.0</v>
      </c>
    </row>
    <row r="622">
      <c r="A622" s="14">
        <v>8681.0</v>
      </c>
      <c r="B622" s="11">
        <v>4437.0</v>
      </c>
      <c r="C622" s="11">
        <v>2888487.0</v>
      </c>
      <c r="D622" s="11">
        <v>559062.0</v>
      </c>
    </row>
    <row r="623">
      <c r="A623" s="14">
        <v>5988.0</v>
      </c>
      <c r="B623" s="11">
        <v>7222.0</v>
      </c>
      <c r="C623" s="11">
        <v>1112188.0</v>
      </c>
      <c r="D623" s="11">
        <v>454986.0</v>
      </c>
    </row>
    <row r="624">
      <c r="A624" s="14">
        <v>8875.0</v>
      </c>
      <c r="B624" s="11">
        <v>7603.0</v>
      </c>
      <c r="C624" s="11">
        <v>3208466.0</v>
      </c>
      <c r="D624" s="11">
        <v>433371.0</v>
      </c>
    </row>
    <row r="625">
      <c r="A625" s="14">
        <v>8969.0</v>
      </c>
      <c r="B625" s="11">
        <v>1105.0</v>
      </c>
      <c r="C625" s="11">
        <v>169065.0</v>
      </c>
      <c r="D625" s="11">
        <v>61880.0</v>
      </c>
    </row>
    <row r="626">
      <c r="A626" s="14">
        <v>7940.0</v>
      </c>
      <c r="B626" s="11">
        <v>1051.0</v>
      </c>
      <c r="C626" s="11">
        <v>702068.0</v>
      </c>
      <c r="D626" s="11">
        <v>173415.0</v>
      </c>
    </row>
    <row r="627">
      <c r="A627" s="14">
        <v>8875.0</v>
      </c>
      <c r="B627" s="11">
        <v>8416.0</v>
      </c>
      <c r="C627" s="11">
        <v>3551552.0</v>
      </c>
      <c r="D627" s="11">
        <v>479712.0</v>
      </c>
    </row>
    <row r="628">
      <c r="A628" s="14">
        <v>8681.0</v>
      </c>
      <c r="B628" s="11">
        <v>2197.0</v>
      </c>
      <c r="C628" s="11">
        <v>1430247.0</v>
      </c>
      <c r="D628" s="11">
        <v>276822.0</v>
      </c>
    </row>
    <row r="629">
      <c r="A629" s="14">
        <v>7940.0</v>
      </c>
      <c r="B629" s="11">
        <v>2738.0</v>
      </c>
      <c r="C629" s="11">
        <v>1828984.0</v>
      </c>
      <c r="D629" s="11">
        <v>451770.0</v>
      </c>
    </row>
    <row r="630">
      <c r="A630" s="14">
        <v>4594.0</v>
      </c>
      <c r="B630" s="11">
        <v>9034.0</v>
      </c>
      <c r="C630" s="11">
        <v>81306.0</v>
      </c>
      <c r="D630" s="11">
        <v>18068.0</v>
      </c>
    </row>
    <row r="631">
      <c r="A631" s="14">
        <v>8969.0</v>
      </c>
      <c r="B631" s="11">
        <v>9640.0</v>
      </c>
      <c r="C631" s="11">
        <v>1474920.0</v>
      </c>
      <c r="D631" s="11">
        <v>539840.0</v>
      </c>
    </row>
    <row r="632">
      <c r="A632" s="14">
        <v>8875.0</v>
      </c>
      <c r="B632" s="11">
        <v>2826.0</v>
      </c>
      <c r="C632" s="11">
        <v>1192572.0</v>
      </c>
      <c r="D632" s="11">
        <v>161082.0</v>
      </c>
    </row>
    <row r="633">
      <c r="A633" s="14">
        <v>2103.0</v>
      </c>
      <c r="B633" s="11">
        <v>1296.0</v>
      </c>
      <c r="C633" s="11">
        <v>266976.0</v>
      </c>
      <c r="D633" s="11">
        <v>115344.0</v>
      </c>
    </row>
    <row r="634">
      <c r="A634" s="14">
        <v>8969.0</v>
      </c>
      <c r="B634" s="11">
        <v>5005.0</v>
      </c>
      <c r="C634" s="11">
        <v>765765.0</v>
      </c>
      <c r="D634" s="11">
        <v>280280.0</v>
      </c>
    </row>
    <row r="635">
      <c r="A635" s="14">
        <v>2103.0</v>
      </c>
      <c r="B635" s="11">
        <v>4080.0</v>
      </c>
      <c r="C635" s="11">
        <v>840480.0</v>
      </c>
      <c r="D635" s="11">
        <v>363120.0</v>
      </c>
    </row>
    <row r="636">
      <c r="A636" s="14">
        <v>2455.0</v>
      </c>
      <c r="B636" s="11">
        <v>8504.0</v>
      </c>
      <c r="C636" s="11">
        <v>926936.0</v>
      </c>
      <c r="D636" s="11">
        <v>620792.0</v>
      </c>
    </row>
    <row r="637">
      <c r="A637" s="14">
        <v>8681.0</v>
      </c>
      <c r="B637" s="11">
        <v>9270.0</v>
      </c>
      <c r="C637" s="11">
        <v>6034770.0</v>
      </c>
      <c r="D637" s="11">
        <v>1168020.0</v>
      </c>
    </row>
    <row r="638">
      <c r="A638" s="14">
        <v>8681.0</v>
      </c>
      <c r="B638" s="11">
        <v>5957.0</v>
      </c>
      <c r="C638" s="11">
        <v>3878007.0</v>
      </c>
      <c r="D638" s="11">
        <v>750582.0</v>
      </c>
    </row>
    <row r="639">
      <c r="A639" s="14">
        <v>8293.0</v>
      </c>
      <c r="B639" s="11">
        <v>2979.0</v>
      </c>
      <c r="C639" s="11">
        <v>1301823.0</v>
      </c>
      <c r="D639" s="11">
        <v>518346.0</v>
      </c>
    </row>
    <row r="640">
      <c r="A640" s="14">
        <v>2455.0</v>
      </c>
      <c r="B640" s="11">
        <v>5944.0</v>
      </c>
      <c r="C640" s="11">
        <v>647896.0</v>
      </c>
      <c r="D640" s="11">
        <v>433912.0</v>
      </c>
    </row>
    <row r="641">
      <c r="A641" s="14">
        <v>2455.0</v>
      </c>
      <c r="B641" s="11">
        <v>7915.0</v>
      </c>
      <c r="C641" s="11">
        <v>862735.0</v>
      </c>
      <c r="D641" s="11">
        <v>577795.0</v>
      </c>
    </row>
    <row r="642">
      <c r="A642" s="14">
        <v>5988.0</v>
      </c>
      <c r="B642" s="11">
        <v>5633.0</v>
      </c>
      <c r="C642" s="11">
        <v>867482.0</v>
      </c>
      <c r="D642" s="11">
        <v>354879.0</v>
      </c>
    </row>
    <row r="643">
      <c r="A643" s="14">
        <v>2455.0</v>
      </c>
      <c r="B643" s="11">
        <v>3605.0</v>
      </c>
      <c r="C643" s="11">
        <v>392945.0</v>
      </c>
      <c r="D643" s="11">
        <v>263165.0</v>
      </c>
    </row>
    <row r="644">
      <c r="A644" s="14">
        <v>7331.0</v>
      </c>
      <c r="B644" s="11">
        <v>2273.0</v>
      </c>
      <c r="C644" s="11">
        <v>579615.0</v>
      </c>
      <c r="D644" s="11">
        <v>218208.0</v>
      </c>
    </row>
    <row r="645">
      <c r="A645" s="14">
        <v>2103.0</v>
      </c>
      <c r="B645" s="11">
        <v>2045.0</v>
      </c>
      <c r="C645" s="11">
        <v>421270.0</v>
      </c>
      <c r="D645" s="11">
        <v>182005.0</v>
      </c>
    </row>
    <row r="646">
      <c r="A646" s="14">
        <v>8875.0</v>
      </c>
      <c r="B646" s="11">
        <v>17.0</v>
      </c>
      <c r="C646" s="11">
        <v>7174.0</v>
      </c>
      <c r="D646" s="11">
        <v>969.0</v>
      </c>
    </row>
    <row r="647">
      <c r="A647" s="14">
        <v>7940.0</v>
      </c>
      <c r="B647" s="11">
        <v>3138.0</v>
      </c>
      <c r="C647" s="11">
        <v>2096184.0</v>
      </c>
      <c r="D647" s="11">
        <v>517770.0</v>
      </c>
    </row>
    <row r="648">
      <c r="A648" s="14">
        <v>7331.0</v>
      </c>
      <c r="B648" s="11">
        <v>7840.0</v>
      </c>
      <c r="C648" s="11">
        <v>1999200.0</v>
      </c>
      <c r="D648" s="11">
        <v>752640.0</v>
      </c>
    </row>
    <row r="649">
      <c r="A649" s="14">
        <v>8969.0</v>
      </c>
      <c r="B649" s="11">
        <v>9880.0</v>
      </c>
      <c r="C649" s="11">
        <v>1511640.0</v>
      </c>
      <c r="D649" s="11">
        <v>553280.0</v>
      </c>
    </row>
    <row r="650">
      <c r="A650" s="14">
        <v>8293.0</v>
      </c>
      <c r="B650" s="11">
        <v>9379.0</v>
      </c>
      <c r="C650" s="11">
        <v>4098623.0</v>
      </c>
      <c r="D650" s="11">
        <v>1631946.0</v>
      </c>
    </row>
    <row r="651">
      <c r="A651" s="14">
        <v>2455.0</v>
      </c>
      <c r="B651" s="11">
        <v>7547.0</v>
      </c>
      <c r="C651" s="11">
        <v>822623.0</v>
      </c>
      <c r="D651" s="11">
        <v>550931.0</v>
      </c>
    </row>
    <row r="652">
      <c r="A652" s="14">
        <v>4594.0</v>
      </c>
      <c r="B652" s="11">
        <v>1775.0</v>
      </c>
      <c r="C652" s="11">
        <v>15975.0</v>
      </c>
      <c r="D652" s="11">
        <v>3550.0</v>
      </c>
    </row>
    <row r="653">
      <c r="A653" s="14">
        <v>5988.0</v>
      </c>
      <c r="B653" s="11">
        <v>3314.0</v>
      </c>
      <c r="C653" s="11">
        <v>510356.0</v>
      </c>
      <c r="D653" s="11">
        <v>208782.0</v>
      </c>
    </row>
    <row r="654">
      <c r="A654" s="14">
        <v>3127.0</v>
      </c>
      <c r="B654" s="11">
        <v>6779.0</v>
      </c>
      <c r="C654" s="11">
        <v>555878.0</v>
      </c>
      <c r="D654" s="11">
        <v>169475.0</v>
      </c>
    </row>
    <row r="655">
      <c r="A655" s="14">
        <v>8681.0</v>
      </c>
      <c r="B655" s="11">
        <v>691.0</v>
      </c>
      <c r="C655" s="11">
        <v>449841.0</v>
      </c>
      <c r="D655" s="11">
        <v>87066.0</v>
      </c>
    </row>
    <row r="656">
      <c r="A656" s="14">
        <v>2455.0</v>
      </c>
      <c r="B656" s="11">
        <v>5370.0</v>
      </c>
      <c r="C656" s="11">
        <v>585330.0</v>
      </c>
      <c r="D656" s="11">
        <v>392010.0</v>
      </c>
    </row>
    <row r="657">
      <c r="A657" s="14">
        <v>7331.0</v>
      </c>
      <c r="B657" s="11">
        <v>5541.0</v>
      </c>
      <c r="C657" s="11">
        <v>1412955.0</v>
      </c>
      <c r="D657" s="11">
        <v>531936.0</v>
      </c>
    </row>
    <row r="658">
      <c r="A658" s="14">
        <v>8875.0</v>
      </c>
      <c r="B658" s="11">
        <v>8753.0</v>
      </c>
      <c r="C658" s="11">
        <v>3693766.0</v>
      </c>
      <c r="D658" s="11">
        <v>498921.0</v>
      </c>
    </row>
    <row r="659">
      <c r="A659" s="14">
        <v>8875.0</v>
      </c>
      <c r="B659" s="11">
        <v>6986.0</v>
      </c>
      <c r="C659" s="11">
        <v>2948092.0</v>
      </c>
      <c r="D659" s="11">
        <v>398202.0</v>
      </c>
    </row>
    <row r="660">
      <c r="A660" s="14">
        <v>7940.0</v>
      </c>
      <c r="B660" s="11">
        <v>8439.0</v>
      </c>
      <c r="C660" s="11">
        <v>5637252.0</v>
      </c>
      <c r="D660" s="11">
        <v>1392435.0</v>
      </c>
    </row>
    <row r="661">
      <c r="A661" s="14">
        <v>8681.0</v>
      </c>
      <c r="B661" s="11">
        <v>2130.0</v>
      </c>
      <c r="C661" s="11">
        <v>1386630.0</v>
      </c>
      <c r="D661" s="11">
        <v>268380.0</v>
      </c>
    </row>
    <row r="662">
      <c r="A662" s="14">
        <v>1270.0</v>
      </c>
      <c r="B662" s="11">
        <v>1111.0</v>
      </c>
      <c r="C662" s="11">
        <v>52217.0</v>
      </c>
      <c r="D662" s="11">
        <v>16665.0</v>
      </c>
    </row>
    <row r="663">
      <c r="A663" s="14">
        <v>5988.0</v>
      </c>
      <c r="B663" s="11">
        <v>1176.0</v>
      </c>
      <c r="C663" s="11">
        <v>181104.0</v>
      </c>
      <c r="D663" s="11">
        <v>74088.0</v>
      </c>
    </row>
    <row r="664">
      <c r="A664" s="14">
        <v>3127.0</v>
      </c>
      <c r="B664" s="11">
        <v>6348.0</v>
      </c>
      <c r="C664" s="11">
        <v>520536.0</v>
      </c>
      <c r="D664" s="11">
        <v>158700.0</v>
      </c>
    </row>
    <row r="665">
      <c r="A665" s="14">
        <v>8969.0</v>
      </c>
      <c r="B665" s="11">
        <v>1500.0</v>
      </c>
      <c r="C665" s="11">
        <v>229500.0</v>
      </c>
      <c r="D665" s="11">
        <v>84000.0</v>
      </c>
    </row>
    <row r="666">
      <c r="A666" s="14">
        <v>2455.0</v>
      </c>
      <c r="B666" s="11">
        <v>2359.0</v>
      </c>
      <c r="C666" s="11">
        <v>257131.0</v>
      </c>
      <c r="D666" s="11">
        <v>172207.0</v>
      </c>
    </row>
    <row r="667">
      <c r="A667" s="14">
        <v>2455.0</v>
      </c>
      <c r="B667" s="11">
        <v>1645.0</v>
      </c>
      <c r="C667" s="11">
        <v>179305.0</v>
      </c>
      <c r="D667" s="11">
        <v>120085.0</v>
      </c>
    </row>
    <row r="668">
      <c r="A668" s="14">
        <v>8293.0</v>
      </c>
      <c r="B668" s="11">
        <v>7604.0</v>
      </c>
      <c r="C668" s="11">
        <v>3322948.0</v>
      </c>
      <c r="D668" s="11">
        <v>1323096.0</v>
      </c>
    </row>
    <row r="669">
      <c r="A669" s="14">
        <v>1270.0</v>
      </c>
      <c r="B669" s="11">
        <v>114.0</v>
      </c>
      <c r="C669" s="11">
        <v>5358.0</v>
      </c>
      <c r="D669" s="11">
        <v>1710.0</v>
      </c>
    </row>
    <row r="670">
      <c r="A670" s="14">
        <v>8875.0</v>
      </c>
      <c r="B670" s="11">
        <v>1957.0</v>
      </c>
      <c r="C670" s="11">
        <v>825854.0</v>
      </c>
      <c r="D670" s="11">
        <v>111549.0</v>
      </c>
    </row>
    <row r="671">
      <c r="A671" s="14">
        <v>7940.0</v>
      </c>
      <c r="B671" s="11">
        <v>4839.0</v>
      </c>
      <c r="C671" s="11">
        <v>3232452.0</v>
      </c>
      <c r="D671" s="11">
        <v>798435.0</v>
      </c>
    </row>
    <row r="672">
      <c r="A672" s="14">
        <v>3127.0</v>
      </c>
      <c r="B672" s="11">
        <v>9963.0</v>
      </c>
      <c r="C672" s="11">
        <v>816966.0</v>
      </c>
      <c r="D672" s="11">
        <v>249075.0</v>
      </c>
    </row>
    <row r="673">
      <c r="A673" s="14">
        <v>2455.0</v>
      </c>
      <c r="B673" s="11">
        <v>3940.0</v>
      </c>
      <c r="C673" s="11">
        <v>429460.0</v>
      </c>
      <c r="D673" s="11">
        <v>287620.0</v>
      </c>
    </row>
    <row r="674">
      <c r="A674" s="14">
        <v>8875.0</v>
      </c>
      <c r="B674" s="11">
        <v>6571.0</v>
      </c>
      <c r="C674" s="11">
        <v>2772962.0</v>
      </c>
      <c r="D674" s="11">
        <v>374547.0</v>
      </c>
    </row>
    <row r="675">
      <c r="A675" s="14">
        <v>3127.0</v>
      </c>
      <c r="B675" s="11">
        <v>3843.0</v>
      </c>
      <c r="C675" s="11">
        <v>315126.0</v>
      </c>
      <c r="D675" s="11">
        <v>96075.0</v>
      </c>
    </row>
    <row r="676">
      <c r="A676" s="14">
        <v>7940.0</v>
      </c>
      <c r="B676" s="11">
        <v>3473.0</v>
      </c>
      <c r="C676" s="11">
        <v>2319964.0</v>
      </c>
      <c r="D676" s="11">
        <v>573045.0</v>
      </c>
    </row>
    <row r="677">
      <c r="A677" s="14">
        <v>3127.0</v>
      </c>
      <c r="B677" s="11">
        <v>5143.0</v>
      </c>
      <c r="C677" s="11">
        <v>421726.0</v>
      </c>
      <c r="D677" s="11">
        <v>128575.0</v>
      </c>
    </row>
    <row r="678">
      <c r="A678" s="14">
        <v>2103.0</v>
      </c>
      <c r="B678" s="11">
        <v>2073.0</v>
      </c>
      <c r="C678" s="11">
        <v>427038.0</v>
      </c>
      <c r="D678" s="11">
        <v>184497.0</v>
      </c>
    </row>
    <row r="679">
      <c r="A679" s="14">
        <v>3127.0</v>
      </c>
      <c r="B679" s="11">
        <v>3376.0</v>
      </c>
      <c r="C679" s="11">
        <v>276832.0</v>
      </c>
      <c r="D679" s="11">
        <v>84400.0</v>
      </c>
    </row>
    <row r="680">
      <c r="A680" s="14">
        <v>4594.0</v>
      </c>
      <c r="B680" s="11">
        <v>8815.0</v>
      </c>
      <c r="C680" s="11">
        <v>79335.0</v>
      </c>
      <c r="D680" s="11">
        <v>17630.0</v>
      </c>
    </row>
    <row r="681">
      <c r="A681" s="14">
        <v>8969.0</v>
      </c>
      <c r="B681" s="11">
        <v>5967.0</v>
      </c>
      <c r="C681" s="11">
        <v>912951.0</v>
      </c>
      <c r="D681" s="11">
        <v>334152.0</v>
      </c>
    </row>
    <row r="682">
      <c r="A682" s="14">
        <v>7940.0</v>
      </c>
      <c r="B682" s="11">
        <v>3493.0</v>
      </c>
      <c r="C682" s="11">
        <v>2333324.0</v>
      </c>
      <c r="D682" s="11">
        <v>576345.0</v>
      </c>
    </row>
    <row r="683">
      <c r="A683" s="14">
        <v>8681.0</v>
      </c>
      <c r="B683" s="11">
        <v>4622.0</v>
      </c>
      <c r="C683" s="11">
        <v>3008922.0</v>
      </c>
      <c r="D683" s="11">
        <v>582372.0</v>
      </c>
    </row>
    <row r="684">
      <c r="A684" s="14">
        <v>7940.0</v>
      </c>
      <c r="B684" s="11">
        <v>7416.0</v>
      </c>
      <c r="C684" s="11">
        <v>4953888.0</v>
      </c>
      <c r="D684" s="11">
        <v>1223640.0</v>
      </c>
    </row>
    <row r="685">
      <c r="A685" s="14">
        <v>8293.0</v>
      </c>
      <c r="B685" s="11">
        <v>5769.0</v>
      </c>
      <c r="C685" s="11">
        <v>2521053.0</v>
      </c>
      <c r="D685" s="11">
        <v>1003806.0</v>
      </c>
    </row>
    <row r="686">
      <c r="A686" s="14">
        <v>7331.0</v>
      </c>
      <c r="B686" s="11">
        <v>6997.0</v>
      </c>
      <c r="C686" s="11">
        <v>1784235.0</v>
      </c>
      <c r="D686" s="11">
        <v>671712.0</v>
      </c>
    </row>
    <row r="687">
      <c r="A687" s="14">
        <v>2103.0</v>
      </c>
      <c r="B687" s="11">
        <v>9022.0</v>
      </c>
      <c r="C687" s="11">
        <v>1858532.0</v>
      </c>
      <c r="D687" s="11">
        <v>802958.0</v>
      </c>
    </row>
    <row r="688">
      <c r="A688" s="14">
        <v>8875.0</v>
      </c>
      <c r="B688" s="11">
        <v>9759.0</v>
      </c>
      <c r="C688" s="11">
        <v>4118298.0</v>
      </c>
      <c r="D688" s="11">
        <v>556263.0</v>
      </c>
    </row>
    <row r="689">
      <c r="A689" s="14">
        <v>8875.0</v>
      </c>
      <c r="B689" s="11">
        <v>3682.0</v>
      </c>
      <c r="C689" s="11">
        <v>1553804.0</v>
      </c>
      <c r="D689" s="11">
        <v>209874.0</v>
      </c>
    </row>
    <row r="690">
      <c r="A690" s="14">
        <v>3127.0</v>
      </c>
      <c r="B690" s="11">
        <v>5751.0</v>
      </c>
      <c r="C690" s="11">
        <v>471582.0</v>
      </c>
      <c r="D690" s="11">
        <v>143775.0</v>
      </c>
    </row>
    <row r="691">
      <c r="A691" s="14">
        <v>2103.0</v>
      </c>
      <c r="B691" s="11">
        <v>3981.0</v>
      </c>
      <c r="C691" s="11">
        <v>820086.0</v>
      </c>
      <c r="D691" s="11">
        <v>354309.0</v>
      </c>
    </row>
    <row r="692">
      <c r="A692" s="14">
        <v>1270.0</v>
      </c>
      <c r="B692" s="11">
        <v>3256.0</v>
      </c>
      <c r="C692" s="11">
        <v>153032.0</v>
      </c>
      <c r="D692" s="11">
        <v>48840.0</v>
      </c>
    </row>
    <row r="693">
      <c r="A693" s="14">
        <v>1270.0</v>
      </c>
      <c r="B693" s="11">
        <v>9679.0</v>
      </c>
      <c r="C693" s="11">
        <v>454913.0</v>
      </c>
      <c r="D693" s="11">
        <v>145185.0</v>
      </c>
    </row>
    <row r="694">
      <c r="A694" s="14">
        <v>5988.0</v>
      </c>
      <c r="B694" s="11">
        <v>3341.0</v>
      </c>
      <c r="C694" s="11">
        <v>514514.0</v>
      </c>
      <c r="D694" s="11">
        <v>210483.0</v>
      </c>
    </row>
    <row r="695">
      <c r="A695" s="14">
        <v>2103.0</v>
      </c>
      <c r="B695" s="11">
        <v>2111.0</v>
      </c>
      <c r="C695" s="11">
        <v>434866.0</v>
      </c>
      <c r="D695" s="11">
        <v>187879.0</v>
      </c>
    </row>
    <row r="696">
      <c r="A696" s="14">
        <v>2103.0</v>
      </c>
      <c r="B696" s="11">
        <v>3633.0</v>
      </c>
      <c r="C696" s="11">
        <v>748398.0</v>
      </c>
      <c r="D696" s="11">
        <v>323337.0</v>
      </c>
    </row>
    <row r="697">
      <c r="A697" s="14">
        <v>5988.0</v>
      </c>
      <c r="B697" s="11">
        <v>2973.0</v>
      </c>
      <c r="C697" s="11">
        <v>457842.0</v>
      </c>
      <c r="D697" s="11">
        <v>187299.0</v>
      </c>
    </row>
    <row r="698">
      <c r="A698" s="14">
        <v>5988.0</v>
      </c>
      <c r="B698" s="11">
        <v>492.0</v>
      </c>
      <c r="C698" s="11">
        <v>75768.0</v>
      </c>
      <c r="D698" s="11">
        <v>30996.0</v>
      </c>
    </row>
    <row r="699">
      <c r="A699" s="14">
        <v>8681.0</v>
      </c>
      <c r="B699" s="11">
        <v>979.0</v>
      </c>
      <c r="C699" s="11">
        <v>637329.0</v>
      </c>
      <c r="D699" s="11">
        <v>123354.0</v>
      </c>
    </row>
    <row r="700">
      <c r="A700" s="14">
        <v>3127.0</v>
      </c>
      <c r="B700" s="11">
        <v>9445.0</v>
      </c>
      <c r="C700" s="11">
        <v>774490.0</v>
      </c>
      <c r="D700" s="11">
        <v>236125.0</v>
      </c>
    </row>
    <row r="701">
      <c r="A701" s="14">
        <v>2455.0</v>
      </c>
      <c r="B701" s="11">
        <v>1004.0</v>
      </c>
      <c r="C701" s="11">
        <v>109436.0</v>
      </c>
      <c r="D701" s="11">
        <v>73292.0</v>
      </c>
    </row>
    <row r="702">
      <c r="A702" s="14">
        <v>7331.0</v>
      </c>
      <c r="B702" s="11">
        <v>343.0</v>
      </c>
      <c r="C702" s="11">
        <v>87465.0</v>
      </c>
      <c r="D702" s="11">
        <v>32928.0</v>
      </c>
    </row>
    <row r="703">
      <c r="A703" s="14">
        <v>1270.0</v>
      </c>
      <c r="B703" s="11">
        <v>7581.0</v>
      </c>
      <c r="C703" s="11">
        <v>356307.0</v>
      </c>
      <c r="D703" s="11">
        <v>113715.0</v>
      </c>
    </row>
    <row r="704">
      <c r="A704" s="14">
        <v>4594.0</v>
      </c>
      <c r="B704" s="11">
        <v>8910.0</v>
      </c>
      <c r="C704" s="11">
        <v>80190.0</v>
      </c>
      <c r="D704" s="11">
        <v>17820.0</v>
      </c>
    </row>
    <row r="705">
      <c r="A705" s="14">
        <v>8293.0</v>
      </c>
      <c r="B705" s="11">
        <v>9236.0</v>
      </c>
      <c r="C705" s="11">
        <v>4036132.0</v>
      </c>
      <c r="D705" s="11">
        <v>1607064.0</v>
      </c>
    </row>
    <row r="706">
      <c r="A706" s="14">
        <v>8969.0</v>
      </c>
      <c r="B706" s="11">
        <v>9085.0</v>
      </c>
      <c r="C706" s="11">
        <v>1390005.0</v>
      </c>
      <c r="D706" s="11">
        <v>508760.0</v>
      </c>
    </row>
    <row r="707">
      <c r="A707" s="14">
        <v>2103.0</v>
      </c>
      <c r="B707" s="11">
        <v>4565.0</v>
      </c>
      <c r="C707" s="11">
        <v>940390.0</v>
      </c>
      <c r="D707" s="11">
        <v>406285.0</v>
      </c>
    </row>
    <row r="708">
      <c r="A708" s="14">
        <v>7331.0</v>
      </c>
      <c r="B708" s="11">
        <v>7170.0</v>
      </c>
      <c r="C708" s="11">
        <v>1828350.0</v>
      </c>
      <c r="D708" s="11">
        <v>688320.0</v>
      </c>
    </row>
    <row r="709">
      <c r="A709" s="14">
        <v>7940.0</v>
      </c>
      <c r="B709" s="11">
        <v>5534.0</v>
      </c>
      <c r="C709" s="11">
        <v>3696712.0</v>
      </c>
      <c r="D709" s="11">
        <v>913110.0</v>
      </c>
    </row>
    <row r="710">
      <c r="A710" s="14">
        <v>3127.0</v>
      </c>
      <c r="B710" s="11">
        <v>2715.0</v>
      </c>
      <c r="C710" s="11">
        <v>222630.0</v>
      </c>
      <c r="D710" s="11">
        <v>67875.0</v>
      </c>
    </row>
    <row r="711">
      <c r="A711" s="14">
        <v>7940.0</v>
      </c>
      <c r="B711" s="11">
        <v>8220.0</v>
      </c>
      <c r="C711" s="11">
        <v>5490960.0</v>
      </c>
      <c r="D711" s="11">
        <v>1356300.0</v>
      </c>
    </row>
    <row r="712">
      <c r="A712" s="14">
        <v>5988.0</v>
      </c>
      <c r="B712" s="11">
        <v>6097.0</v>
      </c>
      <c r="C712" s="11">
        <v>938938.0</v>
      </c>
      <c r="D712" s="11">
        <v>384111.0</v>
      </c>
    </row>
    <row r="713">
      <c r="A713" s="14">
        <v>2103.0</v>
      </c>
      <c r="B713" s="11">
        <v>4197.0</v>
      </c>
      <c r="C713" s="11">
        <v>864582.0</v>
      </c>
      <c r="D713" s="11">
        <v>373533.0</v>
      </c>
    </row>
    <row r="714">
      <c r="A714" s="14">
        <v>7940.0</v>
      </c>
      <c r="B714" s="11">
        <v>1448.0</v>
      </c>
      <c r="C714" s="11">
        <v>967264.0</v>
      </c>
      <c r="D714" s="11">
        <v>238920.0</v>
      </c>
    </row>
    <row r="715">
      <c r="A715" s="14">
        <v>8293.0</v>
      </c>
      <c r="B715" s="11">
        <v>1975.0</v>
      </c>
      <c r="C715" s="11">
        <v>863075.0</v>
      </c>
      <c r="D715" s="11">
        <v>343650.0</v>
      </c>
    </row>
    <row r="716">
      <c r="A716" s="14">
        <v>8969.0</v>
      </c>
      <c r="B716" s="11">
        <v>6054.0</v>
      </c>
      <c r="C716" s="11">
        <v>926262.0</v>
      </c>
      <c r="D716" s="11">
        <v>339024.0</v>
      </c>
    </row>
    <row r="717">
      <c r="A717" s="14">
        <v>8681.0</v>
      </c>
      <c r="B717" s="11">
        <v>7516.0</v>
      </c>
      <c r="C717" s="11">
        <v>4892916.0</v>
      </c>
      <c r="D717" s="11">
        <v>947016.0</v>
      </c>
    </row>
    <row r="718">
      <c r="A718" s="14">
        <v>8681.0</v>
      </c>
      <c r="B718" s="11">
        <v>6660.0</v>
      </c>
      <c r="C718" s="11">
        <v>4335660.0</v>
      </c>
      <c r="D718" s="11">
        <v>839160.0</v>
      </c>
    </row>
    <row r="719">
      <c r="A719" s="14">
        <v>3127.0</v>
      </c>
      <c r="B719" s="11">
        <v>8729.0</v>
      </c>
      <c r="C719" s="11">
        <v>715778.0</v>
      </c>
      <c r="D719" s="11">
        <v>218225.0</v>
      </c>
    </row>
    <row r="720">
      <c r="A720" s="14">
        <v>8293.0</v>
      </c>
      <c r="B720" s="11">
        <v>9619.0</v>
      </c>
      <c r="C720" s="11">
        <v>4203503.0</v>
      </c>
      <c r="D720" s="11">
        <v>1673706.0</v>
      </c>
    </row>
    <row r="721">
      <c r="A721" s="14">
        <v>3127.0</v>
      </c>
      <c r="B721" s="11">
        <v>3095.0</v>
      </c>
      <c r="C721" s="11">
        <v>253790.0</v>
      </c>
      <c r="D721" s="11">
        <v>77375.0</v>
      </c>
    </row>
    <row r="722">
      <c r="A722" s="14">
        <v>8875.0</v>
      </c>
      <c r="B722" s="11">
        <v>7309.0</v>
      </c>
      <c r="C722" s="11">
        <v>3084398.0</v>
      </c>
      <c r="D722" s="11">
        <v>416613.0</v>
      </c>
    </row>
    <row r="723">
      <c r="A723" s="14">
        <v>4594.0</v>
      </c>
      <c r="B723" s="11">
        <v>9127.0</v>
      </c>
      <c r="C723" s="11">
        <v>82143.0</v>
      </c>
      <c r="D723" s="11">
        <v>18254.0</v>
      </c>
    </row>
    <row r="724">
      <c r="A724" s="14">
        <v>5988.0</v>
      </c>
      <c r="B724" s="11">
        <v>5869.0</v>
      </c>
      <c r="C724" s="11">
        <v>903826.0</v>
      </c>
      <c r="D724" s="11">
        <v>369747.0</v>
      </c>
    </row>
    <row r="725">
      <c r="A725" s="14">
        <v>4594.0</v>
      </c>
      <c r="B725" s="11">
        <v>4958.0</v>
      </c>
      <c r="C725" s="11">
        <v>44622.0</v>
      </c>
      <c r="D725" s="11">
        <v>9916.0</v>
      </c>
    </row>
    <row r="726">
      <c r="A726" s="14">
        <v>7331.0</v>
      </c>
      <c r="B726" s="11">
        <v>6918.0</v>
      </c>
      <c r="C726" s="11">
        <v>1764090.0</v>
      </c>
      <c r="D726" s="11">
        <v>664128.0</v>
      </c>
    </row>
    <row r="727">
      <c r="A727" s="14">
        <v>2103.0</v>
      </c>
      <c r="B727" s="11">
        <v>5046.0</v>
      </c>
      <c r="C727" s="11">
        <v>1039476.0</v>
      </c>
      <c r="D727" s="11">
        <v>449094.0</v>
      </c>
    </row>
    <row r="728">
      <c r="A728" s="14">
        <v>2103.0</v>
      </c>
      <c r="B728" s="11">
        <v>859.0</v>
      </c>
      <c r="C728" s="11">
        <v>176954.0</v>
      </c>
      <c r="D728" s="11">
        <v>76451.0</v>
      </c>
    </row>
    <row r="729">
      <c r="A729" s="14">
        <v>1270.0</v>
      </c>
      <c r="B729" s="11">
        <v>2227.0</v>
      </c>
      <c r="C729" s="11">
        <v>104669.0</v>
      </c>
      <c r="D729" s="11">
        <v>33405.0</v>
      </c>
    </row>
    <row r="730">
      <c r="A730" s="14">
        <v>8681.0</v>
      </c>
      <c r="B730" s="11">
        <v>5217.0</v>
      </c>
      <c r="C730" s="11">
        <v>3396267.0</v>
      </c>
      <c r="D730" s="11">
        <v>657342.0</v>
      </c>
    </row>
    <row r="731">
      <c r="A731" s="14">
        <v>8969.0</v>
      </c>
      <c r="B731" s="11">
        <v>7006.0</v>
      </c>
      <c r="C731" s="11">
        <v>1071918.0</v>
      </c>
      <c r="D731" s="11">
        <v>392336.0</v>
      </c>
    </row>
    <row r="732">
      <c r="A732" s="14">
        <v>7940.0</v>
      </c>
      <c r="B732" s="11">
        <v>1362.0</v>
      </c>
      <c r="C732" s="11">
        <v>909816.0</v>
      </c>
      <c r="D732" s="11">
        <v>224730.0</v>
      </c>
    </row>
    <row r="733">
      <c r="A733" s="14">
        <v>7940.0</v>
      </c>
      <c r="B733" s="11">
        <v>2378.0</v>
      </c>
      <c r="C733" s="11">
        <v>1588504.0</v>
      </c>
      <c r="D733" s="11">
        <v>392370.0</v>
      </c>
    </row>
    <row r="734">
      <c r="A734" s="14">
        <v>8681.0</v>
      </c>
      <c r="B734" s="11">
        <v>3020.0</v>
      </c>
      <c r="C734" s="11">
        <v>1966020.0</v>
      </c>
      <c r="D734" s="11">
        <v>380520.0</v>
      </c>
    </row>
    <row r="735">
      <c r="A735" s="14">
        <v>8293.0</v>
      </c>
      <c r="B735" s="11">
        <v>7948.0</v>
      </c>
      <c r="C735" s="11">
        <v>3473276.0</v>
      </c>
      <c r="D735" s="11">
        <v>1382952.0</v>
      </c>
    </row>
    <row r="736">
      <c r="A736" s="14">
        <v>8969.0</v>
      </c>
      <c r="B736" s="11">
        <v>5260.0</v>
      </c>
      <c r="C736" s="11">
        <v>804780.0</v>
      </c>
      <c r="D736" s="11">
        <v>294560.0</v>
      </c>
    </row>
    <row r="737">
      <c r="A737" s="14">
        <v>8969.0</v>
      </c>
      <c r="B737" s="11">
        <v>5075.0</v>
      </c>
      <c r="C737" s="11">
        <v>776475.0</v>
      </c>
      <c r="D737" s="11">
        <v>284200.0</v>
      </c>
    </row>
    <row r="738">
      <c r="A738" s="14">
        <v>7940.0</v>
      </c>
      <c r="B738" s="11">
        <v>773.0</v>
      </c>
      <c r="C738" s="11">
        <v>516364.0</v>
      </c>
      <c r="D738" s="11">
        <v>127545.0</v>
      </c>
    </row>
    <row r="739">
      <c r="A739" s="14">
        <v>8969.0</v>
      </c>
      <c r="B739" s="11">
        <v>3734.0</v>
      </c>
      <c r="C739" s="11">
        <v>571302.0</v>
      </c>
      <c r="D739" s="11">
        <v>209104.0</v>
      </c>
    </row>
    <row r="740">
      <c r="A740" s="14">
        <v>8681.0</v>
      </c>
      <c r="B740" s="11">
        <v>9766.0</v>
      </c>
      <c r="C740" s="11">
        <v>6357666.0</v>
      </c>
      <c r="D740" s="11">
        <v>1230516.0</v>
      </c>
    </row>
    <row r="741">
      <c r="A741" s="14">
        <v>2103.0</v>
      </c>
      <c r="B741" s="11">
        <v>2422.0</v>
      </c>
      <c r="C741" s="11">
        <v>498932.0</v>
      </c>
      <c r="D741" s="11">
        <v>215558.0</v>
      </c>
    </row>
    <row r="742">
      <c r="A742" s="14">
        <v>7331.0</v>
      </c>
      <c r="B742" s="11">
        <v>1856.0</v>
      </c>
      <c r="C742" s="11">
        <v>473280.0</v>
      </c>
      <c r="D742" s="11">
        <v>178176.0</v>
      </c>
    </row>
    <row r="743">
      <c r="A743" s="14">
        <v>3127.0</v>
      </c>
      <c r="B743" s="11">
        <v>5572.0</v>
      </c>
      <c r="C743" s="11">
        <v>456904.0</v>
      </c>
      <c r="D743" s="11">
        <v>139300.0</v>
      </c>
    </row>
    <row r="744">
      <c r="A744" s="14">
        <v>3127.0</v>
      </c>
      <c r="B744" s="11">
        <v>7623.0</v>
      </c>
      <c r="C744" s="11">
        <v>625086.0</v>
      </c>
      <c r="D744" s="11">
        <v>190575.0</v>
      </c>
    </row>
    <row r="745">
      <c r="A745" s="14">
        <v>3127.0</v>
      </c>
      <c r="B745" s="11">
        <v>6485.0</v>
      </c>
      <c r="C745" s="11">
        <v>531770.0</v>
      </c>
      <c r="D745" s="11">
        <v>162125.0</v>
      </c>
    </row>
    <row r="746">
      <c r="A746" s="14">
        <v>4594.0</v>
      </c>
      <c r="B746" s="11">
        <v>4080.0</v>
      </c>
      <c r="C746" s="11">
        <v>36720.0</v>
      </c>
      <c r="D746" s="11">
        <v>8160.0</v>
      </c>
    </row>
    <row r="747">
      <c r="A747" s="14">
        <v>2103.0</v>
      </c>
      <c r="B747" s="11">
        <v>7967.0</v>
      </c>
      <c r="C747" s="11">
        <v>1641202.0</v>
      </c>
      <c r="D747" s="11">
        <v>709063.0</v>
      </c>
    </row>
    <row r="748">
      <c r="A748" s="14">
        <v>8969.0</v>
      </c>
      <c r="B748" s="11">
        <v>6128.0</v>
      </c>
      <c r="C748" s="11">
        <v>937584.0</v>
      </c>
      <c r="D748" s="11">
        <v>343168.0</v>
      </c>
    </row>
    <row r="749">
      <c r="A749" s="14">
        <v>2455.0</v>
      </c>
      <c r="B749" s="11">
        <v>7656.0</v>
      </c>
      <c r="C749" s="11">
        <v>834504.0</v>
      </c>
      <c r="D749" s="11">
        <v>558888.0</v>
      </c>
    </row>
    <row r="750">
      <c r="A750" s="14">
        <v>3127.0</v>
      </c>
      <c r="B750" s="11">
        <v>3699.0</v>
      </c>
      <c r="C750" s="11">
        <v>303318.0</v>
      </c>
      <c r="D750" s="11">
        <v>92475.0</v>
      </c>
    </row>
    <row r="751">
      <c r="A751" s="14">
        <v>3127.0</v>
      </c>
      <c r="B751" s="11">
        <v>7480.0</v>
      </c>
      <c r="C751" s="11">
        <v>613360.0</v>
      </c>
      <c r="D751" s="11">
        <v>187000.0</v>
      </c>
    </row>
    <row r="752">
      <c r="A752" s="14">
        <v>8969.0</v>
      </c>
      <c r="B752" s="11">
        <v>9929.0</v>
      </c>
      <c r="C752" s="11">
        <v>1519137.0</v>
      </c>
      <c r="D752" s="11">
        <v>556024.0</v>
      </c>
    </row>
    <row r="753">
      <c r="A753" s="14">
        <v>3127.0</v>
      </c>
      <c r="B753" s="11">
        <v>6765.0</v>
      </c>
      <c r="C753" s="11">
        <v>554730.0</v>
      </c>
      <c r="D753" s="11">
        <v>169125.0</v>
      </c>
    </row>
    <row r="754">
      <c r="A754" s="14">
        <v>1270.0</v>
      </c>
      <c r="B754" s="11">
        <v>9559.0</v>
      </c>
      <c r="C754" s="11">
        <v>449273.0</v>
      </c>
      <c r="D754" s="11">
        <v>143385.0</v>
      </c>
    </row>
    <row r="755">
      <c r="A755" s="14">
        <v>3127.0</v>
      </c>
      <c r="B755" s="11">
        <v>9530.0</v>
      </c>
      <c r="C755" s="11">
        <v>781460.0</v>
      </c>
      <c r="D755" s="11">
        <v>238250.0</v>
      </c>
    </row>
    <row r="756">
      <c r="A756" s="14">
        <v>8875.0</v>
      </c>
      <c r="B756" s="11">
        <v>5510.0</v>
      </c>
      <c r="C756" s="11">
        <v>2325220.0</v>
      </c>
      <c r="D756" s="11">
        <v>314070.0</v>
      </c>
    </row>
    <row r="757">
      <c r="A757" s="14">
        <v>7331.0</v>
      </c>
      <c r="B757" s="11">
        <v>7644.0</v>
      </c>
      <c r="C757" s="11">
        <v>1949220.0</v>
      </c>
      <c r="D757" s="11">
        <v>733824.0</v>
      </c>
    </row>
    <row r="758">
      <c r="A758" s="14">
        <v>8969.0</v>
      </c>
      <c r="B758" s="11">
        <v>5639.0</v>
      </c>
      <c r="C758" s="11">
        <v>862767.0</v>
      </c>
      <c r="D758" s="11">
        <v>315784.0</v>
      </c>
    </row>
    <row r="759">
      <c r="A759" s="14">
        <v>3127.0</v>
      </c>
      <c r="B759" s="11">
        <v>2802.0</v>
      </c>
      <c r="C759" s="11">
        <v>229764.0</v>
      </c>
      <c r="D759" s="11">
        <v>70050.0</v>
      </c>
    </row>
    <row r="760">
      <c r="A760" s="14">
        <v>4594.0</v>
      </c>
      <c r="B760" s="11">
        <v>9929.0</v>
      </c>
      <c r="C760" s="11">
        <v>89361.0</v>
      </c>
      <c r="D760" s="11">
        <v>19858.0</v>
      </c>
    </row>
    <row r="761">
      <c r="A761" s="14">
        <v>1270.0</v>
      </c>
      <c r="B761" s="11">
        <v>978.0</v>
      </c>
      <c r="C761" s="11">
        <v>45966.0</v>
      </c>
      <c r="D761" s="11">
        <v>14670.0</v>
      </c>
    </row>
    <row r="762">
      <c r="A762" s="14">
        <v>1270.0</v>
      </c>
      <c r="B762" s="11">
        <v>1465.0</v>
      </c>
      <c r="C762" s="11">
        <v>68855.0</v>
      </c>
      <c r="D762" s="11">
        <v>21975.0</v>
      </c>
    </row>
    <row r="763">
      <c r="A763" s="14">
        <v>4594.0</v>
      </c>
      <c r="B763" s="11">
        <v>4622.0</v>
      </c>
      <c r="C763" s="11">
        <v>41598.0</v>
      </c>
      <c r="D763" s="11">
        <v>9244.0</v>
      </c>
    </row>
    <row r="764">
      <c r="A764" s="14">
        <v>1270.0</v>
      </c>
      <c r="B764" s="11">
        <v>3092.0</v>
      </c>
      <c r="C764" s="11">
        <v>145324.0</v>
      </c>
      <c r="D764" s="11">
        <v>46380.0</v>
      </c>
    </row>
    <row r="765">
      <c r="A765" s="14">
        <v>2455.0</v>
      </c>
      <c r="B765" s="11">
        <v>2366.0</v>
      </c>
      <c r="C765" s="11">
        <v>257894.0</v>
      </c>
      <c r="D765" s="11">
        <v>172718.0</v>
      </c>
    </row>
    <row r="766">
      <c r="A766" s="14">
        <v>4594.0</v>
      </c>
      <c r="B766" s="11">
        <v>374.0</v>
      </c>
      <c r="C766" s="11">
        <v>3366.0</v>
      </c>
      <c r="D766" s="11">
        <v>748.0</v>
      </c>
    </row>
    <row r="767">
      <c r="A767" s="14">
        <v>8681.0</v>
      </c>
      <c r="B767" s="11">
        <v>2787.0</v>
      </c>
      <c r="C767" s="11">
        <v>1814337.0</v>
      </c>
      <c r="D767" s="11">
        <v>351162.0</v>
      </c>
    </row>
    <row r="768">
      <c r="A768" s="14">
        <v>8681.0</v>
      </c>
      <c r="B768" s="11">
        <v>2258.0</v>
      </c>
      <c r="C768" s="11">
        <v>1469958.0</v>
      </c>
      <c r="D768" s="11">
        <v>284508.0</v>
      </c>
    </row>
    <row r="769">
      <c r="A769" s="14">
        <v>2455.0</v>
      </c>
      <c r="B769" s="11">
        <v>3180.0</v>
      </c>
      <c r="C769" s="11">
        <v>346620.0</v>
      </c>
      <c r="D769" s="11">
        <v>232140.0</v>
      </c>
    </row>
    <row r="770">
      <c r="A770" s="14">
        <v>3127.0</v>
      </c>
      <c r="B770" s="11">
        <v>9689.0</v>
      </c>
      <c r="C770" s="11">
        <v>794498.0</v>
      </c>
      <c r="D770" s="11">
        <v>242225.0</v>
      </c>
    </row>
    <row r="771">
      <c r="A771" s="14">
        <v>8875.0</v>
      </c>
      <c r="B771" s="11">
        <v>2659.0</v>
      </c>
      <c r="C771" s="11">
        <v>1122098.0</v>
      </c>
      <c r="D771" s="11">
        <v>151563.0</v>
      </c>
    </row>
    <row r="772">
      <c r="A772" s="14">
        <v>3127.0</v>
      </c>
      <c r="B772" s="11">
        <v>2129.0</v>
      </c>
      <c r="C772" s="11">
        <v>174578.0</v>
      </c>
      <c r="D772" s="11">
        <v>53225.0</v>
      </c>
    </row>
    <row r="773">
      <c r="A773" s="14">
        <v>4594.0</v>
      </c>
      <c r="B773" s="11">
        <v>493.0</v>
      </c>
      <c r="C773" s="11">
        <v>4437.0</v>
      </c>
      <c r="D773" s="11">
        <v>986.0</v>
      </c>
    </row>
    <row r="774">
      <c r="A774" s="14">
        <v>5988.0</v>
      </c>
      <c r="B774" s="11">
        <v>2809.0</v>
      </c>
      <c r="C774" s="11">
        <v>432586.0</v>
      </c>
      <c r="D774" s="11">
        <v>176967.0</v>
      </c>
    </row>
    <row r="775">
      <c r="A775" s="14">
        <v>8293.0</v>
      </c>
      <c r="B775" s="11">
        <v>4177.0</v>
      </c>
      <c r="C775" s="11">
        <v>1825349.0</v>
      </c>
      <c r="D775" s="11">
        <v>726798.0</v>
      </c>
    </row>
    <row r="776">
      <c r="A776" s="14">
        <v>1270.0</v>
      </c>
      <c r="B776" s="11">
        <v>7296.0</v>
      </c>
      <c r="C776" s="11">
        <v>342912.0</v>
      </c>
      <c r="D776" s="11">
        <v>109440.0</v>
      </c>
    </row>
    <row r="777">
      <c r="A777" s="14">
        <v>7940.0</v>
      </c>
      <c r="B777" s="11">
        <v>7426.0</v>
      </c>
      <c r="C777" s="11">
        <v>4960568.0</v>
      </c>
      <c r="D777" s="11">
        <v>1225290.0</v>
      </c>
    </row>
    <row r="778">
      <c r="A778" s="14">
        <v>5988.0</v>
      </c>
      <c r="B778" s="11">
        <v>428.0</v>
      </c>
      <c r="C778" s="11">
        <v>65912.0</v>
      </c>
      <c r="D778" s="11">
        <v>26964.0</v>
      </c>
    </row>
    <row r="779">
      <c r="A779" s="14">
        <v>7331.0</v>
      </c>
      <c r="B779" s="11">
        <v>3287.0</v>
      </c>
      <c r="C779" s="11">
        <v>838185.0</v>
      </c>
      <c r="D779" s="11">
        <v>315552.0</v>
      </c>
    </row>
    <row r="780">
      <c r="A780" s="14">
        <v>4594.0</v>
      </c>
      <c r="B780" s="11">
        <v>3582.0</v>
      </c>
      <c r="C780" s="11">
        <v>32238.0</v>
      </c>
      <c r="D780" s="11">
        <v>7164.0</v>
      </c>
    </row>
    <row r="781">
      <c r="A781" s="14">
        <v>8875.0</v>
      </c>
      <c r="B781" s="11">
        <v>7392.0</v>
      </c>
      <c r="C781" s="11">
        <v>3119424.0</v>
      </c>
      <c r="D781" s="11">
        <v>421344.0</v>
      </c>
    </row>
    <row r="782">
      <c r="A782" s="14">
        <v>7331.0</v>
      </c>
      <c r="B782" s="11">
        <v>4077.0</v>
      </c>
      <c r="C782" s="11">
        <v>1039635.0</v>
      </c>
      <c r="D782" s="11">
        <v>391392.0</v>
      </c>
    </row>
    <row r="783">
      <c r="A783" s="14">
        <v>8969.0</v>
      </c>
      <c r="B783" s="11">
        <v>1443.0</v>
      </c>
      <c r="C783" s="11">
        <v>220779.0</v>
      </c>
      <c r="D783" s="11">
        <v>80808.0</v>
      </c>
    </row>
    <row r="784">
      <c r="A784" s="14">
        <v>8293.0</v>
      </c>
      <c r="B784" s="11">
        <v>8338.0</v>
      </c>
      <c r="C784" s="11">
        <v>3643706.0</v>
      </c>
      <c r="D784" s="11">
        <v>1450812.0</v>
      </c>
    </row>
    <row r="785">
      <c r="A785" s="14">
        <v>5988.0</v>
      </c>
      <c r="B785" s="11">
        <v>1220.0</v>
      </c>
      <c r="C785" s="11">
        <v>187880.0</v>
      </c>
      <c r="D785" s="11">
        <v>76860.0</v>
      </c>
    </row>
    <row r="786">
      <c r="A786" s="14">
        <v>8875.0</v>
      </c>
      <c r="B786" s="11">
        <v>339.0</v>
      </c>
      <c r="C786" s="11">
        <v>143058.0</v>
      </c>
      <c r="D786" s="11">
        <v>19323.0</v>
      </c>
    </row>
    <row r="787">
      <c r="A787" s="14">
        <v>8293.0</v>
      </c>
      <c r="B787" s="11">
        <v>1997.0</v>
      </c>
      <c r="C787" s="11">
        <v>872689.0</v>
      </c>
      <c r="D787" s="11">
        <v>347478.0</v>
      </c>
    </row>
    <row r="788">
      <c r="A788" s="14">
        <v>2103.0</v>
      </c>
      <c r="B788" s="11">
        <v>4868.0</v>
      </c>
      <c r="C788" s="11">
        <v>1002808.0</v>
      </c>
      <c r="D788" s="11">
        <v>433252.0</v>
      </c>
    </row>
    <row r="789">
      <c r="A789" s="14">
        <v>8875.0</v>
      </c>
      <c r="B789" s="11">
        <v>6842.0</v>
      </c>
      <c r="C789" s="11">
        <v>2887324.0</v>
      </c>
      <c r="D789" s="11">
        <v>389994.0</v>
      </c>
    </row>
    <row r="790">
      <c r="A790" s="14">
        <v>8681.0</v>
      </c>
      <c r="B790" s="11">
        <v>6375.0</v>
      </c>
      <c r="C790" s="11">
        <v>4150125.0</v>
      </c>
      <c r="D790" s="11">
        <v>803250.0</v>
      </c>
    </row>
    <row r="791">
      <c r="A791" s="14">
        <v>7940.0</v>
      </c>
      <c r="B791" s="11">
        <v>7461.0</v>
      </c>
      <c r="C791" s="11">
        <v>4983948.0</v>
      </c>
      <c r="D791" s="11">
        <v>1231065.0</v>
      </c>
    </row>
    <row r="792">
      <c r="A792" s="14">
        <v>2455.0</v>
      </c>
      <c r="B792" s="11">
        <v>3231.0</v>
      </c>
      <c r="C792" s="11">
        <v>352179.0</v>
      </c>
      <c r="D792" s="11">
        <v>235863.0</v>
      </c>
    </row>
    <row r="793">
      <c r="A793" s="14">
        <v>4594.0</v>
      </c>
      <c r="B793" s="11">
        <v>1523.0</v>
      </c>
      <c r="C793" s="11">
        <v>13707.0</v>
      </c>
      <c r="D793" s="11">
        <v>3046.0</v>
      </c>
    </row>
    <row r="794">
      <c r="A794" s="14">
        <v>8681.0</v>
      </c>
      <c r="B794" s="11">
        <v>7347.0</v>
      </c>
      <c r="C794" s="11">
        <v>4782897.0</v>
      </c>
      <c r="D794" s="11">
        <v>925722.0</v>
      </c>
    </row>
    <row r="795">
      <c r="A795" s="14">
        <v>8681.0</v>
      </c>
      <c r="B795" s="11">
        <v>2206.0</v>
      </c>
      <c r="C795" s="11">
        <v>1436106.0</v>
      </c>
      <c r="D795" s="11">
        <v>277956.0</v>
      </c>
    </row>
    <row r="796">
      <c r="A796" s="14">
        <v>8293.0</v>
      </c>
      <c r="B796" s="11">
        <v>2602.0</v>
      </c>
      <c r="C796" s="11">
        <v>1137074.0</v>
      </c>
      <c r="D796" s="11">
        <v>452748.0</v>
      </c>
    </row>
    <row r="797">
      <c r="A797" s="14">
        <v>3127.0</v>
      </c>
      <c r="B797" s="11">
        <v>2624.0</v>
      </c>
      <c r="C797" s="11">
        <v>215168.0</v>
      </c>
      <c r="D797" s="11">
        <v>65600.0</v>
      </c>
    </row>
    <row r="798">
      <c r="A798" s="14">
        <v>2455.0</v>
      </c>
      <c r="B798" s="11">
        <v>9711.0</v>
      </c>
      <c r="C798" s="11">
        <v>1058499.0</v>
      </c>
      <c r="D798" s="11">
        <v>708903.0</v>
      </c>
    </row>
    <row r="799">
      <c r="A799" s="14">
        <v>2103.0</v>
      </c>
      <c r="B799" s="11">
        <v>8539.0</v>
      </c>
      <c r="C799" s="11">
        <v>1759034.0</v>
      </c>
      <c r="D799" s="11">
        <v>759971.0</v>
      </c>
    </row>
    <row r="800">
      <c r="A800" s="14">
        <v>3127.0</v>
      </c>
      <c r="B800" s="11">
        <v>1529.0</v>
      </c>
      <c r="C800" s="11">
        <v>125378.0</v>
      </c>
      <c r="D800" s="11">
        <v>38225.0</v>
      </c>
    </row>
    <row r="801">
      <c r="A801" s="14">
        <v>8293.0</v>
      </c>
      <c r="B801" s="11">
        <v>263.0</v>
      </c>
      <c r="C801" s="11">
        <v>114931.0</v>
      </c>
      <c r="D801" s="11">
        <v>45762.0</v>
      </c>
    </row>
    <row r="802">
      <c r="A802" s="14">
        <v>8875.0</v>
      </c>
      <c r="B802" s="11">
        <v>3199.0</v>
      </c>
      <c r="C802" s="11">
        <v>1349978.0</v>
      </c>
      <c r="D802" s="11">
        <v>182343.0</v>
      </c>
    </row>
    <row r="803">
      <c r="A803" s="14">
        <v>3127.0</v>
      </c>
      <c r="B803" s="11">
        <v>9941.0</v>
      </c>
      <c r="C803" s="11">
        <v>815162.0</v>
      </c>
      <c r="D803" s="11">
        <v>248525.0</v>
      </c>
    </row>
    <row r="804">
      <c r="A804" s="14">
        <v>8681.0</v>
      </c>
      <c r="B804" s="11">
        <v>4339.0</v>
      </c>
      <c r="C804" s="11">
        <v>2824689.0</v>
      </c>
      <c r="D804" s="11">
        <v>546714.0</v>
      </c>
    </row>
    <row r="805">
      <c r="A805" s="14">
        <v>5988.0</v>
      </c>
      <c r="B805" s="11">
        <v>479.0</v>
      </c>
      <c r="C805" s="11">
        <v>73766.0</v>
      </c>
      <c r="D805" s="11">
        <v>30177.0</v>
      </c>
    </row>
    <row r="806">
      <c r="A806" s="14">
        <v>4594.0</v>
      </c>
      <c r="B806" s="11">
        <v>4100.0</v>
      </c>
      <c r="C806" s="11">
        <v>36900.0</v>
      </c>
      <c r="D806" s="11">
        <v>8200.0</v>
      </c>
    </row>
    <row r="807">
      <c r="A807" s="14">
        <v>7331.0</v>
      </c>
      <c r="B807" s="11">
        <v>3135.0</v>
      </c>
      <c r="C807" s="11">
        <v>799425.0</v>
      </c>
      <c r="D807" s="11">
        <v>300960.0</v>
      </c>
    </row>
    <row r="808">
      <c r="A808" s="14">
        <v>7331.0</v>
      </c>
      <c r="B808" s="11">
        <v>4780.0</v>
      </c>
      <c r="C808" s="11">
        <v>1218900.0</v>
      </c>
      <c r="D808" s="11">
        <v>458880.0</v>
      </c>
    </row>
    <row r="809">
      <c r="A809" s="14">
        <v>7331.0</v>
      </c>
      <c r="B809" s="11">
        <v>5593.0</v>
      </c>
      <c r="C809" s="11">
        <v>1426215.0</v>
      </c>
      <c r="D809" s="11">
        <v>536928.0</v>
      </c>
    </row>
    <row r="810">
      <c r="A810" s="14">
        <v>8875.0</v>
      </c>
      <c r="B810" s="11">
        <v>6711.0</v>
      </c>
      <c r="C810" s="11">
        <v>2832042.0</v>
      </c>
      <c r="D810" s="11">
        <v>382527.0</v>
      </c>
    </row>
    <row r="811">
      <c r="A811" s="14">
        <v>8875.0</v>
      </c>
      <c r="B811" s="11">
        <v>2180.0</v>
      </c>
      <c r="C811" s="11">
        <v>919960.0</v>
      </c>
      <c r="D811" s="11">
        <v>124260.0</v>
      </c>
    </row>
    <row r="812">
      <c r="A812" s="14">
        <v>2455.0</v>
      </c>
      <c r="B812" s="11">
        <v>2942.0</v>
      </c>
      <c r="C812" s="11">
        <v>320678.0</v>
      </c>
      <c r="D812" s="11">
        <v>214766.0</v>
      </c>
    </row>
    <row r="813">
      <c r="A813" s="14">
        <v>8875.0</v>
      </c>
      <c r="B813" s="11">
        <v>167.0</v>
      </c>
      <c r="C813" s="11">
        <v>70474.0</v>
      </c>
      <c r="D813" s="11">
        <v>9519.0</v>
      </c>
    </row>
    <row r="814">
      <c r="A814" s="14">
        <v>2455.0</v>
      </c>
      <c r="B814" s="11">
        <v>6213.0</v>
      </c>
      <c r="C814" s="11">
        <v>677217.0</v>
      </c>
      <c r="D814" s="11">
        <v>453549.0</v>
      </c>
    </row>
    <row r="815">
      <c r="A815" s="14">
        <v>4594.0</v>
      </c>
      <c r="B815" s="11">
        <v>1456.0</v>
      </c>
      <c r="C815" s="11">
        <v>13104.0</v>
      </c>
      <c r="D815" s="11">
        <v>2912.0</v>
      </c>
    </row>
    <row r="816">
      <c r="A816" s="14">
        <v>3127.0</v>
      </c>
      <c r="B816" s="11">
        <v>3394.0</v>
      </c>
      <c r="C816" s="11">
        <v>278308.0</v>
      </c>
      <c r="D816" s="11">
        <v>84850.0</v>
      </c>
    </row>
    <row r="817">
      <c r="A817" s="14">
        <v>4594.0</v>
      </c>
      <c r="B817" s="11">
        <v>7837.0</v>
      </c>
      <c r="C817" s="11">
        <v>70533.0</v>
      </c>
      <c r="D817" s="11">
        <v>15674.0</v>
      </c>
    </row>
    <row r="818">
      <c r="A818" s="14">
        <v>2103.0</v>
      </c>
      <c r="B818" s="11">
        <v>2093.0</v>
      </c>
      <c r="C818" s="11">
        <v>431158.0</v>
      </c>
      <c r="D818" s="11">
        <v>186277.0</v>
      </c>
    </row>
    <row r="819">
      <c r="A819" s="14">
        <v>5988.0</v>
      </c>
      <c r="B819" s="11">
        <v>4013.0</v>
      </c>
      <c r="C819" s="11">
        <v>618002.0</v>
      </c>
      <c r="D819" s="11">
        <v>252819.0</v>
      </c>
    </row>
    <row r="820">
      <c r="A820" s="14">
        <v>8969.0</v>
      </c>
      <c r="B820" s="11">
        <v>3382.0</v>
      </c>
      <c r="C820" s="11">
        <v>517446.0</v>
      </c>
      <c r="D820" s="11">
        <v>189392.0</v>
      </c>
    </row>
    <row r="821">
      <c r="A821" s="14">
        <v>8293.0</v>
      </c>
      <c r="B821" s="11">
        <v>7069.0</v>
      </c>
      <c r="C821" s="11">
        <v>3089153.0</v>
      </c>
      <c r="D821" s="11">
        <v>1230006.0</v>
      </c>
    </row>
    <row r="822">
      <c r="A822" s="14">
        <v>7331.0</v>
      </c>
      <c r="B822" s="11">
        <v>9410.0</v>
      </c>
      <c r="C822" s="11">
        <v>2399550.0</v>
      </c>
      <c r="D822" s="11">
        <v>903360.0</v>
      </c>
    </row>
    <row r="823">
      <c r="A823" s="14">
        <v>8875.0</v>
      </c>
      <c r="B823" s="11">
        <v>306.0</v>
      </c>
      <c r="C823" s="11">
        <v>129132.0</v>
      </c>
      <c r="D823" s="11">
        <v>17442.0</v>
      </c>
    </row>
    <row r="824">
      <c r="A824" s="14">
        <v>8293.0</v>
      </c>
      <c r="B824" s="11">
        <v>2981.0</v>
      </c>
      <c r="C824" s="11">
        <v>1302697.0</v>
      </c>
      <c r="D824" s="11">
        <v>518694.0</v>
      </c>
    </row>
    <row r="825">
      <c r="A825" s="14">
        <v>3127.0</v>
      </c>
      <c r="B825" s="11">
        <v>829.0</v>
      </c>
      <c r="C825" s="11">
        <v>67978.0</v>
      </c>
      <c r="D825" s="11">
        <v>20725.0</v>
      </c>
    </row>
    <row r="826">
      <c r="A826" s="14">
        <v>4594.0</v>
      </c>
      <c r="B826" s="11">
        <v>4705.0</v>
      </c>
      <c r="C826" s="11">
        <v>42345.0</v>
      </c>
      <c r="D826" s="11">
        <v>9410.0</v>
      </c>
    </row>
    <row r="827">
      <c r="A827" s="14">
        <v>1270.0</v>
      </c>
      <c r="B827" s="11">
        <v>673.0</v>
      </c>
      <c r="C827" s="11">
        <v>31631.0</v>
      </c>
      <c r="D827" s="11">
        <v>10095.0</v>
      </c>
    </row>
    <row r="828">
      <c r="A828" s="14">
        <v>2103.0</v>
      </c>
      <c r="B828" s="11">
        <v>710.0</v>
      </c>
      <c r="C828" s="11">
        <v>146260.0</v>
      </c>
      <c r="D828" s="11">
        <v>63190.0</v>
      </c>
    </row>
    <row r="829">
      <c r="A829" s="14">
        <v>7331.0</v>
      </c>
      <c r="B829" s="11">
        <v>6647.0</v>
      </c>
      <c r="C829" s="11">
        <v>1694985.0</v>
      </c>
      <c r="D829" s="11">
        <v>638112.0</v>
      </c>
    </row>
    <row r="830">
      <c r="A830" s="14">
        <v>8681.0</v>
      </c>
      <c r="B830" s="11">
        <v>5856.0</v>
      </c>
      <c r="C830" s="11">
        <v>3812256.0</v>
      </c>
      <c r="D830" s="11">
        <v>737856.0</v>
      </c>
    </row>
    <row r="831">
      <c r="A831" s="14">
        <v>4594.0</v>
      </c>
      <c r="B831" s="11">
        <v>112.0</v>
      </c>
      <c r="C831" s="11">
        <v>1008.0</v>
      </c>
      <c r="D831" s="11">
        <v>224.0</v>
      </c>
    </row>
    <row r="832">
      <c r="A832" s="14">
        <v>8681.0</v>
      </c>
      <c r="B832" s="11">
        <v>4047.0</v>
      </c>
      <c r="C832" s="11">
        <v>2634597.0</v>
      </c>
      <c r="D832" s="11">
        <v>509922.0</v>
      </c>
    </row>
    <row r="833">
      <c r="A833" s="14">
        <v>1270.0</v>
      </c>
      <c r="B833" s="11">
        <v>7523.0</v>
      </c>
      <c r="C833" s="11">
        <v>353581.0</v>
      </c>
      <c r="D833" s="11">
        <v>112845.0</v>
      </c>
    </row>
    <row r="834">
      <c r="A834" s="14">
        <v>1270.0</v>
      </c>
      <c r="B834" s="11">
        <v>3134.0</v>
      </c>
      <c r="C834" s="11">
        <v>147298.0</v>
      </c>
      <c r="D834" s="11">
        <v>47010.0</v>
      </c>
    </row>
    <row r="835">
      <c r="A835" s="14">
        <v>8875.0</v>
      </c>
      <c r="B835" s="11">
        <v>4977.0</v>
      </c>
      <c r="C835" s="11">
        <v>2100294.0</v>
      </c>
      <c r="D835" s="11">
        <v>283689.0</v>
      </c>
    </row>
    <row r="836">
      <c r="A836" s="14">
        <v>8875.0</v>
      </c>
      <c r="B836" s="11">
        <v>3555.0</v>
      </c>
      <c r="C836" s="11">
        <v>1500210.0</v>
      </c>
      <c r="D836" s="11">
        <v>202635.0</v>
      </c>
    </row>
    <row r="837">
      <c r="A837" s="14">
        <v>4594.0</v>
      </c>
      <c r="B837" s="11">
        <v>9560.0</v>
      </c>
      <c r="C837" s="11">
        <v>86040.0</v>
      </c>
      <c r="D837" s="11">
        <v>19120.0</v>
      </c>
    </row>
    <row r="838">
      <c r="A838" s="14">
        <v>3127.0</v>
      </c>
      <c r="B838" s="11">
        <v>4934.0</v>
      </c>
      <c r="C838" s="11">
        <v>404588.0</v>
      </c>
      <c r="D838" s="11">
        <v>123350.0</v>
      </c>
    </row>
    <row r="839">
      <c r="A839" s="14">
        <v>8681.0</v>
      </c>
      <c r="B839" s="11">
        <v>8131.0</v>
      </c>
      <c r="C839" s="11">
        <v>5293281.0</v>
      </c>
      <c r="D839" s="11">
        <v>1024506.0</v>
      </c>
    </row>
    <row r="840">
      <c r="A840" s="14">
        <v>8875.0</v>
      </c>
      <c r="B840" s="11">
        <v>1543.0</v>
      </c>
      <c r="C840" s="11">
        <v>651146.0</v>
      </c>
      <c r="D840" s="11">
        <v>87951.0</v>
      </c>
    </row>
    <row r="841">
      <c r="A841" s="14">
        <v>8875.0</v>
      </c>
      <c r="B841" s="11">
        <v>342.0</v>
      </c>
      <c r="C841" s="11">
        <v>144324.0</v>
      </c>
      <c r="D841" s="11">
        <v>19494.0</v>
      </c>
    </row>
    <row r="842">
      <c r="A842" s="14">
        <v>2103.0</v>
      </c>
      <c r="B842" s="11">
        <v>6416.0</v>
      </c>
      <c r="C842" s="11">
        <v>1321696.0</v>
      </c>
      <c r="D842" s="11">
        <v>571024.0</v>
      </c>
    </row>
    <row r="843">
      <c r="A843" s="14">
        <v>7331.0</v>
      </c>
      <c r="B843" s="11">
        <v>1725.0</v>
      </c>
      <c r="C843" s="11">
        <v>439875.0</v>
      </c>
      <c r="D843" s="11">
        <v>165600.0</v>
      </c>
    </row>
    <row r="844">
      <c r="A844" s="14">
        <v>1270.0</v>
      </c>
      <c r="B844" s="11">
        <v>9269.0</v>
      </c>
      <c r="C844" s="11">
        <v>435643.0</v>
      </c>
      <c r="D844" s="11">
        <v>139035.0</v>
      </c>
    </row>
    <row r="845">
      <c r="A845" s="14">
        <v>7331.0</v>
      </c>
      <c r="B845" s="11">
        <v>5118.0</v>
      </c>
      <c r="C845" s="11">
        <v>1305090.0</v>
      </c>
      <c r="D845" s="11">
        <v>491328.0</v>
      </c>
    </row>
    <row r="846">
      <c r="A846" s="14">
        <v>2455.0</v>
      </c>
      <c r="B846" s="11">
        <v>9843.0</v>
      </c>
      <c r="C846" s="11">
        <v>1072887.0</v>
      </c>
      <c r="D846" s="11">
        <v>718539.0</v>
      </c>
    </row>
    <row r="847">
      <c r="A847" s="14">
        <v>8681.0</v>
      </c>
      <c r="B847" s="11">
        <v>1522.0</v>
      </c>
      <c r="C847" s="11">
        <v>990822.0</v>
      </c>
      <c r="D847" s="11">
        <v>191772.0</v>
      </c>
    </row>
    <row r="848">
      <c r="A848" s="14">
        <v>1270.0</v>
      </c>
      <c r="B848" s="11">
        <v>9875.0</v>
      </c>
      <c r="C848" s="11">
        <v>464125.0</v>
      </c>
      <c r="D848" s="11">
        <v>148125.0</v>
      </c>
    </row>
    <row r="849">
      <c r="A849" s="14">
        <v>5988.0</v>
      </c>
      <c r="B849" s="11">
        <v>7459.0</v>
      </c>
      <c r="C849" s="11">
        <v>1148686.0</v>
      </c>
      <c r="D849" s="11">
        <v>469917.0</v>
      </c>
    </row>
    <row r="850">
      <c r="A850" s="14">
        <v>7331.0</v>
      </c>
      <c r="B850" s="11">
        <v>9223.0</v>
      </c>
      <c r="C850" s="11">
        <v>2351865.0</v>
      </c>
      <c r="D850" s="11">
        <v>885408.0</v>
      </c>
    </row>
    <row r="851">
      <c r="A851" s="14">
        <v>5988.0</v>
      </c>
      <c r="B851" s="11">
        <v>4757.0</v>
      </c>
      <c r="C851" s="11">
        <v>732578.0</v>
      </c>
      <c r="D851" s="11">
        <v>299691.0</v>
      </c>
    </row>
    <row r="852">
      <c r="A852" s="14">
        <v>2103.0</v>
      </c>
      <c r="B852" s="11">
        <v>8668.0</v>
      </c>
      <c r="C852" s="11">
        <v>1785608.0</v>
      </c>
      <c r="D852" s="11">
        <v>771452.0</v>
      </c>
    </row>
    <row r="853">
      <c r="A853" s="14">
        <v>8969.0</v>
      </c>
      <c r="B853" s="11">
        <v>1891.0</v>
      </c>
      <c r="C853" s="11">
        <v>289323.0</v>
      </c>
      <c r="D853" s="11">
        <v>105896.0</v>
      </c>
    </row>
    <row r="854">
      <c r="A854" s="14">
        <v>1270.0</v>
      </c>
      <c r="B854" s="11">
        <v>1194.0</v>
      </c>
      <c r="C854" s="11">
        <v>56118.0</v>
      </c>
      <c r="D854" s="11">
        <v>17910.0</v>
      </c>
    </row>
    <row r="855">
      <c r="A855" s="14">
        <v>1270.0</v>
      </c>
      <c r="B855" s="11">
        <v>8412.0</v>
      </c>
      <c r="C855" s="11">
        <v>395364.0</v>
      </c>
      <c r="D855" s="11">
        <v>126180.0</v>
      </c>
    </row>
    <row r="856">
      <c r="A856" s="14">
        <v>3127.0</v>
      </c>
      <c r="B856" s="11">
        <v>2958.0</v>
      </c>
      <c r="C856" s="11">
        <v>242556.0</v>
      </c>
      <c r="D856" s="11">
        <v>73950.0</v>
      </c>
    </row>
    <row r="857">
      <c r="A857" s="14">
        <v>8681.0</v>
      </c>
      <c r="B857" s="11">
        <v>5342.0</v>
      </c>
      <c r="C857" s="11">
        <v>3477642.0</v>
      </c>
      <c r="D857" s="11">
        <v>673092.0</v>
      </c>
    </row>
    <row r="858">
      <c r="A858" s="14">
        <v>8969.0</v>
      </c>
      <c r="B858" s="11">
        <v>8517.0</v>
      </c>
      <c r="C858" s="11">
        <v>1303101.0</v>
      </c>
      <c r="D858" s="11">
        <v>476952.0</v>
      </c>
    </row>
    <row r="859">
      <c r="A859" s="14">
        <v>7940.0</v>
      </c>
      <c r="B859" s="11">
        <v>2873.0</v>
      </c>
      <c r="C859" s="11">
        <v>1919164.0</v>
      </c>
      <c r="D859" s="11">
        <v>474045.0</v>
      </c>
    </row>
    <row r="860">
      <c r="A860" s="14">
        <v>2103.0</v>
      </c>
      <c r="B860" s="11">
        <v>5191.0</v>
      </c>
      <c r="C860" s="11">
        <v>1069346.0</v>
      </c>
      <c r="D860" s="11">
        <v>461999.0</v>
      </c>
    </row>
    <row r="861">
      <c r="A861" s="14">
        <v>4594.0</v>
      </c>
      <c r="B861" s="11">
        <v>6201.0</v>
      </c>
      <c r="C861" s="11">
        <v>55809.0</v>
      </c>
      <c r="D861" s="11">
        <v>12402.0</v>
      </c>
    </row>
    <row r="862">
      <c r="A862" s="14">
        <v>7940.0</v>
      </c>
      <c r="B862" s="11">
        <v>7769.0</v>
      </c>
      <c r="C862" s="11">
        <v>5189692.0</v>
      </c>
      <c r="D862" s="11">
        <v>1281885.0</v>
      </c>
    </row>
    <row r="863">
      <c r="A863" s="14">
        <v>8681.0</v>
      </c>
      <c r="B863" s="11">
        <v>8918.0</v>
      </c>
      <c r="C863" s="11">
        <v>5805618.0</v>
      </c>
      <c r="D863" s="11">
        <v>1123668.0</v>
      </c>
    </row>
    <row r="864">
      <c r="A864" s="14">
        <v>7940.0</v>
      </c>
      <c r="B864" s="11">
        <v>9680.0</v>
      </c>
      <c r="C864" s="11">
        <v>6466240.0</v>
      </c>
      <c r="D864" s="11">
        <v>1597200.0</v>
      </c>
    </row>
    <row r="865">
      <c r="A865" s="14">
        <v>8293.0</v>
      </c>
      <c r="B865" s="11">
        <v>391.0</v>
      </c>
      <c r="C865" s="11">
        <v>170867.0</v>
      </c>
      <c r="D865" s="11">
        <v>68034.0</v>
      </c>
    </row>
    <row r="866">
      <c r="A866" s="14">
        <v>2455.0</v>
      </c>
      <c r="B866" s="11">
        <v>123.0</v>
      </c>
      <c r="C866" s="11">
        <v>13407.0</v>
      </c>
      <c r="D866" s="11">
        <v>8979.0</v>
      </c>
    </row>
    <row r="867">
      <c r="A867" s="14">
        <v>8681.0</v>
      </c>
      <c r="B867" s="11">
        <v>33.0</v>
      </c>
      <c r="C867" s="11">
        <v>21483.0</v>
      </c>
      <c r="D867" s="11">
        <v>4158.0</v>
      </c>
    </row>
    <row r="868">
      <c r="A868" s="14">
        <v>8875.0</v>
      </c>
      <c r="B868" s="11">
        <v>3870.0</v>
      </c>
      <c r="C868" s="11">
        <v>1633140.0</v>
      </c>
      <c r="D868" s="11">
        <v>220590.0</v>
      </c>
    </row>
    <row r="869">
      <c r="A869" s="14">
        <v>8875.0</v>
      </c>
      <c r="B869" s="11">
        <v>8994.0</v>
      </c>
      <c r="C869" s="11">
        <v>3795468.0</v>
      </c>
      <c r="D869" s="11">
        <v>512658.0</v>
      </c>
    </row>
    <row r="870">
      <c r="A870" s="14">
        <v>4594.0</v>
      </c>
      <c r="B870" s="11">
        <v>9958.0</v>
      </c>
      <c r="C870" s="11">
        <v>89622.0</v>
      </c>
      <c r="D870" s="11">
        <v>19916.0</v>
      </c>
    </row>
    <row r="871">
      <c r="A871" s="14">
        <v>4594.0</v>
      </c>
      <c r="B871" s="11">
        <v>9102.0</v>
      </c>
      <c r="C871" s="11">
        <v>81918.0</v>
      </c>
      <c r="D871" s="11">
        <v>18204.0</v>
      </c>
    </row>
    <row r="872">
      <c r="A872" s="14">
        <v>7940.0</v>
      </c>
      <c r="B872" s="11">
        <v>6199.0</v>
      </c>
      <c r="C872" s="11">
        <v>4140932.0</v>
      </c>
      <c r="D872" s="11">
        <v>1022835.0</v>
      </c>
    </row>
    <row r="873">
      <c r="A873" s="14">
        <v>2103.0</v>
      </c>
      <c r="B873" s="11">
        <v>5735.0</v>
      </c>
      <c r="C873" s="11">
        <v>1181410.0</v>
      </c>
      <c r="D873" s="11">
        <v>510415.0</v>
      </c>
    </row>
    <row r="874">
      <c r="A874" s="14">
        <v>3127.0</v>
      </c>
      <c r="B874" s="11">
        <v>5104.0</v>
      </c>
      <c r="C874" s="11">
        <v>418528.0</v>
      </c>
      <c r="D874" s="11">
        <v>127600.0</v>
      </c>
    </row>
    <row r="875">
      <c r="A875" s="14">
        <v>7331.0</v>
      </c>
      <c r="B875" s="11">
        <v>4985.0</v>
      </c>
      <c r="C875" s="11">
        <v>1271175.0</v>
      </c>
      <c r="D875" s="11">
        <v>478560.0</v>
      </c>
    </row>
    <row r="876">
      <c r="A876" s="14">
        <v>3127.0</v>
      </c>
      <c r="B876" s="11">
        <v>3559.0</v>
      </c>
      <c r="C876" s="11">
        <v>291838.0</v>
      </c>
      <c r="D876" s="11">
        <v>88975.0</v>
      </c>
    </row>
    <row r="877">
      <c r="A877" s="14">
        <v>8875.0</v>
      </c>
      <c r="B877" s="11">
        <v>7932.0</v>
      </c>
      <c r="C877" s="11">
        <v>3347304.0</v>
      </c>
      <c r="D877" s="11">
        <v>452124.0</v>
      </c>
    </row>
    <row r="878">
      <c r="A878" s="14">
        <v>4594.0</v>
      </c>
      <c r="B878" s="11">
        <v>5422.0</v>
      </c>
      <c r="C878" s="11">
        <v>48798.0</v>
      </c>
      <c r="D878" s="11">
        <v>10844.0</v>
      </c>
    </row>
    <row r="879">
      <c r="A879" s="14">
        <v>8293.0</v>
      </c>
      <c r="B879" s="11">
        <v>3840.0</v>
      </c>
      <c r="C879" s="11">
        <v>1678080.0</v>
      </c>
      <c r="D879" s="11">
        <v>668160.0</v>
      </c>
    </row>
    <row r="880">
      <c r="A880" s="14">
        <v>5988.0</v>
      </c>
      <c r="B880" s="11">
        <v>8082.0</v>
      </c>
      <c r="C880" s="11">
        <v>1244628.0</v>
      </c>
      <c r="D880" s="11">
        <v>509166.0</v>
      </c>
    </row>
    <row r="881">
      <c r="A881" s="14">
        <v>5988.0</v>
      </c>
      <c r="B881" s="11">
        <v>5072.0</v>
      </c>
      <c r="C881" s="11">
        <v>781088.0</v>
      </c>
      <c r="D881" s="11">
        <v>319536.0</v>
      </c>
    </row>
    <row r="882">
      <c r="A882" s="14">
        <v>8681.0</v>
      </c>
      <c r="B882" s="11">
        <v>6266.0</v>
      </c>
      <c r="C882" s="11">
        <v>4079166.0</v>
      </c>
      <c r="D882" s="11">
        <v>789516.0</v>
      </c>
    </row>
    <row r="883">
      <c r="A883" s="14">
        <v>7940.0</v>
      </c>
      <c r="B883" s="11">
        <v>2091.0</v>
      </c>
      <c r="C883" s="11">
        <v>1396788.0</v>
      </c>
      <c r="D883" s="11">
        <v>345015.0</v>
      </c>
    </row>
    <row r="884">
      <c r="A884" s="14">
        <v>2103.0</v>
      </c>
      <c r="B884" s="11">
        <v>8315.0</v>
      </c>
      <c r="C884" s="11">
        <v>1712890.0</v>
      </c>
      <c r="D884" s="11">
        <v>740035.0</v>
      </c>
    </row>
    <row r="885">
      <c r="A885" s="14">
        <v>7940.0</v>
      </c>
      <c r="B885" s="11">
        <v>198.0</v>
      </c>
      <c r="C885" s="11">
        <v>132264.0</v>
      </c>
      <c r="D885" s="11">
        <v>32670.0</v>
      </c>
    </row>
    <row r="886">
      <c r="A886" s="14">
        <v>8293.0</v>
      </c>
      <c r="B886" s="11">
        <v>1723.0</v>
      </c>
      <c r="C886" s="11">
        <v>752951.0</v>
      </c>
      <c r="D886" s="11">
        <v>299802.0</v>
      </c>
    </row>
    <row r="887">
      <c r="A887" s="14">
        <v>7940.0</v>
      </c>
      <c r="B887" s="11">
        <v>2169.0</v>
      </c>
      <c r="C887" s="11">
        <v>1448892.0</v>
      </c>
      <c r="D887" s="11">
        <v>357885.0</v>
      </c>
    </row>
    <row r="888">
      <c r="A888" s="14">
        <v>5988.0</v>
      </c>
      <c r="B888" s="11">
        <v>2203.0</v>
      </c>
      <c r="C888" s="11">
        <v>339262.0</v>
      </c>
      <c r="D888" s="11">
        <v>138789.0</v>
      </c>
    </row>
    <row r="889">
      <c r="A889" s="14">
        <v>1270.0</v>
      </c>
      <c r="B889" s="11">
        <v>2908.0</v>
      </c>
      <c r="C889" s="11">
        <v>136676.0</v>
      </c>
      <c r="D889" s="11">
        <v>43620.0</v>
      </c>
    </row>
    <row r="890">
      <c r="A890" s="14">
        <v>5988.0</v>
      </c>
      <c r="B890" s="11">
        <v>7426.0</v>
      </c>
      <c r="C890" s="11">
        <v>1143604.0</v>
      </c>
      <c r="D890" s="11">
        <v>467838.0</v>
      </c>
    </row>
    <row r="891">
      <c r="A891" s="14">
        <v>8875.0</v>
      </c>
      <c r="B891" s="11">
        <v>5873.0</v>
      </c>
      <c r="C891" s="11">
        <v>2478406.0</v>
      </c>
      <c r="D891" s="11">
        <v>334761.0</v>
      </c>
    </row>
    <row r="892">
      <c r="A892" s="14">
        <v>1270.0</v>
      </c>
      <c r="B892" s="11">
        <v>956.0</v>
      </c>
      <c r="C892" s="11">
        <v>44932.0</v>
      </c>
      <c r="D892" s="11">
        <v>14340.0</v>
      </c>
    </row>
    <row r="893">
      <c r="A893" s="14">
        <v>8293.0</v>
      </c>
      <c r="B893" s="11">
        <v>661.0</v>
      </c>
      <c r="C893" s="11">
        <v>288857.0</v>
      </c>
      <c r="D893" s="11">
        <v>115014.0</v>
      </c>
    </row>
    <row r="894">
      <c r="A894" s="14">
        <v>2455.0</v>
      </c>
      <c r="B894" s="11">
        <v>2265.0</v>
      </c>
      <c r="C894" s="11">
        <v>246885.0</v>
      </c>
      <c r="D894" s="11">
        <v>165345.0</v>
      </c>
    </row>
    <row r="895">
      <c r="A895" s="14">
        <v>7331.0</v>
      </c>
      <c r="B895" s="11">
        <v>4529.0</v>
      </c>
      <c r="C895" s="11">
        <v>1154895.0</v>
      </c>
      <c r="D895" s="11">
        <v>434784.0</v>
      </c>
    </row>
    <row r="896">
      <c r="A896" s="14">
        <v>2455.0</v>
      </c>
      <c r="B896" s="11">
        <v>2222.0</v>
      </c>
      <c r="C896" s="11">
        <v>242198.0</v>
      </c>
      <c r="D896" s="11">
        <v>162206.0</v>
      </c>
    </row>
    <row r="897">
      <c r="A897" s="14">
        <v>2103.0</v>
      </c>
      <c r="B897" s="11">
        <v>8367.0</v>
      </c>
      <c r="C897" s="11">
        <v>1723602.0</v>
      </c>
      <c r="D897" s="11">
        <v>744663.0</v>
      </c>
    </row>
    <row r="898">
      <c r="A898" s="14">
        <v>7940.0</v>
      </c>
      <c r="B898" s="11">
        <v>5926.0</v>
      </c>
      <c r="C898" s="11">
        <v>3958568.0</v>
      </c>
      <c r="D898" s="11">
        <v>977790.0</v>
      </c>
    </row>
    <row r="899">
      <c r="A899" s="14">
        <v>5988.0</v>
      </c>
      <c r="B899" s="11">
        <v>22.0</v>
      </c>
      <c r="C899" s="11">
        <v>3388.0</v>
      </c>
      <c r="D899" s="11">
        <v>1386.0</v>
      </c>
    </row>
    <row r="900">
      <c r="A900" s="14">
        <v>7940.0</v>
      </c>
      <c r="B900" s="11">
        <v>600.0</v>
      </c>
      <c r="C900" s="11">
        <v>400800.0</v>
      </c>
      <c r="D900" s="11">
        <v>99000.0</v>
      </c>
    </row>
    <row r="901">
      <c r="A901" s="14">
        <v>8293.0</v>
      </c>
      <c r="B901" s="11">
        <v>2548.0</v>
      </c>
      <c r="C901" s="11">
        <v>1113476.0</v>
      </c>
      <c r="D901" s="11">
        <v>443352.0</v>
      </c>
    </row>
    <row r="902">
      <c r="A902" s="14">
        <v>2455.0</v>
      </c>
      <c r="B902" s="11">
        <v>4011.0</v>
      </c>
      <c r="C902" s="11">
        <v>437199.0</v>
      </c>
      <c r="D902" s="11">
        <v>292803.0</v>
      </c>
    </row>
    <row r="903">
      <c r="A903" s="14">
        <v>7940.0</v>
      </c>
      <c r="B903" s="11">
        <v>477.0</v>
      </c>
      <c r="C903" s="11">
        <v>318636.0</v>
      </c>
      <c r="D903" s="11">
        <v>78705.0</v>
      </c>
    </row>
    <row r="904">
      <c r="A904" s="14">
        <v>5988.0</v>
      </c>
      <c r="B904" s="11">
        <v>4637.0</v>
      </c>
      <c r="C904" s="11">
        <v>714098.0</v>
      </c>
      <c r="D904" s="11">
        <v>292131.0</v>
      </c>
    </row>
    <row r="905">
      <c r="A905" s="14">
        <v>2455.0</v>
      </c>
      <c r="B905" s="11">
        <v>6266.0</v>
      </c>
      <c r="C905" s="11">
        <v>682994.0</v>
      </c>
      <c r="D905" s="11">
        <v>457418.0</v>
      </c>
    </row>
    <row r="906">
      <c r="A906" s="14">
        <v>8875.0</v>
      </c>
      <c r="B906" s="11">
        <v>1336.0</v>
      </c>
      <c r="C906" s="11">
        <v>563792.0</v>
      </c>
      <c r="D906" s="11">
        <v>76152.0</v>
      </c>
    </row>
    <row r="907">
      <c r="A907" s="14">
        <v>7940.0</v>
      </c>
      <c r="B907" s="11">
        <v>5657.0</v>
      </c>
      <c r="C907" s="11">
        <v>3778876.0</v>
      </c>
      <c r="D907" s="11">
        <v>933405.0</v>
      </c>
    </row>
    <row r="908">
      <c r="A908" s="14">
        <v>8875.0</v>
      </c>
      <c r="B908" s="11">
        <v>1151.0</v>
      </c>
      <c r="C908" s="11">
        <v>485722.0</v>
      </c>
      <c r="D908" s="11">
        <v>65607.0</v>
      </c>
    </row>
    <row r="909">
      <c r="A909" s="14">
        <v>8293.0</v>
      </c>
      <c r="B909" s="11">
        <v>8807.0</v>
      </c>
      <c r="C909" s="11">
        <v>3848659.0</v>
      </c>
      <c r="D909" s="11">
        <v>1532418.0</v>
      </c>
    </row>
    <row r="910">
      <c r="A910" s="14">
        <v>8875.0</v>
      </c>
      <c r="B910" s="11">
        <v>5259.0</v>
      </c>
      <c r="C910" s="11">
        <v>2219298.0</v>
      </c>
      <c r="D910" s="11">
        <v>299763.0</v>
      </c>
    </row>
    <row r="911">
      <c r="A911" s="14">
        <v>8875.0</v>
      </c>
      <c r="B911" s="11">
        <v>5745.0</v>
      </c>
      <c r="C911" s="11">
        <v>2424390.0</v>
      </c>
      <c r="D911" s="11">
        <v>327465.0</v>
      </c>
    </row>
    <row r="912">
      <c r="A912" s="14">
        <v>7331.0</v>
      </c>
      <c r="B912" s="11">
        <v>8895.0</v>
      </c>
      <c r="C912" s="11">
        <v>2268225.0</v>
      </c>
      <c r="D912" s="11">
        <v>853920.0</v>
      </c>
    </row>
    <row r="913">
      <c r="A913" s="14">
        <v>7331.0</v>
      </c>
      <c r="B913" s="11">
        <v>7270.0</v>
      </c>
      <c r="C913" s="11">
        <v>1853850.0</v>
      </c>
      <c r="D913" s="11">
        <v>697920.0</v>
      </c>
    </row>
    <row r="914">
      <c r="A914" s="14">
        <v>8293.0</v>
      </c>
      <c r="B914" s="11">
        <v>9560.0</v>
      </c>
      <c r="C914" s="11">
        <v>4177720.0</v>
      </c>
      <c r="D914" s="11">
        <v>1663440.0</v>
      </c>
    </row>
    <row r="915">
      <c r="A915" s="14">
        <v>8293.0</v>
      </c>
      <c r="B915" s="11">
        <v>2485.0</v>
      </c>
      <c r="C915" s="11">
        <v>1085945.0</v>
      </c>
      <c r="D915" s="11">
        <v>432390.0</v>
      </c>
    </row>
    <row r="916">
      <c r="A916" s="14">
        <v>2103.0</v>
      </c>
      <c r="B916" s="11">
        <v>9278.0</v>
      </c>
      <c r="C916" s="11">
        <v>1911268.0</v>
      </c>
      <c r="D916" s="11">
        <v>825742.0</v>
      </c>
    </row>
    <row r="917">
      <c r="A917" s="14">
        <v>8681.0</v>
      </c>
      <c r="B917" s="11">
        <v>9264.0</v>
      </c>
      <c r="C917" s="11">
        <v>6030864.0</v>
      </c>
      <c r="D917" s="11">
        <v>1167264.0</v>
      </c>
    </row>
    <row r="918">
      <c r="A918" s="14">
        <v>8875.0</v>
      </c>
      <c r="B918" s="11">
        <v>661.0</v>
      </c>
      <c r="C918" s="11">
        <v>278942.0</v>
      </c>
      <c r="D918" s="11">
        <v>37677.0</v>
      </c>
    </row>
    <row r="919">
      <c r="A919" s="14">
        <v>8875.0</v>
      </c>
      <c r="B919" s="11">
        <v>9381.0</v>
      </c>
      <c r="C919" s="11">
        <v>3958782.0</v>
      </c>
      <c r="D919" s="11">
        <v>534717.0</v>
      </c>
    </row>
    <row r="920">
      <c r="A920" s="14">
        <v>5988.0</v>
      </c>
      <c r="B920" s="11">
        <v>5731.0</v>
      </c>
      <c r="C920" s="11">
        <v>882574.0</v>
      </c>
      <c r="D920" s="11">
        <v>361053.0</v>
      </c>
    </row>
    <row r="921">
      <c r="A921" s="14">
        <v>5988.0</v>
      </c>
      <c r="B921" s="11">
        <v>5037.0</v>
      </c>
      <c r="C921" s="11">
        <v>775698.0</v>
      </c>
      <c r="D921" s="11">
        <v>317331.0</v>
      </c>
    </row>
    <row r="922">
      <c r="A922" s="14">
        <v>3127.0</v>
      </c>
      <c r="B922" s="11">
        <v>4376.0</v>
      </c>
      <c r="C922" s="11">
        <v>358832.0</v>
      </c>
      <c r="D922" s="11">
        <v>109400.0</v>
      </c>
    </row>
    <row r="923">
      <c r="A923" s="14">
        <v>3127.0</v>
      </c>
      <c r="B923" s="11">
        <v>8626.0</v>
      </c>
      <c r="C923" s="11">
        <v>707332.0</v>
      </c>
      <c r="D923" s="11">
        <v>215650.0</v>
      </c>
    </row>
    <row r="924">
      <c r="A924" s="14">
        <v>3127.0</v>
      </c>
      <c r="B924" s="11">
        <v>2179.0</v>
      </c>
      <c r="C924" s="11">
        <v>178678.0</v>
      </c>
      <c r="D924" s="11">
        <v>54475.0</v>
      </c>
    </row>
    <row r="925">
      <c r="A925" s="14">
        <v>7940.0</v>
      </c>
      <c r="B925" s="11">
        <v>7684.0</v>
      </c>
      <c r="C925" s="11">
        <v>5132912.0</v>
      </c>
      <c r="D925" s="11">
        <v>1267860.0</v>
      </c>
    </row>
    <row r="926">
      <c r="A926" s="14">
        <v>8969.0</v>
      </c>
      <c r="B926" s="11">
        <v>8288.0</v>
      </c>
      <c r="C926" s="11">
        <v>1268064.0</v>
      </c>
      <c r="D926" s="11">
        <v>464128.0</v>
      </c>
    </row>
    <row r="927">
      <c r="A927" s="14">
        <v>1270.0</v>
      </c>
      <c r="B927" s="11">
        <v>9340.0</v>
      </c>
      <c r="C927" s="11">
        <v>438980.0</v>
      </c>
      <c r="D927" s="11">
        <v>140100.0</v>
      </c>
    </row>
    <row r="928">
      <c r="A928" s="14">
        <v>4594.0</v>
      </c>
      <c r="B928" s="11">
        <v>7152.0</v>
      </c>
      <c r="C928" s="11">
        <v>64368.0</v>
      </c>
      <c r="D928" s="11">
        <v>14304.0</v>
      </c>
    </row>
    <row r="929">
      <c r="A929" s="14">
        <v>7940.0</v>
      </c>
      <c r="B929" s="11">
        <v>5124.0</v>
      </c>
      <c r="C929" s="11">
        <v>3422832.0</v>
      </c>
      <c r="D929" s="11">
        <v>845460.0</v>
      </c>
    </row>
    <row r="930">
      <c r="A930" s="14">
        <v>5988.0</v>
      </c>
      <c r="B930" s="11">
        <v>2190.0</v>
      </c>
      <c r="C930" s="11">
        <v>337260.0</v>
      </c>
      <c r="D930" s="11">
        <v>137970.0</v>
      </c>
    </row>
    <row r="931">
      <c r="A931" s="14">
        <v>7940.0</v>
      </c>
      <c r="B931" s="11">
        <v>9146.0</v>
      </c>
      <c r="C931" s="11">
        <v>6109528.0</v>
      </c>
      <c r="D931" s="11">
        <v>1509090.0</v>
      </c>
    </row>
    <row r="932">
      <c r="A932" s="14">
        <v>4594.0</v>
      </c>
      <c r="B932" s="11">
        <v>1723.0</v>
      </c>
      <c r="C932" s="11">
        <v>15507.0</v>
      </c>
      <c r="D932" s="11">
        <v>3446.0</v>
      </c>
    </row>
    <row r="933">
      <c r="A933" s="14">
        <v>4594.0</v>
      </c>
      <c r="B933" s="11">
        <v>8614.0</v>
      </c>
      <c r="C933" s="11">
        <v>77526.0</v>
      </c>
      <c r="D933" s="11">
        <v>17228.0</v>
      </c>
    </row>
    <row r="934">
      <c r="A934" s="14">
        <v>4594.0</v>
      </c>
      <c r="B934" s="11">
        <v>6662.0</v>
      </c>
      <c r="C934" s="11">
        <v>59958.0</v>
      </c>
      <c r="D934" s="11">
        <v>13324.0</v>
      </c>
    </row>
    <row r="935">
      <c r="A935" s="14">
        <v>7940.0</v>
      </c>
      <c r="B935" s="11">
        <v>8778.0</v>
      </c>
      <c r="C935" s="11">
        <v>5863704.0</v>
      </c>
      <c r="D935" s="11">
        <v>1448370.0</v>
      </c>
    </row>
    <row r="936">
      <c r="A936" s="14">
        <v>2455.0</v>
      </c>
      <c r="B936" s="11">
        <v>8938.0</v>
      </c>
      <c r="C936" s="11">
        <v>974242.0</v>
      </c>
      <c r="D936" s="11">
        <v>652474.0</v>
      </c>
    </row>
    <row r="937">
      <c r="A937" s="14">
        <v>2455.0</v>
      </c>
      <c r="B937" s="11">
        <v>9610.0</v>
      </c>
      <c r="C937" s="11">
        <v>1047490.0</v>
      </c>
      <c r="D937" s="11">
        <v>701530.0</v>
      </c>
    </row>
    <row r="938">
      <c r="A938" s="14">
        <v>1270.0</v>
      </c>
      <c r="B938" s="11">
        <v>1797.0</v>
      </c>
      <c r="C938" s="11">
        <v>84459.0</v>
      </c>
      <c r="D938" s="11">
        <v>26955.0</v>
      </c>
    </row>
    <row r="939">
      <c r="A939" s="14">
        <v>7940.0</v>
      </c>
      <c r="B939" s="11">
        <v>4348.0</v>
      </c>
      <c r="C939" s="11">
        <v>2904464.0</v>
      </c>
      <c r="D939" s="11">
        <v>717420.0</v>
      </c>
    </row>
    <row r="940">
      <c r="A940" s="14">
        <v>2455.0</v>
      </c>
      <c r="B940" s="11">
        <v>7088.0</v>
      </c>
      <c r="C940" s="11">
        <v>772592.0</v>
      </c>
      <c r="D940" s="11">
        <v>517424.0</v>
      </c>
    </row>
    <row r="941">
      <c r="A941" s="14">
        <v>1270.0</v>
      </c>
      <c r="B941" s="11">
        <v>6348.0</v>
      </c>
      <c r="C941" s="11">
        <v>298356.0</v>
      </c>
      <c r="D941" s="11">
        <v>95220.0</v>
      </c>
    </row>
    <row r="942">
      <c r="A942" s="14">
        <v>2103.0</v>
      </c>
      <c r="B942" s="11">
        <v>4920.0</v>
      </c>
      <c r="C942" s="11">
        <v>1013520.0</v>
      </c>
      <c r="D942" s="11">
        <v>437880.0</v>
      </c>
    </row>
    <row r="943">
      <c r="A943" s="14">
        <v>5988.0</v>
      </c>
      <c r="B943" s="11">
        <v>8872.0</v>
      </c>
      <c r="C943" s="11">
        <v>1366288.0</v>
      </c>
      <c r="D943" s="11">
        <v>558936.0</v>
      </c>
    </row>
    <row r="944">
      <c r="A944" s="14">
        <v>4594.0</v>
      </c>
      <c r="B944" s="11">
        <v>5258.0</v>
      </c>
      <c r="C944" s="11">
        <v>47322.0</v>
      </c>
      <c r="D944" s="11">
        <v>10516.0</v>
      </c>
    </row>
    <row r="945">
      <c r="A945" s="14">
        <v>3127.0</v>
      </c>
      <c r="B945" s="11">
        <v>792.0</v>
      </c>
      <c r="C945" s="11">
        <v>64944.0</v>
      </c>
      <c r="D945" s="11">
        <v>19800.0</v>
      </c>
    </row>
    <row r="946">
      <c r="A946" s="14">
        <v>5988.0</v>
      </c>
      <c r="B946" s="11">
        <v>1657.0</v>
      </c>
      <c r="C946" s="11">
        <v>255178.0</v>
      </c>
      <c r="D946" s="11">
        <v>104391.0</v>
      </c>
    </row>
    <row r="947">
      <c r="A947" s="14">
        <v>8681.0</v>
      </c>
      <c r="B947" s="11">
        <v>3824.0</v>
      </c>
      <c r="C947" s="11">
        <v>2489424.0</v>
      </c>
      <c r="D947" s="11">
        <v>481824.0</v>
      </c>
    </row>
    <row r="948">
      <c r="A948" s="14">
        <v>8681.0</v>
      </c>
      <c r="B948" s="11">
        <v>6589.0</v>
      </c>
      <c r="C948" s="11">
        <v>4289439.0</v>
      </c>
      <c r="D948" s="11">
        <v>830214.0</v>
      </c>
    </row>
    <row r="949">
      <c r="A949" s="14">
        <v>2455.0</v>
      </c>
      <c r="B949" s="11">
        <v>2979.0</v>
      </c>
      <c r="C949" s="11">
        <v>324711.0</v>
      </c>
      <c r="D949" s="11">
        <v>217467.0</v>
      </c>
    </row>
    <row r="950">
      <c r="A950" s="14">
        <v>4594.0</v>
      </c>
      <c r="B950" s="11">
        <v>803.0</v>
      </c>
      <c r="C950" s="11">
        <v>7227.0</v>
      </c>
      <c r="D950" s="11">
        <v>1606.0</v>
      </c>
    </row>
    <row r="951">
      <c r="A951" s="14">
        <v>7331.0</v>
      </c>
      <c r="B951" s="11">
        <v>2948.0</v>
      </c>
      <c r="C951" s="11">
        <v>751740.0</v>
      </c>
      <c r="D951" s="11">
        <v>283008.0</v>
      </c>
    </row>
    <row r="952">
      <c r="A952" s="14">
        <v>8969.0</v>
      </c>
      <c r="B952" s="11">
        <v>8441.0</v>
      </c>
      <c r="C952" s="11">
        <v>1291473.0</v>
      </c>
      <c r="D952" s="11">
        <v>472696.0</v>
      </c>
    </row>
    <row r="953">
      <c r="A953" s="14">
        <v>4594.0</v>
      </c>
      <c r="B953" s="11">
        <v>3118.0</v>
      </c>
      <c r="C953" s="11">
        <v>28062.0</v>
      </c>
      <c r="D953" s="11">
        <v>6236.0</v>
      </c>
    </row>
    <row r="954">
      <c r="A954" s="14">
        <v>5988.0</v>
      </c>
      <c r="B954" s="11">
        <v>3747.0</v>
      </c>
      <c r="C954" s="11">
        <v>577038.0</v>
      </c>
      <c r="D954" s="11">
        <v>236061.0</v>
      </c>
    </row>
    <row r="955">
      <c r="A955" s="14">
        <v>8969.0</v>
      </c>
      <c r="B955" s="11">
        <v>8319.0</v>
      </c>
      <c r="C955" s="11">
        <v>1272807.0</v>
      </c>
      <c r="D955" s="11">
        <v>465864.0</v>
      </c>
    </row>
    <row r="956">
      <c r="A956" s="14">
        <v>7940.0</v>
      </c>
      <c r="B956" s="11">
        <v>5095.0</v>
      </c>
      <c r="C956" s="11">
        <v>3403460.0</v>
      </c>
      <c r="D956" s="11">
        <v>840675.0</v>
      </c>
    </row>
    <row r="957">
      <c r="A957" s="14">
        <v>4594.0</v>
      </c>
      <c r="B957" s="11">
        <v>1735.0</v>
      </c>
      <c r="C957" s="11">
        <v>15615.0</v>
      </c>
      <c r="D957" s="11">
        <v>3470.0</v>
      </c>
    </row>
    <row r="958">
      <c r="A958" s="14">
        <v>7331.0</v>
      </c>
      <c r="B958" s="11">
        <v>4429.0</v>
      </c>
      <c r="C958" s="11">
        <v>1129395.0</v>
      </c>
      <c r="D958" s="11">
        <v>425184.0</v>
      </c>
    </row>
    <row r="959">
      <c r="A959" s="14">
        <v>8875.0</v>
      </c>
      <c r="B959" s="11">
        <v>6360.0</v>
      </c>
      <c r="C959" s="11">
        <v>2683920.0</v>
      </c>
      <c r="D959" s="11">
        <v>362520.0</v>
      </c>
    </row>
    <row r="960">
      <c r="A960" s="14">
        <v>5988.0</v>
      </c>
      <c r="B960" s="11">
        <v>653.0</v>
      </c>
      <c r="C960" s="11">
        <v>100562.0</v>
      </c>
      <c r="D960" s="11">
        <v>41139.0</v>
      </c>
    </row>
    <row r="961">
      <c r="A961" s="14">
        <v>8293.0</v>
      </c>
      <c r="B961" s="11">
        <v>7489.0</v>
      </c>
      <c r="C961" s="11">
        <v>3272693.0</v>
      </c>
      <c r="D961" s="11">
        <v>1303086.0</v>
      </c>
    </row>
    <row r="962">
      <c r="A962" s="14">
        <v>5988.0</v>
      </c>
      <c r="B962" s="11">
        <v>9558.0</v>
      </c>
      <c r="C962" s="11">
        <v>1471932.0</v>
      </c>
      <c r="D962" s="11">
        <v>602154.0</v>
      </c>
    </row>
    <row r="963">
      <c r="A963" s="14">
        <v>8293.0</v>
      </c>
      <c r="B963" s="11">
        <v>5009.0</v>
      </c>
      <c r="C963" s="11">
        <v>2188933.0</v>
      </c>
      <c r="D963" s="11">
        <v>871566.0</v>
      </c>
    </row>
    <row r="964">
      <c r="A964" s="14">
        <v>8681.0</v>
      </c>
      <c r="B964" s="11">
        <v>6707.0</v>
      </c>
      <c r="C964" s="11">
        <v>4366257.0</v>
      </c>
      <c r="D964" s="11">
        <v>845082.0</v>
      </c>
    </row>
    <row r="965">
      <c r="A965" s="14">
        <v>8875.0</v>
      </c>
      <c r="B965" s="11">
        <v>7151.0</v>
      </c>
      <c r="C965" s="11">
        <v>3017722.0</v>
      </c>
      <c r="D965" s="11">
        <v>407607.0</v>
      </c>
    </row>
    <row r="966">
      <c r="A966" s="14">
        <v>1270.0</v>
      </c>
      <c r="B966" s="11">
        <v>2069.0</v>
      </c>
      <c r="C966" s="11">
        <v>97243.0</v>
      </c>
      <c r="D966" s="11">
        <v>31035.0</v>
      </c>
    </row>
    <row r="967">
      <c r="A967" s="14">
        <v>8875.0</v>
      </c>
      <c r="B967" s="11">
        <v>8286.0</v>
      </c>
      <c r="C967" s="11">
        <v>3496692.0</v>
      </c>
      <c r="D967" s="11">
        <v>472302.0</v>
      </c>
    </row>
    <row r="968">
      <c r="A968" s="14">
        <v>2103.0</v>
      </c>
      <c r="B968" s="11">
        <v>1842.0</v>
      </c>
      <c r="C968" s="11">
        <v>379452.0</v>
      </c>
      <c r="D968" s="11">
        <v>163938.0</v>
      </c>
    </row>
    <row r="969">
      <c r="A969" s="14">
        <v>2103.0</v>
      </c>
      <c r="B969" s="11">
        <v>1984.0</v>
      </c>
      <c r="C969" s="11">
        <v>408704.0</v>
      </c>
      <c r="D969" s="11">
        <v>176576.0</v>
      </c>
    </row>
    <row r="970">
      <c r="A970" s="14">
        <v>8681.0</v>
      </c>
      <c r="B970" s="11">
        <v>9956.0</v>
      </c>
      <c r="C970" s="11">
        <v>6481356.0</v>
      </c>
      <c r="D970" s="11">
        <v>1254456.0</v>
      </c>
    </row>
    <row r="971">
      <c r="A971" s="14">
        <v>1270.0</v>
      </c>
      <c r="B971" s="11">
        <v>3574.0</v>
      </c>
      <c r="C971" s="11">
        <v>167978.0</v>
      </c>
      <c r="D971" s="11">
        <v>53610.0</v>
      </c>
    </row>
    <row r="972">
      <c r="A972" s="14">
        <v>7940.0</v>
      </c>
      <c r="B972" s="11">
        <v>8644.0</v>
      </c>
      <c r="C972" s="11">
        <v>5774192.0</v>
      </c>
      <c r="D972" s="11">
        <v>1426260.0</v>
      </c>
    </row>
    <row r="973">
      <c r="A973" s="14">
        <v>8969.0</v>
      </c>
      <c r="B973" s="11">
        <v>1747.0</v>
      </c>
      <c r="C973" s="11">
        <v>267291.0</v>
      </c>
      <c r="D973" s="11">
        <v>97832.0</v>
      </c>
    </row>
    <row r="974">
      <c r="A974" s="14">
        <v>2103.0</v>
      </c>
      <c r="B974" s="11">
        <v>1352.0</v>
      </c>
      <c r="C974" s="11">
        <v>278512.0</v>
      </c>
      <c r="D974" s="11">
        <v>120328.0</v>
      </c>
    </row>
    <row r="975">
      <c r="A975" s="14">
        <v>7331.0</v>
      </c>
      <c r="B975" s="11">
        <v>153.0</v>
      </c>
      <c r="C975" s="11">
        <v>39015.0</v>
      </c>
      <c r="D975" s="11">
        <v>14688.0</v>
      </c>
    </row>
    <row r="976">
      <c r="A976" s="14">
        <v>8875.0</v>
      </c>
      <c r="B976" s="11">
        <v>1494.0</v>
      </c>
      <c r="C976" s="11">
        <v>630468.0</v>
      </c>
      <c r="D976" s="11">
        <v>85158.0</v>
      </c>
    </row>
    <row r="977">
      <c r="A977" s="14">
        <v>7940.0</v>
      </c>
      <c r="B977" s="11">
        <v>3562.0</v>
      </c>
      <c r="C977" s="11">
        <v>2379416.0</v>
      </c>
      <c r="D977" s="11">
        <v>587730.0</v>
      </c>
    </row>
    <row r="978">
      <c r="A978" s="14">
        <v>2103.0</v>
      </c>
      <c r="B978" s="11">
        <v>2771.0</v>
      </c>
      <c r="C978" s="11">
        <v>570826.0</v>
      </c>
      <c r="D978" s="11">
        <v>246619.0</v>
      </c>
    </row>
    <row r="979">
      <c r="A979" s="14">
        <v>8969.0</v>
      </c>
      <c r="B979" s="11">
        <v>2902.0</v>
      </c>
      <c r="C979" s="11">
        <v>444006.0</v>
      </c>
      <c r="D979" s="11">
        <v>162512.0</v>
      </c>
    </row>
    <row r="980">
      <c r="A980" s="14">
        <v>5988.0</v>
      </c>
      <c r="B980" s="11">
        <v>1581.0</v>
      </c>
      <c r="C980" s="11">
        <v>243474.0</v>
      </c>
      <c r="D980" s="11">
        <v>99603.0</v>
      </c>
    </row>
    <row r="981">
      <c r="A981" s="14">
        <v>1270.0</v>
      </c>
      <c r="B981" s="11">
        <v>2859.0</v>
      </c>
      <c r="C981" s="11">
        <v>134373.0</v>
      </c>
      <c r="D981" s="11">
        <v>42885.0</v>
      </c>
    </row>
    <row r="982">
      <c r="A982" s="14">
        <v>8293.0</v>
      </c>
      <c r="B982" s="11">
        <v>2341.0</v>
      </c>
      <c r="C982" s="11">
        <v>1023017.0</v>
      </c>
      <c r="D982" s="11">
        <v>407334.0</v>
      </c>
    </row>
    <row r="983">
      <c r="A983" s="14">
        <v>5988.0</v>
      </c>
      <c r="B983" s="11">
        <v>6662.0</v>
      </c>
      <c r="C983" s="11">
        <v>1025948.0</v>
      </c>
      <c r="D983" s="11">
        <v>419706.0</v>
      </c>
    </row>
    <row r="984">
      <c r="A984" s="14">
        <v>2455.0</v>
      </c>
      <c r="B984" s="11">
        <v>7701.0</v>
      </c>
      <c r="C984" s="11">
        <v>839409.0</v>
      </c>
      <c r="D984" s="11">
        <v>562173.0</v>
      </c>
    </row>
    <row r="985">
      <c r="A985" s="14">
        <v>5988.0</v>
      </c>
      <c r="B985" s="11">
        <v>7291.0</v>
      </c>
      <c r="C985" s="11">
        <v>1122814.0</v>
      </c>
      <c r="D985" s="11">
        <v>459333.0</v>
      </c>
    </row>
    <row r="986">
      <c r="A986" s="14">
        <v>2455.0</v>
      </c>
      <c r="B986" s="11">
        <v>9186.0</v>
      </c>
      <c r="C986" s="11">
        <v>1001274.0</v>
      </c>
      <c r="D986" s="11">
        <v>670578.0</v>
      </c>
    </row>
    <row r="987">
      <c r="A987" s="14">
        <v>8293.0</v>
      </c>
      <c r="B987" s="11">
        <v>3661.0</v>
      </c>
      <c r="C987" s="11">
        <v>1599857.0</v>
      </c>
      <c r="D987" s="11">
        <v>637014.0</v>
      </c>
    </row>
    <row r="988">
      <c r="A988" s="14">
        <v>8969.0</v>
      </c>
      <c r="B988" s="11">
        <v>9587.0</v>
      </c>
      <c r="C988" s="11">
        <v>1466811.0</v>
      </c>
      <c r="D988" s="11">
        <v>536872.0</v>
      </c>
    </row>
    <row r="989">
      <c r="A989" s="14">
        <v>8875.0</v>
      </c>
      <c r="B989" s="11">
        <v>1916.0</v>
      </c>
      <c r="C989" s="11">
        <v>808552.0</v>
      </c>
      <c r="D989" s="11">
        <v>109212.0</v>
      </c>
    </row>
    <row r="990">
      <c r="A990" s="14">
        <v>8681.0</v>
      </c>
      <c r="B990" s="11">
        <v>7410.0</v>
      </c>
      <c r="C990" s="11">
        <v>4823910.0</v>
      </c>
      <c r="D990" s="11">
        <v>933660.0</v>
      </c>
    </row>
    <row r="991">
      <c r="A991" s="14">
        <v>2455.0</v>
      </c>
      <c r="B991" s="11">
        <v>5382.0</v>
      </c>
      <c r="C991" s="11">
        <v>586638.0</v>
      </c>
      <c r="D991" s="11">
        <v>392886.0</v>
      </c>
    </row>
    <row r="992">
      <c r="A992" s="14">
        <v>7331.0</v>
      </c>
      <c r="B992" s="11">
        <v>4377.0</v>
      </c>
      <c r="C992" s="11">
        <v>1116135.0</v>
      </c>
      <c r="D992" s="11">
        <v>420192.0</v>
      </c>
    </row>
    <row r="993">
      <c r="A993" s="14">
        <v>4594.0</v>
      </c>
      <c r="B993" s="11">
        <v>4487.0</v>
      </c>
      <c r="C993" s="11">
        <v>40383.0</v>
      </c>
      <c r="D993" s="11">
        <v>8974.0</v>
      </c>
    </row>
    <row r="994">
      <c r="A994" s="14">
        <v>8969.0</v>
      </c>
      <c r="B994" s="11">
        <v>562.0</v>
      </c>
      <c r="C994" s="11">
        <v>85986.0</v>
      </c>
      <c r="D994" s="11">
        <v>31472.0</v>
      </c>
    </row>
    <row r="995">
      <c r="A995" s="14">
        <v>7331.0</v>
      </c>
      <c r="B995" s="11">
        <v>4354.0</v>
      </c>
      <c r="C995" s="11">
        <v>1110270.0</v>
      </c>
      <c r="D995" s="11">
        <v>417984.0</v>
      </c>
    </row>
    <row r="996">
      <c r="A996" s="14">
        <v>4594.0</v>
      </c>
      <c r="B996" s="11">
        <v>7008.0</v>
      </c>
      <c r="C996" s="11">
        <v>63072.0</v>
      </c>
      <c r="D996" s="11">
        <v>14016.0</v>
      </c>
    </row>
    <row r="997">
      <c r="A997" s="14">
        <v>4594.0</v>
      </c>
      <c r="B997" s="11">
        <v>7495.0</v>
      </c>
      <c r="C997" s="11">
        <v>67455.0</v>
      </c>
      <c r="D997" s="11">
        <v>14990.0</v>
      </c>
    </row>
    <row r="998">
      <c r="A998" s="14">
        <v>8681.0</v>
      </c>
      <c r="B998" s="11">
        <v>1429.0</v>
      </c>
      <c r="C998" s="11">
        <v>930279.0</v>
      </c>
      <c r="D998" s="11">
        <v>180054.0</v>
      </c>
    </row>
    <row r="999">
      <c r="A999" s="14">
        <v>3127.0</v>
      </c>
      <c r="B999" s="11">
        <v>4390.0</v>
      </c>
      <c r="C999" s="11">
        <v>359980.0</v>
      </c>
      <c r="D999" s="11">
        <v>109750.0</v>
      </c>
    </row>
    <row r="1000">
      <c r="A1000" s="14">
        <v>2455.0</v>
      </c>
      <c r="B1000" s="11">
        <v>4507.0</v>
      </c>
      <c r="C1000" s="11">
        <v>491263.0</v>
      </c>
      <c r="D1000" s="11">
        <v>329011.0</v>
      </c>
    </row>
    <row r="1001">
      <c r="A1001" s="14">
        <v>8969.0</v>
      </c>
      <c r="B1001" s="11">
        <v>9340.0</v>
      </c>
      <c r="C1001" s="11">
        <v>1429020.0</v>
      </c>
      <c r="D1001" s="11">
        <v>523040.0</v>
      </c>
    </row>
    <row r="1002">
      <c r="A1002" s="14">
        <v>4594.0</v>
      </c>
      <c r="B1002" s="11">
        <v>723.0</v>
      </c>
      <c r="C1002" s="11">
        <v>6507.0</v>
      </c>
      <c r="D1002" s="11">
        <v>1446.0</v>
      </c>
    </row>
    <row r="1003">
      <c r="A1003" s="14">
        <v>8875.0</v>
      </c>
      <c r="B1003" s="11">
        <v>3013.0</v>
      </c>
      <c r="C1003" s="11">
        <v>1271486.0</v>
      </c>
      <c r="D1003" s="11">
        <v>171741.0</v>
      </c>
    </row>
    <row r="1004">
      <c r="A1004" s="14">
        <v>1270.0</v>
      </c>
      <c r="B1004" s="11">
        <v>757.0</v>
      </c>
      <c r="C1004" s="11">
        <v>35579.0</v>
      </c>
      <c r="D1004" s="11">
        <v>11355.0</v>
      </c>
    </row>
    <row r="1005">
      <c r="A1005" s="14">
        <v>7940.0</v>
      </c>
      <c r="B1005" s="11">
        <v>9405.0</v>
      </c>
      <c r="C1005" s="11">
        <v>6282540.0</v>
      </c>
      <c r="D1005" s="11">
        <v>1551825.0</v>
      </c>
    </row>
    <row r="1006">
      <c r="A1006" s="14">
        <v>5988.0</v>
      </c>
      <c r="B1006" s="11">
        <v>9641.0</v>
      </c>
      <c r="C1006" s="11">
        <v>1484714.0</v>
      </c>
      <c r="D1006" s="11">
        <v>607383.0</v>
      </c>
    </row>
    <row r="1007">
      <c r="A1007" s="14">
        <v>8681.0</v>
      </c>
      <c r="B1007" s="11">
        <v>2708.0</v>
      </c>
      <c r="C1007" s="11">
        <v>1762908.0</v>
      </c>
      <c r="D1007" s="11">
        <v>341208.0</v>
      </c>
    </row>
    <row r="1008">
      <c r="A1008" s="14">
        <v>7940.0</v>
      </c>
      <c r="B1008" s="11">
        <v>2392.0</v>
      </c>
      <c r="C1008" s="11">
        <v>1597856.0</v>
      </c>
      <c r="D1008" s="11">
        <v>394680.0</v>
      </c>
    </row>
    <row r="1009">
      <c r="A1009" s="14">
        <v>5988.0</v>
      </c>
      <c r="B1009" s="11">
        <v>3035.0</v>
      </c>
      <c r="C1009" s="11">
        <v>467390.0</v>
      </c>
      <c r="D1009" s="11">
        <v>191205.0</v>
      </c>
    </row>
    <row r="1010">
      <c r="A1010" s="14">
        <v>1270.0</v>
      </c>
      <c r="B1010" s="11">
        <v>9923.0</v>
      </c>
      <c r="C1010" s="11">
        <v>466381.0</v>
      </c>
      <c r="D1010" s="11">
        <v>148845.0</v>
      </c>
    </row>
    <row r="1011">
      <c r="A1011" s="14">
        <v>2455.0</v>
      </c>
      <c r="B1011" s="11">
        <v>8181.0</v>
      </c>
      <c r="C1011" s="11">
        <v>891729.0</v>
      </c>
      <c r="D1011" s="11">
        <v>597213.0</v>
      </c>
    </row>
    <row r="1012">
      <c r="A1012" s="14">
        <v>3127.0</v>
      </c>
      <c r="B1012" s="11">
        <v>6378.0</v>
      </c>
      <c r="C1012" s="11">
        <v>522996.0</v>
      </c>
      <c r="D1012" s="11">
        <v>159450.0</v>
      </c>
    </row>
    <row r="1013">
      <c r="A1013" s="14">
        <v>3127.0</v>
      </c>
      <c r="B1013" s="11">
        <v>5504.0</v>
      </c>
      <c r="C1013" s="11">
        <v>451328.0</v>
      </c>
      <c r="D1013" s="11">
        <v>137600.0</v>
      </c>
    </row>
    <row r="1014">
      <c r="A1014" s="14">
        <v>8875.0</v>
      </c>
      <c r="B1014" s="11">
        <v>6380.0</v>
      </c>
      <c r="C1014" s="11">
        <v>2692360.0</v>
      </c>
      <c r="D1014" s="11">
        <v>363660.0</v>
      </c>
    </row>
    <row r="1015">
      <c r="A1015" s="14">
        <v>8681.0</v>
      </c>
      <c r="B1015" s="11">
        <v>8764.0</v>
      </c>
      <c r="C1015" s="11">
        <v>5705364.0</v>
      </c>
      <c r="D1015" s="11">
        <v>1104264.0</v>
      </c>
    </row>
    <row r="1016">
      <c r="A1016" s="14">
        <v>2103.0</v>
      </c>
      <c r="B1016" s="11">
        <v>3532.0</v>
      </c>
      <c r="C1016" s="11">
        <v>727592.0</v>
      </c>
      <c r="D1016" s="11">
        <v>314348.0</v>
      </c>
    </row>
    <row r="1017">
      <c r="A1017" s="14">
        <v>7331.0</v>
      </c>
      <c r="B1017" s="11">
        <v>1279.0</v>
      </c>
      <c r="C1017" s="11">
        <v>326145.0</v>
      </c>
      <c r="D1017" s="11">
        <v>122784.0</v>
      </c>
    </row>
    <row r="1018">
      <c r="A1018" s="14">
        <v>8293.0</v>
      </c>
      <c r="B1018" s="11">
        <v>9382.0</v>
      </c>
      <c r="C1018" s="11">
        <v>4099934.0</v>
      </c>
      <c r="D1018" s="11">
        <v>1632468.0</v>
      </c>
    </row>
    <row r="1019">
      <c r="A1019" s="14">
        <v>8969.0</v>
      </c>
      <c r="B1019" s="11">
        <v>2727.0</v>
      </c>
      <c r="C1019" s="11">
        <v>417231.0</v>
      </c>
      <c r="D1019" s="11">
        <v>152712.0</v>
      </c>
    </row>
    <row r="1020">
      <c r="A1020" s="14">
        <v>4594.0</v>
      </c>
      <c r="B1020" s="11">
        <v>6574.0</v>
      </c>
      <c r="C1020" s="11">
        <v>59166.0</v>
      </c>
      <c r="D1020" s="11">
        <v>13148.0</v>
      </c>
    </row>
    <row r="1021">
      <c r="A1021" s="14">
        <v>7940.0</v>
      </c>
      <c r="B1021" s="11">
        <v>3530.0</v>
      </c>
      <c r="C1021" s="11">
        <v>2358040.0</v>
      </c>
      <c r="D1021" s="11">
        <v>582450.0</v>
      </c>
    </row>
    <row r="1022">
      <c r="A1022" s="14">
        <v>7940.0</v>
      </c>
      <c r="B1022" s="11">
        <v>235.0</v>
      </c>
      <c r="C1022" s="11">
        <v>156980.0</v>
      </c>
      <c r="D1022" s="11">
        <v>38775.0</v>
      </c>
    </row>
    <row r="1023">
      <c r="A1023" s="14">
        <v>2455.0</v>
      </c>
      <c r="B1023" s="11">
        <v>6368.0</v>
      </c>
      <c r="C1023" s="11">
        <v>694112.0</v>
      </c>
      <c r="D1023" s="11">
        <v>464864.0</v>
      </c>
    </row>
    <row r="1024">
      <c r="A1024" s="14">
        <v>8969.0</v>
      </c>
      <c r="B1024" s="11">
        <v>5310.0</v>
      </c>
      <c r="C1024" s="11">
        <v>812430.0</v>
      </c>
      <c r="D1024" s="11">
        <v>297360.0</v>
      </c>
    </row>
    <row r="1025">
      <c r="A1025" s="14">
        <v>5988.0</v>
      </c>
      <c r="B1025" s="11">
        <v>7259.0</v>
      </c>
      <c r="C1025" s="11">
        <v>1117886.0</v>
      </c>
      <c r="D1025" s="11">
        <v>457317.0</v>
      </c>
    </row>
    <row r="1026">
      <c r="A1026" s="14">
        <v>8681.0</v>
      </c>
      <c r="B1026" s="11">
        <v>2112.0</v>
      </c>
      <c r="C1026" s="11">
        <v>1374912.0</v>
      </c>
      <c r="D1026" s="11">
        <v>266112.0</v>
      </c>
    </row>
    <row r="1027">
      <c r="A1027" s="14">
        <v>5988.0</v>
      </c>
      <c r="B1027" s="11">
        <v>4453.0</v>
      </c>
      <c r="C1027" s="11">
        <v>685762.0</v>
      </c>
      <c r="D1027" s="11">
        <v>280539.0</v>
      </c>
    </row>
    <row r="1028">
      <c r="A1028" s="14">
        <v>2103.0</v>
      </c>
      <c r="B1028" s="11">
        <v>1210.0</v>
      </c>
      <c r="C1028" s="11">
        <v>249260.0</v>
      </c>
      <c r="D1028" s="11">
        <v>107690.0</v>
      </c>
    </row>
    <row r="1029">
      <c r="A1029" s="14">
        <v>1270.0</v>
      </c>
      <c r="B1029" s="11">
        <v>5122.0</v>
      </c>
      <c r="C1029" s="11">
        <v>240734.0</v>
      </c>
      <c r="D1029" s="11">
        <v>76830.0</v>
      </c>
    </row>
    <row r="1030">
      <c r="A1030" s="14">
        <v>8293.0</v>
      </c>
      <c r="B1030" s="11">
        <v>7873.0</v>
      </c>
      <c r="C1030" s="11">
        <v>3440501.0</v>
      </c>
      <c r="D1030" s="11">
        <v>1369902.0</v>
      </c>
    </row>
    <row r="1031">
      <c r="A1031" s="14">
        <v>4594.0</v>
      </c>
      <c r="B1031" s="11">
        <v>9394.0</v>
      </c>
      <c r="C1031" s="11">
        <v>84546.0</v>
      </c>
      <c r="D1031" s="11">
        <v>18788.0</v>
      </c>
    </row>
    <row r="1032">
      <c r="A1032" s="14">
        <v>4594.0</v>
      </c>
      <c r="B1032" s="11">
        <v>6956.0</v>
      </c>
      <c r="C1032" s="11">
        <v>62604.0</v>
      </c>
      <c r="D1032" s="11">
        <v>13912.0</v>
      </c>
    </row>
    <row r="1033">
      <c r="A1033" s="14">
        <v>7331.0</v>
      </c>
      <c r="B1033" s="11">
        <v>1212.0</v>
      </c>
      <c r="C1033" s="11">
        <v>309060.0</v>
      </c>
      <c r="D1033" s="11">
        <v>116352.0</v>
      </c>
    </row>
    <row r="1034">
      <c r="A1034" s="14">
        <v>7331.0</v>
      </c>
      <c r="B1034" s="11">
        <v>1539.0</v>
      </c>
      <c r="C1034" s="11">
        <v>392445.0</v>
      </c>
      <c r="D1034" s="11">
        <v>147744.0</v>
      </c>
    </row>
    <row r="1035">
      <c r="A1035" s="14">
        <v>8681.0</v>
      </c>
      <c r="B1035" s="11">
        <v>9997.0</v>
      </c>
      <c r="C1035" s="11">
        <v>6508047.0</v>
      </c>
      <c r="D1035" s="11">
        <v>1259622.0</v>
      </c>
    </row>
    <row r="1036">
      <c r="A1036" s="14">
        <v>5988.0</v>
      </c>
      <c r="B1036" s="11">
        <v>5935.0</v>
      </c>
      <c r="C1036" s="11">
        <v>913990.0</v>
      </c>
      <c r="D1036" s="11">
        <v>373905.0</v>
      </c>
    </row>
    <row r="1037">
      <c r="A1037" s="14">
        <v>8875.0</v>
      </c>
      <c r="B1037" s="11">
        <v>2796.0</v>
      </c>
      <c r="C1037" s="11">
        <v>1179912.0</v>
      </c>
      <c r="D1037" s="11">
        <v>159372.0</v>
      </c>
    </row>
    <row r="1038">
      <c r="A1038" s="14">
        <v>8293.0</v>
      </c>
      <c r="B1038" s="11">
        <v>4233.0</v>
      </c>
      <c r="C1038" s="11">
        <v>1849821.0</v>
      </c>
      <c r="D1038" s="11">
        <v>736542.0</v>
      </c>
    </row>
    <row r="1039">
      <c r="A1039" s="14">
        <v>2455.0</v>
      </c>
      <c r="B1039" s="11">
        <v>8841.0</v>
      </c>
      <c r="C1039" s="11">
        <v>963669.0</v>
      </c>
      <c r="D1039" s="11">
        <v>645393.0</v>
      </c>
    </row>
    <row r="1040">
      <c r="A1040" s="14">
        <v>8875.0</v>
      </c>
      <c r="B1040" s="11">
        <v>7390.0</v>
      </c>
      <c r="C1040" s="11">
        <v>3118580.0</v>
      </c>
      <c r="D1040" s="11">
        <v>421230.0</v>
      </c>
    </row>
    <row r="1041">
      <c r="A1041" s="14">
        <v>2455.0</v>
      </c>
      <c r="B1041" s="11">
        <v>548.0</v>
      </c>
      <c r="C1041" s="11">
        <v>59732.0</v>
      </c>
      <c r="D1041" s="11">
        <v>40004.0</v>
      </c>
    </row>
    <row r="1042">
      <c r="A1042" s="14">
        <v>8875.0</v>
      </c>
      <c r="B1042" s="11">
        <v>2022.0</v>
      </c>
      <c r="C1042" s="11">
        <v>853284.0</v>
      </c>
      <c r="D1042" s="11">
        <v>115254.0</v>
      </c>
    </row>
    <row r="1043">
      <c r="A1043" s="14">
        <v>8969.0</v>
      </c>
      <c r="B1043" s="11">
        <v>6380.0</v>
      </c>
      <c r="C1043" s="11">
        <v>976140.0</v>
      </c>
      <c r="D1043" s="11">
        <v>357280.0</v>
      </c>
    </row>
    <row r="1044">
      <c r="A1044" s="14">
        <v>8969.0</v>
      </c>
      <c r="B1044" s="11">
        <v>9631.0</v>
      </c>
      <c r="C1044" s="11">
        <v>1473543.0</v>
      </c>
      <c r="D1044" s="11">
        <v>539336.0</v>
      </c>
    </row>
    <row r="1045">
      <c r="A1045" s="14">
        <v>7940.0</v>
      </c>
      <c r="B1045" s="11">
        <v>5754.0</v>
      </c>
      <c r="C1045" s="11">
        <v>3843672.0</v>
      </c>
      <c r="D1045" s="11">
        <v>949410.0</v>
      </c>
    </row>
    <row r="1046">
      <c r="A1046" s="14">
        <v>1270.0</v>
      </c>
      <c r="B1046" s="11">
        <v>7939.0</v>
      </c>
      <c r="C1046" s="11">
        <v>373133.0</v>
      </c>
      <c r="D1046" s="11">
        <v>119085.0</v>
      </c>
    </row>
    <row r="1047">
      <c r="A1047" s="14">
        <v>8969.0</v>
      </c>
      <c r="B1047" s="11">
        <v>4789.0</v>
      </c>
      <c r="C1047" s="11">
        <v>732717.0</v>
      </c>
      <c r="D1047" s="11">
        <v>268184.0</v>
      </c>
    </row>
    <row r="1048">
      <c r="A1048" s="14">
        <v>3127.0</v>
      </c>
      <c r="B1048" s="11">
        <v>6447.0</v>
      </c>
      <c r="C1048" s="11">
        <v>528654.0</v>
      </c>
      <c r="D1048" s="11">
        <v>161175.0</v>
      </c>
    </row>
    <row r="1049">
      <c r="A1049" s="14">
        <v>8293.0</v>
      </c>
      <c r="B1049" s="11">
        <v>1505.0</v>
      </c>
      <c r="C1049" s="11">
        <v>657685.0</v>
      </c>
      <c r="D1049" s="11">
        <v>261870.0</v>
      </c>
    </row>
    <row r="1050">
      <c r="A1050" s="14">
        <v>4594.0</v>
      </c>
      <c r="B1050" s="11">
        <v>8310.0</v>
      </c>
      <c r="C1050" s="11">
        <v>74790.0</v>
      </c>
      <c r="D1050" s="11">
        <v>16620.0</v>
      </c>
    </row>
    <row r="1051">
      <c r="A1051" s="14">
        <v>2103.0</v>
      </c>
      <c r="B1051" s="11">
        <v>6728.0</v>
      </c>
      <c r="C1051" s="11">
        <v>1385968.0</v>
      </c>
      <c r="D1051" s="11">
        <v>598792.0</v>
      </c>
    </row>
    <row r="1052">
      <c r="A1052" s="14">
        <v>2103.0</v>
      </c>
      <c r="B1052" s="11">
        <v>2197.0</v>
      </c>
      <c r="C1052" s="11">
        <v>452582.0</v>
      </c>
      <c r="D1052" s="11">
        <v>195533.0</v>
      </c>
    </row>
    <row r="1053">
      <c r="A1053" s="14">
        <v>7940.0</v>
      </c>
      <c r="B1053" s="11">
        <v>3801.0</v>
      </c>
      <c r="C1053" s="11">
        <v>2539068.0</v>
      </c>
      <c r="D1053" s="11">
        <v>627165.0</v>
      </c>
    </row>
    <row r="1054">
      <c r="A1054" s="14">
        <v>1270.0</v>
      </c>
      <c r="B1054" s="11">
        <v>8850.0</v>
      </c>
      <c r="C1054" s="11">
        <v>415950.0</v>
      </c>
      <c r="D1054" s="11">
        <v>132750.0</v>
      </c>
    </row>
    <row r="1055">
      <c r="A1055" s="14">
        <v>8875.0</v>
      </c>
      <c r="B1055" s="11">
        <v>6791.0</v>
      </c>
      <c r="C1055" s="11">
        <v>2865802.0</v>
      </c>
      <c r="D1055" s="11">
        <v>387087.0</v>
      </c>
    </row>
    <row r="1056">
      <c r="A1056" s="14">
        <v>1270.0</v>
      </c>
      <c r="B1056" s="11">
        <v>8685.0</v>
      </c>
      <c r="C1056" s="11">
        <v>408195.0</v>
      </c>
      <c r="D1056" s="11">
        <v>130275.0</v>
      </c>
    </row>
    <row r="1057">
      <c r="A1057" s="14">
        <v>1270.0</v>
      </c>
      <c r="B1057" s="11">
        <v>2466.0</v>
      </c>
      <c r="C1057" s="11">
        <v>115902.0</v>
      </c>
      <c r="D1057" s="11">
        <v>36990.0</v>
      </c>
    </row>
    <row r="1058">
      <c r="A1058" s="14">
        <v>1270.0</v>
      </c>
      <c r="B1058" s="11">
        <v>5391.0</v>
      </c>
      <c r="C1058" s="11">
        <v>253377.0</v>
      </c>
      <c r="D1058" s="11">
        <v>80865.0</v>
      </c>
    </row>
    <row r="1059">
      <c r="A1059" s="14">
        <v>2103.0</v>
      </c>
      <c r="B1059" s="11">
        <v>1462.0</v>
      </c>
      <c r="C1059" s="11">
        <v>301172.0</v>
      </c>
      <c r="D1059" s="11">
        <v>130118.0</v>
      </c>
    </row>
    <row r="1060">
      <c r="A1060" s="14">
        <v>8681.0</v>
      </c>
      <c r="B1060" s="11">
        <v>2162.0</v>
      </c>
      <c r="C1060" s="11">
        <v>1407462.0</v>
      </c>
      <c r="D1060" s="11">
        <v>272412.0</v>
      </c>
    </row>
    <row r="1061">
      <c r="A1061" s="14">
        <v>2455.0</v>
      </c>
      <c r="B1061" s="11">
        <v>3183.0</v>
      </c>
      <c r="C1061" s="11">
        <v>346947.0</v>
      </c>
      <c r="D1061" s="11">
        <v>232359.0</v>
      </c>
    </row>
    <row r="1062">
      <c r="A1062" s="14">
        <v>7940.0</v>
      </c>
      <c r="B1062" s="11">
        <v>1743.0</v>
      </c>
      <c r="C1062" s="11">
        <v>1164324.0</v>
      </c>
      <c r="D1062" s="11">
        <v>287595.0</v>
      </c>
    </row>
    <row r="1063">
      <c r="A1063" s="14">
        <v>3127.0</v>
      </c>
      <c r="B1063" s="11">
        <v>161.0</v>
      </c>
      <c r="C1063" s="11">
        <v>13202.0</v>
      </c>
      <c r="D1063" s="11">
        <v>4025.0</v>
      </c>
    </row>
    <row r="1064">
      <c r="A1064" s="14">
        <v>5988.0</v>
      </c>
      <c r="B1064" s="11">
        <v>963.0</v>
      </c>
      <c r="C1064" s="11">
        <v>148302.0</v>
      </c>
      <c r="D1064" s="11">
        <v>60669.0</v>
      </c>
    </row>
    <row r="1065">
      <c r="A1065" s="14">
        <v>8293.0</v>
      </c>
      <c r="B1065" s="11">
        <v>6864.0</v>
      </c>
      <c r="C1065" s="11">
        <v>2999568.0</v>
      </c>
      <c r="D1065" s="11">
        <v>1194336.0</v>
      </c>
    </row>
    <row r="1066">
      <c r="A1066" s="14">
        <v>5988.0</v>
      </c>
      <c r="B1066" s="11">
        <v>6531.0</v>
      </c>
      <c r="C1066" s="11">
        <v>1005774.0</v>
      </c>
      <c r="D1066" s="11">
        <v>411453.0</v>
      </c>
    </row>
    <row r="1067">
      <c r="A1067" s="14">
        <v>5988.0</v>
      </c>
      <c r="B1067" s="11">
        <v>4396.0</v>
      </c>
      <c r="C1067" s="11">
        <v>676984.0</v>
      </c>
      <c r="D1067" s="11">
        <v>276948.0</v>
      </c>
    </row>
    <row r="1068">
      <c r="A1068" s="14">
        <v>8293.0</v>
      </c>
      <c r="B1068" s="11">
        <v>4484.0</v>
      </c>
      <c r="C1068" s="11">
        <v>1959508.0</v>
      </c>
      <c r="D1068" s="11">
        <v>780216.0</v>
      </c>
    </row>
    <row r="1069">
      <c r="A1069" s="14">
        <v>7331.0</v>
      </c>
      <c r="B1069" s="11">
        <v>649.0</v>
      </c>
      <c r="C1069" s="11">
        <v>165495.0</v>
      </c>
      <c r="D1069" s="11">
        <v>62304.0</v>
      </c>
    </row>
    <row r="1070">
      <c r="A1070" s="14">
        <v>2103.0</v>
      </c>
      <c r="B1070" s="11">
        <v>8186.0</v>
      </c>
      <c r="C1070" s="11">
        <v>1686316.0</v>
      </c>
      <c r="D1070" s="11">
        <v>728554.0</v>
      </c>
    </row>
    <row r="1071">
      <c r="A1071" s="14">
        <v>5988.0</v>
      </c>
      <c r="B1071" s="11">
        <v>8458.0</v>
      </c>
      <c r="C1071" s="11">
        <v>1302532.0</v>
      </c>
      <c r="D1071" s="11">
        <v>532854.0</v>
      </c>
    </row>
    <row r="1072">
      <c r="A1072" s="14">
        <v>8293.0</v>
      </c>
      <c r="B1072" s="11">
        <v>905.0</v>
      </c>
      <c r="C1072" s="11">
        <v>395485.0</v>
      </c>
      <c r="D1072" s="11">
        <v>157470.0</v>
      </c>
    </row>
    <row r="1073">
      <c r="A1073" s="14">
        <v>2103.0</v>
      </c>
      <c r="B1073" s="11">
        <v>4828.0</v>
      </c>
      <c r="C1073" s="11">
        <v>994568.0</v>
      </c>
      <c r="D1073" s="11">
        <v>429692.0</v>
      </c>
    </row>
    <row r="1074">
      <c r="A1074" s="14">
        <v>4594.0</v>
      </c>
      <c r="B1074" s="11">
        <v>6225.0</v>
      </c>
      <c r="C1074" s="11">
        <v>56025.0</v>
      </c>
      <c r="D1074" s="11">
        <v>12450.0</v>
      </c>
    </row>
    <row r="1075">
      <c r="A1075" s="14">
        <v>8293.0</v>
      </c>
      <c r="B1075" s="11">
        <v>1818.0</v>
      </c>
      <c r="C1075" s="11">
        <v>794466.0</v>
      </c>
      <c r="D1075" s="11">
        <v>316332.0</v>
      </c>
    </row>
    <row r="1076">
      <c r="A1076" s="14">
        <v>8875.0</v>
      </c>
      <c r="B1076" s="11">
        <v>8978.0</v>
      </c>
      <c r="C1076" s="11">
        <v>3788716.0</v>
      </c>
      <c r="D1076" s="11">
        <v>511746.0</v>
      </c>
    </row>
    <row r="1077">
      <c r="A1077" s="14">
        <v>8293.0</v>
      </c>
      <c r="B1077" s="11">
        <v>6856.0</v>
      </c>
      <c r="C1077" s="11">
        <v>2996072.0</v>
      </c>
      <c r="D1077" s="11">
        <v>1192944.0</v>
      </c>
    </row>
    <row r="1078">
      <c r="A1078" s="14">
        <v>4594.0</v>
      </c>
      <c r="B1078" s="11">
        <v>9172.0</v>
      </c>
      <c r="C1078" s="11">
        <v>82548.0</v>
      </c>
      <c r="D1078" s="11">
        <v>18344.0</v>
      </c>
    </row>
    <row r="1079">
      <c r="A1079" s="14">
        <v>5988.0</v>
      </c>
      <c r="B1079" s="11">
        <v>5427.0</v>
      </c>
      <c r="C1079" s="11">
        <v>835758.0</v>
      </c>
      <c r="D1079" s="11">
        <v>341901.0</v>
      </c>
    </row>
    <row r="1080">
      <c r="A1080" s="14">
        <v>5988.0</v>
      </c>
      <c r="B1080" s="11">
        <v>2337.0</v>
      </c>
      <c r="C1080" s="11">
        <v>359898.0</v>
      </c>
      <c r="D1080" s="11">
        <v>147231.0</v>
      </c>
    </row>
    <row r="1081">
      <c r="A1081" s="14">
        <v>5988.0</v>
      </c>
      <c r="B1081" s="11">
        <v>244.0</v>
      </c>
      <c r="C1081" s="11">
        <v>37576.0</v>
      </c>
      <c r="D1081" s="11">
        <v>15372.0</v>
      </c>
    </row>
    <row r="1082">
      <c r="A1082" s="14">
        <v>8681.0</v>
      </c>
      <c r="B1082" s="11">
        <v>4406.0</v>
      </c>
      <c r="C1082" s="11">
        <v>2868306.0</v>
      </c>
      <c r="D1082" s="11">
        <v>555156.0</v>
      </c>
    </row>
    <row r="1083">
      <c r="A1083" s="14">
        <v>8293.0</v>
      </c>
      <c r="B1083" s="11">
        <v>2098.0</v>
      </c>
      <c r="C1083" s="11">
        <v>916826.0</v>
      </c>
      <c r="D1083" s="11">
        <v>365052.0</v>
      </c>
    </row>
    <row r="1084">
      <c r="A1084" s="14">
        <v>8969.0</v>
      </c>
      <c r="B1084" s="11">
        <v>3006.0</v>
      </c>
      <c r="C1084" s="11">
        <v>459918.0</v>
      </c>
      <c r="D1084" s="11">
        <v>168336.0</v>
      </c>
    </row>
    <row r="1085">
      <c r="A1085" s="14">
        <v>8875.0</v>
      </c>
      <c r="B1085" s="11">
        <v>4505.0</v>
      </c>
      <c r="C1085" s="11">
        <v>1901110.0</v>
      </c>
      <c r="D1085" s="11">
        <v>256785.0</v>
      </c>
    </row>
    <row r="1086">
      <c r="A1086" s="14">
        <v>7940.0</v>
      </c>
      <c r="B1086" s="11">
        <v>9985.0</v>
      </c>
      <c r="C1086" s="11">
        <v>6669980.0</v>
      </c>
      <c r="D1086" s="11">
        <v>1647525.0</v>
      </c>
    </row>
    <row r="1087">
      <c r="A1087" s="14">
        <v>8293.0</v>
      </c>
      <c r="B1087" s="11">
        <v>2260.0</v>
      </c>
      <c r="C1087" s="11">
        <v>987620.0</v>
      </c>
      <c r="D1087" s="11">
        <v>393240.0</v>
      </c>
    </row>
    <row r="1088">
      <c r="A1088" s="14">
        <v>8681.0</v>
      </c>
      <c r="B1088" s="11">
        <v>2900.0</v>
      </c>
      <c r="C1088" s="11">
        <v>1887900.0</v>
      </c>
      <c r="D1088" s="11">
        <v>365400.0</v>
      </c>
    </row>
    <row r="1089">
      <c r="A1089" s="14">
        <v>2455.0</v>
      </c>
      <c r="B1089" s="11">
        <v>2400.0</v>
      </c>
      <c r="C1089" s="11">
        <v>261600.0</v>
      </c>
      <c r="D1089" s="11">
        <v>175200.0</v>
      </c>
    </row>
    <row r="1090">
      <c r="A1090" s="14">
        <v>8875.0</v>
      </c>
      <c r="B1090" s="11">
        <v>4157.0</v>
      </c>
      <c r="C1090" s="11">
        <v>1754254.0</v>
      </c>
      <c r="D1090" s="11">
        <v>236949.0</v>
      </c>
    </row>
    <row r="1091">
      <c r="A1091" s="14">
        <v>1270.0</v>
      </c>
      <c r="B1091" s="11">
        <v>1027.0</v>
      </c>
      <c r="C1091" s="11">
        <v>48269.0</v>
      </c>
      <c r="D1091" s="11">
        <v>15405.0</v>
      </c>
    </row>
    <row r="1092">
      <c r="A1092" s="14">
        <v>7331.0</v>
      </c>
      <c r="B1092" s="11">
        <v>7733.0</v>
      </c>
      <c r="C1092" s="11">
        <v>1971915.0</v>
      </c>
      <c r="D1092" s="11">
        <v>742368.0</v>
      </c>
    </row>
    <row r="1093">
      <c r="A1093" s="14">
        <v>8293.0</v>
      </c>
      <c r="B1093" s="11">
        <v>7258.0</v>
      </c>
      <c r="C1093" s="11">
        <v>3171746.0</v>
      </c>
      <c r="D1093" s="11">
        <v>1262892.0</v>
      </c>
    </row>
    <row r="1094">
      <c r="A1094" s="14">
        <v>7331.0</v>
      </c>
      <c r="B1094" s="11">
        <v>6552.0</v>
      </c>
      <c r="C1094" s="11">
        <v>1670760.0</v>
      </c>
      <c r="D1094" s="11">
        <v>628992.0</v>
      </c>
    </row>
    <row r="1095">
      <c r="A1095" s="14">
        <v>7940.0</v>
      </c>
      <c r="B1095" s="11">
        <v>3864.0</v>
      </c>
      <c r="C1095" s="11">
        <v>2581152.0</v>
      </c>
      <c r="D1095" s="11">
        <v>637560.0</v>
      </c>
    </row>
    <row r="1096">
      <c r="A1096" s="14">
        <v>8293.0</v>
      </c>
      <c r="B1096" s="11">
        <v>5283.0</v>
      </c>
      <c r="C1096" s="11">
        <v>2308671.0</v>
      </c>
      <c r="D1096" s="11">
        <v>919242.0</v>
      </c>
    </row>
    <row r="1097">
      <c r="A1097" s="14">
        <v>4594.0</v>
      </c>
      <c r="B1097" s="11">
        <v>2802.0</v>
      </c>
      <c r="C1097" s="11">
        <v>25218.0</v>
      </c>
      <c r="D1097" s="11">
        <v>5604.0</v>
      </c>
    </row>
    <row r="1098">
      <c r="A1098" s="14">
        <v>8293.0</v>
      </c>
      <c r="B1098" s="11">
        <v>3050.0</v>
      </c>
      <c r="C1098" s="11">
        <v>1332850.0</v>
      </c>
      <c r="D1098" s="11">
        <v>530700.0</v>
      </c>
    </row>
    <row r="1099">
      <c r="A1099" s="14">
        <v>1270.0</v>
      </c>
      <c r="B1099" s="11">
        <v>2264.0</v>
      </c>
      <c r="C1099" s="11">
        <v>106408.0</v>
      </c>
      <c r="D1099" s="11">
        <v>33960.0</v>
      </c>
    </row>
    <row r="1100">
      <c r="A1100" s="14">
        <v>2103.0</v>
      </c>
      <c r="B1100" s="11">
        <v>1223.0</v>
      </c>
      <c r="C1100" s="11">
        <v>251938.0</v>
      </c>
      <c r="D1100" s="11">
        <v>108847.0</v>
      </c>
    </row>
    <row r="1101">
      <c r="A1101" s="14">
        <v>7940.0</v>
      </c>
      <c r="B1101" s="11">
        <v>7518.0</v>
      </c>
      <c r="C1101" s="11">
        <v>5022024.0</v>
      </c>
      <c r="D1101" s="11">
        <v>1240470.0</v>
      </c>
    </row>
    <row r="1102">
      <c r="A1102" s="14">
        <v>3127.0</v>
      </c>
      <c r="B1102" s="11">
        <v>1547.0</v>
      </c>
      <c r="C1102" s="11">
        <v>126854.0</v>
      </c>
      <c r="D1102" s="11">
        <v>38675.0</v>
      </c>
    </row>
    <row r="1103">
      <c r="A1103" s="14">
        <v>7940.0</v>
      </c>
      <c r="B1103" s="11">
        <v>2599.0</v>
      </c>
      <c r="C1103" s="11">
        <v>1736132.0</v>
      </c>
      <c r="D1103" s="11">
        <v>428835.0</v>
      </c>
    </row>
    <row r="1104">
      <c r="A1104" s="14">
        <v>8293.0</v>
      </c>
      <c r="B1104" s="11">
        <v>5077.0</v>
      </c>
      <c r="C1104" s="11">
        <v>2218649.0</v>
      </c>
      <c r="D1104" s="11">
        <v>883398.0</v>
      </c>
    </row>
    <row r="1105">
      <c r="A1105" s="14">
        <v>7940.0</v>
      </c>
      <c r="B1105" s="11">
        <v>5871.0</v>
      </c>
      <c r="C1105" s="11">
        <v>3921828.0</v>
      </c>
      <c r="D1105" s="11">
        <v>968715.0</v>
      </c>
    </row>
    <row r="1106">
      <c r="A1106" s="14">
        <v>1270.0</v>
      </c>
      <c r="B1106" s="11">
        <v>4133.0</v>
      </c>
      <c r="C1106" s="11">
        <v>194251.0</v>
      </c>
      <c r="D1106" s="11">
        <v>61995.0</v>
      </c>
    </row>
    <row r="1107">
      <c r="A1107" s="14">
        <v>7331.0</v>
      </c>
      <c r="B1107" s="11">
        <v>4983.0</v>
      </c>
      <c r="C1107" s="11">
        <v>1270665.0</v>
      </c>
      <c r="D1107" s="11">
        <v>478368.0</v>
      </c>
    </row>
    <row r="1108">
      <c r="A1108" s="14">
        <v>3127.0</v>
      </c>
      <c r="B1108" s="11">
        <v>6605.0</v>
      </c>
      <c r="C1108" s="11">
        <v>541610.0</v>
      </c>
      <c r="D1108" s="11">
        <v>165125.0</v>
      </c>
    </row>
    <row r="1109">
      <c r="A1109" s="14">
        <v>2455.0</v>
      </c>
      <c r="B1109" s="11">
        <v>7128.0</v>
      </c>
      <c r="C1109" s="11">
        <v>776952.0</v>
      </c>
      <c r="D1109" s="11">
        <v>520344.0</v>
      </c>
    </row>
    <row r="1110">
      <c r="A1110" s="14">
        <v>3127.0</v>
      </c>
      <c r="B1110" s="11">
        <v>4593.0</v>
      </c>
      <c r="C1110" s="11">
        <v>376626.0</v>
      </c>
      <c r="D1110" s="11">
        <v>114825.0</v>
      </c>
    </row>
    <row r="1111">
      <c r="A1111" s="14">
        <v>7940.0</v>
      </c>
      <c r="B1111" s="11">
        <v>4752.0</v>
      </c>
      <c r="C1111" s="11">
        <v>3174336.0</v>
      </c>
      <c r="D1111" s="11">
        <v>784080.0</v>
      </c>
    </row>
    <row r="1112">
      <c r="A1112" s="14">
        <v>5988.0</v>
      </c>
      <c r="B1112" s="11">
        <v>8869.0</v>
      </c>
      <c r="C1112" s="11">
        <v>1365826.0</v>
      </c>
      <c r="D1112" s="11">
        <v>558747.0</v>
      </c>
    </row>
    <row r="1113">
      <c r="A1113" s="14">
        <v>8969.0</v>
      </c>
      <c r="B1113" s="11">
        <v>171.0</v>
      </c>
      <c r="C1113" s="11">
        <v>26163.0</v>
      </c>
      <c r="D1113" s="11">
        <v>9576.0</v>
      </c>
    </row>
    <row r="1114">
      <c r="A1114" s="14">
        <v>1270.0</v>
      </c>
      <c r="B1114" s="11">
        <v>8337.0</v>
      </c>
      <c r="C1114" s="11">
        <v>391839.0</v>
      </c>
      <c r="D1114" s="11">
        <v>125055.0</v>
      </c>
    </row>
    <row r="1115">
      <c r="A1115" s="14">
        <v>7331.0</v>
      </c>
      <c r="B1115" s="11">
        <v>8152.0</v>
      </c>
      <c r="C1115" s="11">
        <v>2078760.0</v>
      </c>
      <c r="D1115" s="11">
        <v>782592.0</v>
      </c>
    </row>
    <row r="1116">
      <c r="A1116" s="14">
        <v>8875.0</v>
      </c>
      <c r="B1116" s="11">
        <v>7397.0</v>
      </c>
      <c r="C1116" s="11">
        <v>3121534.0</v>
      </c>
      <c r="D1116" s="11">
        <v>421629.0</v>
      </c>
    </row>
    <row r="1117">
      <c r="A1117" s="14">
        <v>7940.0</v>
      </c>
      <c r="B1117" s="11">
        <v>3062.0</v>
      </c>
      <c r="C1117" s="11">
        <v>2045416.0</v>
      </c>
      <c r="D1117" s="11">
        <v>505230.0</v>
      </c>
    </row>
    <row r="1118">
      <c r="A1118" s="14">
        <v>8293.0</v>
      </c>
      <c r="B1118" s="11">
        <v>1557.0</v>
      </c>
      <c r="C1118" s="11">
        <v>680409.0</v>
      </c>
      <c r="D1118" s="11">
        <v>270918.0</v>
      </c>
    </row>
    <row r="1119">
      <c r="A1119" s="14">
        <v>8969.0</v>
      </c>
      <c r="B1119" s="11">
        <v>1448.0</v>
      </c>
      <c r="C1119" s="11">
        <v>221544.0</v>
      </c>
      <c r="D1119" s="11">
        <v>81088.0</v>
      </c>
    </row>
    <row r="1120">
      <c r="A1120" s="14">
        <v>8875.0</v>
      </c>
      <c r="B1120" s="11">
        <v>8902.0</v>
      </c>
      <c r="C1120" s="11">
        <v>3756644.0</v>
      </c>
      <c r="D1120" s="11">
        <v>507414.0</v>
      </c>
    </row>
    <row r="1121">
      <c r="A1121" s="14">
        <v>5988.0</v>
      </c>
      <c r="B1121" s="11">
        <v>9132.0</v>
      </c>
      <c r="C1121" s="11">
        <v>1406328.0</v>
      </c>
      <c r="D1121" s="11">
        <v>575316.0</v>
      </c>
    </row>
    <row r="1122">
      <c r="A1122" s="14">
        <v>8875.0</v>
      </c>
      <c r="B1122" s="11">
        <v>4611.0</v>
      </c>
      <c r="C1122" s="11">
        <v>1945842.0</v>
      </c>
      <c r="D1122" s="11">
        <v>262827.0</v>
      </c>
    </row>
    <row r="1123">
      <c r="A1123" s="14">
        <v>8681.0</v>
      </c>
      <c r="B1123" s="11">
        <v>1342.0</v>
      </c>
      <c r="C1123" s="11">
        <v>873642.0</v>
      </c>
      <c r="D1123" s="11">
        <v>169092.0</v>
      </c>
    </row>
    <row r="1124">
      <c r="A1124" s="14">
        <v>4594.0</v>
      </c>
      <c r="B1124" s="11">
        <v>5556.0</v>
      </c>
      <c r="C1124" s="11">
        <v>50004.0</v>
      </c>
      <c r="D1124" s="11">
        <v>11112.0</v>
      </c>
    </row>
    <row r="1125">
      <c r="A1125" s="14">
        <v>7331.0</v>
      </c>
      <c r="B1125" s="11">
        <v>9246.0</v>
      </c>
      <c r="C1125" s="11">
        <v>2357730.0</v>
      </c>
      <c r="D1125" s="11">
        <v>887616.0</v>
      </c>
    </row>
    <row r="1126">
      <c r="A1126" s="14">
        <v>7331.0</v>
      </c>
      <c r="B1126" s="11">
        <v>810.0</v>
      </c>
      <c r="C1126" s="11">
        <v>206550.0</v>
      </c>
      <c r="D1126" s="11">
        <v>77760.0</v>
      </c>
    </row>
    <row r="1127">
      <c r="A1127" s="14">
        <v>8293.0</v>
      </c>
      <c r="B1127" s="11">
        <v>884.0</v>
      </c>
      <c r="C1127" s="11">
        <v>386308.0</v>
      </c>
      <c r="D1127" s="11">
        <v>153816.0</v>
      </c>
    </row>
    <row r="1128">
      <c r="A1128" s="14">
        <v>3127.0</v>
      </c>
      <c r="B1128" s="11">
        <v>1251.0</v>
      </c>
      <c r="C1128" s="11">
        <v>102582.0</v>
      </c>
      <c r="D1128" s="11">
        <v>31275.0</v>
      </c>
    </row>
    <row r="1129">
      <c r="A1129" s="14">
        <v>2103.0</v>
      </c>
      <c r="B1129" s="11">
        <v>50.0</v>
      </c>
      <c r="C1129" s="11">
        <v>10300.0</v>
      </c>
      <c r="D1129" s="11">
        <v>4450.0</v>
      </c>
    </row>
    <row r="1130">
      <c r="A1130" s="14">
        <v>8681.0</v>
      </c>
      <c r="B1130" s="11">
        <v>9691.0</v>
      </c>
      <c r="C1130" s="11">
        <v>6308841.0</v>
      </c>
      <c r="D1130" s="11">
        <v>1221066.0</v>
      </c>
    </row>
    <row r="1131">
      <c r="A1131" s="14">
        <v>8681.0</v>
      </c>
      <c r="B1131" s="11">
        <v>6744.0</v>
      </c>
      <c r="C1131" s="11">
        <v>4390344.0</v>
      </c>
      <c r="D1131" s="11">
        <v>849744.0</v>
      </c>
    </row>
    <row r="1132">
      <c r="A1132" s="14">
        <v>8293.0</v>
      </c>
      <c r="B1132" s="11">
        <v>2749.0</v>
      </c>
      <c r="C1132" s="11">
        <v>1201313.0</v>
      </c>
      <c r="D1132" s="11">
        <v>478326.0</v>
      </c>
    </row>
    <row r="1133">
      <c r="A1133" s="14">
        <v>1270.0</v>
      </c>
      <c r="B1133" s="11">
        <v>1255.0</v>
      </c>
      <c r="C1133" s="11">
        <v>58985.0</v>
      </c>
      <c r="D1133" s="11">
        <v>18825.0</v>
      </c>
    </row>
    <row r="1134">
      <c r="A1134" s="14">
        <v>8681.0</v>
      </c>
      <c r="B1134" s="11">
        <v>2717.0</v>
      </c>
      <c r="C1134" s="11">
        <v>1768767.0</v>
      </c>
      <c r="D1134" s="11">
        <v>342342.0</v>
      </c>
    </row>
    <row r="1135">
      <c r="A1135" s="14">
        <v>3127.0</v>
      </c>
      <c r="B1135" s="11">
        <v>6960.0</v>
      </c>
      <c r="C1135" s="11">
        <v>570720.0</v>
      </c>
      <c r="D1135" s="11">
        <v>174000.0</v>
      </c>
    </row>
    <row r="1136">
      <c r="A1136" s="14">
        <v>8969.0</v>
      </c>
      <c r="B1136" s="11">
        <v>8738.0</v>
      </c>
      <c r="C1136" s="11">
        <v>1336914.0</v>
      </c>
      <c r="D1136" s="11">
        <v>489328.0</v>
      </c>
    </row>
    <row r="1137">
      <c r="A1137" s="14">
        <v>1270.0</v>
      </c>
      <c r="B1137" s="11">
        <v>461.0</v>
      </c>
      <c r="C1137" s="11">
        <v>21667.0</v>
      </c>
      <c r="D1137" s="11">
        <v>6915.0</v>
      </c>
    </row>
    <row r="1138">
      <c r="A1138" s="14">
        <v>8681.0</v>
      </c>
      <c r="B1138" s="11">
        <v>7577.0</v>
      </c>
      <c r="C1138" s="11">
        <v>4932627.0</v>
      </c>
      <c r="D1138" s="11">
        <v>954702.0</v>
      </c>
    </row>
    <row r="1139">
      <c r="A1139" s="14">
        <v>8875.0</v>
      </c>
      <c r="B1139" s="11">
        <v>865.0</v>
      </c>
      <c r="C1139" s="11">
        <v>365030.0</v>
      </c>
      <c r="D1139" s="11">
        <v>49305.0</v>
      </c>
    </row>
    <row r="1140">
      <c r="A1140" s="14">
        <v>8875.0</v>
      </c>
      <c r="B1140" s="11">
        <v>9787.0</v>
      </c>
      <c r="C1140" s="11">
        <v>4130114.0</v>
      </c>
      <c r="D1140" s="11">
        <v>557859.0</v>
      </c>
    </row>
    <row r="1141">
      <c r="A1141" s="14">
        <v>7940.0</v>
      </c>
      <c r="B1141" s="11">
        <v>3235.0</v>
      </c>
      <c r="C1141" s="11">
        <v>2160980.0</v>
      </c>
      <c r="D1141" s="11">
        <v>533775.0</v>
      </c>
    </row>
    <row r="1142">
      <c r="A1142" s="14">
        <v>1270.0</v>
      </c>
      <c r="B1142" s="11">
        <v>6700.0</v>
      </c>
      <c r="C1142" s="11">
        <v>314900.0</v>
      </c>
      <c r="D1142" s="11">
        <v>100500.0</v>
      </c>
    </row>
    <row r="1143">
      <c r="A1143" s="14">
        <v>8681.0</v>
      </c>
      <c r="B1143" s="11">
        <v>5479.0</v>
      </c>
      <c r="C1143" s="11">
        <v>3566829.0</v>
      </c>
      <c r="D1143" s="11">
        <v>690354.0</v>
      </c>
    </row>
    <row r="1144">
      <c r="A1144" s="14">
        <v>8875.0</v>
      </c>
      <c r="B1144" s="11">
        <v>4765.0</v>
      </c>
      <c r="C1144" s="11">
        <v>2010830.0</v>
      </c>
      <c r="D1144" s="11">
        <v>271605.0</v>
      </c>
    </row>
    <row r="1145">
      <c r="A1145" s="14">
        <v>8681.0</v>
      </c>
      <c r="B1145" s="11">
        <v>4341.0</v>
      </c>
      <c r="C1145" s="11">
        <v>2825991.0</v>
      </c>
      <c r="D1145" s="11">
        <v>546966.0</v>
      </c>
    </row>
    <row r="1146">
      <c r="A1146" s="14">
        <v>7940.0</v>
      </c>
      <c r="B1146" s="11">
        <v>1607.0</v>
      </c>
      <c r="C1146" s="11">
        <v>1073476.0</v>
      </c>
      <c r="D1146" s="11">
        <v>265155.0</v>
      </c>
    </row>
    <row r="1147">
      <c r="A1147" s="14">
        <v>2455.0</v>
      </c>
      <c r="B1147" s="11">
        <v>2457.0</v>
      </c>
      <c r="C1147" s="11">
        <v>267813.0</v>
      </c>
      <c r="D1147" s="11">
        <v>179361.0</v>
      </c>
    </row>
    <row r="1148">
      <c r="A1148" s="14">
        <v>4594.0</v>
      </c>
      <c r="B1148" s="11">
        <v>5792.0</v>
      </c>
      <c r="C1148" s="11">
        <v>52128.0</v>
      </c>
      <c r="D1148" s="11">
        <v>11584.0</v>
      </c>
    </row>
    <row r="1149">
      <c r="A1149" s="14">
        <v>7940.0</v>
      </c>
      <c r="B1149" s="11">
        <v>611.0</v>
      </c>
      <c r="C1149" s="11">
        <v>408148.0</v>
      </c>
      <c r="D1149" s="11">
        <v>100815.0</v>
      </c>
    </row>
    <row r="1150">
      <c r="A1150" s="14">
        <v>7331.0</v>
      </c>
      <c r="B1150" s="11">
        <v>474.0</v>
      </c>
      <c r="C1150" s="11">
        <v>120870.0</v>
      </c>
      <c r="D1150" s="11">
        <v>45504.0</v>
      </c>
    </row>
    <row r="1151">
      <c r="A1151" s="14">
        <v>7940.0</v>
      </c>
      <c r="B1151" s="11">
        <v>6992.0</v>
      </c>
      <c r="C1151" s="11">
        <v>4670656.0</v>
      </c>
      <c r="D1151" s="11">
        <v>1153680.0</v>
      </c>
    </row>
    <row r="1152">
      <c r="A1152" s="14">
        <v>7940.0</v>
      </c>
      <c r="B1152" s="11">
        <v>5933.0</v>
      </c>
      <c r="C1152" s="11">
        <v>3963244.0</v>
      </c>
      <c r="D1152" s="11">
        <v>978945.0</v>
      </c>
    </row>
    <row r="1153">
      <c r="A1153" s="14">
        <v>1270.0</v>
      </c>
      <c r="B1153" s="11">
        <v>8383.0</v>
      </c>
      <c r="C1153" s="11">
        <v>394001.0</v>
      </c>
      <c r="D1153" s="11">
        <v>125745.0</v>
      </c>
    </row>
    <row r="1154">
      <c r="A1154" s="14">
        <v>4594.0</v>
      </c>
      <c r="B1154" s="11">
        <v>5930.0</v>
      </c>
      <c r="C1154" s="11">
        <v>53370.0</v>
      </c>
      <c r="D1154" s="11">
        <v>11860.0</v>
      </c>
    </row>
    <row r="1155">
      <c r="A1155" s="14">
        <v>8875.0</v>
      </c>
      <c r="B1155" s="11">
        <v>166.0</v>
      </c>
      <c r="C1155" s="11">
        <v>70052.0</v>
      </c>
      <c r="D1155" s="11">
        <v>9462.0</v>
      </c>
    </row>
    <row r="1156">
      <c r="A1156" s="14">
        <v>1270.0</v>
      </c>
      <c r="B1156" s="11">
        <v>1124.0</v>
      </c>
      <c r="C1156" s="11">
        <v>52828.0</v>
      </c>
      <c r="D1156" s="11">
        <v>16860.0</v>
      </c>
    </row>
    <row r="1157">
      <c r="A1157" s="14">
        <v>8875.0</v>
      </c>
      <c r="B1157" s="11">
        <v>7728.0</v>
      </c>
      <c r="C1157" s="11">
        <v>3261216.0</v>
      </c>
      <c r="D1157" s="11">
        <v>440496.0</v>
      </c>
    </row>
    <row r="1158">
      <c r="A1158" s="14">
        <v>3127.0</v>
      </c>
      <c r="B1158" s="11">
        <v>6158.0</v>
      </c>
      <c r="C1158" s="11">
        <v>504956.0</v>
      </c>
      <c r="D1158" s="11">
        <v>153950.0</v>
      </c>
    </row>
    <row r="1159">
      <c r="A1159" s="14">
        <v>8293.0</v>
      </c>
      <c r="B1159" s="11">
        <v>342.0</v>
      </c>
      <c r="C1159" s="11">
        <v>149454.0</v>
      </c>
      <c r="D1159" s="11">
        <v>59508.0</v>
      </c>
    </row>
    <row r="1160">
      <c r="A1160" s="14">
        <v>1270.0</v>
      </c>
      <c r="B1160" s="11">
        <v>4396.0</v>
      </c>
      <c r="C1160" s="11">
        <v>206612.0</v>
      </c>
      <c r="D1160" s="11">
        <v>65940.0</v>
      </c>
    </row>
    <row r="1161">
      <c r="A1161" s="14">
        <v>4594.0</v>
      </c>
      <c r="B1161" s="11">
        <v>4567.0</v>
      </c>
      <c r="C1161" s="11">
        <v>41103.0</v>
      </c>
      <c r="D1161" s="11">
        <v>9134.0</v>
      </c>
    </row>
    <row r="1162">
      <c r="A1162" s="14">
        <v>7331.0</v>
      </c>
      <c r="B1162" s="11">
        <v>7807.0</v>
      </c>
      <c r="C1162" s="11">
        <v>1990785.0</v>
      </c>
      <c r="D1162" s="11">
        <v>749472.0</v>
      </c>
    </row>
    <row r="1163">
      <c r="A1163" s="14">
        <v>2455.0</v>
      </c>
      <c r="B1163" s="11">
        <v>2735.0</v>
      </c>
      <c r="C1163" s="11">
        <v>298115.0</v>
      </c>
      <c r="D1163" s="11">
        <v>199655.0</v>
      </c>
    </row>
    <row r="1164">
      <c r="A1164" s="14">
        <v>8681.0</v>
      </c>
      <c r="B1164" s="11">
        <v>3969.0</v>
      </c>
      <c r="C1164" s="11">
        <v>2583819.0</v>
      </c>
      <c r="D1164" s="11">
        <v>500094.0</v>
      </c>
    </row>
    <row r="1165">
      <c r="A1165" s="14">
        <v>8969.0</v>
      </c>
      <c r="B1165" s="11">
        <v>8524.0</v>
      </c>
      <c r="C1165" s="11">
        <v>1304172.0</v>
      </c>
      <c r="D1165" s="11">
        <v>477344.0</v>
      </c>
    </row>
    <row r="1166">
      <c r="A1166" s="14">
        <v>8681.0</v>
      </c>
      <c r="B1166" s="11">
        <v>7462.0</v>
      </c>
      <c r="C1166" s="11">
        <v>4857762.0</v>
      </c>
      <c r="D1166" s="11">
        <v>940212.0</v>
      </c>
    </row>
    <row r="1167">
      <c r="A1167" s="14">
        <v>1270.0</v>
      </c>
      <c r="B1167" s="11">
        <v>7829.0</v>
      </c>
      <c r="C1167" s="11">
        <v>367963.0</v>
      </c>
      <c r="D1167" s="11">
        <v>117435.0</v>
      </c>
    </row>
    <row r="1168">
      <c r="A1168" s="14">
        <v>8681.0</v>
      </c>
      <c r="B1168" s="11">
        <v>1164.0</v>
      </c>
      <c r="C1168" s="11">
        <v>757764.0</v>
      </c>
      <c r="D1168" s="11">
        <v>146664.0</v>
      </c>
    </row>
    <row r="1169">
      <c r="A1169" s="14">
        <v>8969.0</v>
      </c>
      <c r="B1169" s="11">
        <v>1044.0</v>
      </c>
      <c r="C1169" s="11">
        <v>159732.0</v>
      </c>
      <c r="D1169" s="11">
        <v>58464.0</v>
      </c>
    </row>
    <row r="1170">
      <c r="A1170" s="14">
        <v>8681.0</v>
      </c>
      <c r="B1170" s="11">
        <v>3886.0</v>
      </c>
      <c r="C1170" s="11">
        <v>2529786.0</v>
      </c>
      <c r="D1170" s="11">
        <v>489636.0</v>
      </c>
    </row>
    <row r="1171">
      <c r="A1171" s="14">
        <v>8875.0</v>
      </c>
      <c r="B1171" s="11">
        <v>7642.0</v>
      </c>
      <c r="C1171" s="11">
        <v>3224924.0</v>
      </c>
      <c r="D1171" s="11">
        <v>435594.0</v>
      </c>
    </row>
    <row r="1172">
      <c r="A1172" s="14">
        <v>2455.0</v>
      </c>
      <c r="B1172" s="11">
        <v>5436.0</v>
      </c>
      <c r="C1172" s="11">
        <v>592524.0</v>
      </c>
      <c r="D1172" s="11">
        <v>396828.0</v>
      </c>
    </row>
    <row r="1173">
      <c r="A1173" s="14">
        <v>8681.0</v>
      </c>
      <c r="B1173" s="11">
        <v>9453.0</v>
      </c>
      <c r="C1173" s="11">
        <v>6153903.0</v>
      </c>
      <c r="D1173" s="11">
        <v>1191078.0</v>
      </c>
    </row>
    <row r="1174">
      <c r="A1174" s="14">
        <v>5988.0</v>
      </c>
      <c r="B1174" s="11">
        <v>1997.0</v>
      </c>
      <c r="C1174" s="11">
        <v>307538.0</v>
      </c>
      <c r="D1174" s="11">
        <v>125811.0</v>
      </c>
    </row>
    <row r="1175">
      <c r="A1175" s="14">
        <v>8293.0</v>
      </c>
      <c r="B1175" s="11">
        <v>176.0</v>
      </c>
      <c r="C1175" s="11">
        <v>76912.0</v>
      </c>
      <c r="D1175" s="11">
        <v>30624.0</v>
      </c>
    </row>
    <row r="1176">
      <c r="A1176" s="14">
        <v>2103.0</v>
      </c>
      <c r="B1176" s="11">
        <v>1458.0</v>
      </c>
      <c r="C1176" s="11">
        <v>300348.0</v>
      </c>
      <c r="D1176" s="11">
        <v>129762.0</v>
      </c>
    </row>
    <row r="1177">
      <c r="A1177" s="14">
        <v>4594.0</v>
      </c>
      <c r="B1177" s="11">
        <v>983.0</v>
      </c>
      <c r="C1177" s="11">
        <v>8847.0</v>
      </c>
      <c r="D1177" s="11">
        <v>1966.0</v>
      </c>
    </row>
    <row r="1178">
      <c r="A1178" s="14">
        <v>7940.0</v>
      </c>
      <c r="B1178" s="11">
        <v>7245.0</v>
      </c>
      <c r="C1178" s="11">
        <v>4839660.0</v>
      </c>
      <c r="D1178" s="11">
        <v>1195425.0</v>
      </c>
    </row>
    <row r="1179">
      <c r="A1179" s="14">
        <v>7331.0</v>
      </c>
      <c r="B1179" s="11">
        <v>4835.0</v>
      </c>
      <c r="C1179" s="11">
        <v>1232925.0</v>
      </c>
      <c r="D1179" s="11">
        <v>464160.0</v>
      </c>
    </row>
    <row r="1180">
      <c r="A1180" s="14">
        <v>8293.0</v>
      </c>
      <c r="B1180" s="11">
        <v>4175.0</v>
      </c>
      <c r="C1180" s="11">
        <v>1824475.0</v>
      </c>
      <c r="D1180" s="11">
        <v>726450.0</v>
      </c>
    </row>
    <row r="1181">
      <c r="A1181" s="14">
        <v>5988.0</v>
      </c>
      <c r="B1181" s="11">
        <v>7643.0</v>
      </c>
      <c r="C1181" s="11">
        <v>1177022.0</v>
      </c>
      <c r="D1181" s="11">
        <v>481509.0</v>
      </c>
    </row>
    <row r="1182">
      <c r="A1182" s="14">
        <v>1270.0</v>
      </c>
      <c r="B1182" s="11">
        <v>4957.0</v>
      </c>
      <c r="C1182" s="11">
        <v>232979.0</v>
      </c>
      <c r="D1182" s="11">
        <v>74355.0</v>
      </c>
    </row>
    <row r="1183">
      <c r="A1183" s="14">
        <v>2103.0</v>
      </c>
      <c r="B1183" s="11">
        <v>9950.0</v>
      </c>
      <c r="C1183" s="11">
        <v>2049700.0</v>
      </c>
      <c r="D1183" s="11">
        <v>885550.0</v>
      </c>
    </row>
    <row r="1184">
      <c r="A1184" s="14">
        <v>8681.0</v>
      </c>
      <c r="B1184" s="11">
        <v>3636.0</v>
      </c>
      <c r="C1184" s="11">
        <v>2367036.0</v>
      </c>
      <c r="D1184" s="11">
        <v>458136.0</v>
      </c>
    </row>
    <row r="1185">
      <c r="A1185" s="14">
        <v>4594.0</v>
      </c>
      <c r="B1185" s="11">
        <v>9616.0</v>
      </c>
      <c r="C1185" s="11">
        <v>86544.0</v>
      </c>
      <c r="D1185" s="11">
        <v>19232.0</v>
      </c>
    </row>
    <row r="1186">
      <c r="A1186" s="14">
        <v>4594.0</v>
      </c>
      <c r="B1186" s="11">
        <v>9821.0</v>
      </c>
      <c r="C1186" s="11">
        <v>88389.0</v>
      </c>
      <c r="D1186" s="11">
        <v>19642.0</v>
      </c>
    </row>
    <row r="1187">
      <c r="A1187" s="14">
        <v>8293.0</v>
      </c>
      <c r="B1187" s="11">
        <v>8196.0</v>
      </c>
      <c r="C1187" s="11">
        <v>3581652.0</v>
      </c>
      <c r="D1187" s="11">
        <v>1426104.0</v>
      </c>
    </row>
    <row r="1188">
      <c r="A1188" s="14">
        <v>5988.0</v>
      </c>
      <c r="B1188" s="11">
        <v>3331.0</v>
      </c>
      <c r="C1188" s="11">
        <v>512974.0</v>
      </c>
      <c r="D1188" s="11">
        <v>209853.0</v>
      </c>
    </row>
    <row r="1189">
      <c r="A1189" s="14">
        <v>8875.0</v>
      </c>
      <c r="B1189" s="11">
        <v>8509.0</v>
      </c>
      <c r="C1189" s="11">
        <v>3590798.0</v>
      </c>
      <c r="D1189" s="11">
        <v>485013.0</v>
      </c>
    </row>
    <row r="1190">
      <c r="A1190" s="14">
        <v>8681.0</v>
      </c>
      <c r="B1190" s="11">
        <v>6905.0</v>
      </c>
      <c r="C1190" s="11">
        <v>4495155.0</v>
      </c>
      <c r="D1190" s="11">
        <v>870030.0</v>
      </c>
    </row>
    <row r="1191">
      <c r="A1191" s="14">
        <v>4594.0</v>
      </c>
      <c r="B1191" s="11">
        <v>3069.0</v>
      </c>
      <c r="C1191" s="11">
        <v>27621.0</v>
      </c>
      <c r="D1191" s="11">
        <v>6138.0</v>
      </c>
    </row>
    <row r="1192">
      <c r="A1192" s="14">
        <v>2103.0</v>
      </c>
      <c r="B1192" s="11">
        <v>9234.0</v>
      </c>
      <c r="C1192" s="11">
        <v>1902204.0</v>
      </c>
      <c r="D1192" s="11">
        <v>821826.0</v>
      </c>
    </row>
    <row r="1193">
      <c r="A1193" s="14">
        <v>7940.0</v>
      </c>
      <c r="B1193" s="11">
        <v>9311.0</v>
      </c>
      <c r="C1193" s="11">
        <v>6219748.0</v>
      </c>
      <c r="D1193" s="11">
        <v>1536315.0</v>
      </c>
    </row>
    <row r="1194">
      <c r="A1194" s="14">
        <v>2103.0</v>
      </c>
      <c r="B1194" s="11">
        <v>8847.0</v>
      </c>
      <c r="C1194" s="11">
        <v>1822482.0</v>
      </c>
      <c r="D1194" s="11">
        <v>787383.0</v>
      </c>
    </row>
    <row r="1195">
      <c r="A1195" s="14">
        <v>1270.0</v>
      </c>
      <c r="B1195" s="11">
        <v>6699.0</v>
      </c>
      <c r="C1195" s="11">
        <v>314853.0</v>
      </c>
      <c r="D1195" s="11">
        <v>100485.0</v>
      </c>
    </row>
    <row r="1196">
      <c r="A1196" s="14">
        <v>2455.0</v>
      </c>
      <c r="B1196" s="11">
        <v>4958.0</v>
      </c>
      <c r="C1196" s="11">
        <v>540422.0</v>
      </c>
      <c r="D1196" s="11">
        <v>361934.0</v>
      </c>
    </row>
    <row r="1197">
      <c r="A1197" s="14">
        <v>2455.0</v>
      </c>
      <c r="B1197" s="11">
        <v>9410.0</v>
      </c>
      <c r="C1197" s="11">
        <v>1025690.0</v>
      </c>
      <c r="D1197" s="11">
        <v>686930.0</v>
      </c>
    </row>
    <row r="1198">
      <c r="A1198" s="14">
        <v>8875.0</v>
      </c>
      <c r="B1198" s="11">
        <v>4338.0</v>
      </c>
      <c r="C1198" s="11">
        <v>1830636.0</v>
      </c>
      <c r="D1198" s="11">
        <v>247266.0</v>
      </c>
    </row>
    <row r="1199">
      <c r="A1199" s="14">
        <v>8293.0</v>
      </c>
      <c r="B1199" s="11">
        <v>3743.0</v>
      </c>
      <c r="C1199" s="11">
        <v>1635691.0</v>
      </c>
      <c r="D1199" s="11">
        <v>651282.0</v>
      </c>
    </row>
    <row r="1200">
      <c r="A1200" s="14">
        <v>2103.0</v>
      </c>
      <c r="B1200" s="11">
        <v>5086.0</v>
      </c>
      <c r="C1200" s="11">
        <v>1047716.0</v>
      </c>
      <c r="D1200" s="11">
        <v>452654.0</v>
      </c>
    </row>
    <row r="1201">
      <c r="A1201" s="14">
        <v>8293.0</v>
      </c>
      <c r="B1201" s="11">
        <v>8659.0</v>
      </c>
      <c r="C1201" s="11">
        <v>3783983.0</v>
      </c>
      <c r="D1201" s="11">
        <v>1506666.0</v>
      </c>
    </row>
    <row r="1202">
      <c r="A1202" s="14">
        <v>1270.0</v>
      </c>
      <c r="B1202" s="11">
        <v>317.0</v>
      </c>
      <c r="C1202" s="11">
        <v>14899.0</v>
      </c>
      <c r="D1202" s="11">
        <v>4755.0</v>
      </c>
    </row>
    <row r="1203">
      <c r="A1203" s="14">
        <v>4594.0</v>
      </c>
      <c r="B1203" s="11">
        <v>7742.0</v>
      </c>
      <c r="C1203" s="11">
        <v>69678.0</v>
      </c>
      <c r="D1203" s="11">
        <v>15484.0</v>
      </c>
    </row>
    <row r="1204">
      <c r="A1204" s="14">
        <v>3127.0</v>
      </c>
      <c r="B1204" s="11">
        <v>7870.0</v>
      </c>
      <c r="C1204" s="11">
        <v>645340.0</v>
      </c>
      <c r="D1204" s="11">
        <v>196750.0</v>
      </c>
    </row>
    <row r="1205">
      <c r="A1205" s="14">
        <v>8875.0</v>
      </c>
      <c r="B1205" s="11">
        <v>1793.0</v>
      </c>
      <c r="C1205" s="11">
        <v>756646.0</v>
      </c>
      <c r="D1205" s="11">
        <v>102201.0</v>
      </c>
    </row>
    <row r="1206">
      <c r="A1206" s="14">
        <v>8293.0</v>
      </c>
      <c r="B1206" s="11">
        <v>17.0</v>
      </c>
      <c r="C1206" s="11">
        <v>7429.0</v>
      </c>
      <c r="D1206" s="11">
        <v>2958.0</v>
      </c>
    </row>
    <row r="1207">
      <c r="A1207" s="14">
        <v>7331.0</v>
      </c>
      <c r="B1207" s="11">
        <v>3136.0</v>
      </c>
      <c r="C1207" s="11">
        <v>799680.0</v>
      </c>
      <c r="D1207" s="11">
        <v>301056.0</v>
      </c>
    </row>
    <row r="1208">
      <c r="A1208" s="14">
        <v>5988.0</v>
      </c>
      <c r="B1208" s="11">
        <v>8854.0</v>
      </c>
      <c r="C1208" s="11">
        <v>1363516.0</v>
      </c>
      <c r="D1208" s="11">
        <v>557802.0</v>
      </c>
    </row>
    <row r="1209">
      <c r="A1209" s="14">
        <v>2455.0</v>
      </c>
      <c r="B1209" s="11">
        <v>3938.0</v>
      </c>
      <c r="C1209" s="11">
        <v>429242.0</v>
      </c>
      <c r="D1209" s="11">
        <v>287474.0</v>
      </c>
    </row>
    <row r="1210">
      <c r="A1210" s="14">
        <v>5988.0</v>
      </c>
      <c r="B1210" s="11">
        <v>6637.0</v>
      </c>
      <c r="C1210" s="11">
        <v>1022098.0</v>
      </c>
      <c r="D1210" s="11">
        <v>418131.0</v>
      </c>
    </row>
    <row r="1211">
      <c r="A1211" s="14">
        <v>8875.0</v>
      </c>
      <c r="B1211" s="11">
        <v>8194.0</v>
      </c>
      <c r="C1211" s="11">
        <v>3457868.0</v>
      </c>
      <c r="D1211" s="11">
        <v>467058.0</v>
      </c>
    </row>
    <row r="1212">
      <c r="A1212" s="14">
        <v>3127.0</v>
      </c>
      <c r="B1212" s="11">
        <v>7338.0</v>
      </c>
      <c r="C1212" s="11">
        <v>601716.0</v>
      </c>
      <c r="D1212" s="11">
        <v>183450.0</v>
      </c>
    </row>
    <row r="1213">
      <c r="A1213" s="14">
        <v>8969.0</v>
      </c>
      <c r="B1213" s="11">
        <v>3223.0</v>
      </c>
      <c r="C1213" s="11">
        <v>493119.0</v>
      </c>
      <c r="D1213" s="11">
        <v>180488.0</v>
      </c>
    </row>
    <row r="1214">
      <c r="A1214" s="14">
        <v>2455.0</v>
      </c>
      <c r="B1214" s="11">
        <v>927.0</v>
      </c>
      <c r="C1214" s="11">
        <v>101043.0</v>
      </c>
      <c r="D1214" s="11">
        <v>67671.0</v>
      </c>
    </row>
    <row r="1215">
      <c r="A1215" s="14">
        <v>4594.0</v>
      </c>
      <c r="B1215" s="11">
        <v>4219.0</v>
      </c>
      <c r="C1215" s="11">
        <v>37971.0</v>
      </c>
      <c r="D1215" s="11">
        <v>8438.0</v>
      </c>
    </row>
    <row r="1216">
      <c r="A1216" s="14">
        <v>8875.0</v>
      </c>
      <c r="B1216" s="11">
        <v>634.0</v>
      </c>
      <c r="C1216" s="11">
        <v>267548.0</v>
      </c>
      <c r="D1216" s="11">
        <v>36138.0</v>
      </c>
    </row>
    <row r="1217">
      <c r="A1217" s="14">
        <v>7331.0</v>
      </c>
      <c r="B1217" s="11">
        <v>1161.0</v>
      </c>
      <c r="C1217" s="11">
        <v>296055.0</v>
      </c>
      <c r="D1217" s="11">
        <v>111456.0</v>
      </c>
    </row>
    <row r="1218">
      <c r="A1218" s="14">
        <v>8969.0</v>
      </c>
      <c r="B1218" s="11">
        <v>2856.0</v>
      </c>
      <c r="C1218" s="11">
        <v>436968.0</v>
      </c>
      <c r="D1218" s="11">
        <v>159936.0</v>
      </c>
    </row>
    <row r="1219">
      <c r="A1219" s="14">
        <v>7331.0</v>
      </c>
      <c r="B1219" s="11">
        <v>1303.0</v>
      </c>
      <c r="C1219" s="11">
        <v>332265.0</v>
      </c>
      <c r="D1219" s="11">
        <v>125088.0</v>
      </c>
    </row>
    <row r="1220">
      <c r="A1220" s="14">
        <v>5988.0</v>
      </c>
      <c r="B1220" s="11">
        <v>8586.0</v>
      </c>
      <c r="C1220" s="11">
        <v>1322244.0</v>
      </c>
      <c r="D1220" s="11">
        <v>540918.0</v>
      </c>
    </row>
    <row r="1221">
      <c r="A1221" s="14">
        <v>2455.0</v>
      </c>
      <c r="B1221" s="11">
        <v>6700.0</v>
      </c>
      <c r="C1221" s="11">
        <v>730300.0</v>
      </c>
      <c r="D1221" s="11">
        <v>489100.0</v>
      </c>
    </row>
    <row r="1222">
      <c r="A1222" s="14">
        <v>7940.0</v>
      </c>
      <c r="B1222" s="11">
        <v>6134.0</v>
      </c>
      <c r="C1222" s="11">
        <v>4097512.0</v>
      </c>
      <c r="D1222" s="11">
        <v>1012110.0</v>
      </c>
    </row>
    <row r="1223">
      <c r="A1223" s="14">
        <v>2455.0</v>
      </c>
      <c r="B1223" s="11">
        <v>2531.0</v>
      </c>
      <c r="C1223" s="11">
        <v>275879.0</v>
      </c>
      <c r="D1223" s="11">
        <v>184763.0</v>
      </c>
    </row>
    <row r="1224">
      <c r="A1224" s="14">
        <v>5988.0</v>
      </c>
      <c r="B1224" s="11">
        <v>8076.0</v>
      </c>
      <c r="C1224" s="11">
        <v>1243704.0</v>
      </c>
      <c r="D1224" s="11">
        <v>508788.0</v>
      </c>
    </row>
    <row r="1225">
      <c r="A1225" s="14">
        <v>8681.0</v>
      </c>
      <c r="B1225" s="11">
        <v>1913.0</v>
      </c>
      <c r="C1225" s="11">
        <v>1245363.0</v>
      </c>
      <c r="D1225" s="11">
        <v>241038.0</v>
      </c>
    </row>
    <row r="1226">
      <c r="A1226" s="14">
        <v>1270.0</v>
      </c>
      <c r="B1226" s="11">
        <v>5919.0</v>
      </c>
      <c r="C1226" s="11">
        <v>278193.0</v>
      </c>
      <c r="D1226" s="11">
        <v>88785.0</v>
      </c>
    </row>
    <row r="1227">
      <c r="A1227" s="14">
        <v>2455.0</v>
      </c>
      <c r="B1227" s="11">
        <v>8790.0</v>
      </c>
      <c r="C1227" s="11">
        <v>958110.0</v>
      </c>
      <c r="D1227" s="11">
        <v>641670.0</v>
      </c>
    </row>
    <row r="1228">
      <c r="A1228" s="14">
        <v>7331.0</v>
      </c>
      <c r="B1228" s="11">
        <v>7458.0</v>
      </c>
      <c r="C1228" s="11">
        <v>1901790.0</v>
      </c>
      <c r="D1228" s="11">
        <v>715968.0</v>
      </c>
    </row>
    <row r="1229">
      <c r="A1229" s="14">
        <v>5988.0</v>
      </c>
      <c r="B1229" s="11">
        <v>2647.0</v>
      </c>
      <c r="C1229" s="11">
        <v>407638.0</v>
      </c>
      <c r="D1229" s="11">
        <v>166761.0</v>
      </c>
    </row>
    <row r="1230">
      <c r="A1230" s="14">
        <v>2103.0</v>
      </c>
      <c r="B1230" s="11">
        <v>4448.0</v>
      </c>
      <c r="C1230" s="11">
        <v>916288.0</v>
      </c>
      <c r="D1230" s="11">
        <v>395872.0</v>
      </c>
    </row>
    <row r="1231">
      <c r="A1231" s="14">
        <v>8875.0</v>
      </c>
      <c r="B1231" s="11">
        <v>1097.0</v>
      </c>
      <c r="C1231" s="11">
        <v>462934.0</v>
      </c>
      <c r="D1231" s="11">
        <v>62529.0</v>
      </c>
    </row>
    <row r="1232">
      <c r="A1232" s="14">
        <v>1270.0</v>
      </c>
      <c r="B1232" s="11">
        <v>6852.0</v>
      </c>
      <c r="C1232" s="11">
        <v>322044.0</v>
      </c>
      <c r="D1232" s="11">
        <v>102780.0</v>
      </c>
    </row>
    <row r="1233">
      <c r="A1233" s="14">
        <v>8875.0</v>
      </c>
      <c r="B1233" s="11">
        <v>4348.0</v>
      </c>
      <c r="C1233" s="11">
        <v>1834856.0</v>
      </c>
      <c r="D1233" s="11">
        <v>247836.0</v>
      </c>
    </row>
    <row r="1234">
      <c r="A1234" s="14">
        <v>2103.0</v>
      </c>
      <c r="B1234" s="11">
        <v>1845.0</v>
      </c>
      <c r="C1234" s="11">
        <v>380070.0</v>
      </c>
      <c r="D1234" s="11">
        <v>164205.0</v>
      </c>
    </row>
    <row r="1235">
      <c r="A1235" s="14">
        <v>8875.0</v>
      </c>
      <c r="B1235" s="11">
        <v>4835.0</v>
      </c>
      <c r="C1235" s="11">
        <v>2040370.0</v>
      </c>
      <c r="D1235" s="11">
        <v>275595.0</v>
      </c>
    </row>
    <row r="1236">
      <c r="A1236" s="14">
        <v>1270.0</v>
      </c>
      <c r="B1236" s="11">
        <v>3841.0</v>
      </c>
      <c r="C1236" s="11">
        <v>180527.0</v>
      </c>
      <c r="D1236" s="11">
        <v>57615.0</v>
      </c>
    </row>
    <row r="1237">
      <c r="A1237" s="14">
        <v>2455.0</v>
      </c>
      <c r="B1237" s="11">
        <v>8098.0</v>
      </c>
      <c r="C1237" s="11">
        <v>882682.0</v>
      </c>
      <c r="D1237" s="11">
        <v>591154.0</v>
      </c>
    </row>
    <row r="1238">
      <c r="A1238" s="14">
        <v>1270.0</v>
      </c>
      <c r="B1238" s="11">
        <v>9107.0</v>
      </c>
      <c r="C1238" s="11">
        <v>428029.0</v>
      </c>
      <c r="D1238" s="11">
        <v>136605.0</v>
      </c>
    </row>
    <row r="1239">
      <c r="A1239" s="14">
        <v>3127.0</v>
      </c>
      <c r="B1239" s="11">
        <v>4282.0</v>
      </c>
      <c r="C1239" s="11">
        <v>351124.0</v>
      </c>
      <c r="D1239" s="11">
        <v>107050.0</v>
      </c>
    </row>
    <row r="1240">
      <c r="A1240" s="14">
        <v>3127.0</v>
      </c>
      <c r="B1240" s="11">
        <v>1173.0</v>
      </c>
      <c r="C1240" s="11">
        <v>96186.0</v>
      </c>
      <c r="D1240" s="11">
        <v>29325.0</v>
      </c>
    </row>
    <row r="1241">
      <c r="A1241" s="14">
        <v>5988.0</v>
      </c>
      <c r="B1241" s="11">
        <v>7523.0</v>
      </c>
      <c r="C1241" s="11">
        <v>1158542.0</v>
      </c>
      <c r="D1241" s="11">
        <v>473949.0</v>
      </c>
    </row>
    <row r="1242">
      <c r="A1242" s="14">
        <v>2455.0</v>
      </c>
      <c r="B1242" s="11">
        <v>9275.0</v>
      </c>
      <c r="C1242" s="11">
        <v>1010975.0</v>
      </c>
      <c r="D1242" s="11">
        <v>677075.0</v>
      </c>
    </row>
    <row r="1243">
      <c r="A1243" s="14">
        <v>5988.0</v>
      </c>
      <c r="B1243" s="11">
        <v>2789.0</v>
      </c>
      <c r="C1243" s="11">
        <v>429506.0</v>
      </c>
      <c r="D1243" s="11">
        <v>175707.0</v>
      </c>
    </row>
    <row r="1244">
      <c r="A1244" s="14">
        <v>1270.0</v>
      </c>
      <c r="B1244" s="11">
        <v>9898.0</v>
      </c>
      <c r="C1244" s="11">
        <v>465206.0</v>
      </c>
      <c r="D1244" s="11">
        <v>148470.0</v>
      </c>
    </row>
    <row r="1245">
      <c r="A1245" s="14">
        <v>1270.0</v>
      </c>
      <c r="B1245" s="11">
        <v>4695.0</v>
      </c>
      <c r="C1245" s="11">
        <v>220665.0</v>
      </c>
      <c r="D1245" s="11">
        <v>70425.0</v>
      </c>
    </row>
    <row r="1246">
      <c r="A1246" s="14">
        <v>3127.0</v>
      </c>
      <c r="B1246" s="11">
        <v>3915.0</v>
      </c>
      <c r="C1246" s="11">
        <v>321030.0</v>
      </c>
      <c r="D1246" s="11">
        <v>97875.0</v>
      </c>
    </row>
    <row r="1247">
      <c r="A1247" s="14">
        <v>5988.0</v>
      </c>
      <c r="B1247" s="11">
        <v>4046.0</v>
      </c>
      <c r="C1247" s="11">
        <v>623084.0</v>
      </c>
      <c r="D1247" s="11">
        <v>254898.0</v>
      </c>
    </row>
    <row r="1248">
      <c r="A1248" s="14">
        <v>5988.0</v>
      </c>
      <c r="B1248" s="11">
        <v>8843.0</v>
      </c>
      <c r="C1248" s="11">
        <v>1361822.0</v>
      </c>
      <c r="D1248" s="11">
        <v>557109.0</v>
      </c>
    </row>
    <row r="1249">
      <c r="A1249" s="14">
        <v>2455.0</v>
      </c>
      <c r="B1249" s="11">
        <v>7098.0</v>
      </c>
      <c r="C1249" s="11">
        <v>773682.0</v>
      </c>
      <c r="D1249" s="11">
        <v>518154.0</v>
      </c>
    </row>
    <row r="1250">
      <c r="A1250" s="14">
        <v>3127.0</v>
      </c>
      <c r="B1250" s="11">
        <v>6028.0</v>
      </c>
      <c r="C1250" s="11">
        <v>494296.0</v>
      </c>
      <c r="D1250" s="11">
        <v>150700.0</v>
      </c>
    </row>
    <row r="1251">
      <c r="A1251" s="14">
        <v>2103.0</v>
      </c>
      <c r="B1251" s="11">
        <v>7652.0</v>
      </c>
      <c r="C1251" s="11">
        <v>1576312.0</v>
      </c>
      <c r="D1251" s="11">
        <v>681028.0</v>
      </c>
    </row>
    <row r="1252">
      <c r="A1252" s="14">
        <v>5988.0</v>
      </c>
      <c r="B1252" s="11">
        <v>9917.0</v>
      </c>
      <c r="C1252" s="11">
        <v>1527218.0</v>
      </c>
      <c r="D1252" s="11">
        <v>624771.0</v>
      </c>
    </row>
    <row r="1253">
      <c r="A1253" s="14">
        <v>3127.0</v>
      </c>
      <c r="B1253" s="11">
        <v>6819.0</v>
      </c>
      <c r="C1253" s="11">
        <v>559158.0</v>
      </c>
      <c r="D1253" s="11">
        <v>170475.0</v>
      </c>
    </row>
    <row r="1254">
      <c r="A1254" s="14">
        <v>8969.0</v>
      </c>
      <c r="B1254" s="11">
        <v>7846.0</v>
      </c>
      <c r="C1254" s="11">
        <v>1200438.0</v>
      </c>
      <c r="D1254" s="11">
        <v>439376.0</v>
      </c>
    </row>
    <row r="1255">
      <c r="A1255" s="14">
        <v>5988.0</v>
      </c>
      <c r="B1255" s="11">
        <v>7763.0</v>
      </c>
      <c r="C1255" s="11">
        <v>1195502.0</v>
      </c>
      <c r="D1255" s="11">
        <v>489069.0</v>
      </c>
    </row>
    <row r="1256">
      <c r="A1256" s="14">
        <v>8293.0</v>
      </c>
      <c r="B1256" s="11">
        <v>2019.0</v>
      </c>
      <c r="C1256" s="11">
        <v>882303.0</v>
      </c>
      <c r="D1256" s="11">
        <v>351306.0</v>
      </c>
    </row>
    <row r="1257">
      <c r="A1257" s="14">
        <v>8969.0</v>
      </c>
      <c r="B1257" s="11">
        <v>4836.0</v>
      </c>
      <c r="C1257" s="11">
        <v>739908.0</v>
      </c>
      <c r="D1257" s="11">
        <v>270816.0</v>
      </c>
    </row>
    <row r="1258">
      <c r="A1258" s="14">
        <v>7331.0</v>
      </c>
      <c r="B1258" s="11">
        <v>2736.0</v>
      </c>
      <c r="C1258" s="11">
        <v>697680.0</v>
      </c>
      <c r="D1258" s="11">
        <v>262656.0</v>
      </c>
    </row>
    <row r="1259">
      <c r="A1259" s="14">
        <v>8875.0</v>
      </c>
      <c r="B1259" s="11">
        <v>9666.0</v>
      </c>
      <c r="C1259" s="11">
        <v>4079052.0</v>
      </c>
      <c r="D1259" s="11">
        <v>550962.0</v>
      </c>
    </row>
    <row r="1260">
      <c r="A1260" s="14">
        <v>1270.0</v>
      </c>
      <c r="B1260" s="11">
        <v>5971.0</v>
      </c>
      <c r="C1260" s="11">
        <v>280637.0</v>
      </c>
      <c r="D1260" s="11">
        <v>89565.0</v>
      </c>
    </row>
    <row r="1261">
      <c r="A1261" s="14">
        <v>2103.0</v>
      </c>
      <c r="B1261" s="11">
        <v>4966.0</v>
      </c>
      <c r="C1261" s="11">
        <v>1022996.0</v>
      </c>
      <c r="D1261" s="11">
        <v>441974.0</v>
      </c>
    </row>
    <row r="1262">
      <c r="A1262" s="14">
        <v>8969.0</v>
      </c>
      <c r="B1262" s="11">
        <v>8878.0</v>
      </c>
      <c r="C1262" s="11">
        <v>1358334.0</v>
      </c>
      <c r="D1262" s="11">
        <v>497168.0</v>
      </c>
    </row>
    <row r="1263">
      <c r="A1263" s="14">
        <v>1270.0</v>
      </c>
      <c r="B1263" s="11">
        <v>7271.0</v>
      </c>
      <c r="C1263" s="11">
        <v>341737.0</v>
      </c>
      <c r="D1263" s="11">
        <v>109065.0</v>
      </c>
    </row>
    <row r="1264">
      <c r="A1264" s="14">
        <v>1270.0</v>
      </c>
      <c r="B1264" s="11">
        <v>5540.0</v>
      </c>
      <c r="C1264" s="11">
        <v>260380.0</v>
      </c>
      <c r="D1264" s="11">
        <v>83100.0</v>
      </c>
    </row>
    <row r="1265">
      <c r="A1265" s="14">
        <v>8875.0</v>
      </c>
      <c r="B1265" s="11">
        <v>6473.0</v>
      </c>
      <c r="C1265" s="11">
        <v>2731606.0</v>
      </c>
      <c r="D1265" s="11">
        <v>368961.0</v>
      </c>
    </row>
    <row r="1266">
      <c r="A1266" s="14">
        <v>8969.0</v>
      </c>
      <c r="B1266" s="11">
        <v>4021.0</v>
      </c>
      <c r="C1266" s="11">
        <v>615213.0</v>
      </c>
      <c r="D1266" s="11">
        <v>225176.0</v>
      </c>
    </row>
    <row r="1267">
      <c r="A1267" s="14">
        <v>1270.0</v>
      </c>
      <c r="B1267" s="11">
        <v>5745.0</v>
      </c>
      <c r="C1267" s="11">
        <v>270015.0</v>
      </c>
      <c r="D1267" s="11">
        <v>86175.0</v>
      </c>
    </row>
    <row r="1268">
      <c r="A1268" s="14">
        <v>8293.0</v>
      </c>
      <c r="B1268" s="11">
        <v>9210.0</v>
      </c>
      <c r="C1268" s="11">
        <v>4024770.0</v>
      </c>
      <c r="D1268" s="11">
        <v>1602540.0</v>
      </c>
    </row>
    <row r="1269">
      <c r="A1269" s="14">
        <v>8969.0</v>
      </c>
      <c r="B1269" s="11">
        <v>7514.0</v>
      </c>
      <c r="C1269" s="11">
        <v>1149642.0</v>
      </c>
      <c r="D1269" s="11">
        <v>420784.0</v>
      </c>
    </row>
    <row r="1270">
      <c r="A1270" s="14">
        <v>8969.0</v>
      </c>
      <c r="B1270" s="11">
        <v>785.0</v>
      </c>
      <c r="C1270" s="11">
        <v>120105.0</v>
      </c>
      <c r="D1270" s="11">
        <v>43960.0</v>
      </c>
    </row>
    <row r="1271">
      <c r="A1271" s="14">
        <v>7940.0</v>
      </c>
      <c r="B1271" s="11">
        <v>8151.0</v>
      </c>
      <c r="C1271" s="11">
        <v>5444868.0</v>
      </c>
      <c r="D1271" s="11">
        <v>1344915.0</v>
      </c>
    </row>
    <row r="1272">
      <c r="A1272" s="14">
        <v>5988.0</v>
      </c>
      <c r="B1272" s="11">
        <v>9809.0</v>
      </c>
      <c r="C1272" s="11">
        <v>1510586.0</v>
      </c>
      <c r="D1272" s="11">
        <v>617967.0</v>
      </c>
    </row>
    <row r="1273">
      <c r="A1273" s="14">
        <v>3127.0</v>
      </c>
      <c r="B1273" s="11">
        <v>2666.0</v>
      </c>
      <c r="C1273" s="11">
        <v>218612.0</v>
      </c>
      <c r="D1273" s="11">
        <v>66650.0</v>
      </c>
    </row>
    <row r="1274">
      <c r="A1274" s="14">
        <v>7331.0</v>
      </c>
      <c r="B1274" s="11">
        <v>6285.0</v>
      </c>
      <c r="C1274" s="11">
        <v>1602675.0</v>
      </c>
      <c r="D1274" s="11">
        <v>603360.0</v>
      </c>
    </row>
    <row r="1275">
      <c r="A1275" s="14">
        <v>5988.0</v>
      </c>
      <c r="B1275" s="11">
        <v>7533.0</v>
      </c>
      <c r="C1275" s="11">
        <v>1160082.0</v>
      </c>
      <c r="D1275" s="11">
        <v>474579.0</v>
      </c>
    </row>
    <row r="1276">
      <c r="A1276" s="14">
        <v>8969.0</v>
      </c>
      <c r="B1276" s="11">
        <v>480.0</v>
      </c>
      <c r="C1276" s="11">
        <v>73440.0</v>
      </c>
      <c r="D1276" s="11">
        <v>26880.0</v>
      </c>
    </row>
    <row r="1277">
      <c r="A1277" s="14">
        <v>2103.0</v>
      </c>
      <c r="B1277" s="11">
        <v>651.0</v>
      </c>
      <c r="C1277" s="11">
        <v>134106.0</v>
      </c>
      <c r="D1277" s="11">
        <v>57939.0</v>
      </c>
    </row>
    <row r="1278">
      <c r="A1278" s="14">
        <v>1270.0</v>
      </c>
      <c r="B1278" s="11">
        <v>7242.0</v>
      </c>
      <c r="C1278" s="11">
        <v>340374.0</v>
      </c>
      <c r="D1278" s="11">
        <v>108630.0</v>
      </c>
    </row>
    <row r="1279">
      <c r="A1279" s="14">
        <v>2103.0</v>
      </c>
      <c r="B1279" s="11">
        <v>1911.0</v>
      </c>
      <c r="C1279" s="11">
        <v>393666.0</v>
      </c>
      <c r="D1279" s="11">
        <v>170079.0</v>
      </c>
    </row>
    <row r="1280">
      <c r="A1280" s="14">
        <v>2103.0</v>
      </c>
      <c r="B1280" s="11">
        <v>6850.0</v>
      </c>
      <c r="C1280" s="11">
        <v>1411100.0</v>
      </c>
      <c r="D1280" s="11">
        <v>609650.0</v>
      </c>
    </row>
    <row r="1281">
      <c r="A1281" s="14">
        <v>4594.0</v>
      </c>
      <c r="B1281" s="11">
        <v>9461.0</v>
      </c>
      <c r="C1281" s="11">
        <v>85149.0</v>
      </c>
      <c r="D1281" s="11">
        <v>18922.0</v>
      </c>
    </row>
    <row r="1282">
      <c r="A1282" s="14">
        <v>8875.0</v>
      </c>
      <c r="B1282" s="11">
        <v>6505.0</v>
      </c>
      <c r="C1282" s="11">
        <v>2745110.0</v>
      </c>
      <c r="D1282" s="11">
        <v>370785.0</v>
      </c>
    </row>
    <row r="1283">
      <c r="A1283" s="14">
        <v>3127.0</v>
      </c>
      <c r="B1283" s="11">
        <v>2009.0</v>
      </c>
      <c r="C1283" s="11">
        <v>164738.0</v>
      </c>
      <c r="D1283" s="11">
        <v>50225.0</v>
      </c>
    </row>
    <row r="1284">
      <c r="A1284" s="14">
        <v>5988.0</v>
      </c>
      <c r="B1284" s="11">
        <v>6592.0</v>
      </c>
      <c r="C1284" s="11">
        <v>1015168.0</v>
      </c>
      <c r="D1284" s="11">
        <v>415296.0</v>
      </c>
    </row>
    <row r="1285">
      <c r="A1285" s="14">
        <v>8969.0</v>
      </c>
      <c r="B1285" s="11">
        <v>6448.0</v>
      </c>
      <c r="C1285" s="11">
        <v>986544.0</v>
      </c>
      <c r="D1285" s="11">
        <v>361088.0</v>
      </c>
    </row>
    <row r="1286">
      <c r="A1286" s="14">
        <v>5988.0</v>
      </c>
      <c r="B1286" s="11">
        <v>5269.0</v>
      </c>
      <c r="C1286" s="11">
        <v>811426.0</v>
      </c>
      <c r="D1286" s="11">
        <v>331947.0</v>
      </c>
    </row>
    <row r="1287">
      <c r="A1287" s="14">
        <v>8875.0</v>
      </c>
      <c r="B1287" s="11">
        <v>6666.0</v>
      </c>
      <c r="C1287" s="11">
        <v>2813052.0</v>
      </c>
      <c r="D1287" s="11">
        <v>379962.0</v>
      </c>
    </row>
    <row r="1288">
      <c r="A1288" s="14">
        <v>7940.0</v>
      </c>
      <c r="B1288" s="11">
        <v>3082.0</v>
      </c>
      <c r="C1288" s="11">
        <v>2058776.0</v>
      </c>
      <c r="D1288" s="11">
        <v>508530.0</v>
      </c>
    </row>
    <row r="1289">
      <c r="A1289" s="14">
        <v>8875.0</v>
      </c>
      <c r="B1289" s="11">
        <v>9875.0</v>
      </c>
      <c r="C1289" s="11">
        <v>4167250.0</v>
      </c>
      <c r="D1289" s="11">
        <v>562875.0</v>
      </c>
    </row>
    <row r="1290">
      <c r="A1290" s="14">
        <v>7940.0</v>
      </c>
      <c r="B1290" s="11">
        <v>478.0</v>
      </c>
      <c r="C1290" s="11">
        <v>319304.0</v>
      </c>
      <c r="D1290" s="11">
        <v>78870.0</v>
      </c>
    </row>
    <row r="1291">
      <c r="A1291" s="14">
        <v>8969.0</v>
      </c>
      <c r="B1291" s="11">
        <v>5471.0</v>
      </c>
      <c r="C1291" s="11">
        <v>837063.0</v>
      </c>
      <c r="D1291" s="11">
        <v>306376.0</v>
      </c>
    </row>
    <row r="1292">
      <c r="A1292" s="14">
        <v>2103.0</v>
      </c>
      <c r="B1292" s="11">
        <v>9264.0</v>
      </c>
      <c r="C1292" s="11">
        <v>1908384.0</v>
      </c>
      <c r="D1292" s="11">
        <v>824496.0</v>
      </c>
    </row>
    <row r="1293">
      <c r="A1293" s="14">
        <v>5988.0</v>
      </c>
      <c r="B1293" s="11">
        <v>9169.0</v>
      </c>
      <c r="C1293" s="11">
        <v>1412026.0</v>
      </c>
      <c r="D1293" s="11">
        <v>577647.0</v>
      </c>
    </row>
    <row r="1294">
      <c r="A1294" s="14">
        <v>8969.0</v>
      </c>
      <c r="B1294" s="11">
        <v>5755.0</v>
      </c>
      <c r="C1294" s="11">
        <v>880515.0</v>
      </c>
      <c r="D1294" s="11">
        <v>322280.0</v>
      </c>
    </row>
    <row r="1295">
      <c r="A1295" s="14">
        <v>1270.0</v>
      </c>
      <c r="B1295" s="11">
        <v>589.0</v>
      </c>
      <c r="C1295" s="11">
        <v>27683.0</v>
      </c>
      <c r="D1295" s="11">
        <v>8835.0</v>
      </c>
    </row>
    <row r="1296">
      <c r="A1296" s="14">
        <v>2455.0</v>
      </c>
      <c r="B1296" s="11">
        <v>677.0</v>
      </c>
      <c r="C1296" s="11">
        <v>73793.0</v>
      </c>
      <c r="D1296" s="11">
        <v>49421.0</v>
      </c>
    </row>
    <row r="1297">
      <c r="A1297" s="14">
        <v>4594.0</v>
      </c>
      <c r="B1297" s="11">
        <v>1573.0</v>
      </c>
      <c r="C1297" s="11">
        <v>14157.0</v>
      </c>
      <c r="D1297" s="11">
        <v>3146.0</v>
      </c>
    </row>
    <row r="1298">
      <c r="A1298" s="14">
        <v>5988.0</v>
      </c>
      <c r="B1298" s="11">
        <v>6893.0</v>
      </c>
      <c r="C1298" s="11">
        <v>1061522.0</v>
      </c>
      <c r="D1298" s="11">
        <v>434259.0</v>
      </c>
    </row>
    <row r="1299">
      <c r="A1299" s="14">
        <v>8681.0</v>
      </c>
      <c r="B1299" s="11">
        <v>6850.0</v>
      </c>
      <c r="C1299" s="11">
        <v>4459350.0</v>
      </c>
      <c r="D1299" s="11">
        <v>863100.0</v>
      </c>
    </row>
    <row r="1300">
      <c r="A1300" s="14">
        <v>1270.0</v>
      </c>
      <c r="B1300" s="11">
        <v>4674.0</v>
      </c>
      <c r="C1300" s="11">
        <v>219678.0</v>
      </c>
      <c r="D1300" s="11">
        <v>70110.0</v>
      </c>
    </row>
    <row r="1301">
      <c r="A1301" s="14">
        <v>8969.0</v>
      </c>
      <c r="B1301" s="11">
        <v>955.0</v>
      </c>
      <c r="C1301" s="11">
        <v>146115.0</v>
      </c>
      <c r="D1301" s="11">
        <v>53480.0</v>
      </c>
    </row>
    <row r="1302">
      <c r="A1302" s="14">
        <v>7331.0</v>
      </c>
      <c r="B1302" s="11">
        <v>8591.0</v>
      </c>
      <c r="C1302" s="11">
        <v>2190705.0</v>
      </c>
      <c r="D1302" s="11">
        <v>824736.0</v>
      </c>
    </row>
    <row r="1303">
      <c r="A1303" s="14">
        <v>8875.0</v>
      </c>
      <c r="B1303" s="11">
        <v>5928.0</v>
      </c>
      <c r="C1303" s="11">
        <v>2501616.0</v>
      </c>
      <c r="D1303" s="11">
        <v>337896.0</v>
      </c>
    </row>
    <row r="1304">
      <c r="A1304" s="14">
        <v>7331.0</v>
      </c>
      <c r="B1304" s="11">
        <v>5421.0</v>
      </c>
      <c r="C1304" s="11">
        <v>1382355.0</v>
      </c>
      <c r="D1304" s="11">
        <v>520416.0</v>
      </c>
    </row>
    <row r="1305">
      <c r="A1305" s="14">
        <v>3127.0</v>
      </c>
      <c r="B1305" s="11">
        <v>9808.0</v>
      </c>
      <c r="C1305" s="11">
        <v>804256.0</v>
      </c>
      <c r="D1305" s="11">
        <v>245200.0</v>
      </c>
    </row>
    <row r="1306">
      <c r="A1306" s="14">
        <v>8293.0</v>
      </c>
      <c r="B1306" s="11">
        <v>7120.0</v>
      </c>
      <c r="C1306" s="11">
        <v>3111440.0</v>
      </c>
      <c r="D1306" s="11">
        <v>1238880.0</v>
      </c>
    </row>
    <row r="1307">
      <c r="A1307" s="14">
        <v>1270.0</v>
      </c>
      <c r="B1307" s="11">
        <v>4141.0</v>
      </c>
      <c r="C1307" s="11">
        <v>194627.0</v>
      </c>
      <c r="D1307" s="11">
        <v>62115.0</v>
      </c>
    </row>
    <row r="1308">
      <c r="A1308" s="14">
        <v>8969.0</v>
      </c>
      <c r="B1308" s="11">
        <v>7683.0</v>
      </c>
      <c r="C1308" s="11">
        <v>1175499.0</v>
      </c>
      <c r="D1308" s="11">
        <v>430248.0</v>
      </c>
    </row>
    <row r="1309">
      <c r="A1309" s="14">
        <v>8681.0</v>
      </c>
      <c r="B1309" s="11">
        <v>2212.0</v>
      </c>
      <c r="C1309" s="11">
        <v>1440012.0</v>
      </c>
      <c r="D1309" s="11">
        <v>278712.0</v>
      </c>
    </row>
    <row r="1310">
      <c r="A1310" s="14">
        <v>1270.0</v>
      </c>
      <c r="B1310" s="11">
        <v>3836.0</v>
      </c>
      <c r="C1310" s="11">
        <v>180292.0</v>
      </c>
      <c r="D1310" s="11">
        <v>57540.0</v>
      </c>
    </row>
    <row r="1311">
      <c r="A1311" s="14">
        <v>2103.0</v>
      </c>
      <c r="B1311" s="11">
        <v>5720.0</v>
      </c>
      <c r="C1311" s="11">
        <v>1178320.0</v>
      </c>
      <c r="D1311" s="11">
        <v>509080.0</v>
      </c>
    </row>
    <row r="1312">
      <c r="A1312" s="14">
        <v>8875.0</v>
      </c>
      <c r="B1312" s="11">
        <v>1272.0</v>
      </c>
      <c r="C1312" s="11">
        <v>536784.0</v>
      </c>
      <c r="D1312" s="11">
        <v>72504.0</v>
      </c>
    </row>
    <row r="1313">
      <c r="A1313" s="14">
        <v>5988.0</v>
      </c>
      <c r="B1313" s="11">
        <v>8940.0</v>
      </c>
      <c r="C1313" s="11">
        <v>1376760.0</v>
      </c>
      <c r="D1313" s="11">
        <v>563220.0</v>
      </c>
    </row>
    <row r="1314">
      <c r="A1314" s="14">
        <v>2103.0</v>
      </c>
      <c r="B1314" s="11">
        <v>5616.0</v>
      </c>
      <c r="C1314" s="11">
        <v>1156896.0</v>
      </c>
      <c r="D1314" s="11">
        <v>499824.0</v>
      </c>
    </row>
    <row r="1315">
      <c r="A1315" s="14">
        <v>3127.0</v>
      </c>
      <c r="B1315" s="11">
        <v>9967.0</v>
      </c>
      <c r="C1315" s="11">
        <v>817294.0</v>
      </c>
      <c r="D1315" s="11">
        <v>249175.0</v>
      </c>
    </row>
    <row r="1316">
      <c r="A1316" s="14">
        <v>8681.0</v>
      </c>
      <c r="B1316" s="11">
        <v>1150.0</v>
      </c>
      <c r="C1316" s="11">
        <v>748650.0</v>
      </c>
      <c r="D1316" s="11">
        <v>144900.0</v>
      </c>
    </row>
    <row r="1317">
      <c r="A1317" s="14">
        <v>7940.0</v>
      </c>
      <c r="B1317" s="11">
        <v>7522.0</v>
      </c>
      <c r="C1317" s="11">
        <v>5024696.0</v>
      </c>
      <c r="D1317" s="11">
        <v>1241130.0</v>
      </c>
    </row>
    <row r="1318">
      <c r="A1318" s="14">
        <v>2103.0</v>
      </c>
      <c r="B1318" s="11">
        <v>1713.0</v>
      </c>
      <c r="C1318" s="11">
        <v>352878.0</v>
      </c>
      <c r="D1318" s="11">
        <v>152457.0</v>
      </c>
    </row>
    <row r="1319">
      <c r="A1319" s="14">
        <v>4594.0</v>
      </c>
      <c r="B1319" s="11">
        <v>6362.0</v>
      </c>
      <c r="C1319" s="11">
        <v>57258.0</v>
      </c>
      <c r="D1319" s="11">
        <v>12724.0</v>
      </c>
    </row>
    <row r="1320">
      <c r="A1320" s="14">
        <v>2455.0</v>
      </c>
      <c r="B1320" s="11">
        <v>5386.0</v>
      </c>
      <c r="C1320" s="11">
        <v>587074.0</v>
      </c>
      <c r="D1320" s="11">
        <v>393178.0</v>
      </c>
    </row>
    <row r="1321">
      <c r="A1321" s="14">
        <v>7940.0</v>
      </c>
      <c r="B1321" s="11">
        <v>6526.0</v>
      </c>
      <c r="C1321" s="11">
        <v>4359368.0</v>
      </c>
      <c r="D1321" s="11">
        <v>1076790.0</v>
      </c>
    </row>
    <row r="1322">
      <c r="A1322" s="14">
        <v>7940.0</v>
      </c>
      <c r="B1322" s="11">
        <v>1138.0</v>
      </c>
      <c r="C1322" s="11">
        <v>760184.0</v>
      </c>
      <c r="D1322" s="11">
        <v>187770.0</v>
      </c>
    </row>
    <row r="1323">
      <c r="A1323" s="14">
        <v>4594.0</v>
      </c>
      <c r="B1323" s="11">
        <v>3229.0</v>
      </c>
      <c r="C1323" s="11">
        <v>29061.0</v>
      </c>
      <c r="D1323" s="11">
        <v>6458.0</v>
      </c>
    </row>
    <row r="1324">
      <c r="A1324" s="14">
        <v>5988.0</v>
      </c>
      <c r="B1324" s="11">
        <v>7454.0</v>
      </c>
      <c r="C1324" s="11">
        <v>1147916.0</v>
      </c>
      <c r="D1324" s="11">
        <v>469602.0</v>
      </c>
    </row>
    <row r="1325">
      <c r="A1325" s="14">
        <v>3127.0</v>
      </c>
      <c r="B1325" s="11">
        <v>8702.0</v>
      </c>
      <c r="C1325" s="11">
        <v>713564.0</v>
      </c>
      <c r="D1325" s="11">
        <v>217550.0</v>
      </c>
    </row>
    <row r="1326">
      <c r="A1326" s="14">
        <v>1270.0</v>
      </c>
      <c r="B1326" s="11">
        <v>5906.0</v>
      </c>
      <c r="C1326" s="11">
        <v>277582.0</v>
      </c>
      <c r="D1326" s="11">
        <v>88590.0</v>
      </c>
    </row>
    <row r="1327">
      <c r="A1327" s="14">
        <v>4594.0</v>
      </c>
      <c r="B1327" s="11">
        <v>4734.0</v>
      </c>
      <c r="C1327" s="11">
        <v>42606.0</v>
      </c>
      <c r="D1327" s="11">
        <v>9468.0</v>
      </c>
    </row>
    <row r="1328">
      <c r="A1328" s="14">
        <v>1270.0</v>
      </c>
      <c r="B1328" s="11">
        <v>5192.0</v>
      </c>
      <c r="C1328" s="11">
        <v>244024.0</v>
      </c>
      <c r="D1328" s="11">
        <v>77880.0</v>
      </c>
    </row>
    <row r="1329">
      <c r="A1329" s="14">
        <v>7331.0</v>
      </c>
      <c r="B1329" s="11">
        <v>574.0</v>
      </c>
      <c r="C1329" s="11">
        <v>146370.0</v>
      </c>
      <c r="D1329" s="11">
        <v>55104.0</v>
      </c>
    </row>
    <row r="1330">
      <c r="A1330" s="14">
        <v>8293.0</v>
      </c>
      <c r="B1330" s="11">
        <v>2070.0</v>
      </c>
      <c r="C1330" s="11">
        <v>904590.0</v>
      </c>
      <c r="D1330" s="11">
        <v>360180.0</v>
      </c>
    </row>
    <row r="1331">
      <c r="A1331" s="14">
        <v>7940.0</v>
      </c>
      <c r="B1331" s="11">
        <v>5486.0</v>
      </c>
      <c r="C1331" s="11">
        <v>3664648.0</v>
      </c>
      <c r="D1331" s="11">
        <v>905190.0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3" max="4" width="12.63"/>
    <col customWidth="1" min="8" max="8" width="14.25"/>
    <col hidden="1" min="15" max="16" width="12.63"/>
    <col customWidth="1" min="19" max="19" width="15.13"/>
    <col hidden="1" min="25" max="25" width="12.63"/>
    <col hidden="1" min="27" max="27" width="12.63"/>
    <col customWidth="1" min="29" max="29" width="14.5"/>
    <col customWidth="1" min="30" max="30" width="14.25"/>
  </cols>
  <sheetData>
    <row r="1">
      <c r="A1" s="19"/>
      <c r="F1" s="21" t="s">
        <v>818</v>
      </c>
      <c r="G1" s="22" t="s">
        <v>819</v>
      </c>
      <c r="H1" s="22" t="s">
        <v>820</v>
      </c>
      <c r="I1" s="22" t="s">
        <v>821</v>
      </c>
      <c r="L1" s="19"/>
      <c r="Q1" s="23" t="s">
        <v>822</v>
      </c>
      <c r="R1" s="23" t="s">
        <v>823</v>
      </c>
      <c r="S1" s="23" t="s">
        <v>820</v>
      </c>
      <c r="T1" s="23" t="s">
        <v>821</v>
      </c>
      <c r="W1" s="19"/>
      <c r="AB1" s="23" t="s">
        <v>12</v>
      </c>
      <c r="AC1" s="23" t="s">
        <v>824</v>
      </c>
      <c r="AD1" s="23" t="s">
        <v>820</v>
      </c>
      <c r="AE1" s="23" t="s">
        <v>821</v>
      </c>
    </row>
    <row r="2">
      <c r="A2" s="25">
        <f t="shared" ref="A2:A13" si="1">ROW()
</f>
        <v>2</v>
      </c>
      <c r="F2" s="29">
        <f>SUM(E2:E13)
</f>
        <v>500596512</v>
      </c>
      <c r="G2" s="30">
        <f t="shared" ref="G2:G13" si="2">E2 / $F$2
</f>
        <v>0.1853641242</v>
      </c>
      <c r="H2" s="30">
        <f t="shared" ref="H2:H13" si="3">SUM($G$2:G2)
</f>
        <v>0.1853641242</v>
      </c>
      <c r="I2" s="31" t="str">
        <f t="shared" ref="I2:I13" si="4">IF(H2&lt;=0.8,"A", IF(H2&lt;=0.95,"B","C"))
</f>
        <v>A</v>
      </c>
      <c r="L2" s="25">
        <f t="shared" ref="L2:L13" si="5">ROW()
</f>
        <v>2</v>
      </c>
      <c r="Q2" s="32">
        <f>SUM(N2:N13)
</f>
        <v>6576524</v>
      </c>
      <c r="R2" s="30">
        <f t="shared" ref="R2:R13" si="6">N2/$Q$2
</f>
        <v>0.0810901017</v>
      </c>
      <c r="S2" s="30">
        <f t="shared" ref="S2:S13" si="7">SUM($R$2:R2)
</f>
        <v>0.0810901017</v>
      </c>
      <c r="T2" s="31" t="str">
        <f t="shared" ref="T2:T13" si="8">IF(S2&lt;=0.8,"A", IF(S2&lt;=0.95,"B","C"))
</f>
        <v>A</v>
      </c>
      <c r="W2" s="25">
        <f t="shared" ref="W2:W13" si="9">ROW()
</f>
        <v>2</v>
      </c>
      <c r="AB2" s="32">
        <f>SUM(Z2:Z13)
</f>
        <v>1701499406</v>
      </c>
      <c r="AC2" s="30">
        <f t="shared" ref="AC2:AC13" si="10">Z2/$AB$2
</f>
        <v>0.1369663523</v>
      </c>
      <c r="AD2" s="30">
        <f t="shared" ref="AD2:AD13" si="11">SUM($AC$2:AC2)
</f>
        <v>0.1369663523</v>
      </c>
      <c r="AE2" s="31" t="str">
        <f t="shared" ref="AE2:AE13" si="12">IF(AD2&lt;=0.8,"A", IF(AD2&lt;=0.95,"B","C"))
</f>
        <v>A</v>
      </c>
    </row>
    <row r="3">
      <c r="A3" s="25">
        <f t="shared" si="1"/>
        <v>3</v>
      </c>
      <c r="F3" s="35"/>
      <c r="G3" s="30">
        <f t="shared" si="2"/>
        <v>0.1554600644</v>
      </c>
      <c r="H3" s="30">
        <f t="shared" si="3"/>
        <v>0.3408241886</v>
      </c>
      <c r="I3" s="31" t="str">
        <f t="shared" si="4"/>
        <v>A</v>
      </c>
      <c r="L3" s="25">
        <f t="shared" si="5"/>
        <v>3</v>
      </c>
      <c r="Q3" s="36"/>
      <c r="R3" s="30">
        <f t="shared" si="6"/>
        <v>0.09391602616</v>
      </c>
      <c r="S3" s="30">
        <f t="shared" si="7"/>
        <v>0.1750061279</v>
      </c>
      <c r="T3" s="31" t="str">
        <f t="shared" si="8"/>
        <v>A</v>
      </c>
      <c r="W3" s="25">
        <f t="shared" si="9"/>
        <v>3</v>
      </c>
      <c r="AB3" s="36"/>
      <c r="AC3" s="30">
        <f t="shared" si="10"/>
        <v>0.2363117434</v>
      </c>
      <c r="AD3" s="30">
        <f t="shared" si="11"/>
        <v>0.3732780956</v>
      </c>
      <c r="AE3" s="31" t="str">
        <f t="shared" si="12"/>
        <v>A</v>
      </c>
    </row>
    <row r="4">
      <c r="A4" s="25">
        <f t="shared" si="1"/>
        <v>4</v>
      </c>
      <c r="F4" s="35"/>
      <c r="G4" s="30">
        <f t="shared" si="2"/>
        <v>0.1451090514</v>
      </c>
      <c r="H4" s="30">
        <f t="shared" si="3"/>
        <v>0.48593324</v>
      </c>
      <c r="I4" s="31" t="str">
        <f t="shared" si="4"/>
        <v>A</v>
      </c>
      <c r="L4" s="25">
        <f t="shared" si="5"/>
        <v>4</v>
      </c>
      <c r="Q4" s="36"/>
      <c r="R4" s="30">
        <f t="shared" si="6"/>
        <v>0.06694250641</v>
      </c>
      <c r="S4" s="30">
        <f t="shared" si="7"/>
        <v>0.2419486343</v>
      </c>
      <c r="T4" s="31" t="str">
        <f t="shared" si="8"/>
        <v>A</v>
      </c>
      <c r="W4" s="25">
        <f t="shared" si="9"/>
        <v>4</v>
      </c>
      <c r="AB4" s="36"/>
      <c r="AC4" s="30">
        <f t="shared" si="10"/>
        <v>0.1728395149</v>
      </c>
      <c r="AD4" s="30">
        <f t="shared" si="11"/>
        <v>0.5461176106</v>
      </c>
      <c r="AE4" s="31" t="str">
        <f t="shared" si="12"/>
        <v>A</v>
      </c>
    </row>
    <row r="5">
      <c r="A5" s="25">
        <f t="shared" si="1"/>
        <v>5</v>
      </c>
      <c r="F5" s="35"/>
      <c r="G5" s="30">
        <f t="shared" si="2"/>
        <v>0.1079108118</v>
      </c>
      <c r="H5" s="30">
        <f t="shared" si="3"/>
        <v>0.5938440518</v>
      </c>
      <c r="I5" s="31" t="str">
        <f t="shared" si="4"/>
        <v>A</v>
      </c>
      <c r="L5" s="25">
        <f t="shared" si="5"/>
        <v>5</v>
      </c>
      <c r="Q5" s="36"/>
      <c r="R5" s="30">
        <f t="shared" si="6"/>
        <v>0.08556282924</v>
      </c>
      <c r="S5" s="30">
        <f t="shared" si="7"/>
        <v>0.3275114635</v>
      </c>
      <c r="T5" s="31" t="str">
        <f t="shared" si="8"/>
        <v>A</v>
      </c>
      <c r="W5" s="25">
        <f t="shared" si="9"/>
        <v>5</v>
      </c>
      <c r="AB5" s="36"/>
      <c r="AC5" s="30">
        <f t="shared" si="10"/>
        <v>0.0843315193</v>
      </c>
      <c r="AD5" s="30">
        <f t="shared" si="11"/>
        <v>0.6304491299</v>
      </c>
      <c r="AE5" s="31" t="str">
        <f t="shared" si="12"/>
        <v>A</v>
      </c>
    </row>
    <row r="6">
      <c r="A6" s="25">
        <f t="shared" si="1"/>
        <v>6</v>
      </c>
      <c r="F6" s="35"/>
      <c r="G6" s="30">
        <f t="shared" si="2"/>
        <v>0.08623932442</v>
      </c>
      <c r="H6" s="30">
        <f t="shared" si="3"/>
        <v>0.6800833762</v>
      </c>
      <c r="I6" s="31" t="str">
        <f t="shared" si="4"/>
        <v>A</v>
      </c>
      <c r="L6" s="25">
        <f t="shared" si="5"/>
        <v>6</v>
      </c>
      <c r="Q6" s="36"/>
      <c r="R6" s="30">
        <f t="shared" si="6"/>
        <v>0.08992364355</v>
      </c>
      <c r="S6" s="30">
        <f t="shared" si="7"/>
        <v>0.4174351071</v>
      </c>
      <c r="T6" s="31" t="str">
        <f t="shared" si="8"/>
        <v>A</v>
      </c>
      <c r="W6" s="25">
        <f t="shared" si="9"/>
        <v>6</v>
      </c>
      <c r="AB6" s="36"/>
      <c r="AC6" s="30">
        <f t="shared" si="10"/>
        <v>0.03788480018</v>
      </c>
      <c r="AD6" s="30">
        <f t="shared" si="11"/>
        <v>0.6683339301</v>
      </c>
      <c r="AE6" s="31" t="str">
        <f t="shared" si="12"/>
        <v>A</v>
      </c>
    </row>
    <row r="7">
      <c r="A7" s="25">
        <f t="shared" si="1"/>
        <v>7</v>
      </c>
      <c r="F7" s="35"/>
      <c r="G7" s="30">
        <f t="shared" si="2"/>
        <v>0.08279315578</v>
      </c>
      <c r="H7" s="30">
        <f t="shared" si="3"/>
        <v>0.762876532</v>
      </c>
      <c r="I7" s="31" t="str">
        <f t="shared" si="4"/>
        <v>A</v>
      </c>
      <c r="L7" s="25">
        <f t="shared" si="5"/>
        <v>7</v>
      </c>
      <c r="Q7" s="36"/>
      <c r="R7" s="30">
        <f t="shared" si="6"/>
        <v>0.07081020308</v>
      </c>
      <c r="S7" s="30">
        <f t="shared" si="7"/>
        <v>0.4882453101</v>
      </c>
      <c r="T7" s="31" t="str">
        <f t="shared" si="8"/>
        <v>A</v>
      </c>
      <c r="W7" s="25">
        <f t="shared" si="9"/>
        <v>7</v>
      </c>
      <c r="AB7" s="36"/>
      <c r="AC7" s="30">
        <f t="shared" si="10"/>
        <v>0.05638033705</v>
      </c>
      <c r="AD7" s="30">
        <f t="shared" si="11"/>
        <v>0.7247142671</v>
      </c>
      <c r="AE7" s="31" t="str">
        <f t="shared" si="12"/>
        <v>A</v>
      </c>
    </row>
    <row r="8">
      <c r="A8" s="25">
        <f t="shared" si="1"/>
        <v>8</v>
      </c>
      <c r="F8" s="35"/>
      <c r="G8" s="30">
        <f t="shared" si="2"/>
        <v>0.07331307974</v>
      </c>
      <c r="H8" s="30">
        <f t="shared" si="3"/>
        <v>0.8361896117</v>
      </c>
      <c r="I8" s="37" t="str">
        <f t="shared" si="4"/>
        <v>B</v>
      </c>
      <c r="L8" s="25">
        <f t="shared" si="5"/>
        <v>8</v>
      </c>
      <c r="Q8" s="36"/>
      <c r="R8" s="30">
        <f t="shared" si="6"/>
        <v>0.08857931637</v>
      </c>
      <c r="S8" s="30">
        <f t="shared" si="7"/>
        <v>0.5768246265</v>
      </c>
      <c r="T8" s="31" t="str">
        <f t="shared" si="8"/>
        <v>A</v>
      </c>
      <c r="W8" s="25">
        <f t="shared" si="9"/>
        <v>8</v>
      </c>
      <c r="AB8" s="36"/>
      <c r="AC8" s="30">
        <f t="shared" si="10"/>
        <v>0.05272512919</v>
      </c>
      <c r="AD8" s="30">
        <f t="shared" si="11"/>
        <v>0.7774393963</v>
      </c>
      <c r="AE8" s="31" t="str">
        <f t="shared" si="12"/>
        <v>A</v>
      </c>
    </row>
    <row r="9">
      <c r="A9" s="25">
        <f t="shared" si="1"/>
        <v>9</v>
      </c>
      <c r="F9" s="35"/>
      <c r="G9" s="30">
        <f t="shared" si="2"/>
        <v>0.06039127176</v>
      </c>
      <c r="H9" s="30">
        <f t="shared" si="3"/>
        <v>0.8965808835</v>
      </c>
      <c r="I9" s="37" t="str">
        <f t="shared" si="4"/>
        <v>B</v>
      </c>
      <c r="L9" s="25">
        <f t="shared" si="5"/>
        <v>9</v>
      </c>
      <c r="Q9" s="36"/>
      <c r="R9" s="30">
        <f t="shared" si="6"/>
        <v>0.08064746666</v>
      </c>
      <c r="S9" s="30">
        <f t="shared" si="7"/>
        <v>0.6574720932</v>
      </c>
      <c r="T9" s="31" t="str">
        <f t="shared" si="8"/>
        <v>A</v>
      </c>
      <c r="W9" s="25">
        <f t="shared" si="9"/>
        <v>9</v>
      </c>
      <c r="AB9" s="36"/>
      <c r="AC9" s="30">
        <f t="shared" si="10"/>
        <v>0.1315430139</v>
      </c>
      <c r="AD9" s="30">
        <f t="shared" si="11"/>
        <v>0.9089824102</v>
      </c>
      <c r="AE9" s="37" t="str">
        <f t="shared" si="12"/>
        <v>B</v>
      </c>
    </row>
    <row r="10">
      <c r="A10" s="25">
        <f t="shared" si="1"/>
        <v>10</v>
      </c>
      <c r="F10" s="35"/>
      <c r="G10" s="30">
        <f t="shared" si="2"/>
        <v>0.05483250351</v>
      </c>
      <c r="H10" s="30">
        <f t="shared" si="3"/>
        <v>0.951413387</v>
      </c>
      <c r="I10" s="38" t="str">
        <f t="shared" si="4"/>
        <v>C</v>
      </c>
      <c r="L10" s="25">
        <f t="shared" si="5"/>
        <v>10</v>
      </c>
      <c r="Q10" s="36"/>
      <c r="R10" s="30">
        <f t="shared" si="6"/>
        <v>0.07453177393</v>
      </c>
      <c r="S10" s="30">
        <f t="shared" si="7"/>
        <v>0.7320038671</v>
      </c>
      <c r="T10" s="31" t="str">
        <f t="shared" si="8"/>
        <v>A</v>
      </c>
      <c r="W10" s="25">
        <f t="shared" si="9"/>
        <v>10</v>
      </c>
      <c r="AB10" s="36"/>
      <c r="AC10" s="30">
        <f t="shared" si="10"/>
        <v>0.04407552523</v>
      </c>
      <c r="AD10" s="30">
        <f t="shared" si="11"/>
        <v>0.9530579354</v>
      </c>
      <c r="AE10" s="38" t="str">
        <f t="shared" si="12"/>
        <v>C</v>
      </c>
    </row>
    <row r="11">
      <c r="A11" s="25">
        <f t="shared" si="1"/>
        <v>11</v>
      </c>
      <c r="F11" s="35"/>
      <c r="G11" s="30">
        <f t="shared" si="2"/>
        <v>0.02785067348</v>
      </c>
      <c r="H11" s="30">
        <f t="shared" si="3"/>
        <v>0.9792640605</v>
      </c>
      <c r="I11" s="38" t="str">
        <f t="shared" si="4"/>
        <v>C</v>
      </c>
      <c r="L11" s="25">
        <f t="shared" si="5"/>
        <v>11</v>
      </c>
      <c r="Q11" s="36"/>
      <c r="R11" s="30">
        <f t="shared" si="6"/>
        <v>0.08479829162</v>
      </c>
      <c r="S11" s="30">
        <f t="shared" si="7"/>
        <v>0.8168021587</v>
      </c>
      <c r="T11" s="37" t="str">
        <f t="shared" si="8"/>
        <v>B</v>
      </c>
      <c r="W11" s="25">
        <f t="shared" si="9"/>
        <v>11</v>
      </c>
      <c r="AB11" s="36"/>
      <c r="AC11" s="30">
        <f t="shared" si="10"/>
        <v>0.02687605758</v>
      </c>
      <c r="AD11" s="30">
        <f t="shared" si="11"/>
        <v>0.979933993</v>
      </c>
      <c r="AE11" s="38" t="str">
        <f t="shared" si="12"/>
        <v>C</v>
      </c>
    </row>
    <row r="12">
      <c r="A12" s="25">
        <f t="shared" si="1"/>
        <v>12</v>
      </c>
      <c r="F12" s="35"/>
      <c r="G12" s="30">
        <f t="shared" si="2"/>
        <v>0.01837207168</v>
      </c>
      <c r="H12" s="30">
        <f t="shared" si="3"/>
        <v>0.9976361322</v>
      </c>
      <c r="I12" s="38" t="str">
        <f t="shared" si="4"/>
        <v>C</v>
      </c>
      <c r="L12" s="25">
        <f t="shared" si="5"/>
        <v>12</v>
      </c>
      <c r="Q12" s="36"/>
      <c r="R12" s="30">
        <f t="shared" si="6"/>
        <v>0.09323055766</v>
      </c>
      <c r="S12" s="30">
        <f t="shared" si="7"/>
        <v>0.9100327164</v>
      </c>
      <c r="T12" s="37" t="str">
        <f t="shared" si="8"/>
        <v>B</v>
      </c>
      <c r="W12" s="25">
        <f t="shared" si="9"/>
        <v>12</v>
      </c>
      <c r="AB12" s="36"/>
      <c r="AC12" s="30">
        <f t="shared" si="10"/>
        <v>0.01693638617</v>
      </c>
      <c r="AD12" s="30">
        <f t="shared" si="11"/>
        <v>0.9968703792</v>
      </c>
      <c r="AE12" s="38" t="str">
        <f t="shared" si="12"/>
        <v>C</v>
      </c>
    </row>
    <row r="13">
      <c r="A13" s="25">
        <f t="shared" si="1"/>
        <v>13</v>
      </c>
      <c r="F13" s="35"/>
      <c r="G13" s="30">
        <f t="shared" si="2"/>
        <v>0.002363867849</v>
      </c>
      <c r="H13" s="30">
        <f t="shared" si="3"/>
        <v>1</v>
      </c>
      <c r="I13" s="38" t="str">
        <f t="shared" si="4"/>
        <v>C</v>
      </c>
      <c r="L13" s="25">
        <f t="shared" si="5"/>
        <v>13</v>
      </c>
      <c r="Q13" s="36"/>
      <c r="R13" s="30">
        <f t="shared" si="6"/>
        <v>0.08996728363</v>
      </c>
      <c r="S13" s="30">
        <f t="shared" si="7"/>
        <v>1</v>
      </c>
      <c r="T13" s="38" t="str">
        <f t="shared" si="8"/>
        <v>C</v>
      </c>
      <c r="W13" s="25">
        <f t="shared" si="9"/>
        <v>13</v>
      </c>
      <c r="AB13" s="36"/>
      <c r="AC13" s="30">
        <f t="shared" si="10"/>
        <v>0.00312962084</v>
      </c>
      <c r="AD13" s="30">
        <f t="shared" si="11"/>
        <v>1</v>
      </c>
      <c r="AE13" s="38" t="str">
        <f t="shared" si="12"/>
        <v>C</v>
      </c>
    </row>
    <row r="15">
      <c r="A15" s="39"/>
      <c r="B15" s="39"/>
      <c r="C15" s="39"/>
      <c r="D15" s="39"/>
      <c r="E15" s="39"/>
    </row>
    <row r="16">
      <c r="A16" s="40" t="s">
        <v>7</v>
      </c>
      <c r="B16" s="40" t="s">
        <v>825</v>
      </c>
      <c r="C16" s="40" t="s">
        <v>826</v>
      </c>
      <c r="D16" s="40" t="s">
        <v>827</v>
      </c>
      <c r="E16" s="40" t="s">
        <v>828</v>
      </c>
    </row>
    <row r="17">
      <c r="A17" s="41">
        <v>8293.0</v>
      </c>
      <c r="B17" s="23" t="s">
        <v>829</v>
      </c>
      <c r="C17" s="41" t="s">
        <v>829</v>
      </c>
      <c r="D17" s="41" t="s">
        <v>829</v>
      </c>
      <c r="E17" s="42" t="s">
        <v>830</v>
      </c>
    </row>
    <row r="18">
      <c r="A18" s="41">
        <v>8681.0</v>
      </c>
      <c r="B18" s="23" t="s">
        <v>829</v>
      </c>
      <c r="C18" s="41" t="s">
        <v>829</v>
      </c>
      <c r="D18" s="41" t="s">
        <v>829</v>
      </c>
      <c r="E18" s="42" t="s">
        <v>830</v>
      </c>
      <c r="F18" s="11"/>
    </row>
    <row r="19">
      <c r="A19" s="41">
        <v>7940.0</v>
      </c>
      <c r="B19" s="23" t="s">
        <v>829</v>
      </c>
      <c r="C19" s="41" t="s">
        <v>829</v>
      </c>
      <c r="D19" s="41" t="s">
        <v>829</v>
      </c>
      <c r="E19" s="42" t="s">
        <v>830</v>
      </c>
      <c r="F19" s="11"/>
    </row>
    <row r="20">
      <c r="A20" s="41">
        <v>7331.0</v>
      </c>
      <c r="B20" s="23" t="s">
        <v>829</v>
      </c>
      <c r="C20" s="41" t="s">
        <v>829</v>
      </c>
      <c r="D20" s="41" t="s">
        <v>829</v>
      </c>
      <c r="E20" s="42" t="s">
        <v>830</v>
      </c>
      <c r="F20" s="11"/>
    </row>
    <row r="21">
      <c r="A21" s="41">
        <v>2455.0</v>
      </c>
      <c r="B21" s="23" t="s">
        <v>829</v>
      </c>
      <c r="C21" s="41" t="s">
        <v>829</v>
      </c>
      <c r="D21" s="41" t="s">
        <v>829</v>
      </c>
      <c r="E21" s="42" t="s">
        <v>830</v>
      </c>
      <c r="F21" s="11"/>
    </row>
    <row r="22">
      <c r="A22" s="41">
        <v>2103.0</v>
      </c>
      <c r="B22" s="23" t="s">
        <v>829</v>
      </c>
      <c r="C22" s="41" t="s">
        <v>829</v>
      </c>
      <c r="D22" s="41" t="s">
        <v>829</v>
      </c>
      <c r="E22" s="42" t="s">
        <v>830</v>
      </c>
      <c r="F22" s="11"/>
    </row>
    <row r="23">
      <c r="A23" s="41">
        <v>5988.0</v>
      </c>
      <c r="B23" s="23" t="s">
        <v>829</v>
      </c>
      <c r="C23" s="41" t="s">
        <v>829</v>
      </c>
      <c r="D23" s="41" t="s">
        <v>831</v>
      </c>
      <c r="E23" s="43" t="s">
        <v>832</v>
      </c>
      <c r="F23" s="11"/>
    </row>
    <row r="24">
      <c r="A24" s="41">
        <v>8875.0</v>
      </c>
      <c r="B24" s="23" t="s">
        <v>829</v>
      </c>
      <c r="C24" s="41" t="s">
        <v>831</v>
      </c>
      <c r="D24" s="41" t="s">
        <v>831</v>
      </c>
      <c r="E24" s="43" t="s">
        <v>833</v>
      </c>
      <c r="F24" s="11"/>
    </row>
    <row r="25">
      <c r="A25" s="41">
        <v>8969.0</v>
      </c>
      <c r="B25" s="23" t="s">
        <v>829</v>
      </c>
      <c r="C25" s="41" t="s">
        <v>21</v>
      </c>
      <c r="D25" s="41" t="s">
        <v>21</v>
      </c>
      <c r="E25" s="44" t="s">
        <v>834</v>
      </c>
      <c r="F25" s="11"/>
    </row>
    <row r="26">
      <c r="A26" s="41">
        <v>3127.0</v>
      </c>
      <c r="B26" s="23" t="s">
        <v>831</v>
      </c>
      <c r="C26" s="41" t="s">
        <v>21</v>
      </c>
      <c r="D26" s="41" t="s">
        <v>21</v>
      </c>
      <c r="E26" s="45" t="s">
        <v>835</v>
      </c>
      <c r="F26" s="11"/>
    </row>
    <row r="27">
      <c r="A27" s="41">
        <v>1270.0</v>
      </c>
      <c r="B27" s="23" t="s">
        <v>831</v>
      </c>
      <c r="C27" s="41" t="s">
        <v>21</v>
      </c>
      <c r="D27" s="41" t="s">
        <v>21</v>
      </c>
      <c r="E27" s="45" t="s">
        <v>835</v>
      </c>
      <c r="F27" s="11"/>
    </row>
    <row r="28">
      <c r="A28" s="41">
        <v>4594.0</v>
      </c>
      <c r="B28" s="23" t="s">
        <v>21</v>
      </c>
      <c r="C28" s="41" t="s">
        <v>21</v>
      </c>
      <c r="D28" s="41" t="s">
        <v>21</v>
      </c>
      <c r="E28" s="45" t="s">
        <v>836</v>
      </c>
      <c r="F28" s="11"/>
    </row>
    <row r="29">
      <c r="A29" s="46"/>
      <c r="B29" s="39"/>
      <c r="C29" s="39"/>
      <c r="D29" s="39"/>
      <c r="E29" s="39"/>
      <c r="F29" s="11"/>
    </row>
    <row r="30">
      <c r="A30" s="39"/>
      <c r="B30" s="39"/>
      <c r="C30" s="39"/>
      <c r="D30" s="39"/>
      <c r="E30" s="39"/>
    </row>
  </sheetData>
  <conditionalFormatting sqref="I2:I13">
    <cfRule type="colorScale" priority="1">
      <colorScale>
        <cfvo type="min"/>
        <cfvo type="max"/>
        <color rgb="FFFFFFFF"/>
        <color rgb="FF57BB8A"/>
      </colorScale>
    </cfRule>
  </conditionalFormatting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837</v>
      </c>
      <c r="B1" s="14">
        <f> COUNT(events!A2:A1000)</f>
        <v>1330</v>
      </c>
    </row>
    <row r="2">
      <c r="A2" s="1" t="s">
        <v>838</v>
      </c>
      <c r="B2" s="11">
        <f> SUM(events!M2:M1000)</f>
        <v>1701499406</v>
      </c>
    </row>
    <row r="3">
      <c r="A3" s="1" t="s">
        <v>839</v>
      </c>
      <c r="B3" s="11">
        <f>SUM(events!N2:N1000)</f>
        <v>1200902894</v>
      </c>
    </row>
    <row r="4">
      <c r="A4" s="1" t="s">
        <v>840</v>
      </c>
      <c r="B4" s="11">
        <f>SUM(events!O2:O1000)</f>
        <v>500596512</v>
      </c>
    </row>
    <row r="5">
      <c r="A5" s="1" t="s">
        <v>841</v>
      </c>
      <c r="B5" s="14">
        <f>IFERROR(__xludf.DUMMYFUNCTION("COUNTA(UNIQUE(events!G2:G1000))"),46.0)</f>
        <v>46</v>
      </c>
    </row>
    <row r="6">
      <c r="A6" s="1" t="s">
        <v>842</v>
      </c>
      <c r="B6" s="14" t="str">
        <f>IFERROR(__xludf.DUMMYFUNCTION("UNIQUE(events!I2:I1000)"),"Offline")</f>
        <v>Offline</v>
      </c>
    </row>
    <row r="7">
      <c r="A7" s="17"/>
      <c r="B7" s="14" t="str">
        <f>IFERROR(__xludf.DUMMYFUNCTION("""COMPUTED_VALUE"""),"Online")</f>
        <v>Online</v>
      </c>
    </row>
    <row r="8">
      <c r="A8" s="17"/>
    </row>
    <row r="9">
      <c r="A9" s="1" t="s">
        <v>843</v>
      </c>
      <c r="B9" s="14">
        <f>COUNTIF(events!I2:I1000, "Online")</f>
        <v>663</v>
      </c>
    </row>
    <row r="10">
      <c r="A10" s="17"/>
      <c r="B10" s="14">
        <f>COUNTIF(events!I2:I1000, "Offline")</f>
        <v>667</v>
      </c>
    </row>
    <row r="11">
      <c r="A11" s="1" t="s">
        <v>844</v>
      </c>
      <c r="B11" s="14">
        <f>COUNTIF(events!F2:F1000, "M")</f>
        <v>354</v>
      </c>
    </row>
    <row r="12">
      <c r="A12" s="17"/>
      <c r="B12" s="14">
        <f>COUNTIF(events!F2:F1000, "L")</f>
        <v>334</v>
      </c>
    </row>
    <row r="13">
      <c r="A13" s="17"/>
      <c r="B13" s="14">
        <f>COUNTIF(events!F2:F1000, "C")</f>
        <v>307</v>
      </c>
    </row>
    <row r="14">
      <c r="A14" s="17"/>
      <c r="B14" s="14">
        <f>COUNTIF(events!F2:F1000, "H")</f>
        <v>335</v>
      </c>
    </row>
    <row r="15">
      <c r="A15" s="1" t="s">
        <v>845</v>
      </c>
      <c r="B15" s="11">
        <f>SUM(events!J2:J1000)</f>
        <v>6576524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1.5"/>
    <col customWidth="1" min="3" max="3" width="13.63"/>
    <col customWidth="1" min="4" max="4" width="16.63"/>
    <col customWidth="1" min="5" max="5" width="13.38"/>
    <col customWidth="1" min="6" max="6" width="14.5"/>
  </cols>
  <sheetData>
    <row r="1"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/>
    <row r="3"/>
    <row r="4"/>
    <row r="5"/>
    <row r="6"/>
    <row r="7"/>
    <row r="8"/>
    <row r="9"/>
    <row r="10"/>
    <row r="11"/>
    <row r="12"/>
    <row r="13"/>
  </sheetData>
  <conditionalFormatting sqref="B2:F13">
    <cfRule type="colorScale" priority="1">
      <colorScale>
        <cfvo type="min"/>
        <cfvo type="max"/>
        <color rgb="FFF3F3F3"/>
        <color rgb="FFFF6D01"/>
      </colorScale>
    </cfRule>
  </conditionalFormatting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0"/>
    <col customWidth="1" min="2" max="2" width="17.63"/>
    <col customWidth="1" min="3" max="3" width="15.38"/>
    <col customWidth="1" min="4" max="4" width="14.63"/>
    <col customWidth="1" min="5" max="5" width="14.38"/>
  </cols>
  <sheetData>
    <row r="1">
      <c r="H1" s="67" t="s">
        <v>847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H24" s="67" t="s">
        <v>848</v>
      </c>
    </row>
    <row r="25"/>
    <row r="26"/>
    <row r="27"/>
    <row r="28"/>
    <row r="29"/>
    <row r="30"/>
    <row r="31"/>
    <row r="32"/>
    <row r="33"/>
    <row r="34"/>
    <row r="35"/>
    <row r="37">
      <c r="B37" s="67" t="s">
        <v>849</v>
      </c>
    </row>
  </sheetData>
  <conditionalFormatting sqref="B2:E35">
    <cfRule type="colorScale" priority="1">
      <colorScale>
        <cfvo type="min"/>
        <cfvo type="max"/>
        <color rgb="FFA4C2F4"/>
        <color rgb="FF1155CC"/>
      </colorScale>
    </cfRule>
  </conditionalFormatting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63"/>
    <col customWidth="1" min="3" max="3" width="15.38"/>
    <col customWidth="1" min="4" max="4" width="14.63"/>
    <col customWidth="1" min="5" max="5" width="14.38"/>
  </cols>
  <sheetData>
    <row r="1"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/>
    <row r="3"/>
    <row r="4"/>
    <row r="5"/>
    <row r="6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0"/>
    <col customWidth="1" min="2" max="2" width="12.25"/>
    <col customWidth="1" min="3" max="4" width="10.25"/>
    <col customWidth="1" min="5" max="5" width="8.25"/>
  </cols>
  <sheetData>
    <row r="1"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/>
    <row r="3"/>
    <row r="4"/>
    <row r="5"/>
    <row r="6"/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25"/>
    <col customWidth="1" min="3" max="3" width="10.25"/>
    <col customWidth="1" min="4" max="4" width="6.5"/>
    <col customWidth="1" min="5" max="5" width="15.5"/>
    <col customWidth="1" min="9" max="10" width="12.38"/>
    <col customWidth="1" min="11" max="11" width="10.25"/>
    <col customWidth="1" min="12" max="12" width="11.63"/>
    <col customWidth="1" min="13" max="13" width="15.5"/>
  </cols>
  <sheetData>
    <row r="1">
      <c r="L1" s="99"/>
      <c r="M1" s="99"/>
      <c r="N1" s="100"/>
      <c r="O1" s="100"/>
      <c r="P1" s="100"/>
      <c r="Q1" s="100"/>
      <c r="R1" s="100"/>
      <c r="S1" s="100"/>
      <c r="T1" s="100"/>
      <c r="U1" s="100"/>
    </row>
    <row r="2">
      <c r="L2" s="99"/>
      <c r="M2" s="100"/>
      <c r="N2" s="99"/>
      <c r="O2" s="100"/>
      <c r="P2" s="99"/>
      <c r="Q2" s="100"/>
      <c r="R2" s="99"/>
      <c r="S2" s="100"/>
      <c r="T2" s="99"/>
      <c r="U2" s="100"/>
    </row>
    <row r="3"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>
      <c r="L4" s="100"/>
      <c r="M4" s="100"/>
      <c r="N4" s="100"/>
      <c r="O4" s="100"/>
      <c r="P4" s="100"/>
      <c r="Q4" s="100"/>
      <c r="R4" s="100"/>
      <c r="S4" s="100"/>
      <c r="T4" s="100"/>
      <c r="U4" s="100"/>
    </row>
    <row r="5">
      <c r="L5" s="100"/>
      <c r="M5" s="100"/>
      <c r="N5" s="100"/>
      <c r="O5" s="100"/>
      <c r="P5" s="100"/>
      <c r="Q5" s="100"/>
      <c r="R5" s="100"/>
      <c r="S5" s="100"/>
      <c r="T5" s="100"/>
      <c r="U5" s="100"/>
    </row>
    <row r="6">
      <c r="L6" s="39"/>
      <c r="M6" s="39"/>
      <c r="N6" s="39"/>
      <c r="O6" s="39"/>
      <c r="P6" s="39"/>
      <c r="Q6" s="39"/>
      <c r="R6" s="39"/>
      <c r="S6" s="39"/>
      <c r="T6" s="39"/>
      <c r="U6" s="39"/>
    </row>
    <row r="7"/>
  </sheetData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13"/>
    <col customWidth="1" min="2" max="2" width="23.75"/>
    <col customWidth="1" min="8" max="8" width="30.13"/>
    <col customWidth="1" min="9" max="9" width="23.75"/>
    <col customWidth="1" min="20" max="20" width="23.75"/>
  </cols>
  <sheetData>
    <row r="1">
      <c r="H1" s="115"/>
      <c r="I1" s="115"/>
    </row>
    <row r="2">
      <c r="H2" s="118"/>
      <c r="I2" s="119"/>
    </row>
    <row r="3">
      <c r="H3" s="118"/>
      <c r="I3" s="119"/>
    </row>
    <row r="4">
      <c r="H4" s="118"/>
      <c r="I4" s="119"/>
    </row>
    <row r="5">
      <c r="H5" s="118"/>
      <c r="I5" s="119"/>
    </row>
    <row r="6">
      <c r="H6" s="118"/>
      <c r="I6" s="119"/>
    </row>
    <row r="7">
      <c r="H7" s="118"/>
      <c r="I7" s="119"/>
      <c r="S7" s="39"/>
      <c r="T7" s="39"/>
    </row>
    <row r="8">
      <c r="H8" s="118"/>
      <c r="I8" s="119"/>
      <c r="S8" s="39"/>
      <c r="T8" s="39"/>
    </row>
    <row r="9">
      <c r="H9" s="118"/>
      <c r="I9" s="119"/>
      <c r="S9" s="39"/>
      <c r="T9" s="39"/>
    </row>
    <row r="10">
      <c r="H10" s="118"/>
      <c r="I10" s="119"/>
      <c r="S10" s="39"/>
      <c r="T10" s="39"/>
    </row>
    <row r="11">
      <c r="H11" s="118"/>
      <c r="I11" s="119"/>
      <c r="S11" s="39"/>
      <c r="T11" s="39"/>
    </row>
    <row r="12">
      <c r="H12" s="118"/>
      <c r="I12" s="119"/>
      <c r="S12" s="39"/>
      <c r="T12" s="39"/>
    </row>
    <row r="13">
      <c r="H13" s="118"/>
      <c r="I13" s="119"/>
      <c r="S13" s="39"/>
      <c r="T13" s="39"/>
    </row>
    <row r="14">
      <c r="H14" s="118"/>
      <c r="I14" s="119"/>
      <c r="S14" s="39"/>
      <c r="T14" s="39"/>
    </row>
    <row r="15">
      <c r="H15" s="118"/>
      <c r="I15" s="119"/>
      <c r="S15" s="39"/>
      <c r="T15" s="39"/>
    </row>
    <row r="16">
      <c r="H16" s="118"/>
      <c r="I16" s="119"/>
      <c r="S16" s="39"/>
      <c r="T16" s="39"/>
    </row>
    <row r="17">
      <c r="H17" s="118"/>
      <c r="I17" s="119"/>
      <c r="S17" s="39"/>
      <c r="T17" s="39"/>
    </row>
    <row r="18">
      <c r="H18" s="118"/>
      <c r="I18" s="119"/>
      <c r="S18" s="39"/>
      <c r="T18" s="39"/>
    </row>
    <row r="19">
      <c r="H19" s="118"/>
      <c r="I19" s="119"/>
      <c r="S19" s="39"/>
      <c r="T19" s="39"/>
    </row>
    <row r="20">
      <c r="H20" s="118"/>
      <c r="I20" s="119"/>
      <c r="S20" s="39"/>
      <c r="T20" s="39"/>
    </row>
    <row r="21">
      <c r="H21" s="118"/>
      <c r="I21" s="119"/>
      <c r="S21" s="39"/>
      <c r="T21" s="39"/>
    </row>
    <row r="22">
      <c r="H22" s="118"/>
      <c r="I22" s="119"/>
      <c r="S22" s="39"/>
      <c r="T22" s="39"/>
    </row>
    <row r="23">
      <c r="H23" s="118"/>
      <c r="I23" s="119"/>
      <c r="S23" s="39"/>
      <c r="T23" s="39"/>
    </row>
    <row r="24">
      <c r="H24" s="118"/>
      <c r="I24" s="119"/>
      <c r="S24" s="39"/>
      <c r="T24" s="39"/>
    </row>
    <row r="25">
      <c r="H25" s="118"/>
      <c r="I25" s="119"/>
      <c r="S25" s="39"/>
      <c r="T25" s="39"/>
    </row>
    <row r="26">
      <c r="H26" s="118"/>
      <c r="I26" s="119"/>
      <c r="S26" s="39"/>
      <c r="T26" s="39"/>
    </row>
    <row r="27">
      <c r="H27" s="118"/>
      <c r="I27" s="119"/>
      <c r="S27" s="39"/>
      <c r="T27" s="39"/>
    </row>
    <row r="28">
      <c r="H28" s="118"/>
      <c r="I28" s="119"/>
      <c r="S28" s="39"/>
      <c r="T28" s="39"/>
    </row>
    <row r="29">
      <c r="H29" s="118"/>
      <c r="I29" s="119"/>
      <c r="S29" s="39"/>
      <c r="T29" s="39"/>
    </row>
    <row r="30">
      <c r="H30" s="118"/>
      <c r="I30" s="119"/>
      <c r="S30" s="39"/>
      <c r="T30" s="39"/>
    </row>
    <row r="31">
      <c r="H31" s="118"/>
      <c r="I31" s="119"/>
      <c r="S31" s="39"/>
      <c r="T31" s="39"/>
    </row>
    <row r="32">
      <c r="H32" s="118"/>
      <c r="I32" s="119"/>
      <c r="S32" s="39"/>
      <c r="T32" s="39"/>
    </row>
    <row r="33">
      <c r="H33" s="118"/>
      <c r="I33" s="119"/>
      <c r="S33" s="39"/>
      <c r="T33" s="39"/>
    </row>
    <row r="34">
      <c r="H34" s="118"/>
      <c r="I34" s="119"/>
      <c r="S34" s="39"/>
      <c r="T34" s="39"/>
    </row>
    <row r="35">
      <c r="H35" s="118"/>
      <c r="I35" s="119"/>
      <c r="S35" s="39"/>
      <c r="T35" s="39"/>
    </row>
  </sheetData>
  <conditionalFormatting sqref="H2:I35 S2:T35">
    <cfRule type="colorScale" priority="1">
      <colorScale>
        <cfvo type="min"/>
        <cfvo type="max"/>
        <color rgb="FFFFFFFF"/>
        <color rgb="FFFF7F0E"/>
      </colorScale>
    </cfRule>
  </conditionalFormatting>
  <conditionalFormatting sqref="B2:C13">
    <cfRule type="colorScale" priority="2">
      <colorScale>
        <cfvo type="min"/>
        <cfvo type="max"/>
        <color rgb="FFFFFFFF"/>
        <color rgb="FFFF7F0E"/>
      </colorScale>
    </cfRule>
  </conditionalFormatting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8" max="18" width="16.0"/>
  </cols>
  <sheetData>
    <row r="1">
      <c r="AE1" s="131"/>
      <c r="AF1" s="131"/>
      <c r="AG1" s="132"/>
      <c r="AH1" s="132"/>
      <c r="AI1" s="132"/>
      <c r="AJ1" s="132"/>
      <c r="AK1" s="132"/>
    </row>
    <row r="2">
      <c r="AE2" s="131"/>
      <c r="AF2" s="134"/>
      <c r="AG2" s="134"/>
      <c r="AH2" s="134"/>
      <c r="AI2" s="134"/>
      <c r="AJ2" s="134"/>
      <c r="AK2" s="134"/>
    </row>
    <row r="3">
      <c r="AE3" s="132"/>
      <c r="AF3" s="135"/>
      <c r="AG3" s="135"/>
      <c r="AH3" s="135"/>
      <c r="AI3" s="135"/>
      <c r="AJ3" s="135"/>
      <c r="AK3" s="135"/>
    </row>
    <row r="4">
      <c r="AE4" s="132"/>
      <c r="AF4" s="132"/>
      <c r="AG4" s="135"/>
      <c r="AH4" s="135"/>
      <c r="AI4" s="135"/>
      <c r="AJ4" s="135"/>
      <c r="AK4" s="135"/>
    </row>
    <row r="5">
      <c r="AE5" s="132"/>
      <c r="AF5" s="135"/>
      <c r="AG5" s="135"/>
      <c r="AH5" s="135"/>
      <c r="AI5" s="135"/>
      <c r="AJ5" s="135"/>
      <c r="AK5" s="135"/>
    </row>
    <row r="6">
      <c r="AE6" s="132"/>
      <c r="AF6" s="135"/>
      <c r="AG6" s="135"/>
      <c r="AH6" s="135"/>
      <c r="AI6" s="135"/>
      <c r="AJ6" s="132"/>
      <c r="AK6" s="135"/>
    </row>
    <row r="7">
      <c r="AE7" s="132"/>
      <c r="AF7" s="135"/>
      <c r="AG7" s="135"/>
      <c r="AH7" s="135"/>
      <c r="AI7" s="135"/>
      <c r="AJ7" s="135"/>
      <c r="AK7" s="135"/>
    </row>
    <row r="8">
      <c r="AE8" s="132"/>
      <c r="AF8" s="135"/>
      <c r="AG8" s="132"/>
      <c r="AH8" s="135"/>
      <c r="AI8" s="135"/>
      <c r="AJ8" s="135"/>
      <c r="AK8" s="135"/>
    </row>
    <row r="9">
      <c r="AE9" s="132"/>
      <c r="AF9" s="135"/>
      <c r="AG9" s="135"/>
      <c r="AH9" s="135"/>
      <c r="AI9" s="135"/>
      <c r="AJ9" s="135"/>
      <c r="AK9" s="135"/>
    </row>
    <row r="10">
      <c r="AE10" s="132"/>
      <c r="AF10" s="135"/>
      <c r="AG10" s="135"/>
      <c r="AH10" s="135"/>
      <c r="AI10" s="135"/>
      <c r="AJ10" s="135"/>
      <c r="AK10" s="135"/>
    </row>
    <row r="11">
      <c r="AE11" s="132"/>
      <c r="AF11" s="135"/>
      <c r="AG11" s="135"/>
      <c r="AH11" s="135"/>
      <c r="AI11" s="135"/>
      <c r="AJ11" s="135"/>
      <c r="AK11" s="135"/>
    </row>
    <row r="12">
      <c r="AE12" s="132"/>
      <c r="AF12" s="132"/>
      <c r="AG12" s="135"/>
      <c r="AH12" s="135"/>
      <c r="AI12" s="135"/>
      <c r="AJ12" s="135"/>
      <c r="AK12" s="135"/>
    </row>
    <row r="13">
      <c r="AE13" s="132"/>
      <c r="AF13" s="135"/>
      <c r="AG13" s="135"/>
      <c r="AH13" s="132"/>
      <c r="AI13" s="135"/>
      <c r="AJ13" s="135"/>
      <c r="AK13" s="135"/>
    </row>
    <row r="14">
      <c r="AE14" s="132"/>
      <c r="AF14" s="135"/>
      <c r="AG14" s="132"/>
      <c r="AH14" s="135"/>
      <c r="AI14" s="135"/>
      <c r="AJ14" s="135"/>
      <c r="AK14" s="135"/>
    </row>
    <row r="15">
      <c r="AE15" s="132"/>
      <c r="AF15" s="135"/>
      <c r="AG15" s="132"/>
      <c r="AH15" s="135"/>
      <c r="AI15" s="135"/>
      <c r="AJ15" s="135"/>
      <c r="AK15" s="135"/>
    </row>
    <row r="16">
      <c r="AE16" s="132"/>
      <c r="AF16" s="135"/>
      <c r="AG16" s="135"/>
      <c r="AH16" s="135"/>
      <c r="AI16" s="135"/>
      <c r="AJ16" s="135"/>
      <c r="AK16" s="135"/>
    </row>
    <row r="17">
      <c r="AE17" s="132"/>
      <c r="AF17" s="135"/>
      <c r="AG17" s="135"/>
      <c r="AH17" s="135"/>
      <c r="AI17" s="135"/>
      <c r="AJ17" s="135"/>
      <c r="AK17" s="135"/>
    </row>
    <row r="18">
      <c r="AE18" s="132"/>
      <c r="AF18" s="135"/>
      <c r="AG18" s="135"/>
      <c r="AH18" s="132"/>
      <c r="AI18" s="135"/>
      <c r="AJ18" s="135"/>
      <c r="AK18" s="135"/>
    </row>
    <row r="19">
      <c r="AE19" s="132"/>
      <c r="AF19" s="135"/>
      <c r="AG19" s="135"/>
      <c r="AH19" s="135"/>
      <c r="AI19" s="135"/>
      <c r="AJ19" s="135"/>
      <c r="AK19" s="135"/>
    </row>
    <row r="20">
      <c r="AE20" s="132"/>
      <c r="AF20" s="135"/>
      <c r="AG20" s="132"/>
      <c r="AH20" s="135"/>
      <c r="AI20" s="135"/>
      <c r="AJ20" s="135"/>
      <c r="AK20" s="135"/>
    </row>
    <row r="21">
      <c r="AE21" s="132"/>
      <c r="AF21" s="135"/>
      <c r="AG21" s="132"/>
      <c r="AH21" s="135"/>
      <c r="AI21" s="135"/>
      <c r="AJ21" s="135"/>
      <c r="AK21" s="135"/>
    </row>
    <row r="22">
      <c r="AE22" s="132"/>
      <c r="AF22" s="132"/>
      <c r="AG22" s="132"/>
      <c r="AH22" s="135"/>
      <c r="AI22" s="135"/>
      <c r="AJ22" s="135"/>
      <c r="AK22" s="135"/>
    </row>
    <row r="23">
      <c r="AE23" s="132"/>
      <c r="AF23" s="135"/>
      <c r="AG23" s="132"/>
      <c r="AH23" s="132"/>
      <c r="AI23" s="135"/>
      <c r="AJ23" s="135"/>
      <c r="AK23" s="135"/>
    </row>
    <row r="24">
      <c r="AE24" s="132"/>
      <c r="AF24" s="135"/>
      <c r="AG24" s="135"/>
      <c r="AH24" s="135"/>
      <c r="AI24" s="135"/>
      <c r="AJ24" s="135"/>
      <c r="AK24" s="135"/>
    </row>
    <row r="25">
      <c r="AE25" s="132"/>
      <c r="AF25" s="135"/>
      <c r="AG25" s="135"/>
      <c r="AH25" s="132"/>
      <c r="AI25" s="135"/>
      <c r="AJ25" s="135"/>
      <c r="AK25" s="135"/>
    </row>
    <row r="26">
      <c r="AE26" s="132"/>
      <c r="AF26" s="135"/>
      <c r="AG26" s="135"/>
      <c r="AH26" s="135"/>
      <c r="AI26" s="135"/>
      <c r="AJ26" s="135"/>
      <c r="AK26" s="135"/>
    </row>
    <row r="27">
      <c r="AE27" s="132"/>
      <c r="AF27" s="135"/>
      <c r="AG27" s="135"/>
      <c r="AH27" s="135"/>
      <c r="AI27" s="135"/>
      <c r="AJ27" s="135"/>
      <c r="AK27" s="135"/>
    </row>
    <row r="28">
      <c r="AE28" s="132"/>
      <c r="AF28" s="132"/>
      <c r="AG28" s="135"/>
      <c r="AH28" s="135"/>
      <c r="AI28" s="135"/>
      <c r="AJ28" s="135"/>
      <c r="AK28" s="135"/>
    </row>
    <row r="29">
      <c r="AE29" s="132"/>
      <c r="AF29" s="135"/>
      <c r="AG29" s="135"/>
      <c r="AH29" s="135"/>
      <c r="AI29" s="135"/>
      <c r="AJ29" s="135"/>
      <c r="AK29" s="135"/>
    </row>
    <row r="30">
      <c r="AE30" s="132"/>
      <c r="AF30" s="135"/>
      <c r="AG30" s="135"/>
      <c r="AH30" s="135"/>
      <c r="AI30" s="135"/>
      <c r="AJ30" s="135"/>
      <c r="AK30" s="135"/>
    </row>
    <row r="31">
      <c r="AE31" s="132"/>
      <c r="AF31" s="135"/>
      <c r="AG31" s="135"/>
      <c r="AH31" s="135"/>
      <c r="AI31" s="135"/>
      <c r="AJ31" s="135"/>
      <c r="AK31" s="135"/>
    </row>
    <row r="32">
      <c r="AE32" s="132"/>
      <c r="AF32" s="135"/>
      <c r="AG32" s="135"/>
      <c r="AH32" s="135"/>
      <c r="AI32" s="135"/>
      <c r="AJ32" s="135"/>
      <c r="AK32" s="135"/>
    </row>
    <row r="33">
      <c r="AE33" s="132"/>
      <c r="AF33" s="135"/>
      <c r="AG33" s="135"/>
      <c r="AH33" s="135"/>
      <c r="AI33" s="135"/>
      <c r="AJ33" s="135"/>
      <c r="AK33" s="135"/>
    </row>
    <row r="34">
      <c r="AE34" s="132"/>
      <c r="AF34" s="135"/>
      <c r="AG34" s="132"/>
      <c r="AH34" s="135"/>
      <c r="AI34" s="135"/>
      <c r="AJ34" s="135"/>
      <c r="AK34" s="135"/>
    </row>
    <row r="35">
      <c r="AE35" s="132"/>
      <c r="AF35" s="135"/>
      <c r="AG35" s="132"/>
      <c r="AH35" s="135"/>
      <c r="AI35" s="135"/>
      <c r="AJ35" s="135"/>
      <c r="AK35" s="135"/>
    </row>
    <row r="36">
      <c r="AE36" s="132"/>
      <c r="AF36" s="135"/>
      <c r="AG36" s="135"/>
      <c r="AH36" s="132"/>
      <c r="AI36" s="135"/>
      <c r="AJ36" s="135"/>
      <c r="AK36" s="135"/>
    </row>
    <row r="37">
      <c r="AE37" s="132"/>
      <c r="AF37" s="135"/>
      <c r="AG37" s="135"/>
      <c r="AH37" s="135"/>
      <c r="AI37" s="135"/>
      <c r="AJ37" s="135"/>
      <c r="AK37" s="135"/>
    </row>
    <row r="38">
      <c r="AE38" s="132"/>
      <c r="AF38" s="135"/>
      <c r="AG38" s="132"/>
      <c r="AH38" s="135"/>
      <c r="AI38" s="135"/>
      <c r="AJ38" s="135"/>
      <c r="AK38" s="135"/>
    </row>
    <row r="39">
      <c r="AE39" s="132"/>
      <c r="AF39" s="135"/>
      <c r="AG39" s="132"/>
      <c r="AH39" s="132"/>
      <c r="AI39" s="135"/>
      <c r="AJ39" s="135"/>
      <c r="AK39" s="135"/>
    </row>
    <row r="40">
      <c r="AE40" s="132"/>
      <c r="AF40" s="135"/>
      <c r="AG40" s="132"/>
      <c r="AH40" s="135"/>
      <c r="AI40" s="135"/>
      <c r="AJ40" s="135"/>
      <c r="AK40" s="135"/>
    </row>
    <row r="41">
      <c r="AE41" s="132"/>
      <c r="AF41" s="135"/>
      <c r="AG41" s="135"/>
      <c r="AH41" s="135"/>
      <c r="AI41" s="135"/>
      <c r="AJ41" s="135"/>
      <c r="AK41" s="135"/>
    </row>
    <row r="42">
      <c r="AE42" s="132"/>
      <c r="AF42" s="132"/>
      <c r="AG42" s="132"/>
      <c r="AH42" s="135"/>
      <c r="AI42" s="135"/>
      <c r="AJ42" s="135"/>
      <c r="AK42" s="135"/>
    </row>
    <row r="43">
      <c r="AE43" s="132"/>
      <c r="AF43" s="135"/>
      <c r="AG43" s="135"/>
      <c r="AH43" s="135"/>
      <c r="AI43" s="135"/>
      <c r="AJ43" s="135"/>
      <c r="AK43" s="135"/>
    </row>
    <row r="44">
      <c r="AE44" s="132"/>
      <c r="AF44" s="132"/>
      <c r="AG44" s="132"/>
      <c r="AH44" s="135"/>
      <c r="AI44" s="135"/>
      <c r="AJ44" s="135"/>
      <c r="AK44" s="135"/>
    </row>
    <row r="45">
      <c r="AE45" s="132"/>
      <c r="AF45" s="135"/>
      <c r="AG45" s="135"/>
      <c r="AH45" s="135"/>
      <c r="AI45" s="135"/>
      <c r="AJ45" s="135"/>
      <c r="AK45" s="135"/>
    </row>
    <row r="46">
      <c r="AE46" s="132"/>
      <c r="AF46" s="135"/>
      <c r="AG46" s="135"/>
      <c r="AH46" s="132"/>
      <c r="AI46" s="135"/>
      <c r="AJ46" s="135"/>
      <c r="AK46" s="135"/>
    </row>
    <row r="47">
      <c r="AE47" s="132"/>
      <c r="AF47" s="135"/>
      <c r="AG47" s="135"/>
      <c r="AH47" s="132"/>
      <c r="AI47" s="135"/>
      <c r="AJ47" s="135"/>
      <c r="AK47" s="135"/>
    </row>
    <row r="48">
      <c r="AE48" s="132"/>
      <c r="AF48" s="135"/>
      <c r="AG48" s="135"/>
      <c r="AH48" s="135"/>
      <c r="AI48" s="135"/>
      <c r="AJ48" s="135"/>
      <c r="AK48" s="135"/>
    </row>
    <row r="49">
      <c r="AE49" s="132"/>
      <c r="AF49" s="135"/>
      <c r="AG49" s="132"/>
      <c r="AH49" s="135"/>
      <c r="AI49" s="135"/>
      <c r="AJ49" s="135"/>
      <c r="AK49" s="135"/>
    </row>
    <row r="50">
      <c r="AE50" s="132"/>
      <c r="AF50" s="135"/>
      <c r="AG50" s="132"/>
      <c r="AH50" s="132"/>
      <c r="AI50" s="135"/>
      <c r="AJ50" s="135"/>
      <c r="AK50" s="135"/>
    </row>
    <row r="51">
      <c r="AE51" s="132"/>
      <c r="AF51" s="135"/>
      <c r="AG51" s="132"/>
      <c r="AH51" s="135"/>
      <c r="AI51" s="135"/>
      <c r="AJ51" s="135"/>
      <c r="AK51" s="135"/>
    </row>
    <row r="52">
      <c r="AE52" s="132"/>
      <c r="AF52" s="135"/>
      <c r="AG52" s="135"/>
      <c r="AH52" s="135"/>
      <c r="AI52" s="135"/>
      <c r="AJ52" s="135"/>
      <c r="AK52" s="135"/>
    </row>
    <row r="53">
      <c r="AE53" s="132"/>
      <c r="AF53" s="135"/>
      <c r="AG53" s="135"/>
      <c r="AH53" s="135"/>
      <c r="AI53" s="135"/>
      <c r="AJ53" s="135"/>
      <c r="AK53" s="135"/>
    </row>
    <row r="54">
      <c r="AE54" s="132"/>
      <c r="AF54" s="135"/>
      <c r="AG54" s="135"/>
      <c r="AH54" s="135"/>
      <c r="AI54" s="135"/>
      <c r="AJ54" s="135"/>
      <c r="AK54" s="135"/>
    </row>
    <row r="55">
      <c r="AE55" s="132"/>
      <c r="AF55" s="135"/>
      <c r="AG55" s="132"/>
      <c r="AH55" s="135"/>
      <c r="AI55" s="135"/>
      <c r="AJ55" s="135"/>
      <c r="AK55" s="135"/>
    </row>
    <row r="56">
      <c r="AE56" s="132"/>
      <c r="AF56" s="135"/>
      <c r="AG56" s="135"/>
      <c r="AH56" s="135"/>
      <c r="AI56" s="135"/>
      <c r="AJ56" s="135"/>
      <c r="AK56" s="135"/>
    </row>
    <row r="57">
      <c r="AE57" s="132"/>
      <c r="AF57" s="135"/>
      <c r="AG57" s="132"/>
      <c r="AH57" s="135"/>
      <c r="AI57" s="135"/>
      <c r="AJ57" s="135"/>
      <c r="AK57" s="135"/>
    </row>
    <row r="58">
      <c r="AE58" s="132"/>
      <c r="AF58" s="135"/>
      <c r="AG58" s="135"/>
      <c r="AH58" s="135"/>
      <c r="AI58" s="135"/>
      <c r="AJ58" s="135"/>
      <c r="AK58" s="135"/>
    </row>
    <row r="59">
      <c r="AE59" s="132"/>
      <c r="AF59" s="135"/>
      <c r="AG59" s="135"/>
      <c r="AH59" s="135"/>
      <c r="AI59" s="135"/>
      <c r="AJ59" s="135"/>
      <c r="AK59" s="135"/>
    </row>
    <row r="60">
      <c r="AE60" s="132"/>
      <c r="AF60" s="135"/>
      <c r="AG60" s="135"/>
      <c r="AH60" s="135"/>
      <c r="AI60" s="135"/>
      <c r="AJ60" s="135"/>
      <c r="AK60" s="135"/>
    </row>
    <row r="61">
      <c r="AE61" s="132"/>
      <c r="AF61" s="135"/>
      <c r="AG61" s="135"/>
      <c r="AH61" s="135"/>
      <c r="AI61" s="135"/>
      <c r="AJ61" s="135"/>
      <c r="AK61" s="135"/>
    </row>
    <row r="62">
      <c r="AE62" s="132"/>
      <c r="AF62" s="132"/>
      <c r="AG62" s="135"/>
      <c r="AH62" s="135"/>
      <c r="AI62" s="135"/>
      <c r="AJ62" s="135"/>
      <c r="AK62" s="135"/>
    </row>
    <row r="63">
      <c r="AE63" s="132"/>
      <c r="AF63" s="135"/>
      <c r="AG63" s="132"/>
      <c r="AH63" s="135"/>
      <c r="AI63" s="135"/>
      <c r="AJ63" s="135"/>
      <c r="AK63" s="135"/>
    </row>
    <row r="64">
      <c r="AE64" s="132"/>
      <c r="AF64" s="135"/>
      <c r="AG64" s="135"/>
      <c r="AH64" s="132"/>
      <c r="AI64" s="135"/>
      <c r="AJ64" s="135"/>
      <c r="AK64" s="135"/>
    </row>
    <row r="65">
      <c r="AE65" s="132"/>
      <c r="AF65" s="135"/>
      <c r="AG65" s="135"/>
      <c r="AH65" s="132"/>
      <c r="AI65" s="135"/>
      <c r="AJ65" s="135"/>
      <c r="AK65" s="135"/>
    </row>
    <row r="66">
      <c r="AE66" s="132"/>
      <c r="AF66" s="135"/>
      <c r="AG66" s="132"/>
      <c r="AH66" s="135"/>
      <c r="AI66" s="135"/>
      <c r="AJ66" s="135"/>
      <c r="AK66" s="135"/>
    </row>
    <row r="67">
      <c r="AE67" s="132"/>
      <c r="AF67" s="132"/>
      <c r="AG67" s="132"/>
      <c r="AH67" s="135"/>
      <c r="AI67" s="135"/>
      <c r="AJ67" s="135"/>
      <c r="AK67" s="135"/>
    </row>
    <row r="68">
      <c r="AE68" s="132"/>
      <c r="AF68" s="135"/>
      <c r="AG68" s="135"/>
      <c r="AH68" s="135"/>
      <c r="AI68" s="135"/>
      <c r="AJ68" s="135"/>
      <c r="AK68" s="135"/>
    </row>
    <row r="69">
      <c r="AE69" s="132"/>
      <c r="AF69" s="135"/>
      <c r="AG69" s="135"/>
      <c r="AH69" s="135"/>
      <c r="AI69" s="135"/>
      <c r="AJ69" s="135"/>
      <c r="AK69" s="135"/>
    </row>
    <row r="70">
      <c r="AE70" s="132"/>
      <c r="AF70" s="135"/>
      <c r="AG70" s="135"/>
      <c r="AH70" s="135"/>
      <c r="AI70" s="135"/>
      <c r="AJ70" s="135"/>
      <c r="AK70" s="135"/>
    </row>
    <row r="71">
      <c r="AE71" s="132"/>
      <c r="AF71" s="132"/>
      <c r="AG71" s="135"/>
      <c r="AH71" s="135"/>
      <c r="AI71" s="135"/>
      <c r="AJ71" s="132"/>
      <c r="AK71" s="135"/>
    </row>
    <row r="72">
      <c r="AE72" s="132"/>
      <c r="AF72" s="135"/>
      <c r="AG72" s="132"/>
      <c r="AH72" s="135"/>
      <c r="AI72" s="135"/>
      <c r="AJ72" s="135"/>
      <c r="AK72" s="135"/>
    </row>
    <row r="73">
      <c r="AE73" s="132"/>
      <c r="AF73" s="135"/>
      <c r="AG73" s="132"/>
      <c r="AH73" s="135"/>
      <c r="AI73" s="135"/>
      <c r="AJ73" s="135"/>
      <c r="AK73" s="135"/>
    </row>
    <row r="74">
      <c r="AE74" s="132"/>
      <c r="AF74" s="135"/>
      <c r="AG74" s="135"/>
      <c r="AH74" s="135"/>
      <c r="AI74" s="135"/>
      <c r="AJ74" s="135"/>
      <c r="AK74" s="135"/>
    </row>
    <row r="75">
      <c r="AE75" s="132"/>
      <c r="AF75" s="135"/>
      <c r="AG75" s="135"/>
      <c r="AH75" s="135"/>
      <c r="AI75" s="135"/>
      <c r="AJ75" s="135"/>
      <c r="AK75" s="135"/>
    </row>
    <row r="76">
      <c r="AE76" s="132"/>
      <c r="AF76" s="135"/>
      <c r="AG76" s="135"/>
      <c r="AH76" s="135"/>
      <c r="AI76" s="135"/>
      <c r="AJ76" s="135"/>
      <c r="AK76" s="135"/>
    </row>
    <row r="77">
      <c r="AE77" s="132"/>
      <c r="AF77" s="135"/>
      <c r="AG77" s="135"/>
      <c r="AH77" s="132"/>
      <c r="AI77" s="135"/>
      <c r="AJ77" s="135"/>
      <c r="AK77" s="135"/>
    </row>
    <row r="78">
      <c r="AE78" s="132"/>
      <c r="AF78" s="135"/>
      <c r="AG78" s="135"/>
      <c r="AH78" s="135"/>
      <c r="AI78" s="135"/>
      <c r="AJ78" s="135"/>
      <c r="AK78" s="135"/>
    </row>
    <row r="79">
      <c r="AE79" s="132"/>
      <c r="AF79" s="135"/>
      <c r="AG79" s="135"/>
      <c r="AH79" s="135"/>
      <c r="AI79" s="135"/>
      <c r="AJ79" s="135"/>
      <c r="AK79" s="135"/>
    </row>
    <row r="80">
      <c r="AE80" s="132"/>
      <c r="AF80" s="135"/>
      <c r="AG80" s="135"/>
      <c r="AH80" s="135"/>
      <c r="AI80" s="135"/>
      <c r="AJ80" s="135"/>
      <c r="AK80" s="135"/>
    </row>
    <row r="81">
      <c r="AE81" s="132"/>
      <c r="AF81" s="135"/>
      <c r="AG81" s="135"/>
      <c r="AH81" s="135"/>
      <c r="AI81" s="135"/>
      <c r="AJ81" s="135"/>
      <c r="AK81" s="135"/>
    </row>
    <row r="82">
      <c r="AE82" s="132"/>
      <c r="AF82" s="135"/>
      <c r="AG82" s="132"/>
      <c r="AH82" s="132"/>
      <c r="AI82" s="135"/>
      <c r="AJ82" s="135"/>
      <c r="AK82" s="135"/>
    </row>
    <row r="83">
      <c r="AE83" s="132"/>
      <c r="AF83" s="135"/>
      <c r="AG83" s="135"/>
      <c r="AH83" s="135"/>
      <c r="AI83" s="135"/>
      <c r="AJ83" s="135"/>
      <c r="AK83" s="135"/>
    </row>
    <row r="84">
      <c r="AE84" s="132"/>
      <c r="AF84" s="135"/>
      <c r="AG84" s="132"/>
      <c r="AH84" s="135"/>
      <c r="AI84" s="135"/>
      <c r="AJ84" s="135"/>
      <c r="AK84" s="135"/>
    </row>
    <row r="85">
      <c r="AE85" s="132"/>
      <c r="AF85" s="135"/>
      <c r="AG85" s="132"/>
      <c r="AH85" s="135"/>
      <c r="AI85" s="135"/>
      <c r="AJ85" s="135"/>
      <c r="AK85" s="135"/>
    </row>
    <row r="86">
      <c r="AE86" s="132"/>
      <c r="AF86" s="135"/>
      <c r="AG86" s="135"/>
      <c r="AH86" s="135"/>
      <c r="AI86" s="135"/>
      <c r="AJ86" s="135"/>
      <c r="AK86" s="135"/>
    </row>
    <row r="87">
      <c r="AE87" s="132"/>
      <c r="AF87" s="135"/>
      <c r="AG87" s="132"/>
      <c r="AH87" s="135"/>
      <c r="AI87" s="135"/>
      <c r="AJ87" s="132"/>
      <c r="AK87" s="135"/>
    </row>
    <row r="88">
      <c r="AE88" s="132"/>
      <c r="AF88" s="135"/>
      <c r="AG88" s="135"/>
      <c r="AH88" s="132"/>
      <c r="AI88" s="135"/>
      <c r="AJ88" s="135"/>
      <c r="AK88" s="135"/>
    </row>
    <row r="89">
      <c r="AE89" s="132"/>
      <c r="AF89" s="135"/>
      <c r="AG89" s="132"/>
      <c r="AH89" s="135"/>
      <c r="AI89" s="135"/>
      <c r="AJ89" s="135"/>
      <c r="AK89" s="135"/>
    </row>
    <row r="90">
      <c r="AE90" s="132"/>
      <c r="AF90" s="135"/>
      <c r="AG90" s="132"/>
      <c r="AH90" s="132"/>
      <c r="AI90" s="135"/>
      <c r="AJ90" s="135"/>
      <c r="AK90" s="135"/>
    </row>
    <row r="91">
      <c r="AE91" s="132"/>
      <c r="AF91" s="135"/>
      <c r="AG91" s="135"/>
      <c r="AH91" s="132"/>
      <c r="AI91" s="135"/>
      <c r="AJ91" s="135"/>
      <c r="AK91" s="135"/>
    </row>
    <row r="92">
      <c r="AE92" s="132"/>
      <c r="AF92" s="135"/>
      <c r="AG92" s="135"/>
      <c r="AH92" s="135"/>
      <c r="AI92" s="135"/>
      <c r="AJ92" s="135"/>
      <c r="AK92" s="135"/>
    </row>
    <row r="93">
      <c r="AE93" s="132"/>
      <c r="AF93" s="135"/>
      <c r="AG93" s="132"/>
      <c r="AH93" s="135"/>
      <c r="AI93" s="135"/>
      <c r="AJ93" s="135"/>
      <c r="AK93" s="135"/>
    </row>
    <row r="94">
      <c r="AE94" s="132"/>
      <c r="AF94" s="135"/>
      <c r="AG94" s="132"/>
      <c r="AH94" s="132"/>
      <c r="AI94" s="135"/>
      <c r="AJ94" s="135"/>
      <c r="AK94" s="135"/>
    </row>
    <row r="95">
      <c r="AE95" s="132"/>
      <c r="AF95" s="135"/>
      <c r="AG95" s="135"/>
      <c r="AH95" s="135"/>
      <c r="AI95" s="135"/>
      <c r="AJ95" s="135"/>
      <c r="AK95" s="135"/>
    </row>
    <row r="96">
      <c r="AE96" s="132"/>
      <c r="AF96" s="132"/>
      <c r="AG96" s="132"/>
      <c r="AH96" s="132"/>
      <c r="AI96" s="135"/>
      <c r="AJ96" s="135"/>
      <c r="AK96" s="135"/>
    </row>
    <row r="97">
      <c r="AE97" s="132"/>
      <c r="AF97" s="132"/>
      <c r="AG97" s="135"/>
      <c r="AH97" s="135"/>
      <c r="AI97" s="135"/>
      <c r="AJ97" s="135"/>
      <c r="AK97" s="135"/>
    </row>
    <row r="98">
      <c r="AE98" s="132"/>
      <c r="AF98" s="132"/>
      <c r="AG98" s="132"/>
      <c r="AH98" s="132"/>
      <c r="AI98" s="135"/>
      <c r="AJ98" s="135"/>
      <c r="AK98" s="135"/>
    </row>
    <row r="99">
      <c r="AE99" s="39"/>
      <c r="AF99" s="39"/>
      <c r="AG99" s="39"/>
      <c r="AH99" s="39"/>
      <c r="AI99" s="39"/>
      <c r="AJ99" s="39"/>
      <c r="AK99" s="39"/>
    </row>
  </sheetData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5"/>
    <col customWidth="1" min="3" max="3" width="16.38"/>
    <col customWidth="1" min="12" max="12" width="18.5"/>
    <col customWidth="1" min="13" max="13" width="15.25"/>
  </cols>
  <sheetData>
    <row r="1"/>
    <row r="2"/>
    <row r="3"/>
    <row r="4"/>
    <row r="5"/>
    <row r="6"/>
    <row r="7"/>
    <row r="8"/>
  </sheetData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38"/>
    <col customWidth="1" min="4" max="4" width="15.88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>
      <c r="A20" s="132"/>
      <c r="B20" s="132"/>
      <c r="C20" s="132"/>
      <c r="D20" s="132"/>
      <c r="E20" s="132"/>
      <c r="F20" s="132"/>
      <c r="G20" s="39"/>
      <c r="H20" s="39"/>
      <c r="I20" s="39"/>
      <c r="J20" s="39"/>
      <c r="K20" s="39"/>
      <c r="L20" s="39"/>
      <c r="M20" s="39"/>
      <c r="N20" s="39"/>
    </row>
    <row r="21">
      <c r="A21" s="132"/>
      <c r="B21" s="145"/>
      <c r="C21" s="145"/>
      <c r="D21" s="145"/>
      <c r="E21" s="145"/>
      <c r="F21" s="145"/>
      <c r="G21" s="39"/>
      <c r="H21" s="39"/>
      <c r="I21" s="39"/>
      <c r="J21" s="39"/>
      <c r="K21" s="39"/>
      <c r="L21" s="39"/>
      <c r="M21" s="39"/>
      <c r="N21" s="39"/>
    </row>
    <row r="22">
      <c r="A22" s="132"/>
      <c r="B22" s="146"/>
      <c r="C22" s="147"/>
      <c r="D22" s="147"/>
      <c r="E22" s="147"/>
      <c r="F22" s="148"/>
      <c r="G22" s="149"/>
      <c r="H22" s="39"/>
      <c r="I22" s="39"/>
      <c r="J22" s="39"/>
      <c r="K22" s="39"/>
      <c r="L22" s="39"/>
      <c r="M22" s="39"/>
      <c r="N22" s="39"/>
    </row>
    <row r="23">
      <c r="A23" s="132"/>
      <c r="B23" s="146"/>
      <c r="C23" s="147"/>
      <c r="D23" s="150" t="s">
        <v>875</v>
      </c>
      <c r="E23" s="147"/>
      <c r="F23" s="148"/>
      <c r="G23" s="46"/>
      <c r="H23" s="39"/>
      <c r="I23" s="39"/>
      <c r="J23" s="39"/>
      <c r="K23" s="39"/>
      <c r="L23" s="39"/>
      <c r="M23" s="39"/>
      <c r="N23" s="39"/>
    </row>
    <row r="24">
      <c r="A24" s="132"/>
      <c r="B24" s="146"/>
      <c r="C24" s="147"/>
      <c r="D24" s="147"/>
      <c r="E24" s="147"/>
      <c r="F24" s="148"/>
      <c r="G24" s="46"/>
      <c r="H24" s="39"/>
      <c r="I24" s="39"/>
      <c r="J24" s="39"/>
      <c r="K24" s="39"/>
      <c r="L24" s="39"/>
      <c r="M24" s="39"/>
      <c r="N24" s="39"/>
    </row>
    <row r="25">
      <c r="A25" s="132"/>
      <c r="B25" s="151" t="s">
        <v>7</v>
      </c>
      <c r="C25" s="152" t="s">
        <v>825</v>
      </c>
      <c r="D25" s="152" t="s">
        <v>826</v>
      </c>
      <c r="E25" s="152" t="s">
        <v>827</v>
      </c>
      <c r="F25" s="152" t="s">
        <v>828</v>
      </c>
      <c r="G25" s="46"/>
      <c r="H25" s="39"/>
      <c r="I25" s="39"/>
      <c r="J25" s="39"/>
      <c r="K25" s="39"/>
      <c r="L25" s="39"/>
      <c r="M25" s="39"/>
      <c r="N25" s="39"/>
    </row>
    <row r="26">
      <c r="A26" s="132"/>
      <c r="B26" s="153">
        <v>8293.0</v>
      </c>
      <c r="C26" s="154" t="s">
        <v>829</v>
      </c>
      <c r="D26" s="154" t="s">
        <v>829</v>
      </c>
      <c r="E26" s="154" t="s">
        <v>829</v>
      </c>
      <c r="F26" s="155" t="s">
        <v>830</v>
      </c>
      <c r="G26" s="46"/>
      <c r="H26" s="39"/>
      <c r="I26" s="39"/>
      <c r="J26" s="39"/>
      <c r="K26" s="39"/>
      <c r="L26" s="39"/>
      <c r="M26" s="39"/>
      <c r="N26" s="39"/>
    </row>
    <row r="27">
      <c r="A27" s="132"/>
      <c r="B27" s="153">
        <v>8681.0</v>
      </c>
      <c r="C27" s="154" t="s">
        <v>829</v>
      </c>
      <c r="D27" s="154" t="s">
        <v>829</v>
      </c>
      <c r="E27" s="154" t="s">
        <v>829</v>
      </c>
      <c r="F27" s="155" t="s">
        <v>830</v>
      </c>
      <c r="G27" s="46"/>
      <c r="H27" s="39"/>
      <c r="I27" s="39"/>
      <c r="J27" s="39"/>
      <c r="K27" s="39"/>
      <c r="L27" s="39"/>
      <c r="M27" s="39"/>
      <c r="N27" s="39"/>
    </row>
    <row r="28">
      <c r="A28" s="132"/>
      <c r="B28" s="153">
        <v>7940.0</v>
      </c>
      <c r="C28" s="154" t="s">
        <v>829</v>
      </c>
      <c r="D28" s="154" t="s">
        <v>829</v>
      </c>
      <c r="E28" s="154" t="s">
        <v>829</v>
      </c>
      <c r="F28" s="155" t="s">
        <v>830</v>
      </c>
      <c r="G28" s="46"/>
      <c r="H28" s="39"/>
      <c r="I28" s="39"/>
      <c r="J28" s="39"/>
      <c r="K28" s="39"/>
      <c r="L28" s="39"/>
      <c r="M28" s="39"/>
      <c r="N28" s="39"/>
    </row>
    <row r="29">
      <c r="A29" s="132"/>
      <c r="B29" s="153">
        <v>7331.0</v>
      </c>
      <c r="C29" s="154" t="s">
        <v>829</v>
      </c>
      <c r="D29" s="154" t="s">
        <v>829</v>
      </c>
      <c r="E29" s="154" t="s">
        <v>829</v>
      </c>
      <c r="F29" s="155" t="s">
        <v>830</v>
      </c>
      <c r="G29" s="46"/>
      <c r="H29" s="39"/>
      <c r="I29" s="39"/>
      <c r="J29" s="39"/>
      <c r="K29" s="39"/>
      <c r="L29" s="39"/>
      <c r="M29" s="39"/>
      <c r="N29" s="39"/>
    </row>
    <row r="30">
      <c r="A30" s="132"/>
      <c r="B30" s="153">
        <v>2455.0</v>
      </c>
      <c r="C30" s="154" t="s">
        <v>829</v>
      </c>
      <c r="D30" s="154" t="s">
        <v>829</v>
      </c>
      <c r="E30" s="154" t="s">
        <v>829</v>
      </c>
      <c r="F30" s="155" t="s">
        <v>830</v>
      </c>
      <c r="G30" s="46"/>
      <c r="H30" s="39"/>
      <c r="I30" s="39"/>
      <c r="J30" s="39"/>
      <c r="K30" s="39"/>
      <c r="L30" s="39"/>
      <c r="M30" s="39"/>
      <c r="N30" s="39"/>
    </row>
    <row r="31">
      <c r="A31" s="132"/>
      <c r="B31" s="153">
        <v>2103.0</v>
      </c>
      <c r="C31" s="154" t="s">
        <v>829</v>
      </c>
      <c r="D31" s="154" t="s">
        <v>829</v>
      </c>
      <c r="E31" s="154" t="s">
        <v>829</v>
      </c>
      <c r="F31" s="155" t="s">
        <v>830</v>
      </c>
      <c r="G31" s="46"/>
      <c r="H31" s="39"/>
      <c r="I31" s="39"/>
      <c r="J31" s="39"/>
      <c r="K31" s="39"/>
      <c r="L31" s="39"/>
      <c r="M31" s="39"/>
      <c r="N31" s="39"/>
    </row>
    <row r="32">
      <c r="A32" s="132"/>
      <c r="B32" s="153">
        <v>5988.0</v>
      </c>
      <c r="C32" s="154" t="s">
        <v>829</v>
      </c>
      <c r="D32" s="154" t="s">
        <v>829</v>
      </c>
      <c r="E32" s="154" t="s">
        <v>831</v>
      </c>
      <c r="F32" s="156" t="s">
        <v>832</v>
      </c>
      <c r="G32" s="46"/>
      <c r="H32" s="39"/>
      <c r="I32" s="39"/>
      <c r="J32" s="39"/>
      <c r="K32" s="39"/>
      <c r="L32" s="39"/>
      <c r="M32" s="39"/>
      <c r="N32" s="39"/>
    </row>
    <row r="33">
      <c r="A33" s="132"/>
      <c r="B33" s="153">
        <v>8875.0</v>
      </c>
      <c r="C33" s="154" t="s">
        <v>829</v>
      </c>
      <c r="D33" s="154" t="s">
        <v>831</v>
      </c>
      <c r="E33" s="154" t="s">
        <v>831</v>
      </c>
      <c r="F33" s="156" t="s">
        <v>833</v>
      </c>
      <c r="G33" s="46"/>
      <c r="H33" s="39"/>
      <c r="I33" s="39"/>
      <c r="J33" s="39"/>
      <c r="K33" s="39"/>
      <c r="L33" s="39"/>
      <c r="M33" s="39"/>
      <c r="N33" s="39"/>
    </row>
    <row r="34">
      <c r="A34" s="132"/>
      <c r="B34" s="153">
        <v>8969.0</v>
      </c>
      <c r="C34" s="154" t="s">
        <v>829</v>
      </c>
      <c r="D34" s="154" t="s">
        <v>21</v>
      </c>
      <c r="E34" s="154" t="s">
        <v>21</v>
      </c>
      <c r="F34" s="157" t="s">
        <v>834</v>
      </c>
      <c r="G34" s="46"/>
      <c r="H34" s="39"/>
      <c r="I34" s="39"/>
      <c r="J34" s="39"/>
      <c r="K34" s="39"/>
      <c r="L34" s="39"/>
      <c r="M34" s="39"/>
      <c r="N34" s="39"/>
    </row>
    <row r="35">
      <c r="A35" s="132"/>
      <c r="B35" s="153">
        <v>3127.0</v>
      </c>
      <c r="C35" s="158" t="s">
        <v>831</v>
      </c>
      <c r="D35" s="158" t="s">
        <v>21</v>
      </c>
      <c r="E35" s="158" t="s">
        <v>21</v>
      </c>
      <c r="F35" s="159" t="s">
        <v>835</v>
      </c>
      <c r="G35" s="39"/>
      <c r="H35" s="39"/>
      <c r="I35" s="39"/>
      <c r="J35" s="39"/>
      <c r="K35" s="39"/>
      <c r="L35" s="39"/>
      <c r="M35" s="39"/>
      <c r="N35" s="39"/>
    </row>
    <row r="36">
      <c r="A36" s="39"/>
      <c r="B36" s="153">
        <v>1270.0</v>
      </c>
      <c r="C36" s="158" t="s">
        <v>831</v>
      </c>
      <c r="D36" s="158" t="s">
        <v>21</v>
      </c>
      <c r="E36" s="158" t="s">
        <v>21</v>
      </c>
      <c r="F36" s="159" t="s">
        <v>835</v>
      </c>
      <c r="G36" s="39"/>
      <c r="H36" s="39"/>
      <c r="I36" s="39"/>
      <c r="J36" s="39"/>
      <c r="K36" s="39"/>
      <c r="L36" s="39"/>
      <c r="M36" s="39"/>
      <c r="N36" s="39"/>
    </row>
    <row r="37">
      <c r="A37" s="39"/>
      <c r="B37" s="153">
        <v>4594.0</v>
      </c>
      <c r="C37" s="158" t="s">
        <v>21</v>
      </c>
      <c r="D37" s="158" t="s">
        <v>21</v>
      </c>
      <c r="E37" s="158" t="s">
        <v>21</v>
      </c>
      <c r="F37" s="159" t="s">
        <v>836</v>
      </c>
      <c r="G37" s="39"/>
      <c r="H37" s="39"/>
      <c r="I37" s="39"/>
      <c r="J37" s="39"/>
      <c r="K37" s="39"/>
      <c r="L37" s="39"/>
      <c r="M37" s="39"/>
      <c r="N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</sheetData>
  <drawing r:id="rId1"/>
</worksheet>
</file>