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mjuhand\sciebo\Promotion\Studenten\Masterarbeit JOG\Ergebnisse\Kalibriergeraden_Kinetik\"/>
    </mc:Choice>
  </mc:AlternateContent>
  <xr:revisionPtr revIDLastSave="0" documentId="13_ncr:1_{493D9A01-9822-4B2D-8117-4540DE418675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Tabelle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7" i="3" l="1"/>
  <c r="J26" i="3"/>
  <c r="I26" i="3"/>
  <c r="H26" i="3"/>
  <c r="G26" i="3"/>
  <c r="V26" i="3"/>
  <c r="U26" i="3"/>
  <c r="R26" i="3"/>
  <c r="Q26" i="3"/>
  <c r="V38" i="3"/>
  <c r="U38" i="3"/>
  <c r="X38" i="3" s="1"/>
  <c r="R38" i="3"/>
  <c r="Q38" i="3"/>
  <c r="T38" i="3" s="1"/>
  <c r="N38" i="3"/>
  <c r="M38" i="3"/>
  <c r="P38" i="3" s="1"/>
  <c r="V37" i="3"/>
  <c r="U37" i="3"/>
  <c r="W37" i="3" s="1"/>
  <c r="R37" i="3"/>
  <c r="Q37" i="3"/>
  <c r="N37" i="3"/>
  <c r="M37" i="3"/>
  <c r="V36" i="3"/>
  <c r="U36" i="3"/>
  <c r="X36" i="3" s="1"/>
  <c r="R36" i="3"/>
  <c r="Q36" i="3"/>
  <c r="T36" i="3" s="1"/>
  <c r="N36" i="3"/>
  <c r="M36" i="3"/>
  <c r="P36" i="3" s="1"/>
  <c r="V35" i="3"/>
  <c r="U35" i="3"/>
  <c r="X35" i="3" s="1"/>
  <c r="R35" i="3"/>
  <c r="Q35" i="3"/>
  <c r="N35" i="3"/>
  <c r="M35" i="3"/>
  <c r="P35" i="3" s="1"/>
  <c r="V34" i="3"/>
  <c r="U34" i="3"/>
  <c r="R34" i="3"/>
  <c r="Q34" i="3"/>
  <c r="N34" i="3"/>
  <c r="M34" i="3"/>
  <c r="P34" i="3" s="1"/>
  <c r="V33" i="3"/>
  <c r="U33" i="3"/>
  <c r="W33" i="3" s="1"/>
  <c r="R33" i="3"/>
  <c r="Q33" i="3"/>
  <c r="T33" i="3" s="1"/>
  <c r="N33" i="3"/>
  <c r="M33" i="3"/>
  <c r="P33" i="3" s="1"/>
  <c r="V32" i="3"/>
  <c r="U32" i="3"/>
  <c r="R32" i="3"/>
  <c r="Q32" i="3"/>
  <c r="N32" i="3"/>
  <c r="M32" i="3"/>
  <c r="V31" i="3"/>
  <c r="U31" i="3"/>
  <c r="X31" i="3" s="1"/>
  <c r="R31" i="3"/>
  <c r="Q31" i="3"/>
  <c r="N31" i="3"/>
  <c r="M31" i="3"/>
  <c r="P31" i="3" s="1"/>
  <c r="V30" i="3"/>
  <c r="U30" i="3"/>
  <c r="X30" i="3" s="1"/>
  <c r="R30" i="3"/>
  <c r="Q30" i="3"/>
  <c r="T30" i="3" s="1"/>
  <c r="N30" i="3"/>
  <c r="M30" i="3"/>
  <c r="P30" i="3" s="1"/>
  <c r="V29" i="3"/>
  <c r="U29" i="3"/>
  <c r="X29" i="3" s="1"/>
  <c r="R29" i="3"/>
  <c r="Q29" i="3"/>
  <c r="N29" i="3"/>
  <c r="M29" i="3"/>
  <c r="V28" i="3"/>
  <c r="U28" i="3"/>
  <c r="X28" i="3" s="1"/>
  <c r="R28" i="3"/>
  <c r="Q28" i="3"/>
  <c r="T28" i="3" s="1"/>
  <c r="N28" i="3"/>
  <c r="M28" i="3"/>
  <c r="P28" i="3" s="1"/>
  <c r="U27" i="3"/>
  <c r="X27" i="3" s="1"/>
  <c r="R27" i="3"/>
  <c r="Q27" i="3"/>
  <c r="T27" i="3" s="1"/>
  <c r="N27" i="3"/>
  <c r="M27" i="3"/>
  <c r="O27" i="3" s="1"/>
  <c r="U12" i="3"/>
  <c r="V12" i="3"/>
  <c r="U13" i="3"/>
  <c r="V13" i="3"/>
  <c r="X13" i="3" s="1"/>
  <c r="U14" i="3"/>
  <c r="V14" i="3"/>
  <c r="U15" i="3"/>
  <c r="X15" i="3" s="1"/>
  <c r="V15" i="3"/>
  <c r="U16" i="3"/>
  <c r="X16" i="3" s="1"/>
  <c r="V16" i="3"/>
  <c r="U17" i="3"/>
  <c r="V17" i="3"/>
  <c r="U18" i="3"/>
  <c r="V18" i="3"/>
  <c r="U19" i="3"/>
  <c r="X19" i="3" s="1"/>
  <c r="V19" i="3"/>
  <c r="U20" i="3"/>
  <c r="V20" i="3"/>
  <c r="U21" i="3"/>
  <c r="V21" i="3"/>
  <c r="U22" i="3"/>
  <c r="V22" i="3"/>
  <c r="V11" i="3"/>
  <c r="U11" i="3"/>
  <c r="W11" i="3" s="1"/>
  <c r="V10" i="3"/>
  <c r="U10" i="3"/>
  <c r="J10" i="3"/>
  <c r="I10" i="3"/>
  <c r="X21" i="3" l="1"/>
  <c r="X14" i="3"/>
  <c r="W12" i="3"/>
  <c r="T35" i="3"/>
  <c r="X22" i="3"/>
  <c r="T37" i="3"/>
  <c r="X34" i="3"/>
  <c r="T32" i="3"/>
  <c r="X32" i="3"/>
  <c r="P32" i="3"/>
  <c r="T31" i="3"/>
  <c r="T29" i="3"/>
  <c r="W20" i="3"/>
  <c r="W18" i="3"/>
  <c r="W17" i="3"/>
  <c r="X18" i="3"/>
  <c r="P29" i="3"/>
  <c r="T34" i="3"/>
  <c r="P37" i="3"/>
  <c r="O35" i="3"/>
  <c r="W29" i="3"/>
  <c r="S32" i="3"/>
  <c r="S36" i="3"/>
  <c r="P27" i="3"/>
  <c r="X33" i="3"/>
  <c r="S27" i="3"/>
  <c r="W28" i="3"/>
  <c r="O30" i="3"/>
  <c r="S31" i="3"/>
  <c r="W32" i="3"/>
  <c r="O34" i="3"/>
  <c r="S35" i="3"/>
  <c r="W36" i="3"/>
  <c r="O38" i="3"/>
  <c r="W27" i="3"/>
  <c r="O29" i="3"/>
  <c r="S30" i="3"/>
  <c r="W31" i="3"/>
  <c r="O33" i="3"/>
  <c r="S34" i="3"/>
  <c r="W35" i="3"/>
  <c r="O37" i="3"/>
  <c r="S38" i="3"/>
  <c r="X37" i="3"/>
  <c r="S28" i="3"/>
  <c r="O31" i="3"/>
  <c r="O28" i="3"/>
  <c r="S29" i="3"/>
  <c r="W30" i="3"/>
  <c r="O32" i="3"/>
  <c r="S33" i="3"/>
  <c r="W34" i="3"/>
  <c r="O36" i="3"/>
  <c r="S37" i="3"/>
  <c r="W38" i="3"/>
  <c r="W22" i="3"/>
  <c r="W15" i="3"/>
  <c r="W19" i="3"/>
  <c r="X20" i="3"/>
  <c r="X11" i="3"/>
  <c r="W16" i="3"/>
  <c r="X12" i="3"/>
  <c r="W13" i="3"/>
  <c r="W21" i="3"/>
  <c r="X17" i="3"/>
  <c r="W14" i="3"/>
  <c r="N26" i="3"/>
  <c r="M26" i="3"/>
  <c r="L26" i="3"/>
  <c r="K26" i="3"/>
  <c r="F26" i="3"/>
  <c r="E26" i="3"/>
  <c r="R22" i="3"/>
  <c r="Q22" i="3"/>
  <c r="N22" i="3"/>
  <c r="M22" i="3"/>
  <c r="R21" i="3"/>
  <c r="Q21" i="3"/>
  <c r="N21" i="3"/>
  <c r="M21" i="3"/>
  <c r="P21" i="3" s="1"/>
  <c r="R20" i="3"/>
  <c r="Q20" i="3"/>
  <c r="N20" i="3"/>
  <c r="M20" i="3"/>
  <c r="P20" i="3" s="1"/>
  <c r="R19" i="3"/>
  <c r="Q19" i="3"/>
  <c r="S19" i="3" s="1"/>
  <c r="N19" i="3"/>
  <c r="M19" i="3"/>
  <c r="R18" i="3"/>
  <c r="Q18" i="3"/>
  <c r="N18" i="3"/>
  <c r="M18" i="3"/>
  <c r="R17" i="3"/>
  <c r="Q17" i="3"/>
  <c r="S17" i="3" s="1"/>
  <c r="N17" i="3"/>
  <c r="M17" i="3"/>
  <c r="R16" i="3"/>
  <c r="Q16" i="3"/>
  <c r="N16" i="3"/>
  <c r="M16" i="3"/>
  <c r="R15" i="3"/>
  <c r="Q15" i="3"/>
  <c r="N15" i="3"/>
  <c r="M15" i="3"/>
  <c r="R14" i="3"/>
  <c r="Q14" i="3"/>
  <c r="T14" i="3" s="1"/>
  <c r="N14" i="3"/>
  <c r="M14" i="3"/>
  <c r="P14" i="3" s="1"/>
  <c r="R13" i="3"/>
  <c r="Q13" i="3"/>
  <c r="S13" i="3" s="1"/>
  <c r="N13" i="3"/>
  <c r="M13" i="3"/>
  <c r="R12" i="3"/>
  <c r="Q12" i="3"/>
  <c r="N12" i="3"/>
  <c r="M12" i="3"/>
  <c r="R11" i="3"/>
  <c r="Q11" i="3"/>
  <c r="N11" i="3"/>
  <c r="M11" i="3"/>
  <c r="R10" i="3"/>
  <c r="Q10" i="3"/>
  <c r="N10" i="3"/>
  <c r="M10" i="3"/>
  <c r="L10" i="3"/>
  <c r="K10" i="3"/>
  <c r="H10" i="3"/>
  <c r="G10" i="3"/>
  <c r="F10" i="3"/>
  <c r="E10" i="3"/>
  <c r="S21" i="3" l="1"/>
  <c r="O18" i="3"/>
  <c r="P17" i="3"/>
  <c r="P16" i="3"/>
  <c r="O12" i="3"/>
  <c r="T20" i="3"/>
  <c r="P18" i="3"/>
  <c r="P11" i="3"/>
  <c r="P22" i="3"/>
  <c r="T22" i="3"/>
  <c r="T11" i="3"/>
  <c r="P12" i="3"/>
  <c r="T19" i="3"/>
  <c r="O20" i="3"/>
  <c r="T17" i="3"/>
  <c r="P15" i="3"/>
  <c r="S15" i="3"/>
  <c r="T12" i="3"/>
  <c r="T15" i="3"/>
  <c r="T18" i="3"/>
  <c r="O14" i="3"/>
  <c r="T21" i="3"/>
  <c r="P13" i="3"/>
  <c r="P19" i="3"/>
  <c r="O16" i="3"/>
  <c r="O22" i="3"/>
  <c r="T16" i="3"/>
  <c r="S11" i="3"/>
  <c r="T13" i="3"/>
  <c r="S12" i="3"/>
  <c r="S14" i="3"/>
  <c r="S16" i="3"/>
  <c r="S18" i="3"/>
  <c r="S20" i="3"/>
  <c r="S22" i="3"/>
  <c r="O11" i="3"/>
  <c r="O13" i="3"/>
  <c r="O15" i="3"/>
  <c r="O17" i="3"/>
  <c r="O19" i="3"/>
  <c r="O21" i="3"/>
</calcChain>
</file>

<file path=xl/sharedStrings.xml><?xml version="1.0" encoding="utf-8"?>
<sst xmlns="http://schemas.openxmlformats.org/spreadsheetml/2006/main" count="49" uniqueCount="18">
  <si>
    <t>Fläche Analyt</t>
  </si>
  <si>
    <t>Konzentration</t>
  </si>
  <si>
    <t>Verhältnis</t>
  </si>
  <si>
    <t>Fläche Standard</t>
  </si>
  <si>
    <t>Mischung</t>
  </si>
  <si>
    <t>1,5-PD</t>
  </si>
  <si>
    <t>d-VL</t>
  </si>
  <si>
    <t>Extraktion 50 + 250</t>
  </si>
  <si>
    <t>Dodecan</t>
  </si>
  <si>
    <t>technische Duplikate</t>
  </si>
  <si>
    <t>Splitratio 1:5 &amp; 5µL</t>
  </si>
  <si>
    <t>MW</t>
  </si>
  <si>
    <t>STABW.N</t>
  </si>
  <si>
    <t>Splitratio 1:50 &amp; 1µL</t>
  </si>
  <si>
    <t>VTOL</t>
  </si>
  <si>
    <t>Autointegration</t>
  </si>
  <si>
    <t>Kalibriergeraden bis 20mM PD&amp;VL&amp;VTOL in Mischung; Splits 1:50, 1:5+5µL; neues DVL</t>
  </si>
  <si>
    <t>nicht für die Validierungsversuche genutzt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</si>
</sst>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Fill="1" applyBorder="1" applyAlignment="1"/>
    <xf numFmtId="0" fontId="1" fillId="0" borderId="0" xfId="1" applyFill="1" applyBorder="1" applyAlignment="1"/>
    <xf numFmtId="0" fontId="1" fillId="0" borderId="0" xfId="1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7" fillId="0" borderId="12" xfId="1" applyFont="1" applyFill="1" applyBorder="1" applyAlignment="1"/>
    <xf numFmtId="0" fontId="7" fillId="0" borderId="12" xfId="1" applyFont="1" applyFill="1" applyBorder="1" applyAlignment="1">
      <alignment vertical="center"/>
    </xf>
    <xf numFmtId="0" fontId="5" fillId="0" borderId="0" xfId="1" applyFont="1" applyFill="1" applyBorder="1" applyAlignment="1"/>
    <xf numFmtId="0" fontId="1" fillId="0" borderId="17" xfId="1" applyFill="1" applyBorder="1" applyAlignment="1">
      <alignment horizontal="center" vertical="center"/>
    </xf>
    <xf numFmtId="0" fontId="1" fillId="0" borderId="10" xfId="1" applyFill="1" applyBorder="1" applyAlignment="1">
      <alignment horizontal="center" vertical="center"/>
    </xf>
    <xf numFmtId="0" fontId="1" fillId="0" borderId="22" xfId="1" applyFill="1" applyBorder="1" applyAlignment="1">
      <alignment horizontal="center" vertical="center"/>
    </xf>
    <xf numFmtId="0" fontId="1" fillId="0" borderId="16" xfId="1" applyFill="1" applyBorder="1" applyAlignment="1">
      <alignment horizontal="center" vertical="center"/>
    </xf>
    <xf numFmtId="0" fontId="7" fillId="0" borderId="11" xfId="0" applyFont="1" applyBorder="1"/>
    <xf numFmtId="0" fontId="7" fillId="0" borderId="14" xfId="0" applyFont="1" applyBorder="1"/>
    <xf numFmtId="0" fontId="7" fillId="0" borderId="12" xfId="0" applyFont="1" applyBorder="1"/>
    <xf numFmtId="0" fontId="7" fillId="0" borderId="18" xfId="0" applyFont="1" applyBorder="1"/>
    <xf numFmtId="0" fontId="7" fillId="0" borderId="18" xfId="1" applyFont="1" applyFill="1" applyBorder="1" applyAlignment="1"/>
    <xf numFmtId="0" fontId="7" fillId="0" borderId="13" xfId="0" applyFont="1" applyBorder="1"/>
    <xf numFmtId="0" fontId="7" fillId="0" borderId="19" xfId="0" applyFont="1" applyBorder="1"/>
    <xf numFmtId="0" fontId="7" fillId="0" borderId="0" xfId="0" applyFont="1"/>
    <xf numFmtId="0" fontId="7" fillId="0" borderId="15" xfId="0" applyFont="1" applyBorder="1"/>
    <xf numFmtId="0" fontId="7" fillId="0" borderId="12" xfId="1" applyFont="1" applyFill="1" applyBorder="1" applyAlignment="1">
      <alignment horizontal="right"/>
    </xf>
    <xf numFmtId="0" fontId="7" fillId="0" borderId="0" xfId="1" applyFont="1" applyFill="1" applyBorder="1" applyAlignment="1">
      <alignment horizontal="right"/>
    </xf>
    <xf numFmtId="0" fontId="7" fillId="0" borderId="0" xfId="1" applyFont="1" applyFill="1" applyBorder="1" applyAlignment="1"/>
    <xf numFmtId="0" fontId="7" fillId="0" borderId="0" xfId="1" applyFont="1" applyFill="1" applyBorder="1" applyAlignment="1">
      <alignment vertical="center"/>
    </xf>
    <xf numFmtId="0" fontId="7" fillId="0" borderId="16" xfId="0" applyFont="1" applyBorder="1"/>
    <xf numFmtId="0" fontId="7" fillId="0" borderId="12" xfId="0" applyFont="1" applyBorder="1" applyAlignment="1">
      <alignment vertical="center"/>
    </xf>
    <xf numFmtId="0" fontId="6" fillId="0" borderId="17" xfId="1" applyFont="1" applyFill="1" applyBorder="1" applyAlignment="1">
      <alignment horizontal="center" vertical="center"/>
    </xf>
    <xf numFmtId="0" fontId="6" fillId="0" borderId="10" xfId="1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9" fillId="0" borderId="22" xfId="1" applyFont="1" applyFill="1" applyBorder="1" applyAlignment="1">
      <alignment horizontal="center" vertical="center"/>
    </xf>
    <xf numFmtId="0" fontId="9" fillId="0" borderId="10" xfId="1" applyFont="1" applyFill="1" applyBorder="1" applyAlignment="1">
      <alignment horizontal="center" vertical="center"/>
    </xf>
    <xf numFmtId="0" fontId="10" fillId="0" borderId="21" xfId="0" applyFont="1" applyBorder="1"/>
    <xf numFmtId="0" fontId="10" fillId="0" borderId="14" xfId="0" applyFont="1" applyBorder="1"/>
    <xf numFmtId="0" fontId="10" fillId="0" borderId="0" xfId="0" applyFont="1"/>
    <xf numFmtId="0" fontId="10" fillId="0" borderId="23" xfId="0" applyFont="1" applyBorder="1"/>
    <xf numFmtId="0" fontId="10" fillId="0" borderId="18" xfId="0" applyFont="1" applyBorder="1"/>
    <xf numFmtId="0" fontId="10" fillId="0" borderId="23" xfId="1" applyFont="1" applyFill="1" applyBorder="1" applyAlignment="1"/>
    <xf numFmtId="0" fontId="10" fillId="0" borderId="22" xfId="0" applyFont="1" applyBorder="1"/>
    <xf numFmtId="0" fontId="10" fillId="0" borderId="19" xfId="0" applyFont="1" applyBorder="1"/>
    <xf numFmtId="0" fontId="10" fillId="0" borderId="11" xfId="0" applyFont="1" applyBorder="1"/>
    <xf numFmtId="0" fontId="10" fillId="0" borderId="12" xfId="0" applyFont="1" applyBorder="1"/>
    <xf numFmtId="0" fontId="10" fillId="0" borderId="12" xfId="1" applyFont="1" applyFill="1" applyBorder="1" applyAlignment="1"/>
    <xf numFmtId="0" fontId="10" fillId="0" borderId="12" xfId="1" applyFont="1" applyFill="1" applyBorder="1" applyAlignment="1">
      <alignment vertical="center"/>
    </xf>
    <xf numFmtId="0" fontId="10" fillId="0" borderId="13" xfId="0" applyFont="1" applyBorder="1"/>
    <xf numFmtId="0" fontId="9" fillId="0" borderId="17" xfId="1" applyFont="1" applyFill="1" applyBorder="1" applyAlignment="1">
      <alignment horizontal="center" vertical="center"/>
    </xf>
    <xf numFmtId="0" fontId="9" fillId="0" borderId="16" xfId="1" applyFont="1" applyFill="1" applyBorder="1" applyAlignment="1">
      <alignment horizontal="center" vertical="center"/>
    </xf>
    <xf numFmtId="0" fontId="10" fillId="0" borderId="15" xfId="0" applyFont="1" applyBorder="1"/>
    <xf numFmtId="0" fontId="10" fillId="0" borderId="12" xfId="1" applyFont="1" applyFill="1" applyBorder="1" applyAlignment="1">
      <alignment horizontal="right"/>
    </xf>
    <xf numFmtId="0" fontId="10" fillId="0" borderId="0" xfId="1" applyFont="1" applyFill="1" applyBorder="1" applyAlignment="1">
      <alignment horizontal="right"/>
    </xf>
    <xf numFmtId="0" fontId="10" fillId="0" borderId="0" xfId="1" applyFont="1" applyFill="1" applyBorder="1" applyAlignment="1"/>
    <xf numFmtId="0" fontId="10" fillId="0" borderId="0" xfId="1" applyFont="1" applyFill="1" applyBorder="1" applyAlignment="1">
      <alignment vertical="center"/>
    </xf>
    <xf numFmtId="0" fontId="10" fillId="0" borderId="16" xfId="0" applyFont="1" applyBorder="1"/>
    <xf numFmtId="0" fontId="10" fillId="0" borderId="12" xfId="0" applyFont="1" applyBorder="1" applyAlignment="1">
      <alignment vertical="center"/>
    </xf>
    <xf numFmtId="0" fontId="9" fillId="0" borderId="27" xfId="1" applyFont="1" applyFill="1" applyBorder="1" applyAlignment="1">
      <alignment horizontal="center" vertical="center"/>
    </xf>
    <xf numFmtId="0" fontId="10" fillId="0" borderId="24" xfId="0" applyFont="1" applyBorder="1"/>
    <xf numFmtId="0" fontId="10" fillId="0" borderId="25" xfId="0" applyFont="1" applyBorder="1"/>
    <xf numFmtId="0" fontId="10" fillId="0" borderId="25" xfId="1" applyFont="1" applyFill="1" applyBorder="1" applyAlignment="1"/>
    <xf numFmtId="0" fontId="10" fillId="0" borderId="28" xfId="0" applyFont="1" applyBorder="1"/>
    <xf numFmtId="0" fontId="7" fillId="0" borderId="26" xfId="0" applyFont="1" applyBorder="1"/>
    <xf numFmtId="0" fontId="7" fillId="0" borderId="24" xfId="0" applyFont="1" applyBorder="1"/>
    <xf numFmtId="0" fontId="7" fillId="0" borderId="25" xfId="0" applyFont="1" applyBorder="1"/>
    <xf numFmtId="0" fontId="7" fillId="0" borderId="25" xfId="1" applyFont="1" applyFill="1" applyBorder="1" applyAlignment="1"/>
    <xf numFmtId="0" fontId="7" fillId="0" borderId="28" xfId="0" applyFont="1" applyBorder="1"/>
    <xf numFmtId="0" fontId="6" fillId="2" borderId="5" xfId="1" applyFont="1" applyBorder="1" applyAlignment="1">
      <alignment horizontal="center"/>
    </xf>
    <xf numFmtId="0" fontId="6" fillId="2" borderId="6" xfId="1" applyFont="1" applyBorder="1" applyAlignment="1">
      <alignment horizontal="center"/>
    </xf>
    <xf numFmtId="0" fontId="6" fillId="2" borderId="7" xfId="1" applyFont="1" applyBorder="1" applyAlignment="1">
      <alignment horizontal="center"/>
    </xf>
    <xf numFmtId="0" fontId="6" fillId="2" borderId="5" xfId="1" applyFont="1" applyBorder="1" applyAlignment="1">
      <alignment horizontal="center" vertical="center"/>
    </xf>
    <xf numFmtId="0" fontId="6" fillId="2" borderId="6" xfId="1" applyFont="1" applyBorder="1" applyAlignment="1">
      <alignment horizontal="center" vertical="center"/>
    </xf>
    <xf numFmtId="0" fontId="6" fillId="2" borderId="7" xfId="1" applyFont="1" applyBorder="1" applyAlignment="1">
      <alignment horizontal="center" vertical="center"/>
    </xf>
    <xf numFmtId="0" fontId="1" fillId="0" borderId="2" xfId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9" fillId="0" borderId="4" xfId="1" applyFont="1" applyFill="1" applyBorder="1" applyAlignment="1">
      <alignment horizontal="center" vertical="center"/>
    </xf>
    <xf numFmtId="0" fontId="9" fillId="0" borderId="9" xfId="1" applyFont="1" applyFill="1" applyBorder="1" applyAlignment="1">
      <alignment horizontal="center" vertical="center"/>
    </xf>
    <xf numFmtId="0" fontId="1" fillId="0" borderId="20" xfId="1" applyFill="1" applyBorder="1" applyAlignment="1">
      <alignment horizontal="center" vertical="center"/>
    </xf>
    <xf numFmtId="0" fontId="1" fillId="0" borderId="3" xfId="1" applyFill="1" applyBorder="1" applyAlignment="1">
      <alignment horizontal="center" vertical="center"/>
    </xf>
    <xf numFmtId="0" fontId="1" fillId="0" borderId="15" xfId="1" applyFill="1" applyBorder="1" applyAlignment="1">
      <alignment horizontal="center" vertical="center"/>
    </xf>
    <xf numFmtId="0" fontId="9" fillId="0" borderId="21" xfId="1" applyFont="1" applyFill="1" applyBorder="1" applyAlignment="1">
      <alignment horizontal="center" vertical="center"/>
    </xf>
    <xf numFmtId="0" fontId="9" fillId="0" borderId="15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1" fillId="0" borderId="21" xfId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9" fillId="0" borderId="8" xfId="1" applyFont="1" applyFill="1" applyBorder="1" applyAlignment="1">
      <alignment horizontal="center" vertical="center"/>
    </xf>
    <xf numFmtId="0" fontId="1" fillId="0" borderId="4" xfId="1" applyFill="1" applyBorder="1" applyAlignment="1">
      <alignment horizontal="center" vertical="center"/>
    </xf>
    <xf numFmtId="0" fontId="1" fillId="0" borderId="9" xfId="1" applyFill="1" applyBorder="1" applyAlignment="1">
      <alignment horizontal="center" vertical="center"/>
    </xf>
    <xf numFmtId="0" fontId="9" fillId="0" borderId="20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8" fillId="2" borderId="5" xfId="1" applyFont="1" applyBorder="1" applyAlignment="1">
      <alignment horizontal="center"/>
    </xf>
    <xf numFmtId="0" fontId="8" fillId="2" borderId="6" xfId="1" applyFont="1" applyBorder="1" applyAlignment="1">
      <alignment horizontal="center"/>
    </xf>
    <xf numFmtId="0" fontId="8" fillId="2" borderId="7" xfId="1" applyFont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5" xfId="1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0" fillId="0" borderId="0" xfId="0" applyFill="1"/>
  </cellXfs>
  <cellStyles count="2">
    <cellStyle name="Ausgabe" xfId="1" builtinId="21"/>
    <cellStyle name="Standard" xfId="0" builtinId="0"/>
  </cellStyles>
  <dxfs count="0"/>
  <tableStyles count="0" defaultTableStyle="TableStyleMedium2" defaultPivotStyle="PivotStyleLight16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1,5-PD_1:5,5µL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9.846062992125984E-2"/>
                  <c:y val="1.5514727325750947E-3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Tabelle1!$B$11:$B$22</c:f>
              <c:numCache>
                <c:formatCode>General</c:formatCode>
                <c:ptCount val="12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0.5</c:v>
                </c:pt>
              </c:numCache>
            </c:numRef>
          </c:xVal>
          <c:yVal>
            <c:numRef>
              <c:f>Tabelle1!$O$11:$O$22</c:f>
              <c:numCache>
                <c:formatCode>General</c:formatCode>
                <c:ptCount val="12"/>
                <c:pt idx="0">
                  <c:v>0.9175821246826017</c:v>
                </c:pt>
                <c:pt idx="1">
                  <c:v>0.85485064993170901</c:v>
                </c:pt>
                <c:pt idx="2">
                  <c:v>0.77736605072770293</c:v>
                </c:pt>
                <c:pt idx="3">
                  <c:v>0.68746232660402062</c:v>
                </c:pt>
                <c:pt idx="4">
                  <c:v>0.57778511714672098</c:v>
                </c:pt>
                <c:pt idx="5">
                  <c:v>0.4827358952294617</c:v>
                </c:pt>
                <c:pt idx="6">
                  <c:v>0.36191836438725455</c:v>
                </c:pt>
                <c:pt idx="7">
                  <c:v>0.27803590793493937</c:v>
                </c:pt>
                <c:pt idx="8">
                  <c:v>0.19647973538734184</c:v>
                </c:pt>
                <c:pt idx="9">
                  <c:v>8.766689779282083E-2</c:v>
                </c:pt>
                <c:pt idx="10">
                  <c:v>2.9032038735962992E-2</c:v>
                </c:pt>
                <c:pt idx="11">
                  <c:v>7.0192120496407884E-3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BF-431E-AB54-09F8BDE2A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390272"/>
        <c:axId val="519392240"/>
      </c:scatterChart>
      <c:valAx>
        <c:axId val="51939027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Konzentration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9392240"/>
        <c:crosses val="autoZero"/>
        <c:crossBetween val="midCat"/>
      </c:valAx>
      <c:valAx>
        <c:axId val="51939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939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D_VL_1:50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Tabelle1!$C$27:$C$38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</c:numCache>
            </c:numRef>
          </c:xVal>
          <c:yVal>
            <c:numRef>
              <c:f>Tabelle1!$S$27:$S$38</c:f>
              <c:numCache>
                <c:formatCode>General</c:formatCode>
                <c:ptCount val="12"/>
                <c:pt idx="0">
                  <c:v>3.09275134453019E-2</c:v>
                </c:pt>
                <c:pt idx="1">
                  <c:v>5.8862971526165708E-2</c:v>
                </c:pt>
                <c:pt idx="2">
                  <c:v>0.11296337847062041</c:v>
                </c:pt>
                <c:pt idx="3">
                  <c:v>0.22515262495440058</c:v>
                </c:pt>
                <c:pt idx="4">
                  <c:v>0.29624960500885</c:v>
                </c:pt>
                <c:pt idx="5">
                  <c:v>0.40882376075008242</c:v>
                </c:pt>
                <c:pt idx="6">
                  <c:v>0.49741719987329369</c:v>
                </c:pt>
                <c:pt idx="7">
                  <c:v>0.58500098041415427</c:v>
                </c:pt>
                <c:pt idx="8">
                  <c:v>0.70109072512211013</c:v>
                </c:pt>
                <c:pt idx="9">
                  <c:v>0.73923745480498115</c:v>
                </c:pt>
                <c:pt idx="10">
                  <c:v>0.88268923727282345</c:v>
                </c:pt>
                <c:pt idx="11">
                  <c:v>0.96493766602920328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A1-418B-BAE1-4F7176270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390272"/>
        <c:axId val="519392240"/>
      </c:scatterChart>
      <c:valAx>
        <c:axId val="51939027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Konzentration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9392240"/>
        <c:crosses val="autoZero"/>
        <c:crossBetween val="midCat"/>
      </c:valAx>
      <c:valAx>
        <c:axId val="51939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939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VTOL_1:50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Tabelle1!$D$27:$D$38</c:f>
              <c:numCache>
                <c:formatCode>General</c:formatCode>
                <c:ptCount val="12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8</c:v>
                </c:pt>
              </c:numCache>
            </c:numRef>
          </c:xVal>
          <c:yVal>
            <c:numRef>
              <c:f>Tabelle1!$W$27:$W$38</c:f>
              <c:numCache>
                <c:formatCode>General</c:formatCode>
                <c:ptCount val="12"/>
                <c:pt idx="0">
                  <c:v>0.56086127099292826</c:v>
                </c:pt>
                <c:pt idx="1">
                  <c:v>0.71457966110210847</c:v>
                </c:pt>
                <c:pt idx="2">
                  <c:v>0.84009863337350987</c:v>
                </c:pt>
                <c:pt idx="3">
                  <c:v>0.95218595302934528</c:v>
                </c:pt>
                <c:pt idx="4">
                  <c:v>1.0230475550822842</c:v>
                </c:pt>
                <c:pt idx="5">
                  <c:v>1.2166171221353532</c:v>
                </c:pt>
                <c:pt idx="6">
                  <c:v>2.531540047019102E-2</c:v>
                </c:pt>
                <c:pt idx="7">
                  <c:v>5.1600470921460306E-2</c:v>
                </c:pt>
                <c:pt idx="8">
                  <c:v>0.11131610818599827</c:v>
                </c:pt>
                <c:pt idx="9">
                  <c:v>0.21728642542215998</c:v>
                </c:pt>
                <c:pt idx="10">
                  <c:v>0.35619800604111151</c:v>
                </c:pt>
                <c:pt idx="11">
                  <c:v>0.46150846616011887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4-4696-8D8C-D0082CB49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390272"/>
        <c:axId val="519392240"/>
      </c:scatterChart>
      <c:valAx>
        <c:axId val="51939027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Konzentration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9392240"/>
        <c:crosses val="autoZero"/>
        <c:crossBetween val="midCat"/>
      </c:valAx>
      <c:valAx>
        <c:axId val="51939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939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77502</xdr:colOff>
      <xdr:row>4</xdr:row>
      <xdr:rowOff>2723</xdr:rowOff>
    </xdr:from>
    <xdr:to>
      <xdr:col>32</xdr:col>
      <xdr:colOff>1</xdr:colOff>
      <xdr:row>22</xdr:row>
      <xdr:rowOff>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12205</xdr:colOff>
      <xdr:row>22</xdr:row>
      <xdr:rowOff>182594</xdr:rowOff>
    </xdr:from>
    <xdr:to>
      <xdr:col>32</xdr:col>
      <xdr:colOff>40821</xdr:colOff>
      <xdr:row>41</xdr:row>
      <xdr:rowOff>163287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82346</xdr:colOff>
      <xdr:row>23</xdr:row>
      <xdr:rowOff>28370</xdr:rowOff>
    </xdr:from>
    <xdr:to>
      <xdr:col>43</xdr:col>
      <xdr:colOff>539546</xdr:colOff>
      <xdr:row>42</xdr:row>
      <xdr:rowOff>23247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4"/>
  <sheetViews>
    <sheetView tabSelected="1" topLeftCell="P1" zoomScale="70" zoomScaleNormal="70" workbookViewId="0">
      <selection activeCell="AH17" sqref="AH17"/>
    </sheetView>
  </sheetViews>
  <sheetFormatPr baseColWidth="10" defaultRowHeight="15" x14ac:dyDescent="0.25"/>
  <cols>
    <col min="2" max="10" width="12.7109375" customWidth="1"/>
    <col min="11" max="11" width="14.42578125" bestFit="1" customWidth="1"/>
    <col min="12" max="12" width="14.42578125" customWidth="1"/>
    <col min="13" max="27" width="12.7109375" customWidth="1"/>
  </cols>
  <sheetData>
    <row r="1" spans="1:40" x14ac:dyDescent="0.25">
      <c r="A1" t="s">
        <v>16</v>
      </c>
    </row>
    <row r="2" spans="1:40" x14ac:dyDescent="0.25">
      <c r="A2" t="s">
        <v>9</v>
      </c>
    </row>
    <row r="3" spans="1:40" x14ac:dyDescent="0.25">
      <c r="A3" t="s">
        <v>15</v>
      </c>
      <c r="P3" s="1"/>
    </row>
    <row r="4" spans="1:40" ht="15.75" thickBot="1" x14ac:dyDescent="0.3">
      <c r="B4" s="1"/>
      <c r="C4" s="1"/>
      <c r="AA4" t="s">
        <v>17</v>
      </c>
    </row>
    <row r="5" spans="1:40" ht="15.75" thickBot="1" x14ac:dyDescent="0.3">
      <c r="B5" s="92" t="s">
        <v>7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4"/>
      <c r="Y5" s="22"/>
      <c r="AA5" s="7"/>
      <c r="AB5" s="7"/>
      <c r="AC5" s="7"/>
      <c r="AD5" s="7"/>
      <c r="AE5" s="22"/>
      <c r="AG5" s="7"/>
      <c r="AH5" s="7"/>
      <c r="AI5" s="2"/>
      <c r="AJ5" s="2"/>
      <c r="AK5" s="2"/>
      <c r="AL5" s="2"/>
      <c r="AM5" s="2"/>
      <c r="AN5" s="2"/>
    </row>
    <row r="6" spans="1:40" ht="19.5" thickBot="1" x14ac:dyDescent="0.35">
      <c r="B6" s="95" t="s">
        <v>4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7"/>
      <c r="Y6" s="3"/>
      <c r="Z6" s="3"/>
      <c r="AA6" s="3"/>
      <c r="AB6" s="3"/>
      <c r="AC6" s="3"/>
      <c r="AD6" s="3"/>
      <c r="AE6" s="3"/>
      <c r="AF6" s="10"/>
      <c r="AG6" s="3"/>
      <c r="AH6" s="3"/>
      <c r="AI6" s="3"/>
      <c r="AJ6" s="3"/>
      <c r="AK6" s="3"/>
      <c r="AL6" s="3"/>
      <c r="AM6" s="3"/>
      <c r="AN6" s="3"/>
    </row>
    <row r="7" spans="1:40" ht="15.75" thickBot="1" x14ac:dyDescent="0.3">
      <c r="B7" s="98" t="s">
        <v>10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100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</row>
    <row r="8" spans="1:40" ht="15.75" thickBot="1" x14ac:dyDescent="0.3">
      <c r="B8" s="101" t="s">
        <v>1</v>
      </c>
      <c r="C8" s="102"/>
      <c r="D8" s="103"/>
      <c r="E8" s="98" t="s">
        <v>0</v>
      </c>
      <c r="F8" s="99"/>
      <c r="G8" s="99"/>
      <c r="H8" s="99"/>
      <c r="I8" s="99"/>
      <c r="J8" s="100"/>
      <c r="K8" s="98" t="s">
        <v>3</v>
      </c>
      <c r="L8" s="100"/>
      <c r="M8" s="98" t="s">
        <v>2</v>
      </c>
      <c r="N8" s="99"/>
      <c r="O8" s="99"/>
      <c r="P8" s="99"/>
      <c r="Q8" s="99"/>
      <c r="R8" s="99"/>
      <c r="S8" s="99"/>
      <c r="T8" s="99"/>
      <c r="U8" s="99"/>
      <c r="V8" s="99"/>
      <c r="W8" s="99"/>
      <c r="X8" s="100"/>
      <c r="Y8" s="5"/>
      <c r="Z8" s="5"/>
      <c r="AA8" s="5"/>
      <c r="AB8" s="5"/>
      <c r="AC8" s="5"/>
      <c r="AD8" s="5"/>
    </row>
    <row r="9" spans="1:40" x14ac:dyDescent="0.25">
      <c r="B9" s="74" t="s">
        <v>5</v>
      </c>
      <c r="C9" s="76" t="s">
        <v>6</v>
      </c>
      <c r="D9" s="76" t="s">
        <v>14</v>
      </c>
      <c r="E9" s="74" t="s">
        <v>5</v>
      </c>
      <c r="F9" s="78"/>
      <c r="G9" s="81" t="s">
        <v>6</v>
      </c>
      <c r="H9" s="82"/>
      <c r="I9" s="81" t="s">
        <v>14</v>
      </c>
      <c r="J9" s="82"/>
      <c r="K9" s="74" t="s">
        <v>8</v>
      </c>
      <c r="L9" s="79"/>
      <c r="M9" s="74" t="s">
        <v>5</v>
      </c>
      <c r="N9" s="80"/>
      <c r="O9" s="80"/>
      <c r="P9" s="78"/>
      <c r="Q9" s="81" t="s">
        <v>6</v>
      </c>
      <c r="R9" s="82"/>
      <c r="S9" s="82"/>
      <c r="T9" s="82"/>
      <c r="U9" s="81" t="s">
        <v>14</v>
      </c>
      <c r="V9" s="82"/>
      <c r="W9" s="82"/>
      <c r="X9" s="83"/>
    </row>
    <row r="10" spans="1:40" ht="15.75" thickBot="1" x14ac:dyDescent="0.3">
      <c r="B10" s="75"/>
      <c r="C10" s="77"/>
      <c r="D10" s="77"/>
      <c r="E10" s="11" t="str">
        <f>ROMAN(1)</f>
        <v>I</v>
      </c>
      <c r="F10" s="14" t="str">
        <f>ROMAN(2)</f>
        <v>II</v>
      </c>
      <c r="G10" s="34" t="str">
        <f>ROMAN(1)</f>
        <v>I</v>
      </c>
      <c r="H10" s="58" t="str">
        <f>ROMAN(2)</f>
        <v>II</v>
      </c>
      <c r="I10" s="50" t="str">
        <f>ROMAN(1)</f>
        <v>I</v>
      </c>
      <c r="J10" s="35" t="str">
        <f>ROMAN(2)</f>
        <v>II</v>
      </c>
      <c r="K10" s="11" t="str">
        <f>ROMAN(1)</f>
        <v>I</v>
      </c>
      <c r="L10" s="12" t="str">
        <f>ROMAN(2)</f>
        <v>II</v>
      </c>
      <c r="M10" s="11" t="str">
        <f>ROMAN(1)</f>
        <v>I</v>
      </c>
      <c r="N10" s="14" t="str">
        <f>ROMAN(2)</f>
        <v>II</v>
      </c>
      <c r="O10" s="11" t="s">
        <v>11</v>
      </c>
      <c r="P10" s="14" t="s">
        <v>12</v>
      </c>
      <c r="Q10" s="34" t="str">
        <f>ROMAN(1)</f>
        <v>I</v>
      </c>
      <c r="R10" s="35" t="str">
        <f>ROMAN(2)</f>
        <v>II</v>
      </c>
      <c r="S10" s="34" t="s">
        <v>11</v>
      </c>
      <c r="T10" s="35" t="s">
        <v>12</v>
      </c>
      <c r="U10" s="34" t="str">
        <f>ROMAN(1)</f>
        <v>I</v>
      </c>
      <c r="V10" s="35" t="str">
        <f>ROMAN(2)</f>
        <v>II</v>
      </c>
      <c r="W10" s="34" t="s">
        <v>11</v>
      </c>
      <c r="X10" s="35" t="s">
        <v>12</v>
      </c>
    </row>
    <row r="11" spans="1:40" x14ac:dyDescent="0.25">
      <c r="B11" s="15">
        <v>20</v>
      </c>
      <c r="C11" s="44">
        <v>0.5</v>
      </c>
      <c r="D11" s="44">
        <v>10</v>
      </c>
      <c r="E11" s="15">
        <v>5861841</v>
      </c>
      <c r="F11" s="23">
        <v>6186245</v>
      </c>
      <c r="G11" s="36"/>
      <c r="H11" s="59"/>
      <c r="I11" s="59"/>
      <c r="J11" s="38"/>
      <c r="K11" s="15">
        <v>6452812</v>
      </c>
      <c r="L11" s="16">
        <v>6675220</v>
      </c>
      <c r="M11" s="15">
        <f t="shared" ref="M11:M22" si="0">E11/K11</f>
        <v>0.90841651670620494</v>
      </c>
      <c r="N11" s="16">
        <f t="shared" ref="N11:N22" si="1">F11/L11</f>
        <v>0.92674773265899846</v>
      </c>
      <c r="O11" s="15">
        <f>AVERAGE(M11:N11)</f>
        <v>0.9175821246826017</v>
      </c>
      <c r="P11" s="16">
        <f>_xlfn.STDEV.P(M11:N11)</f>
        <v>9.1656079763967613E-3</v>
      </c>
      <c r="Q11" s="44">
        <f t="shared" ref="Q11:Q22" si="2">G11/K11</f>
        <v>0</v>
      </c>
      <c r="R11" s="37">
        <f t="shared" ref="R11:R22" si="3">H11/L11</f>
        <v>0</v>
      </c>
      <c r="S11" s="44">
        <f>AVERAGE(Q11:R11)</f>
        <v>0</v>
      </c>
      <c r="T11" s="37">
        <f t="shared" ref="T11:T22" si="4">_xlfn.STDEV.P(Q11:R11)</f>
        <v>0</v>
      </c>
      <c r="U11" s="44">
        <f>I11/K11</f>
        <v>0</v>
      </c>
      <c r="V11" s="37">
        <f>J11/L11</f>
        <v>0</v>
      </c>
      <c r="W11" s="44">
        <f>AVERAGE(U11:V11)</f>
        <v>0</v>
      </c>
      <c r="X11" s="37">
        <f t="shared" ref="X11:X22" si="5">_xlfn.STDEV.P(U11:V11)</f>
        <v>0</v>
      </c>
    </row>
    <row r="12" spans="1:40" x14ac:dyDescent="0.25">
      <c r="B12" s="17">
        <v>18</v>
      </c>
      <c r="C12" s="45">
        <v>1</v>
      </c>
      <c r="D12" s="45">
        <v>12</v>
      </c>
      <c r="E12" s="17">
        <v>5891098</v>
      </c>
      <c r="F12" s="22">
        <v>5757094</v>
      </c>
      <c r="G12" s="39"/>
      <c r="H12" s="60"/>
      <c r="I12" s="60"/>
      <c r="J12" s="38"/>
      <c r="K12" s="17">
        <v>6838018</v>
      </c>
      <c r="L12" s="18">
        <v>6787585</v>
      </c>
      <c r="M12" s="17">
        <f t="shared" si="0"/>
        <v>0.86152127707180648</v>
      </c>
      <c r="N12" s="18">
        <f t="shared" si="1"/>
        <v>0.84818002279161142</v>
      </c>
      <c r="O12" s="17">
        <f t="shared" ref="O12:O22" si="6">AVERAGE(M12:N12)</f>
        <v>0.85485064993170901</v>
      </c>
      <c r="P12" s="18">
        <f t="shared" ref="P12:P22" si="7">_xlfn.STDEV.P(M12:N12)</f>
        <v>6.6706271400975292E-3</v>
      </c>
      <c r="Q12" s="45">
        <f t="shared" si="2"/>
        <v>0</v>
      </c>
      <c r="R12" s="40">
        <f t="shared" si="3"/>
        <v>0</v>
      </c>
      <c r="S12" s="45">
        <f t="shared" ref="S12:S22" si="8">AVERAGE(Q12:R12)</f>
        <v>0</v>
      </c>
      <c r="T12" s="40">
        <f t="shared" si="4"/>
        <v>0</v>
      </c>
      <c r="U12" s="45">
        <f t="shared" ref="U12:U22" si="9">I12/K12</f>
        <v>0</v>
      </c>
      <c r="V12" s="40">
        <f t="shared" ref="V12:V22" si="10">J12/L12</f>
        <v>0</v>
      </c>
      <c r="W12" s="45">
        <f t="shared" ref="W12:W22" si="11">AVERAGE(U12:V12)</f>
        <v>0</v>
      </c>
      <c r="X12" s="40">
        <f t="shared" si="5"/>
        <v>0</v>
      </c>
    </row>
    <row r="13" spans="1:40" x14ac:dyDescent="0.25">
      <c r="B13" s="17">
        <v>16</v>
      </c>
      <c r="C13" s="57">
        <v>2</v>
      </c>
      <c r="D13" s="57">
        <v>14</v>
      </c>
      <c r="E13" s="17">
        <v>5184445</v>
      </c>
      <c r="F13" s="22">
        <v>5275453</v>
      </c>
      <c r="G13" s="39"/>
      <c r="H13" s="60"/>
      <c r="I13" s="60"/>
      <c r="J13" s="38"/>
      <c r="K13" s="17">
        <v>6693371</v>
      </c>
      <c r="L13" s="18">
        <v>6761945</v>
      </c>
      <c r="M13" s="17">
        <f t="shared" si="0"/>
        <v>0.77456411724376251</v>
      </c>
      <c r="N13" s="18">
        <f t="shared" si="1"/>
        <v>0.78016798421164324</v>
      </c>
      <c r="O13" s="17">
        <f t="shared" si="6"/>
        <v>0.77736605072770293</v>
      </c>
      <c r="P13" s="18">
        <f t="shared" si="7"/>
        <v>2.8019334839403665E-3</v>
      </c>
      <c r="Q13" s="45">
        <f t="shared" si="2"/>
        <v>0</v>
      </c>
      <c r="R13" s="40">
        <f t="shared" si="3"/>
        <v>0</v>
      </c>
      <c r="S13" s="45">
        <f t="shared" si="8"/>
        <v>0</v>
      </c>
      <c r="T13" s="40">
        <f t="shared" si="4"/>
        <v>0</v>
      </c>
      <c r="U13" s="45">
        <f t="shared" si="9"/>
        <v>0</v>
      </c>
      <c r="V13" s="40">
        <f t="shared" si="10"/>
        <v>0</v>
      </c>
      <c r="W13" s="45">
        <f t="shared" si="11"/>
        <v>0</v>
      </c>
      <c r="X13" s="40">
        <f t="shared" si="5"/>
        <v>0</v>
      </c>
    </row>
    <row r="14" spans="1:40" x14ac:dyDescent="0.25">
      <c r="B14" s="17">
        <v>14</v>
      </c>
      <c r="C14" s="57">
        <v>4</v>
      </c>
      <c r="D14" s="57">
        <v>16</v>
      </c>
      <c r="E14" s="17">
        <v>4771648</v>
      </c>
      <c r="F14" s="22">
        <v>4702800</v>
      </c>
      <c r="G14" s="39"/>
      <c r="H14" s="60"/>
      <c r="I14" s="60"/>
      <c r="J14" s="38"/>
      <c r="K14" s="17">
        <v>6906297</v>
      </c>
      <c r="L14" s="18">
        <v>6875318</v>
      </c>
      <c r="M14" s="17">
        <f t="shared" si="0"/>
        <v>0.69091265550844394</v>
      </c>
      <c r="N14" s="18">
        <f t="shared" si="1"/>
        <v>0.68401199769959731</v>
      </c>
      <c r="O14" s="17">
        <f t="shared" si="6"/>
        <v>0.68746232660402062</v>
      </c>
      <c r="P14" s="18">
        <f t="shared" si="7"/>
        <v>3.4503289044233165E-3</v>
      </c>
      <c r="Q14" s="45">
        <f t="shared" si="2"/>
        <v>0</v>
      </c>
      <c r="R14" s="40">
        <f t="shared" si="3"/>
        <v>0</v>
      </c>
      <c r="S14" s="45">
        <f t="shared" si="8"/>
        <v>0</v>
      </c>
      <c r="T14" s="40">
        <f t="shared" si="4"/>
        <v>0</v>
      </c>
      <c r="U14" s="45">
        <f t="shared" si="9"/>
        <v>0</v>
      </c>
      <c r="V14" s="40">
        <f t="shared" si="10"/>
        <v>0</v>
      </c>
      <c r="W14" s="45">
        <f t="shared" si="11"/>
        <v>0</v>
      </c>
      <c r="X14" s="40">
        <f t="shared" si="5"/>
        <v>0</v>
      </c>
    </row>
    <row r="15" spans="1:40" x14ac:dyDescent="0.25">
      <c r="B15" s="24">
        <v>12</v>
      </c>
      <c r="C15" s="47">
        <v>6</v>
      </c>
      <c r="D15" s="47">
        <v>18</v>
      </c>
      <c r="E15" s="24">
        <v>3981726</v>
      </c>
      <c r="F15" s="25">
        <v>4094204</v>
      </c>
      <c r="G15" s="41"/>
      <c r="H15" s="61"/>
      <c r="I15" s="61"/>
      <c r="J15" s="38"/>
      <c r="K15" s="8">
        <v>6881391</v>
      </c>
      <c r="L15" s="19">
        <v>7096314</v>
      </c>
      <c r="M15" s="17">
        <f t="shared" si="0"/>
        <v>0.57862225820331969</v>
      </c>
      <c r="N15" s="18">
        <f t="shared" si="1"/>
        <v>0.57694797609012227</v>
      </c>
      <c r="O15" s="17">
        <f t="shared" si="6"/>
        <v>0.57778511714672098</v>
      </c>
      <c r="P15" s="18">
        <f t="shared" si="7"/>
        <v>8.3714105659871141E-4</v>
      </c>
      <c r="Q15" s="45">
        <f t="shared" si="2"/>
        <v>0</v>
      </c>
      <c r="R15" s="40">
        <f t="shared" si="3"/>
        <v>0</v>
      </c>
      <c r="S15" s="45">
        <f t="shared" si="8"/>
        <v>0</v>
      </c>
      <c r="T15" s="40">
        <f t="shared" si="4"/>
        <v>0</v>
      </c>
      <c r="U15" s="45">
        <f t="shared" si="9"/>
        <v>0</v>
      </c>
      <c r="V15" s="40">
        <f t="shared" si="10"/>
        <v>0</v>
      </c>
      <c r="W15" s="45">
        <f t="shared" si="11"/>
        <v>0</v>
      </c>
      <c r="X15" s="40">
        <f t="shared" si="5"/>
        <v>0</v>
      </c>
    </row>
    <row r="16" spans="1:40" x14ac:dyDescent="0.25">
      <c r="B16" s="8">
        <v>10</v>
      </c>
      <c r="C16" s="46">
        <v>8</v>
      </c>
      <c r="D16" s="46">
        <v>20</v>
      </c>
      <c r="E16" s="24">
        <v>3491592</v>
      </c>
      <c r="F16" s="25">
        <v>3311368</v>
      </c>
      <c r="G16" s="41"/>
      <c r="H16" s="61"/>
      <c r="I16" s="61"/>
      <c r="J16" s="38"/>
      <c r="K16" s="8">
        <v>7150673</v>
      </c>
      <c r="L16" s="19">
        <v>6939406</v>
      </c>
      <c r="M16" s="17">
        <f t="shared" si="0"/>
        <v>0.48828858486466936</v>
      </c>
      <c r="N16" s="18">
        <f t="shared" si="1"/>
        <v>0.47718320559425403</v>
      </c>
      <c r="O16" s="17">
        <f t="shared" si="6"/>
        <v>0.4827358952294617</v>
      </c>
      <c r="P16" s="18">
        <f t="shared" si="7"/>
        <v>5.5526896352076638E-3</v>
      </c>
      <c r="Q16" s="45">
        <f t="shared" si="2"/>
        <v>0</v>
      </c>
      <c r="R16" s="40">
        <f t="shared" si="3"/>
        <v>0</v>
      </c>
      <c r="S16" s="45">
        <f t="shared" si="8"/>
        <v>0</v>
      </c>
      <c r="T16" s="40">
        <f t="shared" si="4"/>
        <v>0</v>
      </c>
      <c r="U16" s="45">
        <f t="shared" si="9"/>
        <v>0</v>
      </c>
      <c r="V16" s="40">
        <f t="shared" si="10"/>
        <v>0</v>
      </c>
      <c r="W16" s="45">
        <f t="shared" si="11"/>
        <v>0</v>
      </c>
      <c r="X16" s="40">
        <f t="shared" si="5"/>
        <v>0</v>
      </c>
    </row>
    <row r="17" spans="2:44" x14ac:dyDescent="0.25">
      <c r="B17" s="8">
        <v>8</v>
      </c>
      <c r="C17" s="46">
        <v>10</v>
      </c>
      <c r="D17" s="46">
        <v>0.5</v>
      </c>
      <c r="E17" s="8">
        <v>2508534</v>
      </c>
      <c r="F17" s="26">
        <v>2478927</v>
      </c>
      <c r="G17" s="41"/>
      <c r="H17" s="61"/>
      <c r="I17" s="61"/>
      <c r="J17" s="38"/>
      <c r="K17" s="8">
        <v>6911361</v>
      </c>
      <c r="L17" s="19">
        <v>6869142</v>
      </c>
      <c r="M17" s="8">
        <f t="shared" si="0"/>
        <v>0.36295803388073639</v>
      </c>
      <c r="N17" s="18">
        <f t="shared" si="1"/>
        <v>0.36087869489377278</v>
      </c>
      <c r="O17" s="8">
        <f t="shared" si="6"/>
        <v>0.36191836438725455</v>
      </c>
      <c r="P17" s="18">
        <f t="shared" si="7"/>
        <v>1.039669493481804E-3</v>
      </c>
      <c r="Q17" s="46">
        <f t="shared" si="2"/>
        <v>0</v>
      </c>
      <c r="R17" s="40">
        <f t="shared" si="3"/>
        <v>0</v>
      </c>
      <c r="S17" s="46">
        <f t="shared" si="8"/>
        <v>0</v>
      </c>
      <c r="T17" s="40">
        <f t="shared" si="4"/>
        <v>0</v>
      </c>
      <c r="U17" s="46">
        <f t="shared" si="9"/>
        <v>0</v>
      </c>
      <c r="V17" s="40">
        <f t="shared" si="10"/>
        <v>0</v>
      </c>
      <c r="W17" s="46">
        <f t="shared" si="11"/>
        <v>0</v>
      </c>
      <c r="X17" s="40">
        <f t="shared" si="5"/>
        <v>0</v>
      </c>
      <c r="Y17" s="4"/>
      <c r="Z17" s="4"/>
      <c r="AA17" s="4"/>
      <c r="AB17" s="4"/>
      <c r="AC17" s="4"/>
      <c r="AD17" s="4"/>
      <c r="AE17" s="4"/>
    </row>
    <row r="18" spans="2:44" x14ac:dyDescent="0.25">
      <c r="B18" s="9">
        <v>6</v>
      </c>
      <c r="C18" s="52">
        <v>12</v>
      </c>
      <c r="D18" s="52">
        <v>1</v>
      </c>
      <c r="E18" s="9">
        <v>1971994</v>
      </c>
      <c r="F18" s="27">
        <v>1903993</v>
      </c>
      <c r="G18" s="41"/>
      <c r="H18" s="61"/>
      <c r="I18" s="61"/>
      <c r="J18" s="38"/>
      <c r="K18" s="9">
        <v>6955115</v>
      </c>
      <c r="L18" s="19">
        <v>6986096</v>
      </c>
      <c r="M18" s="9">
        <f t="shared" si="0"/>
        <v>0.28353147288003144</v>
      </c>
      <c r="N18" s="18">
        <f t="shared" si="1"/>
        <v>0.27254034298984725</v>
      </c>
      <c r="O18" s="9">
        <f t="shared" si="6"/>
        <v>0.27803590793493937</v>
      </c>
      <c r="P18" s="18">
        <f t="shared" si="7"/>
        <v>5.4955649450920963E-3</v>
      </c>
      <c r="Q18" s="47">
        <f t="shared" si="2"/>
        <v>0</v>
      </c>
      <c r="R18" s="40">
        <f t="shared" si="3"/>
        <v>0</v>
      </c>
      <c r="S18" s="47">
        <f t="shared" si="8"/>
        <v>0</v>
      </c>
      <c r="T18" s="40">
        <f t="shared" si="4"/>
        <v>0</v>
      </c>
      <c r="U18" s="47">
        <f t="shared" si="9"/>
        <v>0</v>
      </c>
      <c r="V18" s="40">
        <f t="shared" si="10"/>
        <v>0</v>
      </c>
      <c r="W18" s="47">
        <f t="shared" si="11"/>
        <v>0</v>
      </c>
      <c r="X18" s="40">
        <f t="shared" si="5"/>
        <v>0</v>
      </c>
      <c r="Y18" s="5"/>
      <c r="Z18" s="5"/>
      <c r="AA18" s="5"/>
      <c r="AB18" s="5"/>
      <c r="AC18" s="5"/>
      <c r="AD18" s="5"/>
      <c r="AE18" s="5"/>
    </row>
    <row r="19" spans="2:44" x14ac:dyDescent="0.25">
      <c r="B19" s="29">
        <v>4</v>
      </c>
      <c r="C19" s="45">
        <v>14</v>
      </c>
      <c r="D19" s="45">
        <v>2</v>
      </c>
      <c r="E19" s="9">
        <v>1402523</v>
      </c>
      <c r="F19" s="27">
        <v>1457477</v>
      </c>
      <c r="G19" s="41"/>
      <c r="H19" s="61"/>
      <c r="I19" s="61"/>
      <c r="J19" s="38"/>
      <c r="K19" s="9">
        <v>7271329</v>
      </c>
      <c r="L19" s="19">
        <v>7284636</v>
      </c>
      <c r="M19" s="9">
        <f t="shared" si="0"/>
        <v>0.19288399685944618</v>
      </c>
      <c r="N19" s="18">
        <f t="shared" si="1"/>
        <v>0.2000754739152375</v>
      </c>
      <c r="O19" s="9">
        <f t="shared" si="6"/>
        <v>0.19647973538734184</v>
      </c>
      <c r="P19" s="18">
        <f t="shared" si="7"/>
        <v>3.5957385278956588E-3</v>
      </c>
      <c r="Q19" s="47">
        <f t="shared" si="2"/>
        <v>0</v>
      </c>
      <c r="R19" s="40">
        <f t="shared" si="3"/>
        <v>0</v>
      </c>
      <c r="S19" s="47">
        <f t="shared" si="8"/>
        <v>0</v>
      </c>
      <c r="T19" s="40">
        <f t="shared" si="4"/>
        <v>0</v>
      </c>
      <c r="U19" s="47">
        <f t="shared" si="9"/>
        <v>0</v>
      </c>
      <c r="V19" s="40">
        <f t="shared" si="10"/>
        <v>0</v>
      </c>
      <c r="W19" s="47">
        <f t="shared" si="11"/>
        <v>0</v>
      </c>
      <c r="X19" s="40">
        <f t="shared" si="5"/>
        <v>0</v>
      </c>
      <c r="Y19" s="4"/>
      <c r="Z19" s="4"/>
      <c r="AA19" s="4"/>
      <c r="AB19" s="4"/>
      <c r="AC19" s="4"/>
      <c r="AD19" s="4"/>
      <c r="AE19" s="4"/>
    </row>
    <row r="20" spans="2:44" x14ac:dyDescent="0.25">
      <c r="B20" s="29">
        <v>2</v>
      </c>
      <c r="C20" s="45">
        <v>16</v>
      </c>
      <c r="D20" s="45">
        <v>4</v>
      </c>
      <c r="E20" s="9">
        <v>614841</v>
      </c>
      <c r="F20" s="27">
        <v>601760</v>
      </c>
      <c r="G20" s="39"/>
      <c r="H20" s="60"/>
      <c r="I20" s="60"/>
      <c r="J20" s="38"/>
      <c r="K20" s="9">
        <v>6928147</v>
      </c>
      <c r="L20" s="18">
        <v>6949659</v>
      </c>
      <c r="M20" s="9">
        <f t="shared" si="0"/>
        <v>8.8745374484692663E-2</v>
      </c>
      <c r="N20" s="18">
        <f t="shared" si="1"/>
        <v>8.6588421100948984E-2</v>
      </c>
      <c r="O20" s="9">
        <f t="shared" si="6"/>
        <v>8.766689779282083E-2</v>
      </c>
      <c r="P20" s="18">
        <f t="shared" si="7"/>
        <v>1.0784766918718394E-3</v>
      </c>
      <c r="Q20" s="47">
        <f t="shared" si="2"/>
        <v>0</v>
      </c>
      <c r="R20" s="40">
        <f t="shared" si="3"/>
        <v>0</v>
      </c>
      <c r="S20" s="47">
        <f t="shared" si="8"/>
        <v>0</v>
      </c>
      <c r="T20" s="40">
        <f t="shared" si="4"/>
        <v>0</v>
      </c>
      <c r="U20" s="47">
        <f t="shared" si="9"/>
        <v>0</v>
      </c>
      <c r="V20" s="40">
        <f t="shared" si="10"/>
        <v>0</v>
      </c>
      <c r="W20" s="47">
        <f t="shared" si="11"/>
        <v>0</v>
      </c>
      <c r="X20" s="40">
        <f t="shared" si="5"/>
        <v>0</v>
      </c>
      <c r="Y20" s="6"/>
      <c r="AB20" s="6"/>
      <c r="AC20" s="6"/>
    </row>
    <row r="21" spans="2:44" x14ac:dyDescent="0.25">
      <c r="B21" s="17">
        <v>1</v>
      </c>
      <c r="C21" s="45">
        <v>18</v>
      </c>
      <c r="D21" s="45">
        <v>6</v>
      </c>
      <c r="E21" s="17">
        <v>223874</v>
      </c>
      <c r="F21" s="22">
        <v>184080</v>
      </c>
      <c r="G21" s="39"/>
      <c r="H21" s="60"/>
      <c r="I21" s="60"/>
      <c r="J21" s="38"/>
      <c r="K21" s="17">
        <v>7096005</v>
      </c>
      <c r="L21" s="18">
        <v>6942544</v>
      </c>
      <c r="M21" s="17">
        <f t="shared" si="0"/>
        <v>3.154930133222849E-2</v>
      </c>
      <c r="N21" s="18">
        <f t="shared" si="1"/>
        <v>2.6514776139697493E-2</v>
      </c>
      <c r="O21" s="17">
        <f t="shared" si="6"/>
        <v>2.9032038735962992E-2</v>
      </c>
      <c r="P21" s="18">
        <f t="shared" si="7"/>
        <v>2.5172625962654981E-3</v>
      </c>
      <c r="Q21" s="45">
        <f t="shared" si="2"/>
        <v>0</v>
      </c>
      <c r="R21" s="40">
        <f t="shared" si="3"/>
        <v>0</v>
      </c>
      <c r="S21" s="45">
        <f t="shared" si="8"/>
        <v>0</v>
      </c>
      <c r="T21" s="40">
        <f t="shared" si="4"/>
        <v>0</v>
      </c>
      <c r="U21" s="45">
        <f t="shared" si="9"/>
        <v>0</v>
      </c>
      <c r="V21" s="40">
        <f t="shared" si="10"/>
        <v>0</v>
      </c>
      <c r="W21" s="45">
        <f t="shared" si="11"/>
        <v>0</v>
      </c>
      <c r="X21" s="40">
        <f t="shared" si="5"/>
        <v>0</v>
      </c>
    </row>
    <row r="22" spans="2:44" ht="15.75" thickBot="1" x14ac:dyDescent="0.3">
      <c r="B22" s="20">
        <v>0.5</v>
      </c>
      <c r="C22" s="48">
        <v>20</v>
      </c>
      <c r="D22" s="48">
        <v>8</v>
      </c>
      <c r="E22" s="20">
        <v>55586</v>
      </c>
      <c r="F22" s="28">
        <v>42463</v>
      </c>
      <c r="G22" s="42"/>
      <c r="H22" s="62"/>
      <c r="I22" s="62"/>
      <c r="J22" s="38"/>
      <c r="K22" s="20">
        <v>7031796</v>
      </c>
      <c r="L22" s="21">
        <v>6923157</v>
      </c>
      <c r="M22" s="20">
        <f t="shared" si="0"/>
        <v>7.9049505986806216E-3</v>
      </c>
      <c r="N22" s="21">
        <f t="shared" si="1"/>
        <v>6.1334735006009543E-3</v>
      </c>
      <c r="O22" s="20">
        <f t="shared" si="6"/>
        <v>7.0192120496407884E-3</v>
      </c>
      <c r="P22" s="21">
        <f t="shared" si="7"/>
        <v>8.8573854903983363E-4</v>
      </c>
      <c r="Q22" s="48">
        <f t="shared" si="2"/>
        <v>0</v>
      </c>
      <c r="R22" s="43">
        <f t="shared" si="3"/>
        <v>0</v>
      </c>
      <c r="S22" s="48">
        <f t="shared" si="8"/>
        <v>0</v>
      </c>
      <c r="T22" s="43">
        <f t="shared" si="4"/>
        <v>0</v>
      </c>
      <c r="U22" s="48">
        <f t="shared" si="9"/>
        <v>0</v>
      </c>
      <c r="V22" s="43">
        <f t="shared" si="10"/>
        <v>0</v>
      </c>
      <c r="W22" s="48">
        <f t="shared" si="11"/>
        <v>0</v>
      </c>
      <c r="X22" s="43">
        <f t="shared" si="5"/>
        <v>0</v>
      </c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</row>
    <row r="23" spans="2:44" ht="15.75" thickBot="1" x14ac:dyDescent="0.3">
      <c r="B23" s="68" t="s">
        <v>13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70"/>
      <c r="AA23" t="s">
        <v>17</v>
      </c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</row>
    <row r="24" spans="2:44" ht="15.75" thickBot="1" x14ac:dyDescent="0.3">
      <c r="B24" s="71" t="s">
        <v>1</v>
      </c>
      <c r="C24" s="72"/>
      <c r="D24" s="73"/>
      <c r="E24" s="68" t="s">
        <v>0</v>
      </c>
      <c r="F24" s="69"/>
      <c r="G24" s="69"/>
      <c r="H24" s="69"/>
      <c r="I24" s="69"/>
      <c r="J24" s="70"/>
      <c r="K24" s="68" t="s">
        <v>3</v>
      </c>
      <c r="L24" s="70"/>
      <c r="M24" s="68" t="s">
        <v>2</v>
      </c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70"/>
      <c r="Y24" s="22"/>
      <c r="AH24" s="104"/>
      <c r="AI24" s="104"/>
      <c r="AJ24" s="104"/>
      <c r="AK24" s="104"/>
      <c r="AL24" s="104"/>
      <c r="AM24" s="104"/>
      <c r="AN24" s="104"/>
      <c r="AO24" s="104"/>
      <c r="AP24" s="104"/>
      <c r="AQ24" s="104"/>
      <c r="AR24" s="104"/>
    </row>
    <row r="25" spans="2:44" x14ac:dyDescent="0.25">
      <c r="B25" s="85" t="s">
        <v>5</v>
      </c>
      <c r="C25" s="87" t="s">
        <v>6</v>
      </c>
      <c r="D25" s="87" t="s">
        <v>14</v>
      </c>
      <c r="E25" s="85" t="s">
        <v>5</v>
      </c>
      <c r="F25" s="89"/>
      <c r="G25" s="84" t="s">
        <v>6</v>
      </c>
      <c r="H25" s="80"/>
      <c r="I25" s="84" t="s">
        <v>14</v>
      </c>
      <c r="J25" s="80"/>
      <c r="K25" s="90" t="s">
        <v>8</v>
      </c>
      <c r="L25" s="91"/>
      <c r="M25" s="85" t="s">
        <v>5</v>
      </c>
      <c r="N25" s="82"/>
      <c r="O25" s="82"/>
      <c r="P25" s="89"/>
      <c r="Q25" s="84" t="s">
        <v>6</v>
      </c>
      <c r="R25" s="80"/>
      <c r="S25" s="80"/>
      <c r="T25" s="80"/>
      <c r="U25" s="84" t="s">
        <v>14</v>
      </c>
      <c r="V25" s="80"/>
      <c r="W25" s="80"/>
      <c r="X25" s="79"/>
      <c r="AH25" s="104"/>
      <c r="AI25" s="104"/>
      <c r="AJ25" s="104"/>
      <c r="AK25" s="104"/>
      <c r="AL25" s="104"/>
      <c r="AM25" s="104"/>
      <c r="AN25" s="104"/>
      <c r="AO25" s="104"/>
      <c r="AP25" s="104"/>
      <c r="AQ25" s="104"/>
      <c r="AR25" s="104"/>
    </row>
    <row r="26" spans="2:44" ht="15.75" thickBot="1" x14ac:dyDescent="0.3">
      <c r="B26" s="86"/>
      <c r="C26" s="88"/>
      <c r="D26" s="88"/>
      <c r="E26" s="49" t="str">
        <f>ROMAN(1)</f>
        <v>I</v>
      </c>
      <c r="F26" s="50" t="str">
        <f>ROMAN(2)</f>
        <v>II</v>
      </c>
      <c r="G26" s="13" t="str">
        <f>ROMAN(1)</f>
        <v>I</v>
      </c>
      <c r="H26" s="14" t="str">
        <f>ROMAN(2)</f>
        <v>II</v>
      </c>
      <c r="I26" s="13" t="str">
        <f>ROMAN(1)</f>
        <v>I</v>
      </c>
      <c r="J26" s="12" t="str">
        <f>ROMAN(2)</f>
        <v>II</v>
      </c>
      <c r="K26" s="30" t="str">
        <f>ROMAN(1)</f>
        <v>I</v>
      </c>
      <c r="L26" s="31" t="str">
        <f>ROMAN(2)</f>
        <v>II</v>
      </c>
      <c r="M26" s="49" t="str">
        <f>ROMAN(1)</f>
        <v>I</v>
      </c>
      <c r="N26" s="50" t="str">
        <f>ROMAN(2)</f>
        <v>II</v>
      </c>
      <c r="O26" s="49" t="s">
        <v>11</v>
      </c>
      <c r="P26" s="50" t="s">
        <v>12</v>
      </c>
      <c r="Q26" s="13" t="str">
        <f>ROMAN(1)</f>
        <v>I</v>
      </c>
      <c r="R26" s="12" t="str">
        <f>ROMAN(2)</f>
        <v>II</v>
      </c>
      <c r="S26" s="13" t="s">
        <v>11</v>
      </c>
      <c r="T26" s="12" t="s">
        <v>12</v>
      </c>
      <c r="U26" s="13" t="str">
        <f>ROMAN(1)</f>
        <v>I</v>
      </c>
      <c r="V26" s="12" t="str">
        <f>ROMAN(2)</f>
        <v>II</v>
      </c>
      <c r="W26" s="13" t="s">
        <v>11</v>
      </c>
      <c r="X26" s="12" t="s">
        <v>12</v>
      </c>
      <c r="AH26" s="104"/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</row>
    <row r="27" spans="2:44" x14ac:dyDescent="0.25">
      <c r="B27" s="44">
        <v>20</v>
      </c>
      <c r="C27" s="15">
        <v>0.5</v>
      </c>
      <c r="D27" s="15">
        <v>10</v>
      </c>
      <c r="E27" s="44"/>
      <c r="F27" s="51"/>
      <c r="G27" s="64">
        <v>16078</v>
      </c>
      <c r="H27" s="23">
        <v>17634</v>
      </c>
      <c r="I27" s="64">
        <v>308324</v>
      </c>
      <c r="J27" s="32">
        <v>303383</v>
      </c>
      <c r="K27" s="15">
        <v>551097</v>
      </c>
      <c r="L27" s="16">
        <v>539588</v>
      </c>
      <c r="M27" s="44">
        <f t="shared" ref="M27:M38" si="12">E27/K27</f>
        <v>0</v>
      </c>
      <c r="N27" s="37">
        <f t="shared" ref="N27:N38" si="13">F27/L27</f>
        <v>0</v>
      </c>
      <c r="O27" s="44">
        <f>AVERAGE(M27:N27)</f>
        <v>0</v>
      </c>
      <c r="P27" s="37">
        <f>_xlfn.STDEV.P(M27:N27)</f>
        <v>0</v>
      </c>
      <c r="Q27" s="15">
        <f t="shared" ref="Q27:Q38" si="14">G27/K27</f>
        <v>2.9174537331903456E-2</v>
      </c>
      <c r="R27" s="16">
        <f t="shared" ref="R27:R38" si="15">H27/L27</f>
        <v>3.2680489558700343E-2</v>
      </c>
      <c r="S27" s="15">
        <f>AVERAGE(Q27:R27)</f>
        <v>3.09275134453019E-2</v>
      </c>
      <c r="T27" s="16">
        <f t="shared" ref="T27:T38" si="16">_xlfn.STDEV.P(Q27:R27)</f>
        <v>1.7529761133984433E-3</v>
      </c>
      <c r="U27" s="15">
        <f>I27/K27</f>
        <v>0.55947319618869273</v>
      </c>
      <c r="V27" s="16">
        <f>J27/L27</f>
        <v>0.56224934579716379</v>
      </c>
      <c r="W27" s="15">
        <f>AVERAGE(U27:V27)</f>
        <v>0.56086127099292826</v>
      </c>
      <c r="X27" s="16">
        <f t="shared" ref="X27:X38" si="17">_xlfn.STDEV.P(U27:V27)</f>
        <v>1.3880748042355284E-3</v>
      </c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</row>
    <row r="28" spans="2:44" x14ac:dyDescent="0.25">
      <c r="B28" s="45">
        <v>18</v>
      </c>
      <c r="C28" s="17">
        <v>1</v>
      </c>
      <c r="D28" s="17">
        <v>12</v>
      </c>
      <c r="E28" s="45"/>
      <c r="F28" s="38"/>
      <c r="G28" s="65">
        <v>35750</v>
      </c>
      <c r="H28" s="22">
        <v>29622</v>
      </c>
      <c r="I28" s="65">
        <v>394988</v>
      </c>
      <c r="J28">
        <v>399863</v>
      </c>
      <c r="K28" s="17">
        <v>547455</v>
      </c>
      <c r="L28" s="18">
        <v>565049</v>
      </c>
      <c r="M28" s="45">
        <f t="shared" si="12"/>
        <v>0</v>
      </c>
      <c r="N28" s="40">
        <f t="shared" si="13"/>
        <v>0</v>
      </c>
      <c r="O28" s="45">
        <f t="shared" ref="O28:O38" si="18">AVERAGE(M28:N28)</f>
        <v>0</v>
      </c>
      <c r="P28" s="40">
        <f t="shared" ref="P28:P38" si="19">_xlfn.STDEV.P(M28:N28)</f>
        <v>0</v>
      </c>
      <c r="Q28" s="17">
        <f t="shared" si="14"/>
        <v>6.5302170954690333E-2</v>
      </c>
      <c r="R28" s="18">
        <f t="shared" si="15"/>
        <v>5.242377209764109E-2</v>
      </c>
      <c r="S28" s="17">
        <f t="shared" ref="S28:S38" si="20">AVERAGE(Q28:R28)</f>
        <v>5.8862971526165708E-2</v>
      </c>
      <c r="T28" s="18">
        <f t="shared" si="16"/>
        <v>6.4391994285246217E-3</v>
      </c>
      <c r="U28" s="17">
        <f t="shared" ref="U28:U38" si="21">I28/K28</f>
        <v>0.72149857065877565</v>
      </c>
      <c r="V28" s="18">
        <f t="shared" ref="V28:V38" si="22">J28/L28</f>
        <v>0.70766075154544117</v>
      </c>
      <c r="W28" s="17">
        <f t="shared" ref="W28:W38" si="23">AVERAGE(U28:V28)</f>
        <v>0.71457966110210847</v>
      </c>
      <c r="X28" s="18">
        <f t="shared" si="17"/>
        <v>6.9189095566672409E-3</v>
      </c>
      <c r="AH28" s="104"/>
      <c r="AI28" s="104"/>
      <c r="AJ28" s="104"/>
      <c r="AK28" s="104"/>
      <c r="AL28" s="104"/>
      <c r="AM28" s="104"/>
      <c r="AN28" s="104"/>
      <c r="AO28" s="104"/>
      <c r="AP28" s="104"/>
      <c r="AQ28" s="104"/>
      <c r="AR28" s="104"/>
    </row>
    <row r="29" spans="2:44" x14ac:dyDescent="0.25">
      <c r="B29" s="45">
        <v>16</v>
      </c>
      <c r="C29" s="29">
        <v>2</v>
      </c>
      <c r="D29" s="29">
        <v>14</v>
      </c>
      <c r="E29" s="45"/>
      <c r="F29" s="38"/>
      <c r="G29" s="65">
        <v>67783</v>
      </c>
      <c r="H29" s="22">
        <v>55869</v>
      </c>
      <c r="I29" s="65">
        <v>465780</v>
      </c>
      <c r="J29" s="63">
        <v>452934</v>
      </c>
      <c r="K29" s="17">
        <v>553089</v>
      </c>
      <c r="L29" s="18">
        <v>540459</v>
      </c>
      <c r="M29" s="45">
        <f t="shared" si="12"/>
        <v>0</v>
      </c>
      <c r="N29" s="40">
        <f t="shared" si="13"/>
        <v>0</v>
      </c>
      <c r="O29" s="45">
        <f t="shared" si="18"/>
        <v>0</v>
      </c>
      <c r="P29" s="40">
        <f t="shared" si="19"/>
        <v>0</v>
      </c>
      <c r="Q29" s="17">
        <f t="shared" si="14"/>
        <v>0.12255351308740546</v>
      </c>
      <c r="R29" s="18">
        <f t="shared" si="15"/>
        <v>0.10337324385383535</v>
      </c>
      <c r="S29" s="17">
        <f t="shared" si="20"/>
        <v>0.11296337847062041</v>
      </c>
      <c r="T29" s="18">
        <f t="shared" si="16"/>
        <v>9.5901346167850537E-3</v>
      </c>
      <c r="U29" s="17">
        <f t="shared" si="21"/>
        <v>0.84214294625277308</v>
      </c>
      <c r="V29" s="18">
        <f t="shared" si="22"/>
        <v>0.83805432049424655</v>
      </c>
      <c r="W29" s="17">
        <f t="shared" si="23"/>
        <v>0.84009863337350987</v>
      </c>
      <c r="X29" s="18">
        <f t="shared" si="17"/>
        <v>2.0443128792632659E-3</v>
      </c>
      <c r="AH29" s="104"/>
      <c r="AI29" s="104"/>
      <c r="AJ29" s="104"/>
      <c r="AK29" s="104"/>
      <c r="AL29" s="104"/>
      <c r="AM29" s="104"/>
      <c r="AN29" s="104"/>
      <c r="AO29" s="104"/>
      <c r="AP29" s="104"/>
      <c r="AQ29" s="104"/>
      <c r="AR29" s="104"/>
    </row>
    <row r="30" spans="2:44" x14ac:dyDescent="0.25">
      <c r="B30" s="45">
        <v>14</v>
      </c>
      <c r="C30" s="29">
        <v>4</v>
      </c>
      <c r="D30" s="29">
        <v>16</v>
      </c>
      <c r="E30" s="45"/>
      <c r="F30" s="38"/>
      <c r="G30" s="65">
        <v>130696</v>
      </c>
      <c r="H30" s="22">
        <v>129941</v>
      </c>
      <c r="I30" s="65">
        <v>559890</v>
      </c>
      <c r="J30">
        <v>542383</v>
      </c>
      <c r="K30" s="17">
        <v>579656</v>
      </c>
      <c r="L30" s="18">
        <v>577943</v>
      </c>
      <c r="M30" s="45">
        <f t="shared" si="12"/>
        <v>0</v>
      </c>
      <c r="N30" s="40">
        <f t="shared" si="13"/>
        <v>0</v>
      </c>
      <c r="O30" s="45">
        <f t="shared" si="18"/>
        <v>0</v>
      </c>
      <c r="P30" s="40">
        <f t="shared" si="19"/>
        <v>0</v>
      </c>
      <c r="Q30" s="17">
        <f t="shared" si="14"/>
        <v>0.22547165905295555</v>
      </c>
      <c r="R30" s="18">
        <f t="shared" si="15"/>
        <v>0.22483359085584564</v>
      </c>
      <c r="S30" s="17">
        <f t="shared" si="20"/>
        <v>0.22515262495440058</v>
      </c>
      <c r="T30" s="18">
        <f t="shared" si="16"/>
        <v>3.1903409855495168E-4</v>
      </c>
      <c r="U30" s="17">
        <f t="shared" si="21"/>
        <v>0.96590046510344063</v>
      </c>
      <c r="V30" s="18">
        <f t="shared" si="22"/>
        <v>0.93847144095524992</v>
      </c>
      <c r="W30" s="17">
        <f t="shared" si="23"/>
        <v>0.95218595302934528</v>
      </c>
      <c r="X30" s="18">
        <f t="shared" si="17"/>
        <v>1.3714512074095353E-2</v>
      </c>
      <c r="AH30" s="104"/>
      <c r="AI30" s="104"/>
      <c r="AJ30" s="104"/>
      <c r="AK30" s="104"/>
      <c r="AL30" s="104"/>
      <c r="AM30" s="104"/>
      <c r="AN30" s="104"/>
      <c r="AO30" s="104"/>
      <c r="AP30" s="104"/>
      <c r="AQ30" s="104"/>
      <c r="AR30" s="104"/>
    </row>
    <row r="31" spans="2:44" x14ac:dyDescent="0.25">
      <c r="B31" s="52">
        <v>12</v>
      </c>
      <c r="C31" s="9">
        <v>6</v>
      </c>
      <c r="D31" s="9">
        <v>18</v>
      </c>
      <c r="E31" s="52"/>
      <c r="F31" s="53"/>
      <c r="G31" s="66">
        <v>171506</v>
      </c>
      <c r="H31" s="25">
        <v>175050</v>
      </c>
      <c r="I31" s="66">
        <v>592505</v>
      </c>
      <c r="J31">
        <v>604258</v>
      </c>
      <c r="K31" s="8">
        <v>574010</v>
      </c>
      <c r="L31" s="19">
        <v>595989</v>
      </c>
      <c r="M31" s="45">
        <f t="shared" si="12"/>
        <v>0</v>
      </c>
      <c r="N31" s="40">
        <f t="shared" si="13"/>
        <v>0</v>
      </c>
      <c r="O31" s="45">
        <f t="shared" si="18"/>
        <v>0</v>
      </c>
      <c r="P31" s="40">
        <f t="shared" si="19"/>
        <v>0</v>
      </c>
      <c r="Q31" s="17">
        <f t="shared" si="14"/>
        <v>0.29878573544014914</v>
      </c>
      <c r="R31" s="18">
        <f t="shared" si="15"/>
        <v>0.29371347457755093</v>
      </c>
      <c r="S31" s="17">
        <f t="shared" si="20"/>
        <v>0.29624960500885</v>
      </c>
      <c r="T31" s="18">
        <f t="shared" si="16"/>
        <v>2.5361304312991051E-3</v>
      </c>
      <c r="U31" s="17">
        <f t="shared" si="21"/>
        <v>1.0322206930192854</v>
      </c>
      <c r="V31" s="18">
        <f t="shared" si="22"/>
        <v>1.0138744171452829</v>
      </c>
      <c r="W31" s="17">
        <f t="shared" si="23"/>
        <v>1.0230475550822842</v>
      </c>
      <c r="X31" s="18">
        <f t="shared" si="17"/>
        <v>9.1731379370012522E-3</v>
      </c>
      <c r="AH31" s="104"/>
      <c r="AI31" s="104"/>
      <c r="AJ31" s="104"/>
      <c r="AK31" s="104"/>
      <c r="AL31" s="104"/>
      <c r="AM31" s="104"/>
      <c r="AN31" s="104"/>
      <c r="AO31" s="104"/>
      <c r="AP31" s="104"/>
      <c r="AQ31" s="104"/>
      <c r="AR31" s="104"/>
    </row>
    <row r="32" spans="2:44" x14ac:dyDescent="0.25">
      <c r="B32" s="46">
        <v>10</v>
      </c>
      <c r="C32" s="8">
        <v>8</v>
      </c>
      <c r="D32" s="8">
        <v>20</v>
      </c>
      <c r="E32" s="52"/>
      <c r="F32" s="53"/>
      <c r="G32" s="66">
        <v>229165</v>
      </c>
      <c r="H32" s="25">
        <v>219981</v>
      </c>
      <c r="I32" s="66">
        <v>680614</v>
      </c>
      <c r="J32">
        <v>655961</v>
      </c>
      <c r="K32" s="8">
        <v>556839</v>
      </c>
      <c r="L32" s="19">
        <v>541690</v>
      </c>
      <c r="M32" s="45">
        <f t="shared" si="12"/>
        <v>0</v>
      </c>
      <c r="N32" s="40">
        <f t="shared" si="13"/>
        <v>0</v>
      </c>
      <c r="O32" s="45">
        <f t="shared" si="18"/>
        <v>0</v>
      </c>
      <c r="P32" s="40">
        <f t="shared" si="19"/>
        <v>0</v>
      </c>
      <c r="Q32" s="17">
        <f t="shared" si="14"/>
        <v>0.41154624586280775</v>
      </c>
      <c r="R32" s="18">
        <f t="shared" si="15"/>
        <v>0.40610127563735715</v>
      </c>
      <c r="S32" s="17">
        <f t="shared" si="20"/>
        <v>0.40882376075008242</v>
      </c>
      <c r="T32" s="18">
        <f t="shared" si="16"/>
        <v>2.722485112725298E-3</v>
      </c>
      <c r="U32" s="17">
        <f t="shared" si="21"/>
        <v>1.2222814853126307</v>
      </c>
      <c r="V32" s="18">
        <f t="shared" si="22"/>
        <v>1.2109527589580757</v>
      </c>
      <c r="W32" s="17">
        <f t="shared" si="23"/>
        <v>1.2166171221353532</v>
      </c>
      <c r="X32" s="18">
        <f t="shared" si="17"/>
        <v>5.6643631772774761E-3</v>
      </c>
      <c r="AH32" s="104"/>
      <c r="AI32" s="104"/>
      <c r="AJ32" s="104"/>
      <c r="AK32" s="104"/>
      <c r="AL32" s="104"/>
      <c r="AM32" s="104"/>
      <c r="AN32" s="104"/>
      <c r="AO32" s="104"/>
      <c r="AP32" s="104"/>
      <c r="AQ32" s="104"/>
      <c r="AR32" s="104"/>
    </row>
    <row r="33" spans="2:44" x14ac:dyDescent="0.25">
      <c r="B33" s="46">
        <v>8</v>
      </c>
      <c r="C33" s="8">
        <v>10</v>
      </c>
      <c r="D33" s="8">
        <v>0.5</v>
      </c>
      <c r="E33" s="46"/>
      <c r="F33" s="54"/>
      <c r="G33" s="66">
        <v>280400</v>
      </c>
      <c r="H33" s="26">
        <v>269846</v>
      </c>
      <c r="I33" s="66">
        <v>13810</v>
      </c>
      <c r="J33">
        <v>14201</v>
      </c>
      <c r="K33" s="8">
        <v>549073</v>
      </c>
      <c r="L33" s="19">
        <v>557354</v>
      </c>
      <c r="M33" s="46">
        <f t="shared" si="12"/>
        <v>0</v>
      </c>
      <c r="N33" s="40">
        <f t="shared" si="13"/>
        <v>0</v>
      </c>
      <c r="O33" s="46">
        <f t="shared" si="18"/>
        <v>0</v>
      </c>
      <c r="P33" s="40">
        <f t="shared" si="19"/>
        <v>0</v>
      </c>
      <c r="Q33" s="8">
        <f t="shared" si="14"/>
        <v>0.51067890790477766</v>
      </c>
      <c r="R33" s="18">
        <f t="shared" si="15"/>
        <v>0.48415549184180967</v>
      </c>
      <c r="S33" s="8">
        <f t="shared" si="20"/>
        <v>0.49741719987329369</v>
      </c>
      <c r="T33" s="18">
        <f t="shared" si="16"/>
        <v>1.3261708031483993E-2</v>
      </c>
      <c r="U33" s="8">
        <f t="shared" si="21"/>
        <v>2.515148258974672E-2</v>
      </c>
      <c r="V33" s="18">
        <f t="shared" si="22"/>
        <v>2.5479318350635324E-2</v>
      </c>
      <c r="W33" s="8">
        <f t="shared" si="23"/>
        <v>2.531540047019102E-2</v>
      </c>
      <c r="X33" s="18">
        <f t="shared" si="17"/>
        <v>1.6391788044430207E-4</v>
      </c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</row>
    <row r="34" spans="2:44" x14ac:dyDescent="0.25">
      <c r="B34" s="47">
        <v>6</v>
      </c>
      <c r="C34" s="24">
        <v>12</v>
      </c>
      <c r="D34" s="24">
        <v>1</v>
      </c>
      <c r="E34" s="47"/>
      <c r="F34" s="55"/>
      <c r="G34" s="66">
        <v>337505</v>
      </c>
      <c r="H34" s="27">
        <v>318494</v>
      </c>
      <c r="I34" s="66">
        <v>29571</v>
      </c>
      <c r="J34">
        <v>28281</v>
      </c>
      <c r="K34" s="9">
        <v>576476</v>
      </c>
      <c r="L34" s="19">
        <v>544863</v>
      </c>
      <c r="M34" s="47">
        <f t="shared" si="12"/>
        <v>0</v>
      </c>
      <c r="N34" s="40">
        <f t="shared" si="13"/>
        <v>0</v>
      </c>
      <c r="O34" s="47">
        <f t="shared" si="18"/>
        <v>0</v>
      </c>
      <c r="P34" s="40">
        <f t="shared" si="19"/>
        <v>0</v>
      </c>
      <c r="Q34" s="9">
        <f t="shared" si="14"/>
        <v>0.5854623609655909</v>
      </c>
      <c r="R34" s="18">
        <f t="shared" si="15"/>
        <v>0.58453959986271775</v>
      </c>
      <c r="S34" s="9">
        <f t="shared" si="20"/>
        <v>0.58500098041415427</v>
      </c>
      <c r="T34" s="18">
        <f t="shared" si="16"/>
        <v>4.613805514365743E-4</v>
      </c>
      <c r="U34" s="9">
        <f t="shared" si="21"/>
        <v>5.1296151097357044E-2</v>
      </c>
      <c r="V34" s="18">
        <f t="shared" si="22"/>
        <v>5.1904790745563562E-2</v>
      </c>
      <c r="W34" s="9">
        <f t="shared" si="23"/>
        <v>5.1600470921460306E-2</v>
      </c>
      <c r="X34" s="18">
        <f t="shared" si="17"/>
        <v>3.0431982410325867E-4</v>
      </c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</row>
    <row r="35" spans="2:44" x14ac:dyDescent="0.25">
      <c r="B35" s="57">
        <v>4</v>
      </c>
      <c r="C35" s="17">
        <v>14</v>
      </c>
      <c r="D35" s="17">
        <v>2</v>
      </c>
      <c r="E35" s="47"/>
      <c r="F35" s="55"/>
      <c r="G35" s="66">
        <v>404528</v>
      </c>
      <c r="H35" s="27">
        <v>400974</v>
      </c>
      <c r="I35" s="66">
        <v>64696</v>
      </c>
      <c r="J35">
        <v>63202</v>
      </c>
      <c r="K35" s="9">
        <v>576890</v>
      </c>
      <c r="L35" s="19">
        <v>572036</v>
      </c>
      <c r="M35" s="47">
        <f t="shared" si="12"/>
        <v>0</v>
      </c>
      <c r="N35" s="40">
        <f t="shared" si="13"/>
        <v>0</v>
      </c>
      <c r="O35" s="47">
        <f t="shared" si="18"/>
        <v>0</v>
      </c>
      <c r="P35" s="40">
        <f t="shared" si="19"/>
        <v>0</v>
      </c>
      <c r="Q35" s="9">
        <f t="shared" si="14"/>
        <v>0.70122207006535042</v>
      </c>
      <c r="R35" s="18">
        <f t="shared" si="15"/>
        <v>0.70095938017886983</v>
      </c>
      <c r="S35" s="9">
        <f t="shared" si="20"/>
        <v>0.70109072512211013</v>
      </c>
      <c r="T35" s="18">
        <f t="shared" si="16"/>
        <v>1.3134494324029689E-4</v>
      </c>
      <c r="U35" s="9">
        <f t="shared" si="21"/>
        <v>0.11214616304668135</v>
      </c>
      <c r="V35" s="18">
        <f t="shared" si="22"/>
        <v>0.11048605332531519</v>
      </c>
      <c r="W35" s="9">
        <f t="shared" si="23"/>
        <v>0.11131610818599827</v>
      </c>
      <c r="X35" s="18">
        <f t="shared" si="17"/>
        <v>8.300548606830771E-4</v>
      </c>
      <c r="AH35" s="104"/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</row>
    <row r="36" spans="2:44" x14ac:dyDescent="0.25">
      <c r="B36" s="57">
        <v>2</v>
      </c>
      <c r="C36" s="17">
        <v>16</v>
      </c>
      <c r="D36" s="17">
        <v>4</v>
      </c>
      <c r="E36" s="47"/>
      <c r="F36" s="55"/>
      <c r="G36" s="65">
        <v>399198</v>
      </c>
      <c r="H36" s="27">
        <v>421779</v>
      </c>
      <c r="I36" s="65">
        <v>116833</v>
      </c>
      <c r="J36">
        <v>124491</v>
      </c>
      <c r="K36" s="9">
        <v>548870</v>
      </c>
      <c r="L36" s="18">
        <v>561499</v>
      </c>
      <c r="M36" s="47">
        <f t="shared" si="12"/>
        <v>0</v>
      </c>
      <c r="N36" s="40">
        <f t="shared" si="13"/>
        <v>0</v>
      </c>
      <c r="O36" s="47">
        <f t="shared" si="18"/>
        <v>0</v>
      </c>
      <c r="P36" s="40">
        <f t="shared" si="19"/>
        <v>0</v>
      </c>
      <c r="Q36" s="9">
        <f t="shared" si="14"/>
        <v>0.72730883451454809</v>
      </c>
      <c r="R36" s="18">
        <f t="shared" si="15"/>
        <v>0.75116607509541422</v>
      </c>
      <c r="S36" s="9">
        <f t="shared" si="20"/>
        <v>0.73923745480498115</v>
      </c>
      <c r="T36" s="18">
        <f t="shared" si="16"/>
        <v>1.1928620290433067E-2</v>
      </c>
      <c r="U36" s="9">
        <f t="shared" si="21"/>
        <v>0.21286096889973946</v>
      </c>
      <c r="V36" s="18">
        <f t="shared" si="22"/>
        <v>0.2217118819445805</v>
      </c>
      <c r="W36" s="9">
        <f t="shared" si="23"/>
        <v>0.21728642542215998</v>
      </c>
      <c r="X36" s="18">
        <f t="shared" si="17"/>
        <v>4.4254565224205178E-3</v>
      </c>
      <c r="AH36" s="104"/>
      <c r="AI36" s="104"/>
      <c r="AJ36" s="104"/>
      <c r="AK36" s="104"/>
      <c r="AL36" s="104"/>
      <c r="AM36" s="104"/>
      <c r="AN36" s="104"/>
      <c r="AO36" s="104"/>
      <c r="AP36" s="104"/>
      <c r="AQ36" s="104"/>
      <c r="AR36" s="104"/>
    </row>
    <row r="37" spans="2:44" x14ac:dyDescent="0.25">
      <c r="B37" s="45">
        <v>1</v>
      </c>
      <c r="C37" s="17">
        <v>18</v>
      </c>
      <c r="D37" s="17">
        <v>6</v>
      </c>
      <c r="E37" s="45"/>
      <c r="F37" s="38"/>
      <c r="G37" s="65">
        <v>500627</v>
      </c>
      <c r="H37" s="22">
        <v>491059</v>
      </c>
      <c r="I37" s="65">
        <v>202896</v>
      </c>
      <c r="J37">
        <v>197305</v>
      </c>
      <c r="K37" s="17">
        <v>567833</v>
      </c>
      <c r="L37" s="18">
        <v>555664</v>
      </c>
      <c r="M37" s="45">
        <f t="shared" si="12"/>
        <v>0</v>
      </c>
      <c r="N37" s="40">
        <f t="shared" si="13"/>
        <v>0</v>
      </c>
      <c r="O37" s="45">
        <f t="shared" si="18"/>
        <v>0</v>
      </c>
      <c r="P37" s="40">
        <f t="shared" si="19"/>
        <v>0</v>
      </c>
      <c r="Q37" s="17">
        <f t="shared" si="14"/>
        <v>0.8816447793629465</v>
      </c>
      <c r="R37" s="18">
        <f t="shared" si="15"/>
        <v>0.88373369518270029</v>
      </c>
      <c r="S37" s="17">
        <f t="shared" si="20"/>
        <v>0.88268923727282345</v>
      </c>
      <c r="T37" s="18">
        <f t="shared" si="16"/>
        <v>1.0444579098768947E-3</v>
      </c>
      <c r="U37" s="17">
        <f t="shared" si="21"/>
        <v>0.35731632363740745</v>
      </c>
      <c r="V37" s="18">
        <f t="shared" si="22"/>
        <v>0.35507968844481558</v>
      </c>
      <c r="W37" s="17">
        <f t="shared" si="23"/>
        <v>0.35619800604111151</v>
      </c>
      <c r="X37" s="18">
        <f t="shared" si="17"/>
        <v>1.1183175962959369E-3</v>
      </c>
      <c r="AH37" s="104"/>
      <c r="AI37" s="104"/>
      <c r="AJ37" s="104"/>
      <c r="AK37" s="104"/>
      <c r="AL37" s="104"/>
      <c r="AM37" s="104"/>
      <c r="AN37" s="104"/>
      <c r="AO37" s="104"/>
      <c r="AP37" s="104"/>
      <c r="AQ37" s="104"/>
      <c r="AR37" s="104"/>
    </row>
    <row r="38" spans="2:44" ht="15.75" thickBot="1" x14ac:dyDescent="0.3">
      <c r="B38" s="48">
        <v>0.5</v>
      </c>
      <c r="C38" s="20">
        <v>20</v>
      </c>
      <c r="D38" s="20">
        <v>8</v>
      </c>
      <c r="E38" s="48"/>
      <c r="F38" s="56"/>
      <c r="G38" s="67">
        <v>526554</v>
      </c>
      <c r="H38" s="28">
        <v>527185</v>
      </c>
      <c r="I38" s="67">
        <v>252619</v>
      </c>
      <c r="J38" s="33">
        <v>251370</v>
      </c>
      <c r="K38" s="20">
        <v>549135</v>
      </c>
      <c r="L38" s="21">
        <v>542932</v>
      </c>
      <c r="M38" s="48">
        <f t="shared" si="12"/>
        <v>0</v>
      </c>
      <c r="N38" s="43">
        <f t="shared" si="13"/>
        <v>0</v>
      </c>
      <c r="O38" s="48">
        <f t="shared" si="18"/>
        <v>0</v>
      </c>
      <c r="P38" s="43">
        <f t="shared" si="19"/>
        <v>0</v>
      </c>
      <c r="Q38" s="20">
        <f t="shared" si="14"/>
        <v>0.95887896418913376</v>
      </c>
      <c r="R38" s="21">
        <f t="shared" si="15"/>
        <v>0.97099636786927279</v>
      </c>
      <c r="S38" s="20">
        <f t="shared" si="20"/>
        <v>0.96493766602920328</v>
      </c>
      <c r="T38" s="21">
        <f t="shared" si="16"/>
        <v>6.0587018400695136E-3</v>
      </c>
      <c r="U38" s="20">
        <f t="shared" si="21"/>
        <v>0.46003077567446987</v>
      </c>
      <c r="V38" s="21">
        <f t="shared" si="22"/>
        <v>0.46298615664576781</v>
      </c>
      <c r="W38" s="20">
        <f t="shared" si="23"/>
        <v>0.46150846616011887</v>
      </c>
      <c r="X38" s="21">
        <f t="shared" si="17"/>
        <v>1.4776904856489694E-3</v>
      </c>
      <c r="AH38" s="104"/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</row>
    <row r="39" spans="2:44" x14ac:dyDescent="0.25"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</row>
    <row r="40" spans="2:44" x14ac:dyDescent="0.25"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</row>
    <row r="41" spans="2:44" x14ac:dyDescent="0.25">
      <c r="AH41" s="104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</row>
    <row r="42" spans="2:44" x14ac:dyDescent="0.25">
      <c r="AH42" s="104"/>
      <c r="AI42" s="104"/>
      <c r="AJ42" s="104"/>
      <c r="AK42" s="104"/>
      <c r="AL42" s="104"/>
      <c r="AM42" s="104"/>
      <c r="AN42" s="104"/>
      <c r="AO42" s="104"/>
      <c r="AP42" s="104"/>
      <c r="AQ42" s="104"/>
      <c r="AR42" s="104"/>
    </row>
    <row r="43" spans="2:44" x14ac:dyDescent="0.25">
      <c r="AH43" s="104"/>
      <c r="AI43" s="104"/>
      <c r="AJ43" s="104"/>
      <c r="AK43" s="104"/>
      <c r="AL43" s="104"/>
      <c r="AM43" s="104"/>
      <c r="AN43" s="104"/>
      <c r="AO43" s="104"/>
      <c r="AP43" s="104"/>
      <c r="AQ43" s="104"/>
      <c r="AR43" s="104"/>
    </row>
    <row r="44" spans="2:44" x14ac:dyDescent="0.25">
      <c r="AH44" s="104"/>
      <c r="AI44" s="104"/>
      <c r="AJ44" s="104"/>
      <c r="AK44" s="104"/>
      <c r="AL44" s="104"/>
      <c r="AM44" s="104"/>
      <c r="AN44" s="104"/>
      <c r="AO44" s="104"/>
      <c r="AP44" s="104"/>
      <c r="AQ44" s="104"/>
      <c r="AR44" s="104"/>
    </row>
  </sheetData>
  <mergeCells count="32">
    <mergeCell ref="B5:X5"/>
    <mergeCell ref="B6:X6"/>
    <mergeCell ref="B7:X7"/>
    <mergeCell ref="B8:D8"/>
    <mergeCell ref="K8:L8"/>
    <mergeCell ref="M8:X8"/>
    <mergeCell ref="E8:J8"/>
    <mergeCell ref="B25:B26"/>
    <mergeCell ref="D25:D26"/>
    <mergeCell ref="E25:F25"/>
    <mergeCell ref="K25:L25"/>
    <mergeCell ref="M25:P25"/>
    <mergeCell ref="C25:C26"/>
    <mergeCell ref="Q25:T25"/>
    <mergeCell ref="U25:X25"/>
    <mergeCell ref="G25:H25"/>
    <mergeCell ref="I25:J25"/>
    <mergeCell ref="E24:J24"/>
    <mergeCell ref="B23:X23"/>
    <mergeCell ref="B24:D24"/>
    <mergeCell ref="K24:L24"/>
    <mergeCell ref="M24:X24"/>
    <mergeCell ref="B9:B10"/>
    <mergeCell ref="D9:D10"/>
    <mergeCell ref="E9:F9"/>
    <mergeCell ref="K9:L9"/>
    <mergeCell ref="M9:P9"/>
    <mergeCell ref="C9:C10"/>
    <mergeCell ref="G9:H9"/>
    <mergeCell ref="I9:J9"/>
    <mergeCell ref="Q9:T9"/>
    <mergeCell ref="U9:X9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TU Dortmund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BCI, Bio, Lab</dc:creator>
  <cp:lastModifiedBy>Handke, Julian</cp:lastModifiedBy>
  <dcterms:created xsi:type="dcterms:W3CDTF">2024-11-05T14:20:29Z</dcterms:created>
  <dcterms:modified xsi:type="dcterms:W3CDTF">2025-06-18T13:57:46Z</dcterms:modified>
</cp:coreProperties>
</file>